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comments6.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https://massgov.sharepoint.com/sites/ANF-TEAMS-FederalFundsOffice/Shared Documents/General/Muni CvRF/Round 2 - Guidance/"/>
    </mc:Choice>
  </mc:AlternateContent>
  <xr:revisionPtr revIDLastSave="6024" documentId="8_{6DDD2F2E-309C-4308-A44A-605A1B82575C}" xr6:coauthVersionLast="45" xr6:coauthVersionMax="45" xr10:uidLastSave="{71A7C261-1986-4832-8F38-969AD0597DDD}"/>
  <bookViews>
    <workbookView xWindow="-103" yWindow="-103" windowWidth="33120" windowHeight="18120" xr2:uid="{BC7FEBAF-BBC9-4284-B713-09E8F5E8340E}"/>
  </bookViews>
  <sheets>
    <sheet name="1. Start Here" sheetId="5" r:id="rId1"/>
    <sheet name="2. Cashflow Allocation" sheetId="16" r:id="rId2"/>
    <sheet name="3. Application Form" sheetId="8" r:id="rId3"/>
    <sheet name="Other Request - Round 1" sheetId="7" r:id="rId4"/>
    <sheet name="4. Other Requests - Round 2" sheetId="12" r:id="rId5"/>
    <sheet name="Earmarks" sheetId="6" r:id="rId6"/>
    <sheet name="5. Certification - Attach. B" sheetId="14" r:id="rId7"/>
    <sheet name="Summary" sheetId="13" r:id="rId8"/>
    <sheet name="6. End Here" sheetId="15" r:id="rId9"/>
    <sheet name="Categories" sheetId="2" state="hidden" r:id="rId10"/>
    <sheet name="Costs" sheetId="9" state="hidden" r:id="rId11"/>
    <sheet name="Munis" sheetId="1" state="veryHidden" r:id="rId12"/>
    <sheet name="OtherTable" sheetId="10" state="veryHidden" r:id="rId13"/>
    <sheet name="EARS1" sheetId="3" state="veryHidden" r:id="rId14"/>
    <sheet name="EARS2" sheetId="4" state="veryHidden" r:id="rId15"/>
    <sheet name="Lists" sheetId="11" state="veryHidden" r:id="rId16"/>
  </sheets>
  <externalReferences>
    <externalReference r:id="rId17"/>
  </externalReferences>
  <definedNames>
    <definedName name="_xlnm._FilterDatabase" localSheetId="13" hidden="1">EARS1!$A$1:$N$339</definedName>
    <definedName name="APPDATE">'[1]App QC'!$K$3</definedName>
    <definedName name="APPROVED">[1]Statewide!$P$4</definedName>
    <definedName name="CHOICE">Lists!$B$2:$B$3</definedName>
    <definedName name="CODE">'1. Start Here'!$I$7</definedName>
    <definedName name="COST_AMT">Costs!$E:$E</definedName>
    <definedName name="COST_ATTCODE">Costs!$C:$C</definedName>
    <definedName name="COST_CAT">Costs!$D:$D</definedName>
    <definedName name="COST_CODE">Costs!$A:$A</definedName>
    <definedName name="COUNTY">Munis!$C:$C</definedName>
    <definedName name="DORCODE">Munis!$A:$A</definedName>
    <definedName name="ExternalData_1" localSheetId="10" hidden="1">Costs!$A$1:$E$10180</definedName>
    <definedName name="MUNI">Munis!$B$2:$B$352</definedName>
    <definedName name="MUNIS">Munis!$B:$B</definedName>
    <definedName name="PAID">[1]Statewide!$P$5</definedName>
    <definedName name="POPULATION">Munis!$F:$F</definedName>
    <definedName name="_xlnm.Print_Area" localSheetId="13">EARS1!$A$1:$M$339</definedName>
    <definedName name="_xlnm.Print_Titles" localSheetId="13">EARS1!$1:$1</definedName>
    <definedName name="REA">Munis!$I:$I</definedName>
    <definedName name="ROUND">Munis!$H:$H</definedName>
    <definedName name="TEA">Munis!$G:$G</definedName>
    <definedName name="TOWN">'1. Start Here'!$D$7</definedName>
    <definedName name="UNIQUE">'[1]App QC'!$N$2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9" i="1" l="1"/>
  <c r="B33" i="14" l="1"/>
  <c r="C17" i="14"/>
  <c r="A1" i="14"/>
  <c r="B13" i="14"/>
  <c r="B10" i="14"/>
  <c r="B3" i="14"/>
  <c r="L336" i="4" l="1"/>
  <c r="L337" i="4"/>
  <c r="L335" i="4"/>
  <c r="J25" i="8" l="1"/>
  <c r="J26" i="8"/>
  <c r="J27" i="8"/>
  <c r="J28" i="8"/>
  <c r="J29" i="8"/>
  <c r="J30" i="8"/>
  <c r="H28" i="12" l="1"/>
  <c r="H27" i="12"/>
  <c r="H26" i="12"/>
  <c r="H25" i="12"/>
  <c r="H24" i="12"/>
  <c r="H23" i="12"/>
  <c r="H22" i="12"/>
  <c r="H21" i="12"/>
  <c r="H20" i="12"/>
  <c r="H19" i="12"/>
  <c r="H18" i="12"/>
  <c r="H17" i="12"/>
  <c r="H16" i="12"/>
  <c r="H15" i="12"/>
  <c r="H14" i="12"/>
  <c r="H13" i="12"/>
  <c r="H12" i="12"/>
  <c r="H11" i="12"/>
  <c r="H10" i="12"/>
  <c r="H9" i="12"/>
  <c r="H8" i="12"/>
  <c r="H7" i="12"/>
  <c r="H6" i="12"/>
  <c r="H5" i="12"/>
  <c r="H4" i="12"/>
  <c r="J38" i="8"/>
  <c r="J37" i="8"/>
  <c r="J36" i="8"/>
  <c r="J35" i="8"/>
  <c r="J32" i="8"/>
  <c r="J31" i="8"/>
  <c r="J24" i="8"/>
  <c r="J21" i="8"/>
  <c r="J20" i="8"/>
  <c r="J19" i="8"/>
  <c r="J18" i="8"/>
  <c r="J17" i="8"/>
  <c r="J16" i="8"/>
  <c r="J15" i="8"/>
  <c r="J14" i="8"/>
  <c r="J13" i="8"/>
  <c r="J12" i="8"/>
  <c r="J11" i="8"/>
  <c r="J10" i="8"/>
  <c r="J9" i="8"/>
  <c r="J8" i="8"/>
  <c r="J7" i="8"/>
  <c r="J6" i="8"/>
  <c r="J5" i="8"/>
  <c r="J4" i="8"/>
  <c r="J3" i="8"/>
  <c r="H41" i="8" l="1"/>
  <c r="H38" i="8"/>
  <c r="H37" i="8"/>
  <c r="H36" i="8"/>
  <c r="H35" i="8"/>
  <c r="H32" i="8"/>
  <c r="H31" i="8"/>
  <c r="H30" i="8"/>
  <c r="H29" i="8"/>
  <c r="H28" i="8"/>
  <c r="H27" i="8"/>
  <c r="H26" i="8"/>
  <c r="H25" i="8"/>
  <c r="H24" i="8"/>
  <c r="H21" i="8"/>
  <c r="H20" i="8"/>
  <c r="H19" i="8"/>
  <c r="H18" i="8"/>
  <c r="H17" i="8"/>
  <c r="H16" i="8"/>
  <c r="H15" i="8"/>
  <c r="H14" i="8"/>
  <c r="H13" i="8"/>
  <c r="H12" i="8"/>
  <c r="H11" i="8"/>
  <c r="H10" i="8"/>
  <c r="H9" i="8"/>
  <c r="H8" i="8"/>
  <c r="H7" i="8"/>
  <c r="H6" i="8"/>
  <c r="D44" i="16"/>
  <c r="D38" i="16"/>
  <c r="D27" i="16"/>
  <c r="H5" i="8"/>
  <c r="H4" i="8"/>
  <c r="H3" i="8"/>
  <c r="H39" i="8" l="1"/>
  <c r="H33" i="8"/>
  <c r="H22" i="8"/>
  <c r="F38" i="5"/>
  <c r="H43" i="8" l="1"/>
  <c r="C42" i="14"/>
  <c r="I22" i="8"/>
  <c r="K21" i="8"/>
  <c r="K20" i="8"/>
  <c r="K19" i="8"/>
  <c r="E2" i="13" l="1"/>
  <c r="K3" i="8"/>
  <c r="L142" i="4"/>
  <c r="L2" i="4"/>
  <c r="L3" i="4"/>
  <c r="L4" i="4"/>
  <c r="L5" i="4"/>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F319" i="10" l="1"/>
  <c r="F379" i="10" l="1"/>
  <c r="F375" i="10"/>
  <c r="I29" i="12" l="1"/>
  <c r="I41" i="8" s="1"/>
  <c r="J41" i="8" s="1"/>
  <c r="F228" i="3"/>
  <c r="G228" i="3" s="1"/>
  <c r="F229" i="3"/>
  <c r="G229" i="3" s="1"/>
  <c r="F230" i="3"/>
  <c r="G230" i="3" s="1"/>
  <c r="F231" i="3"/>
  <c r="G231" i="3" s="1"/>
  <c r="F232" i="3"/>
  <c r="G232" i="3" s="1"/>
  <c r="F233" i="3"/>
  <c r="G233" i="3" s="1"/>
  <c r="F234" i="3"/>
  <c r="G234" i="3" s="1"/>
  <c r="F204" i="3"/>
  <c r="G204" i="3" s="1"/>
  <c r="F205" i="3"/>
  <c r="G205" i="3" s="1"/>
  <c r="F200" i="3"/>
  <c r="G200" i="3" s="1"/>
  <c r="F201" i="3"/>
  <c r="G201" i="3" s="1"/>
  <c r="F171" i="3"/>
  <c r="G171" i="3" s="1"/>
  <c r="F172" i="3"/>
  <c r="G172" i="3" s="1"/>
  <c r="F173" i="3"/>
  <c r="G173" i="3" s="1"/>
  <c r="F174" i="3"/>
  <c r="G174" i="3" s="1"/>
  <c r="F175" i="3"/>
  <c r="G175" i="3" s="1"/>
  <c r="F176" i="3"/>
  <c r="G176" i="3" s="1"/>
  <c r="F177" i="3"/>
  <c r="G177" i="3" s="1"/>
  <c r="F178" i="3"/>
  <c r="G178" i="3" s="1"/>
  <c r="F179" i="3"/>
  <c r="G179" i="3" s="1"/>
  <c r="F180" i="3"/>
  <c r="G180" i="3" s="1"/>
  <c r="F181" i="3"/>
  <c r="G181" i="3" s="1"/>
  <c r="F182" i="3"/>
  <c r="G182" i="3" s="1"/>
  <c r="F109" i="3"/>
  <c r="G109" i="3" s="1"/>
  <c r="F110" i="3"/>
  <c r="G110" i="3" s="1"/>
  <c r="F111" i="3"/>
  <c r="G111" i="3" s="1"/>
  <c r="F112" i="3"/>
  <c r="G112" i="3" s="1"/>
  <c r="F113" i="3"/>
  <c r="G113" i="3" s="1"/>
  <c r="F114" i="3"/>
  <c r="G114" i="3" s="1"/>
  <c r="F115" i="3"/>
  <c r="G115" i="3" s="1"/>
  <c r="F116" i="3"/>
  <c r="G116" i="3" s="1"/>
  <c r="F117" i="3"/>
  <c r="G117" i="3" s="1"/>
  <c r="F118" i="3"/>
  <c r="G118" i="3" s="1"/>
  <c r="F119" i="3"/>
  <c r="G119" i="3" s="1"/>
  <c r="I185" i="3"/>
  <c r="I186" i="3"/>
  <c r="I187" i="3"/>
  <c r="I188" i="3"/>
  <c r="I189" i="3"/>
  <c r="I190" i="3"/>
  <c r="I191" i="3"/>
  <c r="I192" i="3"/>
  <c r="I193" i="3"/>
  <c r="I194" i="3"/>
  <c r="I195" i="3"/>
  <c r="I184" i="3"/>
  <c r="F195" i="3"/>
  <c r="G195" i="3" s="1"/>
  <c r="K41" i="8" l="1"/>
  <c r="K38" i="8" l="1"/>
  <c r="K37" i="8"/>
  <c r="K36" i="8"/>
  <c r="K35" i="8"/>
  <c r="K32" i="8"/>
  <c r="K31" i="8"/>
  <c r="K30" i="8"/>
  <c r="K29" i="8"/>
  <c r="K28" i="8"/>
  <c r="K27" i="8"/>
  <c r="K26" i="8"/>
  <c r="K25" i="8"/>
  <c r="K24" i="8"/>
  <c r="K4" i="8"/>
  <c r="K5" i="8"/>
  <c r="K6" i="8"/>
  <c r="K7" i="8"/>
  <c r="K8" i="8"/>
  <c r="K9" i="8"/>
  <c r="K10" i="8"/>
  <c r="K11" i="8"/>
  <c r="K12" i="8"/>
  <c r="K13" i="8"/>
  <c r="K14" i="8"/>
  <c r="K15" i="8"/>
  <c r="K16" i="8"/>
  <c r="K17" i="8"/>
  <c r="K18" i="8"/>
  <c r="I39" i="8"/>
  <c r="I33" i="8"/>
  <c r="C2" i="9"/>
  <c r="C3" i="9"/>
  <c r="C4" i="9"/>
  <c r="C5" i="9"/>
  <c r="C6" i="9"/>
  <c r="C7" i="9"/>
  <c r="C8" i="9"/>
  <c r="C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C225" i="9"/>
  <c r="C226" i="9"/>
  <c r="C227" i="9"/>
  <c r="C228" i="9"/>
  <c r="C229" i="9"/>
  <c r="C230" i="9"/>
  <c r="C231" i="9"/>
  <c r="C232" i="9"/>
  <c r="C233" i="9"/>
  <c r="C234" i="9"/>
  <c r="C235" i="9"/>
  <c r="C236"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462" i="9"/>
  <c r="C463" i="9"/>
  <c r="C464" i="9"/>
  <c r="C465" i="9"/>
  <c r="C466" i="9"/>
  <c r="C467" i="9"/>
  <c r="C468" i="9"/>
  <c r="C469" i="9"/>
  <c r="C470" i="9"/>
  <c r="C471" i="9"/>
  <c r="C472" i="9"/>
  <c r="C473" i="9"/>
  <c r="C474" i="9"/>
  <c r="C475" i="9"/>
  <c r="C476" i="9"/>
  <c r="C477" i="9"/>
  <c r="C478" i="9"/>
  <c r="C479" i="9"/>
  <c r="C480" i="9"/>
  <c r="C481" i="9"/>
  <c r="C482" i="9"/>
  <c r="C483" i="9"/>
  <c r="C484" i="9"/>
  <c r="C485" i="9"/>
  <c r="C486" i="9"/>
  <c r="C487" i="9"/>
  <c r="C488" i="9"/>
  <c r="C489" i="9"/>
  <c r="C490" i="9"/>
  <c r="C491" i="9"/>
  <c r="C492" i="9"/>
  <c r="C493" i="9"/>
  <c r="C494" i="9"/>
  <c r="C495" i="9"/>
  <c r="C496" i="9"/>
  <c r="C497" i="9"/>
  <c r="C498" i="9"/>
  <c r="C499" i="9"/>
  <c r="C500" i="9"/>
  <c r="C501" i="9"/>
  <c r="C502" i="9"/>
  <c r="C503" i="9"/>
  <c r="C504" i="9"/>
  <c r="C505" i="9"/>
  <c r="C506" i="9"/>
  <c r="C507" i="9"/>
  <c r="C508" i="9"/>
  <c r="C509" i="9"/>
  <c r="C510" i="9"/>
  <c r="C511" i="9"/>
  <c r="C512" i="9"/>
  <c r="C513" i="9"/>
  <c r="C514" i="9"/>
  <c r="C515" i="9"/>
  <c r="C516" i="9"/>
  <c r="C517" i="9"/>
  <c r="C518" i="9"/>
  <c r="C519" i="9"/>
  <c r="C520" i="9"/>
  <c r="C521" i="9"/>
  <c r="C522" i="9"/>
  <c r="C523" i="9"/>
  <c r="C524" i="9"/>
  <c r="C525" i="9"/>
  <c r="C526" i="9"/>
  <c r="C527" i="9"/>
  <c r="C528" i="9"/>
  <c r="C529" i="9"/>
  <c r="C530" i="9"/>
  <c r="C531" i="9"/>
  <c r="C532" i="9"/>
  <c r="C533"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6" i="9"/>
  <c r="C567" i="9"/>
  <c r="C568" i="9"/>
  <c r="C569" i="9"/>
  <c r="C570" i="9"/>
  <c r="C571" i="9"/>
  <c r="C572" i="9"/>
  <c r="C573" i="9"/>
  <c r="C574" i="9"/>
  <c r="C575" i="9"/>
  <c r="C576" i="9"/>
  <c r="C577" i="9"/>
  <c r="C578" i="9"/>
  <c r="C579" i="9"/>
  <c r="C580" i="9"/>
  <c r="C581" i="9"/>
  <c r="C582" i="9"/>
  <c r="C583" i="9"/>
  <c r="C584" i="9"/>
  <c r="C585" i="9"/>
  <c r="C586" i="9"/>
  <c r="C587" i="9"/>
  <c r="C588" i="9"/>
  <c r="C589" i="9"/>
  <c r="C590" i="9"/>
  <c r="C591" i="9"/>
  <c r="C592" i="9"/>
  <c r="C593" i="9"/>
  <c r="C594" i="9"/>
  <c r="C595" i="9"/>
  <c r="C596" i="9"/>
  <c r="C597" i="9"/>
  <c r="C598" i="9"/>
  <c r="C599" i="9"/>
  <c r="C600" i="9"/>
  <c r="C601" i="9"/>
  <c r="C602" i="9"/>
  <c r="C603" i="9"/>
  <c r="C604" i="9"/>
  <c r="C605" i="9"/>
  <c r="C606" i="9"/>
  <c r="C607" i="9"/>
  <c r="C608" i="9"/>
  <c r="C609" i="9"/>
  <c r="C610" i="9"/>
  <c r="C611" i="9"/>
  <c r="C612" i="9"/>
  <c r="C613" i="9"/>
  <c r="C614" i="9"/>
  <c r="C615" i="9"/>
  <c r="C616" i="9"/>
  <c r="C617" i="9"/>
  <c r="C618" i="9"/>
  <c r="C619" i="9"/>
  <c r="C620" i="9"/>
  <c r="C621" i="9"/>
  <c r="C622" i="9"/>
  <c r="C623" i="9"/>
  <c r="C624" i="9"/>
  <c r="C625" i="9"/>
  <c r="C626" i="9"/>
  <c r="C627" i="9"/>
  <c r="C628" i="9"/>
  <c r="C629" i="9"/>
  <c r="C630" i="9"/>
  <c r="C631" i="9"/>
  <c r="C632" i="9"/>
  <c r="C633" i="9"/>
  <c r="C634" i="9"/>
  <c r="C635" i="9"/>
  <c r="C636" i="9"/>
  <c r="C637" i="9"/>
  <c r="C638" i="9"/>
  <c r="C639" i="9"/>
  <c r="C640" i="9"/>
  <c r="C641" i="9"/>
  <c r="C642" i="9"/>
  <c r="C643" i="9"/>
  <c r="C644" i="9"/>
  <c r="C645" i="9"/>
  <c r="C646" i="9"/>
  <c r="C647" i="9"/>
  <c r="C648" i="9"/>
  <c r="C649" i="9"/>
  <c r="C650" i="9"/>
  <c r="C651" i="9"/>
  <c r="C652" i="9"/>
  <c r="C653" i="9"/>
  <c r="C654" i="9"/>
  <c r="C655" i="9"/>
  <c r="C656" i="9"/>
  <c r="C657" i="9"/>
  <c r="C658" i="9"/>
  <c r="C659" i="9"/>
  <c r="C660" i="9"/>
  <c r="C661" i="9"/>
  <c r="C662" i="9"/>
  <c r="C663" i="9"/>
  <c r="C664" i="9"/>
  <c r="C665" i="9"/>
  <c r="C666" i="9"/>
  <c r="C667" i="9"/>
  <c r="C668" i="9"/>
  <c r="C669" i="9"/>
  <c r="C670" i="9"/>
  <c r="C671" i="9"/>
  <c r="C672" i="9"/>
  <c r="C673" i="9"/>
  <c r="C674" i="9"/>
  <c r="C675" i="9"/>
  <c r="C676" i="9"/>
  <c r="C677" i="9"/>
  <c r="C678" i="9"/>
  <c r="C679" i="9"/>
  <c r="C680" i="9"/>
  <c r="C681" i="9"/>
  <c r="C682" i="9"/>
  <c r="C683" i="9"/>
  <c r="C684" i="9"/>
  <c r="C685" i="9"/>
  <c r="C686" i="9"/>
  <c r="C687" i="9"/>
  <c r="C688" i="9"/>
  <c r="C689" i="9"/>
  <c r="C690" i="9"/>
  <c r="C691" i="9"/>
  <c r="C692" i="9"/>
  <c r="C693" i="9"/>
  <c r="C694" i="9"/>
  <c r="C695" i="9"/>
  <c r="C696" i="9"/>
  <c r="C697" i="9"/>
  <c r="C698" i="9"/>
  <c r="C699" i="9"/>
  <c r="C700" i="9"/>
  <c r="C701" i="9"/>
  <c r="C702" i="9"/>
  <c r="C703" i="9"/>
  <c r="C704" i="9"/>
  <c r="C705" i="9"/>
  <c r="C706" i="9"/>
  <c r="C707" i="9"/>
  <c r="C708" i="9"/>
  <c r="C709" i="9"/>
  <c r="C710" i="9"/>
  <c r="C711" i="9"/>
  <c r="C712" i="9"/>
  <c r="C713" i="9"/>
  <c r="C714" i="9"/>
  <c r="C715" i="9"/>
  <c r="C716" i="9"/>
  <c r="C717" i="9"/>
  <c r="C718" i="9"/>
  <c r="C719" i="9"/>
  <c r="C720" i="9"/>
  <c r="C721" i="9"/>
  <c r="C722" i="9"/>
  <c r="C723" i="9"/>
  <c r="C724" i="9"/>
  <c r="C725" i="9"/>
  <c r="C726" i="9"/>
  <c r="C727" i="9"/>
  <c r="C728" i="9"/>
  <c r="C729" i="9"/>
  <c r="C730" i="9"/>
  <c r="C731" i="9"/>
  <c r="C732" i="9"/>
  <c r="C733" i="9"/>
  <c r="C734" i="9"/>
  <c r="C735" i="9"/>
  <c r="C736" i="9"/>
  <c r="C737" i="9"/>
  <c r="C738" i="9"/>
  <c r="C739" i="9"/>
  <c r="C740" i="9"/>
  <c r="C741" i="9"/>
  <c r="C742" i="9"/>
  <c r="C743" i="9"/>
  <c r="C744" i="9"/>
  <c r="C745" i="9"/>
  <c r="C746" i="9"/>
  <c r="C747" i="9"/>
  <c r="C748" i="9"/>
  <c r="C749" i="9"/>
  <c r="C750" i="9"/>
  <c r="C751" i="9"/>
  <c r="C752" i="9"/>
  <c r="C753" i="9"/>
  <c r="C754" i="9"/>
  <c r="C755" i="9"/>
  <c r="C756" i="9"/>
  <c r="C757" i="9"/>
  <c r="C758" i="9"/>
  <c r="C759" i="9"/>
  <c r="C760" i="9"/>
  <c r="C761" i="9"/>
  <c r="C762" i="9"/>
  <c r="C763" i="9"/>
  <c r="C764" i="9"/>
  <c r="C765" i="9"/>
  <c r="C766" i="9"/>
  <c r="C767" i="9"/>
  <c r="C768" i="9"/>
  <c r="C769" i="9"/>
  <c r="C770" i="9"/>
  <c r="C771" i="9"/>
  <c r="C772" i="9"/>
  <c r="C773" i="9"/>
  <c r="C774" i="9"/>
  <c r="C775" i="9"/>
  <c r="C776" i="9"/>
  <c r="C777" i="9"/>
  <c r="C778" i="9"/>
  <c r="C779" i="9"/>
  <c r="C780" i="9"/>
  <c r="C781" i="9"/>
  <c r="C782" i="9"/>
  <c r="C783" i="9"/>
  <c r="C784" i="9"/>
  <c r="C785" i="9"/>
  <c r="C786" i="9"/>
  <c r="C787" i="9"/>
  <c r="C788" i="9"/>
  <c r="C789" i="9"/>
  <c r="C790" i="9"/>
  <c r="C791" i="9"/>
  <c r="C792" i="9"/>
  <c r="C793" i="9"/>
  <c r="C794" i="9"/>
  <c r="C795" i="9"/>
  <c r="C796" i="9"/>
  <c r="C797" i="9"/>
  <c r="C798" i="9"/>
  <c r="C799" i="9"/>
  <c r="C800" i="9"/>
  <c r="C801" i="9"/>
  <c r="C802" i="9"/>
  <c r="C803" i="9"/>
  <c r="C804" i="9"/>
  <c r="C805" i="9"/>
  <c r="C806" i="9"/>
  <c r="C807" i="9"/>
  <c r="C808" i="9"/>
  <c r="C809" i="9"/>
  <c r="C810" i="9"/>
  <c r="C811" i="9"/>
  <c r="C812" i="9"/>
  <c r="C813" i="9"/>
  <c r="C814" i="9"/>
  <c r="C815" i="9"/>
  <c r="C816" i="9"/>
  <c r="C817" i="9"/>
  <c r="C818" i="9"/>
  <c r="C819" i="9"/>
  <c r="C820" i="9"/>
  <c r="C821" i="9"/>
  <c r="C822" i="9"/>
  <c r="C823" i="9"/>
  <c r="C824" i="9"/>
  <c r="C825" i="9"/>
  <c r="C826" i="9"/>
  <c r="C827" i="9"/>
  <c r="C828" i="9"/>
  <c r="C829" i="9"/>
  <c r="C830" i="9"/>
  <c r="C831" i="9"/>
  <c r="C832" i="9"/>
  <c r="C833" i="9"/>
  <c r="C834" i="9"/>
  <c r="C835" i="9"/>
  <c r="C836" i="9"/>
  <c r="C837" i="9"/>
  <c r="C838" i="9"/>
  <c r="C839" i="9"/>
  <c r="C840" i="9"/>
  <c r="C841" i="9"/>
  <c r="C842" i="9"/>
  <c r="C843" i="9"/>
  <c r="C844" i="9"/>
  <c r="C845" i="9"/>
  <c r="C846" i="9"/>
  <c r="C847" i="9"/>
  <c r="C848" i="9"/>
  <c r="C849" i="9"/>
  <c r="C850" i="9"/>
  <c r="C851" i="9"/>
  <c r="C852" i="9"/>
  <c r="C853" i="9"/>
  <c r="C854" i="9"/>
  <c r="C855" i="9"/>
  <c r="C856" i="9"/>
  <c r="C857" i="9"/>
  <c r="C858" i="9"/>
  <c r="C859" i="9"/>
  <c r="C860" i="9"/>
  <c r="C861" i="9"/>
  <c r="C862" i="9"/>
  <c r="C863" i="9"/>
  <c r="C864" i="9"/>
  <c r="C865" i="9"/>
  <c r="C866" i="9"/>
  <c r="C867" i="9"/>
  <c r="C868" i="9"/>
  <c r="C869" i="9"/>
  <c r="C870" i="9"/>
  <c r="C871" i="9"/>
  <c r="C872" i="9"/>
  <c r="C873" i="9"/>
  <c r="C874" i="9"/>
  <c r="C875" i="9"/>
  <c r="C876" i="9"/>
  <c r="C877" i="9"/>
  <c r="C878" i="9"/>
  <c r="C879" i="9"/>
  <c r="C880" i="9"/>
  <c r="C881" i="9"/>
  <c r="C882" i="9"/>
  <c r="C883" i="9"/>
  <c r="C884" i="9"/>
  <c r="C885" i="9"/>
  <c r="C886" i="9"/>
  <c r="C887" i="9"/>
  <c r="C888" i="9"/>
  <c r="C889" i="9"/>
  <c r="C890" i="9"/>
  <c r="C891" i="9"/>
  <c r="C892" i="9"/>
  <c r="C893" i="9"/>
  <c r="C894" i="9"/>
  <c r="C895" i="9"/>
  <c r="C896" i="9"/>
  <c r="C897" i="9"/>
  <c r="C898" i="9"/>
  <c r="C899" i="9"/>
  <c r="C900" i="9"/>
  <c r="C901" i="9"/>
  <c r="C902" i="9"/>
  <c r="C903" i="9"/>
  <c r="C904" i="9"/>
  <c r="C905" i="9"/>
  <c r="C906" i="9"/>
  <c r="C907" i="9"/>
  <c r="C908" i="9"/>
  <c r="C909" i="9"/>
  <c r="C910" i="9"/>
  <c r="C911" i="9"/>
  <c r="C912" i="9"/>
  <c r="C913" i="9"/>
  <c r="C914" i="9"/>
  <c r="C915" i="9"/>
  <c r="C916" i="9"/>
  <c r="C917" i="9"/>
  <c r="C918" i="9"/>
  <c r="C919" i="9"/>
  <c r="C920" i="9"/>
  <c r="C921" i="9"/>
  <c r="C922" i="9"/>
  <c r="C923" i="9"/>
  <c r="C924" i="9"/>
  <c r="C925" i="9"/>
  <c r="C926" i="9"/>
  <c r="C927" i="9"/>
  <c r="C928" i="9"/>
  <c r="C929" i="9"/>
  <c r="C930" i="9"/>
  <c r="C931" i="9"/>
  <c r="C932" i="9"/>
  <c r="C933" i="9"/>
  <c r="C934" i="9"/>
  <c r="C935" i="9"/>
  <c r="C936" i="9"/>
  <c r="C937" i="9"/>
  <c r="C938" i="9"/>
  <c r="C939" i="9"/>
  <c r="C940" i="9"/>
  <c r="C941" i="9"/>
  <c r="C942" i="9"/>
  <c r="C943" i="9"/>
  <c r="C944" i="9"/>
  <c r="C945" i="9"/>
  <c r="C946" i="9"/>
  <c r="C947" i="9"/>
  <c r="C948" i="9"/>
  <c r="C949" i="9"/>
  <c r="C950" i="9"/>
  <c r="C951" i="9"/>
  <c r="C952" i="9"/>
  <c r="C953" i="9"/>
  <c r="C954" i="9"/>
  <c r="C955" i="9"/>
  <c r="C956" i="9"/>
  <c r="C957" i="9"/>
  <c r="C958" i="9"/>
  <c r="C959" i="9"/>
  <c r="C960" i="9"/>
  <c r="C961" i="9"/>
  <c r="C962" i="9"/>
  <c r="C963" i="9"/>
  <c r="C964" i="9"/>
  <c r="C965" i="9"/>
  <c r="C966" i="9"/>
  <c r="C967" i="9"/>
  <c r="C968" i="9"/>
  <c r="C969" i="9"/>
  <c r="C970" i="9"/>
  <c r="C971" i="9"/>
  <c r="C972" i="9"/>
  <c r="C973" i="9"/>
  <c r="C974" i="9"/>
  <c r="C975" i="9"/>
  <c r="C976" i="9"/>
  <c r="C977" i="9"/>
  <c r="C978" i="9"/>
  <c r="C979" i="9"/>
  <c r="C980" i="9"/>
  <c r="C981" i="9"/>
  <c r="C982" i="9"/>
  <c r="C983" i="9"/>
  <c r="C984" i="9"/>
  <c r="C985" i="9"/>
  <c r="C986" i="9"/>
  <c r="C987" i="9"/>
  <c r="C988" i="9"/>
  <c r="C989" i="9"/>
  <c r="C990" i="9"/>
  <c r="C991" i="9"/>
  <c r="C992" i="9"/>
  <c r="C993" i="9"/>
  <c r="C994" i="9"/>
  <c r="C995" i="9"/>
  <c r="C996" i="9"/>
  <c r="C997" i="9"/>
  <c r="C998" i="9"/>
  <c r="C999" i="9"/>
  <c r="C1000" i="9"/>
  <c r="C1001" i="9"/>
  <c r="C1002" i="9"/>
  <c r="C1003" i="9"/>
  <c r="C1004" i="9"/>
  <c r="C1005" i="9"/>
  <c r="C1006" i="9"/>
  <c r="C1007" i="9"/>
  <c r="C1008" i="9"/>
  <c r="C1009" i="9"/>
  <c r="C1010" i="9"/>
  <c r="C1011" i="9"/>
  <c r="C1012" i="9"/>
  <c r="C1013" i="9"/>
  <c r="C1014" i="9"/>
  <c r="C1015" i="9"/>
  <c r="C1016" i="9"/>
  <c r="C1017" i="9"/>
  <c r="C1018" i="9"/>
  <c r="C1019" i="9"/>
  <c r="C1020" i="9"/>
  <c r="C1021" i="9"/>
  <c r="C1022" i="9"/>
  <c r="C1023" i="9"/>
  <c r="C1024" i="9"/>
  <c r="C1025" i="9"/>
  <c r="C1026" i="9"/>
  <c r="C1027" i="9"/>
  <c r="C1028" i="9"/>
  <c r="C1029" i="9"/>
  <c r="C1030" i="9"/>
  <c r="C1031" i="9"/>
  <c r="C1032" i="9"/>
  <c r="C1033" i="9"/>
  <c r="C1034" i="9"/>
  <c r="C1035" i="9"/>
  <c r="C1036" i="9"/>
  <c r="C1037" i="9"/>
  <c r="C1038" i="9"/>
  <c r="C1039" i="9"/>
  <c r="C1040" i="9"/>
  <c r="C1041" i="9"/>
  <c r="C1042" i="9"/>
  <c r="C1043" i="9"/>
  <c r="C1044" i="9"/>
  <c r="C1045" i="9"/>
  <c r="C1046" i="9"/>
  <c r="C1047" i="9"/>
  <c r="C1048" i="9"/>
  <c r="C1049" i="9"/>
  <c r="C1050" i="9"/>
  <c r="C1051" i="9"/>
  <c r="C1052" i="9"/>
  <c r="C1053" i="9"/>
  <c r="C1054" i="9"/>
  <c r="C1055" i="9"/>
  <c r="C1056" i="9"/>
  <c r="C1057" i="9"/>
  <c r="C1058" i="9"/>
  <c r="C1059" i="9"/>
  <c r="C1060" i="9"/>
  <c r="C1061" i="9"/>
  <c r="C1062" i="9"/>
  <c r="C1063" i="9"/>
  <c r="C1064" i="9"/>
  <c r="C1065" i="9"/>
  <c r="C1066" i="9"/>
  <c r="C1067" i="9"/>
  <c r="C1068" i="9"/>
  <c r="C1069" i="9"/>
  <c r="C1070" i="9"/>
  <c r="C1071" i="9"/>
  <c r="C1072" i="9"/>
  <c r="C1073" i="9"/>
  <c r="C1074" i="9"/>
  <c r="C1075" i="9"/>
  <c r="C1076" i="9"/>
  <c r="C1077" i="9"/>
  <c r="C1078" i="9"/>
  <c r="C1079" i="9"/>
  <c r="C1080" i="9"/>
  <c r="C1081" i="9"/>
  <c r="C1082" i="9"/>
  <c r="C1083" i="9"/>
  <c r="C1084" i="9"/>
  <c r="C1085" i="9"/>
  <c r="C1086" i="9"/>
  <c r="C1087" i="9"/>
  <c r="C1088" i="9"/>
  <c r="C1089" i="9"/>
  <c r="C1090" i="9"/>
  <c r="C1091" i="9"/>
  <c r="C1092" i="9"/>
  <c r="C1093" i="9"/>
  <c r="C1094" i="9"/>
  <c r="C1095" i="9"/>
  <c r="C1096" i="9"/>
  <c r="C1097" i="9"/>
  <c r="C1098" i="9"/>
  <c r="C1099" i="9"/>
  <c r="C1100" i="9"/>
  <c r="C1101" i="9"/>
  <c r="C1102" i="9"/>
  <c r="C1103" i="9"/>
  <c r="C1104" i="9"/>
  <c r="C1105" i="9"/>
  <c r="C1106" i="9"/>
  <c r="C1107" i="9"/>
  <c r="C1108" i="9"/>
  <c r="C1109" i="9"/>
  <c r="C1110" i="9"/>
  <c r="C1111" i="9"/>
  <c r="C1112" i="9"/>
  <c r="C1113" i="9"/>
  <c r="C1114" i="9"/>
  <c r="C1115" i="9"/>
  <c r="C1116" i="9"/>
  <c r="C1117" i="9"/>
  <c r="C1118" i="9"/>
  <c r="C1119" i="9"/>
  <c r="C1120" i="9"/>
  <c r="C1121" i="9"/>
  <c r="C1122" i="9"/>
  <c r="C1123" i="9"/>
  <c r="C1124" i="9"/>
  <c r="C1125" i="9"/>
  <c r="C1126" i="9"/>
  <c r="C1127" i="9"/>
  <c r="C1128" i="9"/>
  <c r="C1129" i="9"/>
  <c r="C1130" i="9"/>
  <c r="C1131" i="9"/>
  <c r="C1132" i="9"/>
  <c r="C1133" i="9"/>
  <c r="C1134" i="9"/>
  <c r="C1135" i="9"/>
  <c r="C1136" i="9"/>
  <c r="C1137" i="9"/>
  <c r="C1138" i="9"/>
  <c r="C1139" i="9"/>
  <c r="C1140" i="9"/>
  <c r="C1141" i="9"/>
  <c r="C1142" i="9"/>
  <c r="C1143" i="9"/>
  <c r="C1144" i="9"/>
  <c r="C1145" i="9"/>
  <c r="C1146" i="9"/>
  <c r="C1147" i="9"/>
  <c r="C1148" i="9"/>
  <c r="C1149" i="9"/>
  <c r="C1150" i="9"/>
  <c r="C1151" i="9"/>
  <c r="C1152" i="9"/>
  <c r="C1153" i="9"/>
  <c r="C1154" i="9"/>
  <c r="C1155" i="9"/>
  <c r="C1156" i="9"/>
  <c r="C1157" i="9"/>
  <c r="C1158" i="9"/>
  <c r="C1159" i="9"/>
  <c r="C1160" i="9"/>
  <c r="C1161" i="9"/>
  <c r="C1162" i="9"/>
  <c r="C1163" i="9"/>
  <c r="C1164" i="9"/>
  <c r="C1165" i="9"/>
  <c r="C1166" i="9"/>
  <c r="C1167" i="9"/>
  <c r="C1168" i="9"/>
  <c r="C1169" i="9"/>
  <c r="C1170" i="9"/>
  <c r="C1171" i="9"/>
  <c r="C1172" i="9"/>
  <c r="C1173" i="9"/>
  <c r="C1174" i="9"/>
  <c r="C1175" i="9"/>
  <c r="C1176" i="9"/>
  <c r="C1177" i="9"/>
  <c r="C1178" i="9"/>
  <c r="C1179" i="9"/>
  <c r="C1180" i="9"/>
  <c r="C1181" i="9"/>
  <c r="C1182" i="9"/>
  <c r="C1183" i="9"/>
  <c r="C1184" i="9"/>
  <c r="C1185" i="9"/>
  <c r="C1186" i="9"/>
  <c r="C1187" i="9"/>
  <c r="C1188" i="9"/>
  <c r="C1189" i="9"/>
  <c r="C1190" i="9"/>
  <c r="C1191" i="9"/>
  <c r="C1192" i="9"/>
  <c r="C1193" i="9"/>
  <c r="C1194" i="9"/>
  <c r="C1195" i="9"/>
  <c r="C1196" i="9"/>
  <c r="C1197" i="9"/>
  <c r="C1198" i="9"/>
  <c r="C1199" i="9"/>
  <c r="C1200" i="9"/>
  <c r="C1201" i="9"/>
  <c r="C1202" i="9"/>
  <c r="C1203" i="9"/>
  <c r="C1204" i="9"/>
  <c r="C1205" i="9"/>
  <c r="C1206" i="9"/>
  <c r="C1207" i="9"/>
  <c r="C1208" i="9"/>
  <c r="C1209" i="9"/>
  <c r="C1210" i="9"/>
  <c r="C1211" i="9"/>
  <c r="C1212" i="9"/>
  <c r="C1213" i="9"/>
  <c r="C1214" i="9"/>
  <c r="C1215" i="9"/>
  <c r="C1216" i="9"/>
  <c r="C1217" i="9"/>
  <c r="C1218" i="9"/>
  <c r="C1219" i="9"/>
  <c r="C1220" i="9"/>
  <c r="C1221" i="9"/>
  <c r="C1222" i="9"/>
  <c r="C1223" i="9"/>
  <c r="C1224" i="9"/>
  <c r="C1225" i="9"/>
  <c r="C1226" i="9"/>
  <c r="C1227" i="9"/>
  <c r="C1228" i="9"/>
  <c r="C1229" i="9"/>
  <c r="C1230" i="9"/>
  <c r="C1231" i="9"/>
  <c r="C1232" i="9"/>
  <c r="C1233" i="9"/>
  <c r="C1234" i="9"/>
  <c r="C1235" i="9"/>
  <c r="C1236" i="9"/>
  <c r="C1237" i="9"/>
  <c r="C1238" i="9"/>
  <c r="C1239" i="9"/>
  <c r="C1240" i="9"/>
  <c r="C1241" i="9"/>
  <c r="C1242" i="9"/>
  <c r="C1243" i="9"/>
  <c r="C1244" i="9"/>
  <c r="C1245" i="9"/>
  <c r="C1246" i="9"/>
  <c r="C1247" i="9"/>
  <c r="C1248" i="9"/>
  <c r="C1249" i="9"/>
  <c r="C1250" i="9"/>
  <c r="C1251" i="9"/>
  <c r="C1252" i="9"/>
  <c r="C1253" i="9"/>
  <c r="C1254" i="9"/>
  <c r="C1255" i="9"/>
  <c r="C1256" i="9"/>
  <c r="C1257" i="9"/>
  <c r="C1258" i="9"/>
  <c r="C1259" i="9"/>
  <c r="C1260" i="9"/>
  <c r="C1261" i="9"/>
  <c r="C1262" i="9"/>
  <c r="C1263" i="9"/>
  <c r="C1264" i="9"/>
  <c r="C1265" i="9"/>
  <c r="C1266" i="9"/>
  <c r="C1267" i="9"/>
  <c r="C1268" i="9"/>
  <c r="C1269" i="9"/>
  <c r="C1270" i="9"/>
  <c r="C1271" i="9"/>
  <c r="C1272" i="9"/>
  <c r="C1273" i="9"/>
  <c r="C1274" i="9"/>
  <c r="C1275" i="9"/>
  <c r="C1276" i="9"/>
  <c r="C1277" i="9"/>
  <c r="C1278" i="9"/>
  <c r="C1279" i="9"/>
  <c r="C1280" i="9"/>
  <c r="C1281" i="9"/>
  <c r="C1282" i="9"/>
  <c r="C1283" i="9"/>
  <c r="C1284" i="9"/>
  <c r="C1285" i="9"/>
  <c r="C1286" i="9"/>
  <c r="C1287" i="9"/>
  <c r="C1288" i="9"/>
  <c r="C1289" i="9"/>
  <c r="C1290" i="9"/>
  <c r="C1291" i="9"/>
  <c r="C1292" i="9"/>
  <c r="C1293" i="9"/>
  <c r="C1294" i="9"/>
  <c r="C1295" i="9"/>
  <c r="C1296" i="9"/>
  <c r="C1297" i="9"/>
  <c r="C1298" i="9"/>
  <c r="C1299" i="9"/>
  <c r="C1300" i="9"/>
  <c r="C1301" i="9"/>
  <c r="C1302" i="9"/>
  <c r="C1303" i="9"/>
  <c r="C1304" i="9"/>
  <c r="C1305" i="9"/>
  <c r="C1306" i="9"/>
  <c r="C1307" i="9"/>
  <c r="C1308" i="9"/>
  <c r="C1309" i="9"/>
  <c r="C1310" i="9"/>
  <c r="C1311" i="9"/>
  <c r="C1312" i="9"/>
  <c r="C1313" i="9"/>
  <c r="C1314" i="9"/>
  <c r="C1315" i="9"/>
  <c r="C1316" i="9"/>
  <c r="C1317" i="9"/>
  <c r="C1318" i="9"/>
  <c r="C1319" i="9"/>
  <c r="C1320" i="9"/>
  <c r="C1321" i="9"/>
  <c r="C1322" i="9"/>
  <c r="C1323" i="9"/>
  <c r="C1324" i="9"/>
  <c r="C1325" i="9"/>
  <c r="C1326" i="9"/>
  <c r="C1327" i="9"/>
  <c r="C1328" i="9"/>
  <c r="C1329" i="9"/>
  <c r="C1330" i="9"/>
  <c r="C1331" i="9"/>
  <c r="C1332" i="9"/>
  <c r="C1333" i="9"/>
  <c r="C1334" i="9"/>
  <c r="C1335" i="9"/>
  <c r="C1336" i="9"/>
  <c r="C1337" i="9"/>
  <c r="C1338" i="9"/>
  <c r="C1339" i="9"/>
  <c r="C1340" i="9"/>
  <c r="C1341" i="9"/>
  <c r="C1342" i="9"/>
  <c r="C1343" i="9"/>
  <c r="C1344" i="9"/>
  <c r="C1345" i="9"/>
  <c r="C1346" i="9"/>
  <c r="C1347" i="9"/>
  <c r="C1348" i="9"/>
  <c r="C1349" i="9"/>
  <c r="C1350" i="9"/>
  <c r="C1351" i="9"/>
  <c r="C1352" i="9"/>
  <c r="C1353" i="9"/>
  <c r="C1354" i="9"/>
  <c r="C1355" i="9"/>
  <c r="C1356" i="9"/>
  <c r="C1357" i="9"/>
  <c r="C1358" i="9"/>
  <c r="C1359" i="9"/>
  <c r="C1360" i="9"/>
  <c r="C1361" i="9"/>
  <c r="C1362" i="9"/>
  <c r="C1363" i="9"/>
  <c r="C1364" i="9"/>
  <c r="C1365" i="9"/>
  <c r="C1366" i="9"/>
  <c r="C1367" i="9"/>
  <c r="C1368" i="9"/>
  <c r="C1369" i="9"/>
  <c r="C1370" i="9"/>
  <c r="C1371" i="9"/>
  <c r="C1372" i="9"/>
  <c r="C1373" i="9"/>
  <c r="C1374" i="9"/>
  <c r="C1375" i="9"/>
  <c r="C1376" i="9"/>
  <c r="C1377" i="9"/>
  <c r="C1378" i="9"/>
  <c r="C1379" i="9"/>
  <c r="C1380" i="9"/>
  <c r="C1381" i="9"/>
  <c r="C1382" i="9"/>
  <c r="C1383" i="9"/>
  <c r="C1384" i="9"/>
  <c r="C1385" i="9"/>
  <c r="C1386" i="9"/>
  <c r="C1387" i="9"/>
  <c r="C1388" i="9"/>
  <c r="C1389" i="9"/>
  <c r="C1390" i="9"/>
  <c r="C1391" i="9"/>
  <c r="C1392" i="9"/>
  <c r="C1393" i="9"/>
  <c r="C1394" i="9"/>
  <c r="C1395" i="9"/>
  <c r="C1396" i="9"/>
  <c r="C1397" i="9"/>
  <c r="C1398" i="9"/>
  <c r="C1399" i="9"/>
  <c r="C1400" i="9"/>
  <c r="C1401" i="9"/>
  <c r="C1402" i="9"/>
  <c r="C1403" i="9"/>
  <c r="C1404" i="9"/>
  <c r="C1405" i="9"/>
  <c r="C1406" i="9"/>
  <c r="C1407" i="9"/>
  <c r="C1408" i="9"/>
  <c r="C1409" i="9"/>
  <c r="C1410" i="9"/>
  <c r="C1411" i="9"/>
  <c r="C1412" i="9"/>
  <c r="C1413" i="9"/>
  <c r="C1414" i="9"/>
  <c r="C1415" i="9"/>
  <c r="C1416" i="9"/>
  <c r="C1417" i="9"/>
  <c r="C1418" i="9"/>
  <c r="C1419" i="9"/>
  <c r="C1420" i="9"/>
  <c r="C1421" i="9"/>
  <c r="C1422" i="9"/>
  <c r="C1423" i="9"/>
  <c r="C1424" i="9"/>
  <c r="C1425" i="9"/>
  <c r="C1426" i="9"/>
  <c r="C1427" i="9"/>
  <c r="C1428" i="9"/>
  <c r="C1429" i="9"/>
  <c r="C1430" i="9"/>
  <c r="C1431" i="9"/>
  <c r="C1432" i="9"/>
  <c r="C1433" i="9"/>
  <c r="C1434" i="9"/>
  <c r="C1435" i="9"/>
  <c r="C1436" i="9"/>
  <c r="C1437" i="9"/>
  <c r="C1438" i="9"/>
  <c r="C1439" i="9"/>
  <c r="C1440" i="9"/>
  <c r="C1441" i="9"/>
  <c r="C1442" i="9"/>
  <c r="C1443" i="9"/>
  <c r="C1444" i="9"/>
  <c r="C1445" i="9"/>
  <c r="C1446" i="9"/>
  <c r="C1447" i="9"/>
  <c r="C1448" i="9"/>
  <c r="C1449" i="9"/>
  <c r="C1450" i="9"/>
  <c r="C1451" i="9"/>
  <c r="C1452" i="9"/>
  <c r="C1453" i="9"/>
  <c r="C1454" i="9"/>
  <c r="C1455" i="9"/>
  <c r="C1456" i="9"/>
  <c r="C1457" i="9"/>
  <c r="C1458" i="9"/>
  <c r="C1459" i="9"/>
  <c r="C1460" i="9"/>
  <c r="C1461" i="9"/>
  <c r="C1462" i="9"/>
  <c r="C1463" i="9"/>
  <c r="C1464" i="9"/>
  <c r="C1465" i="9"/>
  <c r="C1466" i="9"/>
  <c r="C1467" i="9"/>
  <c r="C1468" i="9"/>
  <c r="C1469" i="9"/>
  <c r="C1470" i="9"/>
  <c r="C1471" i="9"/>
  <c r="C1472" i="9"/>
  <c r="C1473" i="9"/>
  <c r="C1474" i="9"/>
  <c r="C1475" i="9"/>
  <c r="C1476" i="9"/>
  <c r="C1477" i="9"/>
  <c r="C1478" i="9"/>
  <c r="C1479" i="9"/>
  <c r="C1480" i="9"/>
  <c r="C1481" i="9"/>
  <c r="C1482" i="9"/>
  <c r="C1483" i="9"/>
  <c r="C1484" i="9"/>
  <c r="C1485" i="9"/>
  <c r="C1486" i="9"/>
  <c r="C1487" i="9"/>
  <c r="C1488" i="9"/>
  <c r="C1489" i="9"/>
  <c r="C1490" i="9"/>
  <c r="C1491" i="9"/>
  <c r="C1492" i="9"/>
  <c r="C1493" i="9"/>
  <c r="C1494" i="9"/>
  <c r="C1495" i="9"/>
  <c r="C1496" i="9"/>
  <c r="C1497" i="9"/>
  <c r="C1498" i="9"/>
  <c r="C1499" i="9"/>
  <c r="C1500" i="9"/>
  <c r="C1501" i="9"/>
  <c r="C1502" i="9"/>
  <c r="C1503" i="9"/>
  <c r="C1504" i="9"/>
  <c r="C1505" i="9"/>
  <c r="C1506" i="9"/>
  <c r="C1507" i="9"/>
  <c r="C1508" i="9"/>
  <c r="C1509" i="9"/>
  <c r="C1510" i="9"/>
  <c r="C1511" i="9"/>
  <c r="C1512" i="9"/>
  <c r="C1513" i="9"/>
  <c r="C1514" i="9"/>
  <c r="C1515" i="9"/>
  <c r="C1516" i="9"/>
  <c r="C1517" i="9"/>
  <c r="C1518" i="9"/>
  <c r="C1519" i="9"/>
  <c r="C1520" i="9"/>
  <c r="C1521" i="9"/>
  <c r="C1522" i="9"/>
  <c r="C1523" i="9"/>
  <c r="C1524" i="9"/>
  <c r="C1525" i="9"/>
  <c r="C1526" i="9"/>
  <c r="C1527" i="9"/>
  <c r="C1528" i="9"/>
  <c r="C1529" i="9"/>
  <c r="C1530" i="9"/>
  <c r="C1531" i="9"/>
  <c r="C1532" i="9"/>
  <c r="C1533" i="9"/>
  <c r="C1534" i="9"/>
  <c r="C1535" i="9"/>
  <c r="C1536" i="9"/>
  <c r="C1537" i="9"/>
  <c r="C1538" i="9"/>
  <c r="C1539" i="9"/>
  <c r="C1540" i="9"/>
  <c r="C1541" i="9"/>
  <c r="C1542" i="9"/>
  <c r="C1543" i="9"/>
  <c r="C1544" i="9"/>
  <c r="C1545" i="9"/>
  <c r="C1546" i="9"/>
  <c r="C1547" i="9"/>
  <c r="C1548" i="9"/>
  <c r="C1549" i="9"/>
  <c r="C1550" i="9"/>
  <c r="C1551" i="9"/>
  <c r="C1552" i="9"/>
  <c r="C1553" i="9"/>
  <c r="C1554" i="9"/>
  <c r="C1555" i="9"/>
  <c r="C1556" i="9"/>
  <c r="C1557" i="9"/>
  <c r="C1558" i="9"/>
  <c r="C1559" i="9"/>
  <c r="C1560" i="9"/>
  <c r="C1561" i="9"/>
  <c r="C1562" i="9"/>
  <c r="C1563" i="9"/>
  <c r="C1564" i="9"/>
  <c r="C1565" i="9"/>
  <c r="C1566" i="9"/>
  <c r="C1567" i="9"/>
  <c r="C1568" i="9"/>
  <c r="C1569" i="9"/>
  <c r="C1570" i="9"/>
  <c r="C1571" i="9"/>
  <c r="C1572" i="9"/>
  <c r="C1573" i="9"/>
  <c r="C1574" i="9"/>
  <c r="C1575" i="9"/>
  <c r="C1576" i="9"/>
  <c r="C1577" i="9"/>
  <c r="C1578" i="9"/>
  <c r="C1579" i="9"/>
  <c r="C1580" i="9"/>
  <c r="C1581" i="9"/>
  <c r="C1582" i="9"/>
  <c r="C1583" i="9"/>
  <c r="C1584" i="9"/>
  <c r="C1585" i="9"/>
  <c r="C1586" i="9"/>
  <c r="C1587" i="9"/>
  <c r="C1588" i="9"/>
  <c r="C1589" i="9"/>
  <c r="C1590" i="9"/>
  <c r="C1591" i="9"/>
  <c r="C1592" i="9"/>
  <c r="C1593" i="9"/>
  <c r="C1594" i="9"/>
  <c r="C1595" i="9"/>
  <c r="C1596" i="9"/>
  <c r="C1597" i="9"/>
  <c r="C1598" i="9"/>
  <c r="C1599" i="9"/>
  <c r="C1600" i="9"/>
  <c r="C1601" i="9"/>
  <c r="C1602" i="9"/>
  <c r="C1603" i="9"/>
  <c r="C1604" i="9"/>
  <c r="C1605" i="9"/>
  <c r="C1606" i="9"/>
  <c r="C1607" i="9"/>
  <c r="C1608" i="9"/>
  <c r="C1609" i="9"/>
  <c r="C1610" i="9"/>
  <c r="C1611" i="9"/>
  <c r="C1612" i="9"/>
  <c r="C1613" i="9"/>
  <c r="C1614" i="9"/>
  <c r="C1615" i="9"/>
  <c r="C1616" i="9"/>
  <c r="C1617" i="9"/>
  <c r="C1618" i="9"/>
  <c r="C1619" i="9"/>
  <c r="C1620" i="9"/>
  <c r="C1621" i="9"/>
  <c r="C1622" i="9"/>
  <c r="C1623" i="9"/>
  <c r="C1624" i="9"/>
  <c r="C1625" i="9"/>
  <c r="C1626" i="9"/>
  <c r="C1627" i="9"/>
  <c r="C1628" i="9"/>
  <c r="C1629" i="9"/>
  <c r="C1630" i="9"/>
  <c r="C1631" i="9"/>
  <c r="C1632" i="9"/>
  <c r="C1633" i="9"/>
  <c r="C1634" i="9"/>
  <c r="C1635" i="9"/>
  <c r="C1636" i="9"/>
  <c r="C1637" i="9"/>
  <c r="C1638" i="9"/>
  <c r="C1639" i="9"/>
  <c r="C1640" i="9"/>
  <c r="C1641" i="9"/>
  <c r="C1642" i="9"/>
  <c r="C1643" i="9"/>
  <c r="C1644" i="9"/>
  <c r="C1645" i="9"/>
  <c r="C1646" i="9"/>
  <c r="C1647" i="9"/>
  <c r="C1648" i="9"/>
  <c r="C1649" i="9"/>
  <c r="C1650" i="9"/>
  <c r="C1651" i="9"/>
  <c r="C1652" i="9"/>
  <c r="C1653" i="9"/>
  <c r="C1654" i="9"/>
  <c r="C1655" i="9"/>
  <c r="C1656" i="9"/>
  <c r="C1657" i="9"/>
  <c r="C1658" i="9"/>
  <c r="C1659" i="9"/>
  <c r="C1660" i="9"/>
  <c r="C1661" i="9"/>
  <c r="C1662" i="9"/>
  <c r="C1663" i="9"/>
  <c r="C1664" i="9"/>
  <c r="C1665" i="9"/>
  <c r="C1666" i="9"/>
  <c r="C1667" i="9"/>
  <c r="C1668" i="9"/>
  <c r="C1669" i="9"/>
  <c r="C1670" i="9"/>
  <c r="C1671" i="9"/>
  <c r="C1672" i="9"/>
  <c r="C1673" i="9"/>
  <c r="C1674" i="9"/>
  <c r="C1675" i="9"/>
  <c r="C1676" i="9"/>
  <c r="C1677" i="9"/>
  <c r="C1678" i="9"/>
  <c r="C1679" i="9"/>
  <c r="C1680" i="9"/>
  <c r="C1681" i="9"/>
  <c r="C1682" i="9"/>
  <c r="C1683" i="9"/>
  <c r="C1684" i="9"/>
  <c r="C1685" i="9"/>
  <c r="C1686" i="9"/>
  <c r="C1687" i="9"/>
  <c r="C1688" i="9"/>
  <c r="C1689" i="9"/>
  <c r="C1690" i="9"/>
  <c r="C1691" i="9"/>
  <c r="C1692" i="9"/>
  <c r="C1693" i="9"/>
  <c r="C1694" i="9"/>
  <c r="C1695" i="9"/>
  <c r="C1696" i="9"/>
  <c r="C1697" i="9"/>
  <c r="C1698" i="9"/>
  <c r="C1699" i="9"/>
  <c r="C1700" i="9"/>
  <c r="C1701" i="9"/>
  <c r="C1702" i="9"/>
  <c r="C1703" i="9"/>
  <c r="C1704" i="9"/>
  <c r="C1705" i="9"/>
  <c r="C1706" i="9"/>
  <c r="C1707" i="9"/>
  <c r="C1708" i="9"/>
  <c r="C1709" i="9"/>
  <c r="C1710" i="9"/>
  <c r="C1711" i="9"/>
  <c r="C1712" i="9"/>
  <c r="C1713" i="9"/>
  <c r="C1714" i="9"/>
  <c r="C1715" i="9"/>
  <c r="C1716" i="9"/>
  <c r="C1717" i="9"/>
  <c r="C1718" i="9"/>
  <c r="C1719" i="9"/>
  <c r="C1720" i="9"/>
  <c r="C1721" i="9"/>
  <c r="C1722" i="9"/>
  <c r="C1723" i="9"/>
  <c r="C1724" i="9"/>
  <c r="C1725" i="9"/>
  <c r="C1726" i="9"/>
  <c r="C1727" i="9"/>
  <c r="C1728" i="9"/>
  <c r="C1729" i="9"/>
  <c r="C1730" i="9"/>
  <c r="C1731" i="9"/>
  <c r="C1732" i="9"/>
  <c r="C1733" i="9"/>
  <c r="C1734" i="9"/>
  <c r="C1735" i="9"/>
  <c r="C1736" i="9"/>
  <c r="C1737" i="9"/>
  <c r="C1738" i="9"/>
  <c r="C1739" i="9"/>
  <c r="C1740" i="9"/>
  <c r="C1741" i="9"/>
  <c r="C1742" i="9"/>
  <c r="C1743" i="9"/>
  <c r="C1744" i="9"/>
  <c r="C1745" i="9"/>
  <c r="C1746" i="9"/>
  <c r="C1747" i="9"/>
  <c r="C1748" i="9"/>
  <c r="C1749" i="9"/>
  <c r="C1750" i="9"/>
  <c r="C1751" i="9"/>
  <c r="C1752" i="9"/>
  <c r="C1753" i="9"/>
  <c r="C1754" i="9"/>
  <c r="C1755" i="9"/>
  <c r="C1756" i="9"/>
  <c r="C1757" i="9"/>
  <c r="C1758" i="9"/>
  <c r="C1759" i="9"/>
  <c r="C1760" i="9"/>
  <c r="C1761" i="9"/>
  <c r="C1762" i="9"/>
  <c r="C1763" i="9"/>
  <c r="C1764" i="9"/>
  <c r="C1765" i="9"/>
  <c r="C1766" i="9"/>
  <c r="C1767" i="9"/>
  <c r="C1768" i="9"/>
  <c r="C1769" i="9"/>
  <c r="C1770" i="9"/>
  <c r="C1771" i="9"/>
  <c r="C1772" i="9"/>
  <c r="C1773" i="9"/>
  <c r="C1774" i="9"/>
  <c r="C1775" i="9"/>
  <c r="C1776" i="9"/>
  <c r="C1777" i="9"/>
  <c r="C1778" i="9"/>
  <c r="C1779" i="9"/>
  <c r="C1780" i="9"/>
  <c r="C1781" i="9"/>
  <c r="C1782" i="9"/>
  <c r="C1783" i="9"/>
  <c r="C1784" i="9"/>
  <c r="C1785" i="9"/>
  <c r="C1786" i="9"/>
  <c r="C1787" i="9"/>
  <c r="C1788" i="9"/>
  <c r="C1789" i="9"/>
  <c r="C1790" i="9"/>
  <c r="C1791" i="9"/>
  <c r="C1792" i="9"/>
  <c r="C1793" i="9"/>
  <c r="C1794" i="9"/>
  <c r="C1795" i="9"/>
  <c r="C1796" i="9"/>
  <c r="C1797" i="9"/>
  <c r="C1798" i="9"/>
  <c r="C1799" i="9"/>
  <c r="C1800" i="9"/>
  <c r="C1801" i="9"/>
  <c r="C1802" i="9"/>
  <c r="C1803" i="9"/>
  <c r="C1804" i="9"/>
  <c r="C1805" i="9"/>
  <c r="C1806" i="9"/>
  <c r="C1807" i="9"/>
  <c r="C1808" i="9"/>
  <c r="C1809" i="9"/>
  <c r="C1810" i="9"/>
  <c r="C1811" i="9"/>
  <c r="C1812" i="9"/>
  <c r="C1813" i="9"/>
  <c r="C1814" i="9"/>
  <c r="C1815" i="9"/>
  <c r="C1816" i="9"/>
  <c r="C1817" i="9"/>
  <c r="C1818" i="9"/>
  <c r="C1819" i="9"/>
  <c r="C1820" i="9"/>
  <c r="C1821" i="9"/>
  <c r="C1822" i="9"/>
  <c r="C1823" i="9"/>
  <c r="C1824" i="9"/>
  <c r="C1825" i="9"/>
  <c r="C1826" i="9"/>
  <c r="C1827" i="9"/>
  <c r="C1828" i="9"/>
  <c r="C1829" i="9"/>
  <c r="C1830" i="9"/>
  <c r="C1831" i="9"/>
  <c r="C1832" i="9"/>
  <c r="C1833" i="9"/>
  <c r="C1834" i="9"/>
  <c r="C1835" i="9"/>
  <c r="C1836" i="9"/>
  <c r="C1837" i="9"/>
  <c r="C1838" i="9"/>
  <c r="C1839" i="9"/>
  <c r="C1840" i="9"/>
  <c r="C1841" i="9"/>
  <c r="C1842" i="9"/>
  <c r="C1843" i="9"/>
  <c r="C1844" i="9"/>
  <c r="C1845" i="9"/>
  <c r="C1846" i="9"/>
  <c r="C1847" i="9"/>
  <c r="C1848" i="9"/>
  <c r="C1849" i="9"/>
  <c r="C1850" i="9"/>
  <c r="C1851" i="9"/>
  <c r="C1852" i="9"/>
  <c r="C1853" i="9"/>
  <c r="C1854" i="9"/>
  <c r="C1855" i="9"/>
  <c r="C1856" i="9"/>
  <c r="C1857" i="9"/>
  <c r="C1858" i="9"/>
  <c r="C1859" i="9"/>
  <c r="C1860" i="9"/>
  <c r="C1861" i="9"/>
  <c r="C1862" i="9"/>
  <c r="C1863" i="9"/>
  <c r="C1864" i="9"/>
  <c r="C1865" i="9"/>
  <c r="C1866" i="9"/>
  <c r="C1867" i="9"/>
  <c r="C1868" i="9"/>
  <c r="C1869" i="9"/>
  <c r="C1870" i="9"/>
  <c r="C1871" i="9"/>
  <c r="C1872" i="9"/>
  <c r="C1873" i="9"/>
  <c r="C1874" i="9"/>
  <c r="C1875" i="9"/>
  <c r="C1876" i="9"/>
  <c r="C1877" i="9"/>
  <c r="C1878" i="9"/>
  <c r="C1879" i="9"/>
  <c r="C1880" i="9"/>
  <c r="C1881" i="9"/>
  <c r="C1882" i="9"/>
  <c r="C1883" i="9"/>
  <c r="C1884" i="9"/>
  <c r="C1885" i="9"/>
  <c r="C1886" i="9"/>
  <c r="C1887" i="9"/>
  <c r="C1888" i="9"/>
  <c r="C1889" i="9"/>
  <c r="C1890" i="9"/>
  <c r="C1891" i="9"/>
  <c r="C1892" i="9"/>
  <c r="C1893" i="9"/>
  <c r="C1894" i="9"/>
  <c r="C1895" i="9"/>
  <c r="C1896" i="9"/>
  <c r="C1897" i="9"/>
  <c r="C1898" i="9"/>
  <c r="C1899" i="9"/>
  <c r="C1900" i="9"/>
  <c r="C1901" i="9"/>
  <c r="C1902" i="9"/>
  <c r="C1903" i="9"/>
  <c r="C1904" i="9"/>
  <c r="C1905" i="9"/>
  <c r="C1906" i="9"/>
  <c r="C1907" i="9"/>
  <c r="C1908" i="9"/>
  <c r="C1909" i="9"/>
  <c r="C1910" i="9"/>
  <c r="C1911" i="9"/>
  <c r="C1912" i="9"/>
  <c r="C1913" i="9"/>
  <c r="C1914" i="9"/>
  <c r="C1915" i="9"/>
  <c r="C1916" i="9"/>
  <c r="C1917" i="9"/>
  <c r="C1918" i="9"/>
  <c r="C1919" i="9"/>
  <c r="C1920" i="9"/>
  <c r="C1921" i="9"/>
  <c r="C1922" i="9"/>
  <c r="C1923" i="9"/>
  <c r="C1924" i="9"/>
  <c r="C1925" i="9"/>
  <c r="C1926" i="9"/>
  <c r="C1927" i="9"/>
  <c r="C1928" i="9"/>
  <c r="C1929" i="9"/>
  <c r="C1930" i="9"/>
  <c r="C1931" i="9"/>
  <c r="C1932" i="9"/>
  <c r="C1933" i="9"/>
  <c r="C1934" i="9"/>
  <c r="C1935" i="9"/>
  <c r="C1936" i="9"/>
  <c r="C1937" i="9"/>
  <c r="C1938" i="9"/>
  <c r="C1939" i="9"/>
  <c r="C1940" i="9"/>
  <c r="C1941" i="9"/>
  <c r="C1942" i="9"/>
  <c r="C1943" i="9"/>
  <c r="C1944" i="9"/>
  <c r="C1945" i="9"/>
  <c r="C1946" i="9"/>
  <c r="C1947" i="9"/>
  <c r="C1948" i="9"/>
  <c r="C1949" i="9"/>
  <c r="C1950" i="9"/>
  <c r="C1951" i="9"/>
  <c r="C1952" i="9"/>
  <c r="C1953" i="9"/>
  <c r="C1954" i="9"/>
  <c r="C1955" i="9"/>
  <c r="C1956" i="9"/>
  <c r="C1957" i="9"/>
  <c r="C1958" i="9"/>
  <c r="C1959" i="9"/>
  <c r="C1960" i="9"/>
  <c r="C1961" i="9"/>
  <c r="C1962" i="9"/>
  <c r="C1963" i="9"/>
  <c r="C1964" i="9"/>
  <c r="C1965" i="9"/>
  <c r="C1966" i="9"/>
  <c r="C1967" i="9"/>
  <c r="C1968" i="9"/>
  <c r="C1969" i="9"/>
  <c r="C1970" i="9"/>
  <c r="C1971" i="9"/>
  <c r="C1972" i="9"/>
  <c r="C1973" i="9"/>
  <c r="C1974" i="9"/>
  <c r="C1975" i="9"/>
  <c r="C1976" i="9"/>
  <c r="C1977" i="9"/>
  <c r="C1978" i="9"/>
  <c r="C1979" i="9"/>
  <c r="C1980" i="9"/>
  <c r="C1981" i="9"/>
  <c r="C1982" i="9"/>
  <c r="C1983" i="9"/>
  <c r="C1984" i="9"/>
  <c r="C1985" i="9"/>
  <c r="C1986" i="9"/>
  <c r="C1987" i="9"/>
  <c r="C1988" i="9"/>
  <c r="C1989" i="9"/>
  <c r="C1990" i="9"/>
  <c r="C1991" i="9"/>
  <c r="C1992" i="9"/>
  <c r="C1993" i="9"/>
  <c r="C1994" i="9"/>
  <c r="C1995" i="9"/>
  <c r="C1996" i="9"/>
  <c r="C1997" i="9"/>
  <c r="C1998" i="9"/>
  <c r="C1999" i="9"/>
  <c r="C2000" i="9"/>
  <c r="C2001" i="9"/>
  <c r="C2002" i="9"/>
  <c r="C2003" i="9"/>
  <c r="C2004" i="9"/>
  <c r="C2005" i="9"/>
  <c r="C2006" i="9"/>
  <c r="C2007" i="9"/>
  <c r="C2008" i="9"/>
  <c r="C2009" i="9"/>
  <c r="C2010" i="9"/>
  <c r="C2011" i="9"/>
  <c r="C2012" i="9"/>
  <c r="C2013" i="9"/>
  <c r="C2014" i="9"/>
  <c r="C2015" i="9"/>
  <c r="C2016" i="9"/>
  <c r="C2017" i="9"/>
  <c r="C2018" i="9"/>
  <c r="C2019" i="9"/>
  <c r="C2020" i="9"/>
  <c r="C2021" i="9"/>
  <c r="C2022" i="9"/>
  <c r="C2023" i="9"/>
  <c r="C2024" i="9"/>
  <c r="C2025" i="9"/>
  <c r="C2026" i="9"/>
  <c r="C2027" i="9"/>
  <c r="C2028" i="9"/>
  <c r="C2029" i="9"/>
  <c r="C2030" i="9"/>
  <c r="C2031" i="9"/>
  <c r="C2032" i="9"/>
  <c r="C2033" i="9"/>
  <c r="C2034" i="9"/>
  <c r="C2035" i="9"/>
  <c r="C2036" i="9"/>
  <c r="C2037" i="9"/>
  <c r="C2038" i="9"/>
  <c r="C2039" i="9"/>
  <c r="C2040" i="9"/>
  <c r="C2041" i="9"/>
  <c r="C2042" i="9"/>
  <c r="C2043" i="9"/>
  <c r="C2044" i="9"/>
  <c r="C2045" i="9"/>
  <c r="C2046" i="9"/>
  <c r="C2047" i="9"/>
  <c r="C2048" i="9"/>
  <c r="C2049" i="9"/>
  <c r="C2050" i="9"/>
  <c r="C2051" i="9"/>
  <c r="C2052" i="9"/>
  <c r="C2053" i="9"/>
  <c r="C2054" i="9"/>
  <c r="C2055" i="9"/>
  <c r="C2056" i="9"/>
  <c r="C2057" i="9"/>
  <c r="C2058" i="9"/>
  <c r="C2059" i="9"/>
  <c r="C2060" i="9"/>
  <c r="C2061" i="9"/>
  <c r="C2062" i="9"/>
  <c r="C2063" i="9"/>
  <c r="C2064" i="9"/>
  <c r="C2065" i="9"/>
  <c r="C2066" i="9"/>
  <c r="C2067" i="9"/>
  <c r="C2068" i="9"/>
  <c r="C2069" i="9"/>
  <c r="C2070" i="9"/>
  <c r="C2071" i="9"/>
  <c r="C2072" i="9"/>
  <c r="C2073" i="9"/>
  <c r="C2074" i="9"/>
  <c r="C2075" i="9"/>
  <c r="C2076" i="9"/>
  <c r="C2077" i="9"/>
  <c r="C2078" i="9"/>
  <c r="C2079" i="9"/>
  <c r="C2080" i="9"/>
  <c r="C2081" i="9"/>
  <c r="C2082" i="9"/>
  <c r="C2083" i="9"/>
  <c r="C2084" i="9"/>
  <c r="C2085" i="9"/>
  <c r="C2086" i="9"/>
  <c r="C2087" i="9"/>
  <c r="C2088" i="9"/>
  <c r="C2089" i="9"/>
  <c r="C2090" i="9"/>
  <c r="C2091" i="9"/>
  <c r="C2092" i="9"/>
  <c r="C2093" i="9"/>
  <c r="C2094" i="9"/>
  <c r="C2095" i="9"/>
  <c r="C2096" i="9"/>
  <c r="C2097" i="9"/>
  <c r="C2098" i="9"/>
  <c r="C2099" i="9"/>
  <c r="C2100" i="9"/>
  <c r="C2101" i="9"/>
  <c r="C2102" i="9"/>
  <c r="C2103" i="9"/>
  <c r="C2104" i="9"/>
  <c r="C2105" i="9"/>
  <c r="C2106" i="9"/>
  <c r="C2107" i="9"/>
  <c r="C2108" i="9"/>
  <c r="C2109" i="9"/>
  <c r="C2110" i="9"/>
  <c r="C2111" i="9"/>
  <c r="C2112" i="9"/>
  <c r="C2113" i="9"/>
  <c r="C2114" i="9"/>
  <c r="C2115" i="9"/>
  <c r="C2116" i="9"/>
  <c r="C2117" i="9"/>
  <c r="C2118" i="9"/>
  <c r="C2119" i="9"/>
  <c r="C2120" i="9"/>
  <c r="C2121" i="9"/>
  <c r="C2122" i="9"/>
  <c r="C2123" i="9"/>
  <c r="C2124" i="9"/>
  <c r="C2125" i="9"/>
  <c r="C2126" i="9"/>
  <c r="C2127" i="9"/>
  <c r="C2128" i="9"/>
  <c r="C2129" i="9"/>
  <c r="C2130" i="9"/>
  <c r="C2131" i="9"/>
  <c r="C2132" i="9"/>
  <c r="C2133" i="9"/>
  <c r="C2134" i="9"/>
  <c r="C2135" i="9"/>
  <c r="C2136" i="9"/>
  <c r="C2137" i="9"/>
  <c r="C2138" i="9"/>
  <c r="C2139" i="9"/>
  <c r="C2140" i="9"/>
  <c r="C2141" i="9"/>
  <c r="C2142" i="9"/>
  <c r="C2143" i="9"/>
  <c r="C2144" i="9"/>
  <c r="C2145" i="9"/>
  <c r="C2146" i="9"/>
  <c r="C2147" i="9"/>
  <c r="C2148" i="9"/>
  <c r="C2149" i="9"/>
  <c r="C2150" i="9"/>
  <c r="C2151" i="9"/>
  <c r="C2152" i="9"/>
  <c r="C2153" i="9"/>
  <c r="C2154" i="9"/>
  <c r="C2155" i="9"/>
  <c r="C2156" i="9"/>
  <c r="C2157" i="9"/>
  <c r="C2158" i="9"/>
  <c r="C2159" i="9"/>
  <c r="C2160" i="9"/>
  <c r="C2161" i="9"/>
  <c r="C2162" i="9"/>
  <c r="C2163" i="9"/>
  <c r="C2164" i="9"/>
  <c r="C2165" i="9"/>
  <c r="C2166" i="9"/>
  <c r="C2167" i="9"/>
  <c r="C2168" i="9"/>
  <c r="C2169" i="9"/>
  <c r="C2170" i="9"/>
  <c r="C2171" i="9"/>
  <c r="C2172" i="9"/>
  <c r="C2173" i="9"/>
  <c r="C2174" i="9"/>
  <c r="C2175" i="9"/>
  <c r="C2176" i="9"/>
  <c r="C2177" i="9"/>
  <c r="C2178" i="9"/>
  <c r="C2179" i="9"/>
  <c r="C2180" i="9"/>
  <c r="C2181" i="9"/>
  <c r="C2182" i="9"/>
  <c r="C2183" i="9"/>
  <c r="C2184" i="9"/>
  <c r="C2185" i="9"/>
  <c r="C2186" i="9"/>
  <c r="C2187" i="9"/>
  <c r="C2188" i="9"/>
  <c r="C2189" i="9"/>
  <c r="C2190" i="9"/>
  <c r="C2191" i="9"/>
  <c r="C2192" i="9"/>
  <c r="C2193" i="9"/>
  <c r="C2194" i="9"/>
  <c r="C2195" i="9"/>
  <c r="C2196" i="9"/>
  <c r="C2197" i="9"/>
  <c r="C2198" i="9"/>
  <c r="C2199" i="9"/>
  <c r="C2200" i="9"/>
  <c r="C2201" i="9"/>
  <c r="C2202" i="9"/>
  <c r="C2203" i="9"/>
  <c r="C2204" i="9"/>
  <c r="C2205" i="9"/>
  <c r="C2206" i="9"/>
  <c r="C2207" i="9"/>
  <c r="C2208" i="9"/>
  <c r="C2209" i="9"/>
  <c r="C2210" i="9"/>
  <c r="C2211" i="9"/>
  <c r="C2212" i="9"/>
  <c r="C2213" i="9"/>
  <c r="C2214" i="9"/>
  <c r="C2215" i="9"/>
  <c r="C2216" i="9"/>
  <c r="C2217" i="9"/>
  <c r="C2218" i="9"/>
  <c r="C2219" i="9"/>
  <c r="C2220" i="9"/>
  <c r="C2221" i="9"/>
  <c r="C2222" i="9"/>
  <c r="C2223" i="9"/>
  <c r="C2224" i="9"/>
  <c r="C2225" i="9"/>
  <c r="C2226" i="9"/>
  <c r="C2227" i="9"/>
  <c r="C2228" i="9"/>
  <c r="C2229" i="9"/>
  <c r="C2230" i="9"/>
  <c r="C2231" i="9"/>
  <c r="C2232" i="9"/>
  <c r="C2233" i="9"/>
  <c r="C2234" i="9"/>
  <c r="C2235" i="9"/>
  <c r="C2236" i="9"/>
  <c r="C2237" i="9"/>
  <c r="C2238" i="9"/>
  <c r="C2239" i="9"/>
  <c r="C2240" i="9"/>
  <c r="C2241" i="9"/>
  <c r="C2242" i="9"/>
  <c r="C2243" i="9"/>
  <c r="C2244" i="9"/>
  <c r="C2245" i="9"/>
  <c r="C2246" i="9"/>
  <c r="C2247" i="9"/>
  <c r="C2248" i="9"/>
  <c r="C2249" i="9"/>
  <c r="C2250" i="9"/>
  <c r="C2251" i="9"/>
  <c r="C2252" i="9"/>
  <c r="C2253" i="9"/>
  <c r="C2254" i="9"/>
  <c r="C2255" i="9"/>
  <c r="C2256" i="9"/>
  <c r="C2257" i="9"/>
  <c r="C2258" i="9"/>
  <c r="C2259" i="9"/>
  <c r="C2260" i="9"/>
  <c r="C2261" i="9"/>
  <c r="C2262" i="9"/>
  <c r="C2263" i="9"/>
  <c r="C2264" i="9"/>
  <c r="C2265" i="9"/>
  <c r="C2266" i="9"/>
  <c r="C2267" i="9"/>
  <c r="C2268" i="9"/>
  <c r="C2269" i="9"/>
  <c r="C2270" i="9"/>
  <c r="C2271" i="9"/>
  <c r="C2272" i="9"/>
  <c r="C2273" i="9"/>
  <c r="C2274" i="9"/>
  <c r="C2275" i="9"/>
  <c r="C2276" i="9"/>
  <c r="C2277" i="9"/>
  <c r="C2278" i="9"/>
  <c r="C2279" i="9"/>
  <c r="C2280" i="9"/>
  <c r="C2281" i="9"/>
  <c r="C2282" i="9"/>
  <c r="C2283" i="9"/>
  <c r="C2284" i="9"/>
  <c r="C2285" i="9"/>
  <c r="C2286" i="9"/>
  <c r="C2287" i="9"/>
  <c r="C2288" i="9"/>
  <c r="C2289" i="9"/>
  <c r="C2290" i="9"/>
  <c r="C2291" i="9"/>
  <c r="C2292" i="9"/>
  <c r="C2293" i="9"/>
  <c r="C2294" i="9"/>
  <c r="C2295" i="9"/>
  <c r="C2296" i="9"/>
  <c r="C2297" i="9"/>
  <c r="C2298" i="9"/>
  <c r="C2299" i="9"/>
  <c r="C2300" i="9"/>
  <c r="C2301" i="9"/>
  <c r="C2302" i="9"/>
  <c r="C2303" i="9"/>
  <c r="C2304" i="9"/>
  <c r="C2305" i="9"/>
  <c r="C2306" i="9"/>
  <c r="C2307" i="9"/>
  <c r="C2308" i="9"/>
  <c r="C2309" i="9"/>
  <c r="C2310" i="9"/>
  <c r="C2311" i="9"/>
  <c r="C2312" i="9"/>
  <c r="C2313" i="9"/>
  <c r="C2314" i="9"/>
  <c r="C2315" i="9"/>
  <c r="C2316" i="9"/>
  <c r="C2317" i="9"/>
  <c r="C2318" i="9"/>
  <c r="C2319" i="9"/>
  <c r="C2320" i="9"/>
  <c r="C2321" i="9"/>
  <c r="C2322" i="9"/>
  <c r="C2323" i="9"/>
  <c r="C2324" i="9"/>
  <c r="C2325" i="9"/>
  <c r="C2326" i="9"/>
  <c r="C2327" i="9"/>
  <c r="C2328" i="9"/>
  <c r="C2329" i="9"/>
  <c r="C2330" i="9"/>
  <c r="C2331" i="9"/>
  <c r="C2332" i="9"/>
  <c r="C2333" i="9"/>
  <c r="C2334" i="9"/>
  <c r="C2335" i="9"/>
  <c r="C2336" i="9"/>
  <c r="C2337" i="9"/>
  <c r="C2338" i="9"/>
  <c r="C2339" i="9"/>
  <c r="C2340" i="9"/>
  <c r="C2341" i="9"/>
  <c r="C2342" i="9"/>
  <c r="C2343" i="9"/>
  <c r="C2344" i="9"/>
  <c r="C2345" i="9"/>
  <c r="C2346" i="9"/>
  <c r="C2347" i="9"/>
  <c r="C2348" i="9"/>
  <c r="C2349" i="9"/>
  <c r="C2350" i="9"/>
  <c r="C2351" i="9"/>
  <c r="C2352" i="9"/>
  <c r="C2353" i="9"/>
  <c r="C2354" i="9"/>
  <c r="C2355" i="9"/>
  <c r="C2356" i="9"/>
  <c r="C2357" i="9"/>
  <c r="C2358" i="9"/>
  <c r="C2359" i="9"/>
  <c r="C2360" i="9"/>
  <c r="C2361" i="9"/>
  <c r="C2362" i="9"/>
  <c r="C2363" i="9"/>
  <c r="C2364" i="9"/>
  <c r="C2365" i="9"/>
  <c r="C2366" i="9"/>
  <c r="C2367" i="9"/>
  <c r="C2368" i="9"/>
  <c r="C2369" i="9"/>
  <c r="C2370" i="9"/>
  <c r="C2371" i="9"/>
  <c r="C2372" i="9"/>
  <c r="C2373" i="9"/>
  <c r="C2374" i="9"/>
  <c r="C2375" i="9"/>
  <c r="C2376" i="9"/>
  <c r="C2377" i="9"/>
  <c r="C2378" i="9"/>
  <c r="C2379" i="9"/>
  <c r="C2380" i="9"/>
  <c r="C2381" i="9"/>
  <c r="C2382" i="9"/>
  <c r="C2383" i="9"/>
  <c r="C2384" i="9"/>
  <c r="C2385" i="9"/>
  <c r="C2386" i="9"/>
  <c r="C2387" i="9"/>
  <c r="C2388" i="9"/>
  <c r="C2389" i="9"/>
  <c r="C2390" i="9"/>
  <c r="C2391" i="9"/>
  <c r="C2392" i="9"/>
  <c r="C2393" i="9"/>
  <c r="C2394" i="9"/>
  <c r="C2395" i="9"/>
  <c r="C2396" i="9"/>
  <c r="C2397" i="9"/>
  <c r="C2398" i="9"/>
  <c r="C2399" i="9"/>
  <c r="C2400" i="9"/>
  <c r="C2401" i="9"/>
  <c r="C2402" i="9"/>
  <c r="C2403" i="9"/>
  <c r="C2404" i="9"/>
  <c r="C2405" i="9"/>
  <c r="C2406" i="9"/>
  <c r="C2407" i="9"/>
  <c r="C2408" i="9"/>
  <c r="C2409" i="9"/>
  <c r="C2410" i="9"/>
  <c r="C2411" i="9"/>
  <c r="C2412" i="9"/>
  <c r="C2413" i="9"/>
  <c r="C2414" i="9"/>
  <c r="C2415" i="9"/>
  <c r="C2416" i="9"/>
  <c r="C2417" i="9"/>
  <c r="C2418" i="9"/>
  <c r="C2419" i="9"/>
  <c r="C2420" i="9"/>
  <c r="C2421" i="9"/>
  <c r="C2422" i="9"/>
  <c r="C2423" i="9"/>
  <c r="C2424" i="9"/>
  <c r="C2425" i="9"/>
  <c r="C2426" i="9"/>
  <c r="C2427" i="9"/>
  <c r="C2428" i="9"/>
  <c r="C2429" i="9"/>
  <c r="C2430" i="9"/>
  <c r="C2431" i="9"/>
  <c r="C2432" i="9"/>
  <c r="C2433" i="9"/>
  <c r="C2434" i="9"/>
  <c r="C2435" i="9"/>
  <c r="C2436" i="9"/>
  <c r="C2437" i="9"/>
  <c r="C2438" i="9"/>
  <c r="C2439" i="9"/>
  <c r="C2440" i="9"/>
  <c r="C2441" i="9"/>
  <c r="C2442" i="9"/>
  <c r="C2443" i="9"/>
  <c r="C2444" i="9"/>
  <c r="C2445" i="9"/>
  <c r="C2446" i="9"/>
  <c r="C2447" i="9"/>
  <c r="C2448" i="9"/>
  <c r="C2449" i="9"/>
  <c r="C2450" i="9"/>
  <c r="C2451" i="9"/>
  <c r="C2452" i="9"/>
  <c r="C2453" i="9"/>
  <c r="C2454" i="9"/>
  <c r="C2455" i="9"/>
  <c r="C2456" i="9"/>
  <c r="C2457" i="9"/>
  <c r="C2458" i="9"/>
  <c r="C2459" i="9"/>
  <c r="C2460" i="9"/>
  <c r="C2461" i="9"/>
  <c r="C2462" i="9"/>
  <c r="C2463" i="9"/>
  <c r="C2464" i="9"/>
  <c r="C2465" i="9"/>
  <c r="C2466" i="9"/>
  <c r="C2467" i="9"/>
  <c r="C2468" i="9"/>
  <c r="C2469" i="9"/>
  <c r="C2470" i="9"/>
  <c r="C2471" i="9"/>
  <c r="C2472" i="9"/>
  <c r="C2473" i="9"/>
  <c r="C2474" i="9"/>
  <c r="C2475" i="9"/>
  <c r="C2476" i="9"/>
  <c r="C2477" i="9"/>
  <c r="C2478" i="9"/>
  <c r="C2479" i="9"/>
  <c r="C2480" i="9"/>
  <c r="C2481" i="9"/>
  <c r="C2482" i="9"/>
  <c r="C2483" i="9"/>
  <c r="C2484" i="9"/>
  <c r="C2485" i="9"/>
  <c r="C2486" i="9"/>
  <c r="C2487" i="9"/>
  <c r="C2488" i="9"/>
  <c r="C2489" i="9"/>
  <c r="C2490" i="9"/>
  <c r="C2491" i="9"/>
  <c r="C2492" i="9"/>
  <c r="C2493" i="9"/>
  <c r="C2494" i="9"/>
  <c r="C2495" i="9"/>
  <c r="C2496" i="9"/>
  <c r="C2497" i="9"/>
  <c r="C2498" i="9"/>
  <c r="C2499" i="9"/>
  <c r="C2500" i="9"/>
  <c r="C2501" i="9"/>
  <c r="C2502" i="9"/>
  <c r="C2503" i="9"/>
  <c r="C2504" i="9"/>
  <c r="C2505" i="9"/>
  <c r="C2506" i="9"/>
  <c r="C2507" i="9"/>
  <c r="C2508" i="9"/>
  <c r="C2509" i="9"/>
  <c r="C2510" i="9"/>
  <c r="C2511" i="9"/>
  <c r="C2512" i="9"/>
  <c r="C2513" i="9"/>
  <c r="C2514" i="9"/>
  <c r="C2515" i="9"/>
  <c r="C2516" i="9"/>
  <c r="C2517" i="9"/>
  <c r="C2518" i="9"/>
  <c r="C2519" i="9"/>
  <c r="C2520" i="9"/>
  <c r="C2521" i="9"/>
  <c r="C2522" i="9"/>
  <c r="C2523" i="9"/>
  <c r="C2524" i="9"/>
  <c r="C2525" i="9"/>
  <c r="C2526" i="9"/>
  <c r="C2527" i="9"/>
  <c r="C2528" i="9"/>
  <c r="C2529" i="9"/>
  <c r="C2530" i="9"/>
  <c r="C2531" i="9"/>
  <c r="C2532" i="9"/>
  <c r="C2533" i="9"/>
  <c r="C2534" i="9"/>
  <c r="C2535" i="9"/>
  <c r="C2536" i="9"/>
  <c r="C2537" i="9"/>
  <c r="C2538" i="9"/>
  <c r="C2539" i="9"/>
  <c r="C2540" i="9"/>
  <c r="C2541" i="9"/>
  <c r="C2542" i="9"/>
  <c r="C2543" i="9"/>
  <c r="C2544" i="9"/>
  <c r="C2545" i="9"/>
  <c r="C2546" i="9"/>
  <c r="C2547" i="9"/>
  <c r="C2548" i="9"/>
  <c r="C2549" i="9"/>
  <c r="C2550" i="9"/>
  <c r="C2551" i="9"/>
  <c r="C2552" i="9"/>
  <c r="C2553" i="9"/>
  <c r="C2554" i="9"/>
  <c r="C2555" i="9"/>
  <c r="C2556" i="9"/>
  <c r="C2557" i="9"/>
  <c r="C2558" i="9"/>
  <c r="C2559" i="9"/>
  <c r="C2560" i="9"/>
  <c r="C2561" i="9"/>
  <c r="C2562" i="9"/>
  <c r="C2563" i="9"/>
  <c r="C2564" i="9"/>
  <c r="C2565" i="9"/>
  <c r="C2566" i="9"/>
  <c r="C2567" i="9"/>
  <c r="C2568" i="9"/>
  <c r="C2569" i="9"/>
  <c r="C2570" i="9"/>
  <c r="C2571" i="9"/>
  <c r="C2572" i="9"/>
  <c r="C2573" i="9"/>
  <c r="C2574" i="9"/>
  <c r="C2575" i="9"/>
  <c r="C2576" i="9"/>
  <c r="C2577" i="9"/>
  <c r="C2578" i="9"/>
  <c r="C2579" i="9"/>
  <c r="C2580" i="9"/>
  <c r="C2581" i="9"/>
  <c r="C2582" i="9"/>
  <c r="C2583" i="9"/>
  <c r="C2584" i="9"/>
  <c r="C2585" i="9"/>
  <c r="C2586" i="9"/>
  <c r="C2587" i="9"/>
  <c r="C2588" i="9"/>
  <c r="C2589" i="9"/>
  <c r="C2590" i="9"/>
  <c r="C2591" i="9"/>
  <c r="C2592" i="9"/>
  <c r="C2593" i="9"/>
  <c r="C2594" i="9"/>
  <c r="C2595" i="9"/>
  <c r="C2596" i="9"/>
  <c r="C2597" i="9"/>
  <c r="C2598" i="9"/>
  <c r="C2599" i="9"/>
  <c r="C2600" i="9"/>
  <c r="C2601" i="9"/>
  <c r="C2602" i="9"/>
  <c r="C2603" i="9"/>
  <c r="C2604" i="9"/>
  <c r="C2605" i="9"/>
  <c r="C2606" i="9"/>
  <c r="C2607" i="9"/>
  <c r="C2608" i="9"/>
  <c r="C2609" i="9"/>
  <c r="C2610" i="9"/>
  <c r="C2611" i="9"/>
  <c r="C2612" i="9"/>
  <c r="C2613" i="9"/>
  <c r="C2614" i="9"/>
  <c r="C2615" i="9"/>
  <c r="C2616" i="9"/>
  <c r="C2617" i="9"/>
  <c r="C2618" i="9"/>
  <c r="C2619" i="9"/>
  <c r="C2620" i="9"/>
  <c r="C2621" i="9"/>
  <c r="C2622" i="9"/>
  <c r="C2623" i="9"/>
  <c r="C2624" i="9"/>
  <c r="C2625" i="9"/>
  <c r="C2626" i="9"/>
  <c r="C2627" i="9"/>
  <c r="C2628" i="9"/>
  <c r="C2629" i="9"/>
  <c r="C2630" i="9"/>
  <c r="C2631" i="9"/>
  <c r="C2632" i="9"/>
  <c r="C2633" i="9"/>
  <c r="C2634" i="9"/>
  <c r="C2635" i="9"/>
  <c r="C2636" i="9"/>
  <c r="C2637" i="9"/>
  <c r="C2638" i="9"/>
  <c r="C2639" i="9"/>
  <c r="C2640" i="9"/>
  <c r="C2641" i="9"/>
  <c r="C2642" i="9"/>
  <c r="C2643" i="9"/>
  <c r="C2644" i="9"/>
  <c r="C2645" i="9"/>
  <c r="C2646" i="9"/>
  <c r="C2647" i="9"/>
  <c r="C2648" i="9"/>
  <c r="C2649" i="9"/>
  <c r="C2650" i="9"/>
  <c r="C2651" i="9"/>
  <c r="C2652" i="9"/>
  <c r="C2653" i="9"/>
  <c r="C2654" i="9"/>
  <c r="C2655" i="9"/>
  <c r="C2656" i="9"/>
  <c r="C2657" i="9"/>
  <c r="C2658" i="9"/>
  <c r="C2659" i="9"/>
  <c r="C2660" i="9"/>
  <c r="C2661" i="9"/>
  <c r="C2662" i="9"/>
  <c r="C2663" i="9"/>
  <c r="C2664" i="9"/>
  <c r="C2665" i="9"/>
  <c r="C2666" i="9"/>
  <c r="C2667" i="9"/>
  <c r="C2668" i="9"/>
  <c r="C2669" i="9"/>
  <c r="C2670" i="9"/>
  <c r="C2671" i="9"/>
  <c r="C2672" i="9"/>
  <c r="C2673" i="9"/>
  <c r="C2674" i="9"/>
  <c r="C2675" i="9"/>
  <c r="C2676" i="9"/>
  <c r="C2677" i="9"/>
  <c r="C2678" i="9"/>
  <c r="C2679" i="9"/>
  <c r="C2680" i="9"/>
  <c r="C2681" i="9"/>
  <c r="C2682" i="9"/>
  <c r="C2683" i="9"/>
  <c r="C2684" i="9"/>
  <c r="C2685" i="9"/>
  <c r="C2686" i="9"/>
  <c r="C2687" i="9"/>
  <c r="C2688" i="9"/>
  <c r="C2689" i="9"/>
  <c r="C2690" i="9"/>
  <c r="C2691" i="9"/>
  <c r="C2692" i="9"/>
  <c r="C2693" i="9"/>
  <c r="C2694" i="9"/>
  <c r="C2695" i="9"/>
  <c r="C2696" i="9"/>
  <c r="C2697" i="9"/>
  <c r="C2698" i="9"/>
  <c r="C2699" i="9"/>
  <c r="C2700" i="9"/>
  <c r="C2701" i="9"/>
  <c r="C2702" i="9"/>
  <c r="C2703" i="9"/>
  <c r="C2704" i="9"/>
  <c r="C2705" i="9"/>
  <c r="C2706" i="9"/>
  <c r="C2707" i="9"/>
  <c r="C2708" i="9"/>
  <c r="C2709" i="9"/>
  <c r="C2710" i="9"/>
  <c r="C2711" i="9"/>
  <c r="C2712" i="9"/>
  <c r="C2713" i="9"/>
  <c r="C2714" i="9"/>
  <c r="C2715" i="9"/>
  <c r="C2716" i="9"/>
  <c r="C2717" i="9"/>
  <c r="C2718" i="9"/>
  <c r="C2719" i="9"/>
  <c r="C2720" i="9"/>
  <c r="C2721" i="9"/>
  <c r="C2722" i="9"/>
  <c r="C2723" i="9"/>
  <c r="C2724" i="9"/>
  <c r="C2725" i="9"/>
  <c r="C2726" i="9"/>
  <c r="C2727" i="9"/>
  <c r="C2728" i="9"/>
  <c r="C2729" i="9"/>
  <c r="C2730" i="9"/>
  <c r="C2731" i="9"/>
  <c r="C2732" i="9"/>
  <c r="C2733" i="9"/>
  <c r="C2734" i="9"/>
  <c r="C2735" i="9"/>
  <c r="C2736" i="9"/>
  <c r="C2737" i="9"/>
  <c r="C2738" i="9"/>
  <c r="C2739" i="9"/>
  <c r="C2740" i="9"/>
  <c r="C2741" i="9"/>
  <c r="C2742" i="9"/>
  <c r="C2743" i="9"/>
  <c r="C2744" i="9"/>
  <c r="C2745" i="9"/>
  <c r="C2746" i="9"/>
  <c r="C2747" i="9"/>
  <c r="C2748" i="9"/>
  <c r="C2749" i="9"/>
  <c r="C2750" i="9"/>
  <c r="C2751" i="9"/>
  <c r="C2752" i="9"/>
  <c r="C2753" i="9"/>
  <c r="C2754" i="9"/>
  <c r="C2755" i="9"/>
  <c r="C2756" i="9"/>
  <c r="C2757" i="9"/>
  <c r="C2758" i="9"/>
  <c r="C2759" i="9"/>
  <c r="C2760" i="9"/>
  <c r="C2761" i="9"/>
  <c r="C2762" i="9"/>
  <c r="C2763" i="9"/>
  <c r="C2764" i="9"/>
  <c r="C2765" i="9"/>
  <c r="C2766" i="9"/>
  <c r="C2767" i="9"/>
  <c r="C2768" i="9"/>
  <c r="C2769" i="9"/>
  <c r="C2770" i="9"/>
  <c r="C2771" i="9"/>
  <c r="C2772" i="9"/>
  <c r="C2773" i="9"/>
  <c r="C2774" i="9"/>
  <c r="C2775" i="9"/>
  <c r="C2776" i="9"/>
  <c r="C2777" i="9"/>
  <c r="C2778" i="9"/>
  <c r="C2779" i="9"/>
  <c r="C2780" i="9"/>
  <c r="C2781" i="9"/>
  <c r="C2782" i="9"/>
  <c r="C2783" i="9"/>
  <c r="C2784" i="9"/>
  <c r="C2785" i="9"/>
  <c r="C2786" i="9"/>
  <c r="C2787" i="9"/>
  <c r="C2788" i="9"/>
  <c r="C2789" i="9"/>
  <c r="C2790" i="9"/>
  <c r="C2791" i="9"/>
  <c r="C2792" i="9"/>
  <c r="C2793" i="9"/>
  <c r="C2794" i="9"/>
  <c r="C2795" i="9"/>
  <c r="C2796" i="9"/>
  <c r="C2797" i="9"/>
  <c r="C2798" i="9"/>
  <c r="C2799" i="9"/>
  <c r="C2800" i="9"/>
  <c r="C2801" i="9"/>
  <c r="C2802" i="9"/>
  <c r="C2803" i="9"/>
  <c r="C2804" i="9"/>
  <c r="C2805" i="9"/>
  <c r="C2806" i="9"/>
  <c r="C2807" i="9"/>
  <c r="C2808" i="9"/>
  <c r="C2809" i="9"/>
  <c r="C2810" i="9"/>
  <c r="C2811" i="9"/>
  <c r="C2812" i="9"/>
  <c r="C2813" i="9"/>
  <c r="C2814" i="9"/>
  <c r="C2815" i="9"/>
  <c r="C2816" i="9"/>
  <c r="C2817" i="9"/>
  <c r="C2818" i="9"/>
  <c r="C2819" i="9"/>
  <c r="C2820" i="9"/>
  <c r="C2821" i="9"/>
  <c r="C2822" i="9"/>
  <c r="C2823" i="9"/>
  <c r="C2824" i="9"/>
  <c r="C2825" i="9"/>
  <c r="C2826" i="9"/>
  <c r="C2827" i="9"/>
  <c r="C2828" i="9"/>
  <c r="C2829" i="9"/>
  <c r="C2830" i="9"/>
  <c r="C2831" i="9"/>
  <c r="C2832" i="9"/>
  <c r="C2833" i="9"/>
  <c r="C2834" i="9"/>
  <c r="C2835" i="9"/>
  <c r="C2836" i="9"/>
  <c r="C2837" i="9"/>
  <c r="C2838" i="9"/>
  <c r="C2839" i="9"/>
  <c r="C2840" i="9"/>
  <c r="C2841" i="9"/>
  <c r="C2842" i="9"/>
  <c r="C2843" i="9"/>
  <c r="C2844" i="9"/>
  <c r="C2845" i="9"/>
  <c r="C2846" i="9"/>
  <c r="C2847" i="9"/>
  <c r="C2848" i="9"/>
  <c r="C2849" i="9"/>
  <c r="C2850" i="9"/>
  <c r="C2851" i="9"/>
  <c r="C2852" i="9"/>
  <c r="C2853" i="9"/>
  <c r="C2854" i="9"/>
  <c r="C2855" i="9"/>
  <c r="C2856" i="9"/>
  <c r="C2857" i="9"/>
  <c r="C2858" i="9"/>
  <c r="C2859" i="9"/>
  <c r="C2860" i="9"/>
  <c r="C2861" i="9"/>
  <c r="C2862" i="9"/>
  <c r="C2863" i="9"/>
  <c r="C2864" i="9"/>
  <c r="C2865" i="9"/>
  <c r="C2866" i="9"/>
  <c r="C2867" i="9"/>
  <c r="C2868" i="9"/>
  <c r="C2869" i="9"/>
  <c r="C2870" i="9"/>
  <c r="C2871" i="9"/>
  <c r="C2872" i="9"/>
  <c r="C2873" i="9"/>
  <c r="C2874" i="9"/>
  <c r="C2875" i="9"/>
  <c r="C2876" i="9"/>
  <c r="C2877" i="9"/>
  <c r="C2878" i="9"/>
  <c r="C2879" i="9"/>
  <c r="C2880" i="9"/>
  <c r="C2881" i="9"/>
  <c r="C2882" i="9"/>
  <c r="C2883" i="9"/>
  <c r="C2884" i="9"/>
  <c r="C2885" i="9"/>
  <c r="C2886" i="9"/>
  <c r="C2887" i="9"/>
  <c r="C2888" i="9"/>
  <c r="C2889" i="9"/>
  <c r="C2890" i="9"/>
  <c r="C2891" i="9"/>
  <c r="C2892" i="9"/>
  <c r="C2893" i="9"/>
  <c r="C2894" i="9"/>
  <c r="C2895" i="9"/>
  <c r="C2896" i="9"/>
  <c r="C2897" i="9"/>
  <c r="C2898" i="9"/>
  <c r="C2899" i="9"/>
  <c r="C2900" i="9"/>
  <c r="C2901" i="9"/>
  <c r="C2902" i="9"/>
  <c r="C2903" i="9"/>
  <c r="C2904" i="9"/>
  <c r="C2905" i="9"/>
  <c r="C2906" i="9"/>
  <c r="C2907" i="9"/>
  <c r="C2908" i="9"/>
  <c r="C2909" i="9"/>
  <c r="C2910" i="9"/>
  <c r="C2911" i="9"/>
  <c r="C2912" i="9"/>
  <c r="C2913" i="9"/>
  <c r="C2914" i="9"/>
  <c r="C2915" i="9"/>
  <c r="C2916" i="9"/>
  <c r="C2917" i="9"/>
  <c r="C2918" i="9"/>
  <c r="C2919" i="9"/>
  <c r="C2920" i="9"/>
  <c r="C2921" i="9"/>
  <c r="C2922" i="9"/>
  <c r="C2923" i="9"/>
  <c r="C2924" i="9"/>
  <c r="C2925" i="9"/>
  <c r="C2926" i="9"/>
  <c r="C2927" i="9"/>
  <c r="C2928" i="9"/>
  <c r="C2929" i="9"/>
  <c r="C2930" i="9"/>
  <c r="C2931" i="9"/>
  <c r="C2932" i="9"/>
  <c r="C2933" i="9"/>
  <c r="C2934" i="9"/>
  <c r="C2935" i="9"/>
  <c r="C2936" i="9"/>
  <c r="C2937" i="9"/>
  <c r="C2938" i="9"/>
  <c r="C2939" i="9"/>
  <c r="C2940" i="9"/>
  <c r="C2941" i="9"/>
  <c r="C2942" i="9"/>
  <c r="C2943" i="9"/>
  <c r="C2944" i="9"/>
  <c r="C2945" i="9"/>
  <c r="C2946" i="9"/>
  <c r="C2947" i="9"/>
  <c r="C2948" i="9"/>
  <c r="C2949" i="9"/>
  <c r="C2950" i="9"/>
  <c r="C2951" i="9"/>
  <c r="C2952" i="9"/>
  <c r="C2953" i="9"/>
  <c r="C2954" i="9"/>
  <c r="C2955" i="9"/>
  <c r="C2956" i="9"/>
  <c r="C2957" i="9"/>
  <c r="C2958" i="9"/>
  <c r="C2959" i="9"/>
  <c r="C2960" i="9"/>
  <c r="C2961" i="9"/>
  <c r="C2962" i="9"/>
  <c r="C2963" i="9"/>
  <c r="C2964" i="9"/>
  <c r="C2965" i="9"/>
  <c r="C2966" i="9"/>
  <c r="C2967" i="9"/>
  <c r="C2968" i="9"/>
  <c r="C2969" i="9"/>
  <c r="C2970" i="9"/>
  <c r="C2971" i="9"/>
  <c r="C2972" i="9"/>
  <c r="C2973" i="9"/>
  <c r="C2974" i="9"/>
  <c r="C2975" i="9"/>
  <c r="C2976" i="9"/>
  <c r="C2977" i="9"/>
  <c r="C2978" i="9"/>
  <c r="C2979" i="9"/>
  <c r="C2980" i="9"/>
  <c r="C2981" i="9"/>
  <c r="C2982" i="9"/>
  <c r="C2983" i="9"/>
  <c r="C2984" i="9"/>
  <c r="C2985" i="9"/>
  <c r="C2986" i="9"/>
  <c r="C2987" i="9"/>
  <c r="C2988" i="9"/>
  <c r="C2989" i="9"/>
  <c r="C2990" i="9"/>
  <c r="C2991" i="9"/>
  <c r="C2992" i="9"/>
  <c r="C2993" i="9"/>
  <c r="C2994" i="9"/>
  <c r="C2995" i="9"/>
  <c r="C2996" i="9"/>
  <c r="C2997" i="9"/>
  <c r="C2998" i="9"/>
  <c r="C2999" i="9"/>
  <c r="C3000" i="9"/>
  <c r="C3001" i="9"/>
  <c r="C3002" i="9"/>
  <c r="C3003" i="9"/>
  <c r="C3004" i="9"/>
  <c r="C3005" i="9"/>
  <c r="C3006" i="9"/>
  <c r="C3007" i="9"/>
  <c r="C3008" i="9"/>
  <c r="C3009" i="9"/>
  <c r="C3010" i="9"/>
  <c r="C3011" i="9"/>
  <c r="C3012" i="9"/>
  <c r="C3013" i="9"/>
  <c r="C3014" i="9"/>
  <c r="C3015" i="9"/>
  <c r="C3016" i="9"/>
  <c r="C3017" i="9"/>
  <c r="C3018" i="9"/>
  <c r="C3019" i="9"/>
  <c r="C3020" i="9"/>
  <c r="C3021" i="9"/>
  <c r="C3022" i="9"/>
  <c r="C3023" i="9"/>
  <c r="C3024" i="9"/>
  <c r="C3025" i="9"/>
  <c r="C3026" i="9"/>
  <c r="C3027" i="9"/>
  <c r="C3028" i="9"/>
  <c r="C3029" i="9"/>
  <c r="C3030" i="9"/>
  <c r="C3031" i="9"/>
  <c r="C3032" i="9"/>
  <c r="C3033" i="9"/>
  <c r="C3034" i="9"/>
  <c r="C3035" i="9"/>
  <c r="C3036" i="9"/>
  <c r="C3037" i="9"/>
  <c r="C3038" i="9"/>
  <c r="C3039" i="9"/>
  <c r="C3040" i="9"/>
  <c r="C3041" i="9"/>
  <c r="C3042" i="9"/>
  <c r="C3043" i="9"/>
  <c r="C3044" i="9"/>
  <c r="C3045" i="9"/>
  <c r="C3046" i="9"/>
  <c r="C3047" i="9"/>
  <c r="C3048" i="9"/>
  <c r="C3049" i="9"/>
  <c r="C3050" i="9"/>
  <c r="C3051" i="9"/>
  <c r="C3052" i="9"/>
  <c r="C3053" i="9"/>
  <c r="C3054" i="9"/>
  <c r="C3055" i="9"/>
  <c r="C3056" i="9"/>
  <c r="C3057" i="9"/>
  <c r="C3058" i="9"/>
  <c r="C3059" i="9"/>
  <c r="C3060" i="9"/>
  <c r="C3061" i="9"/>
  <c r="C3062" i="9"/>
  <c r="C3063" i="9"/>
  <c r="C3064" i="9"/>
  <c r="C3065" i="9"/>
  <c r="C3066" i="9"/>
  <c r="C3067" i="9"/>
  <c r="C3068" i="9"/>
  <c r="C3069" i="9"/>
  <c r="C3070" i="9"/>
  <c r="C3071" i="9"/>
  <c r="C3072" i="9"/>
  <c r="C3073" i="9"/>
  <c r="C3074" i="9"/>
  <c r="C3075" i="9"/>
  <c r="C3076" i="9"/>
  <c r="C3077" i="9"/>
  <c r="C3078" i="9"/>
  <c r="C3079" i="9"/>
  <c r="C3080" i="9"/>
  <c r="C3081" i="9"/>
  <c r="C3082" i="9"/>
  <c r="C3083" i="9"/>
  <c r="C3084" i="9"/>
  <c r="C3085" i="9"/>
  <c r="C3086" i="9"/>
  <c r="C3087" i="9"/>
  <c r="C3088" i="9"/>
  <c r="C3089" i="9"/>
  <c r="C3090" i="9"/>
  <c r="C3091" i="9"/>
  <c r="C3092" i="9"/>
  <c r="C3093" i="9"/>
  <c r="C3094" i="9"/>
  <c r="C3095" i="9"/>
  <c r="C3096" i="9"/>
  <c r="C3097" i="9"/>
  <c r="C3098" i="9"/>
  <c r="C3099" i="9"/>
  <c r="C3100" i="9"/>
  <c r="C3101" i="9"/>
  <c r="C3102" i="9"/>
  <c r="C3103" i="9"/>
  <c r="C3104" i="9"/>
  <c r="C3105" i="9"/>
  <c r="C3106" i="9"/>
  <c r="C3107" i="9"/>
  <c r="C3108" i="9"/>
  <c r="C3109" i="9"/>
  <c r="C3110" i="9"/>
  <c r="C3111" i="9"/>
  <c r="C3112" i="9"/>
  <c r="C3113" i="9"/>
  <c r="C3114" i="9"/>
  <c r="C3115" i="9"/>
  <c r="C3116" i="9"/>
  <c r="C3117" i="9"/>
  <c r="C3118" i="9"/>
  <c r="C3119" i="9"/>
  <c r="C3120" i="9"/>
  <c r="C3121" i="9"/>
  <c r="C3122" i="9"/>
  <c r="C3123" i="9"/>
  <c r="C3124" i="9"/>
  <c r="C3125" i="9"/>
  <c r="C3126" i="9"/>
  <c r="C3127" i="9"/>
  <c r="C3128" i="9"/>
  <c r="C3129" i="9"/>
  <c r="C3130" i="9"/>
  <c r="C3131" i="9"/>
  <c r="C3132" i="9"/>
  <c r="C3133" i="9"/>
  <c r="C3134" i="9"/>
  <c r="C3135" i="9"/>
  <c r="C3136" i="9"/>
  <c r="C3137" i="9"/>
  <c r="C3138" i="9"/>
  <c r="C3139" i="9"/>
  <c r="C3140" i="9"/>
  <c r="C3141" i="9"/>
  <c r="C3142" i="9"/>
  <c r="C3143" i="9"/>
  <c r="C3144" i="9"/>
  <c r="C3145" i="9"/>
  <c r="C3146" i="9"/>
  <c r="C3147" i="9"/>
  <c r="C3148" i="9"/>
  <c r="C3149" i="9"/>
  <c r="C3150" i="9"/>
  <c r="C3151" i="9"/>
  <c r="C3152" i="9"/>
  <c r="C3153" i="9"/>
  <c r="C3154" i="9"/>
  <c r="C3155" i="9"/>
  <c r="C3156" i="9"/>
  <c r="C3157" i="9"/>
  <c r="C3158" i="9"/>
  <c r="C3159" i="9"/>
  <c r="C3160" i="9"/>
  <c r="C3161" i="9"/>
  <c r="C3162" i="9"/>
  <c r="C3163" i="9"/>
  <c r="C3164" i="9"/>
  <c r="C3165" i="9"/>
  <c r="C3166" i="9"/>
  <c r="C3167" i="9"/>
  <c r="C3168" i="9"/>
  <c r="C3169" i="9"/>
  <c r="C3170" i="9"/>
  <c r="C3171" i="9"/>
  <c r="C3172" i="9"/>
  <c r="C3173" i="9"/>
  <c r="C3174" i="9"/>
  <c r="C3175" i="9"/>
  <c r="C3176" i="9"/>
  <c r="C3177" i="9"/>
  <c r="C3178" i="9"/>
  <c r="C3179" i="9"/>
  <c r="C3180" i="9"/>
  <c r="C3181" i="9"/>
  <c r="C3182" i="9"/>
  <c r="C3183" i="9"/>
  <c r="C3184" i="9"/>
  <c r="C3185" i="9"/>
  <c r="C3186" i="9"/>
  <c r="C3187" i="9"/>
  <c r="C3188" i="9"/>
  <c r="C3189" i="9"/>
  <c r="C3190" i="9"/>
  <c r="C3191" i="9"/>
  <c r="C3192" i="9"/>
  <c r="C3193" i="9"/>
  <c r="C3194" i="9"/>
  <c r="C3195" i="9"/>
  <c r="C3196" i="9"/>
  <c r="C3197" i="9"/>
  <c r="C3198" i="9"/>
  <c r="C3199" i="9"/>
  <c r="C3200" i="9"/>
  <c r="C3201" i="9"/>
  <c r="C3202" i="9"/>
  <c r="C3203" i="9"/>
  <c r="C3204" i="9"/>
  <c r="C3205" i="9"/>
  <c r="C3206" i="9"/>
  <c r="C3207" i="9"/>
  <c r="C3208" i="9"/>
  <c r="C3209" i="9"/>
  <c r="C3210" i="9"/>
  <c r="C3211" i="9"/>
  <c r="C3212" i="9"/>
  <c r="C3213" i="9"/>
  <c r="C3214" i="9"/>
  <c r="C3215" i="9"/>
  <c r="C3216" i="9"/>
  <c r="C3217" i="9"/>
  <c r="C3218" i="9"/>
  <c r="C3219" i="9"/>
  <c r="C3220" i="9"/>
  <c r="C3221" i="9"/>
  <c r="C3222" i="9"/>
  <c r="C3223" i="9"/>
  <c r="C3224" i="9"/>
  <c r="C3225" i="9"/>
  <c r="C3226" i="9"/>
  <c r="C3227" i="9"/>
  <c r="C3228" i="9"/>
  <c r="C3229" i="9"/>
  <c r="C3230" i="9"/>
  <c r="C3231" i="9"/>
  <c r="C3232" i="9"/>
  <c r="C3233" i="9"/>
  <c r="C3234" i="9"/>
  <c r="C3235" i="9"/>
  <c r="C3236" i="9"/>
  <c r="C3237" i="9"/>
  <c r="C3238" i="9"/>
  <c r="C3239" i="9"/>
  <c r="C3240" i="9"/>
  <c r="C3241" i="9"/>
  <c r="C3242" i="9"/>
  <c r="C3243" i="9"/>
  <c r="C3244" i="9"/>
  <c r="C3245" i="9"/>
  <c r="C3246" i="9"/>
  <c r="C3247" i="9"/>
  <c r="C3248" i="9"/>
  <c r="C3249" i="9"/>
  <c r="C3250" i="9"/>
  <c r="C3251" i="9"/>
  <c r="C3252" i="9"/>
  <c r="C3253" i="9"/>
  <c r="C3254" i="9"/>
  <c r="C3255" i="9"/>
  <c r="C3256" i="9"/>
  <c r="C3257" i="9"/>
  <c r="C3258" i="9"/>
  <c r="C3259" i="9"/>
  <c r="C3260" i="9"/>
  <c r="C3261" i="9"/>
  <c r="C3262" i="9"/>
  <c r="C3263" i="9"/>
  <c r="C3264" i="9"/>
  <c r="C3265" i="9"/>
  <c r="C3266" i="9"/>
  <c r="C3267" i="9"/>
  <c r="C3268" i="9"/>
  <c r="C3269" i="9"/>
  <c r="C3270" i="9"/>
  <c r="C3271" i="9"/>
  <c r="C3272" i="9"/>
  <c r="C3273" i="9"/>
  <c r="C3274" i="9"/>
  <c r="C3275" i="9"/>
  <c r="C3276" i="9"/>
  <c r="C3277" i="9"/>
  <c r="C3278" i="9"/>
  <c r="C3279" i="9"/>
  <c r="C3280" i="9"/>
  <c r="C3281" i="9"/>
  <c r="C3282" i="9"/>
  <c r="C3283" i="9"/>
  <c r="C3284" i="9"/>
  <c r="C3285" i="9"/>
  <c r="C3286" i="9"/>
  <c r="C3287" i="9"/>
  <c r="C3288" i="9"/>
  <c r="C3289" i="9"/>
  <c r="C3290" i="9"/>
  <c r="C3291" i="9"/>
  <c r="C3292" i="9"/>
  <c r="C3293" i="9"/>
  <c r="C3294" i="9"/>
  <c r="C3295" i="9"/>
  <c r="C3296" i="9"/>
  <c r="C3297" i="9"/>
  <c r="C3298" i="9"/>
  <c r="C3299" i="9"/>
  <c r="C3300" i="9"/>
  <c r="C3301" i="9"/>
  <c r="C3302" i="9"/>
  <c r="C3303" i="9"/>
  <c r="C3304" i="9"/>
  <c r="C3305" i="9"/>
  <c r="C3306" i="9"/>
  <c r="C3307" i="9"/>
  <c r="C3308" i="9"/>
  <c r="C3309" i="9"/>
  <c r="C3310" i="9"/>
  <c r="C3311" i="9"/>
  <c r="C3312" i="9"/>
  <c r="C3313" i="9"/>
  <c r="C3314" i="9"/>
  <c r="C3315" i="9"/>
  <c r="C3316" i="9"/>
  <c r="C3317" i="9"/>
  <c r="C3318" i="9"/>
  <c r="C3319" i="9"/>
  <c r="C3320" i="9"/>
  <c r="C3321" i="9"/>
  <c r="C3322" i="9"/>
  <c r="C3323" i="9"/>
  <c r="C3324" i="9"/>
  <c r="C3325" i="9"/>
  <c r="C3326" i="9"/>
  <c r="C3327" i="9"/>
  <c r="C3328" i="9"/>
  <c r="C3329" i="9"/>
  <c r="C3330" i="9"/>
  <c r="C3331" i="9"/>
  <c r="C3332" i="9"/>
  <c r="C3333" i="9"/>
  <c r="C3334" i="9"/>
  <c r="C3335" i="9"/>
  <c r="C3336" i="9"/>
  <c r="C3337" i="9"/>
  <c r="C3338" i="9"/>
  <c r="C3339" i="9"/>
  <c r="C3340" i="9"/>
  <c r="C3341" i="9"/>
  <c r="C3342" i="9"/>
  <c r="C3343" i="9"/>
  <c r="C3344" i="9"/>
  <c r="C3345" i="9"/>
  <c r="C3346" i="9"/>
  <c r="C3347" i="9"/>
  <c r="C3348" i="9"/>
  <c r="C3349" i="9"/>
  <c r="C3350" i="9"/>
  <c r="C3351" i="9"/>
  <c r="C3352" i="9"/>
  <c r="C3353" i="9"/>
  <c r="C3354" i="9"/>
  <c r="C3355" i="9"/>
  <c r="C3356" i="9"/>
  <c r="C3357" i="9"/>
  <c r="C3358" i="9"/>
  <c r="C3359" i="9"/>
  <c r="C3360" i="9"/>
  <c r="C3361" i="9"/>
  <c r="C3362" i="9"/>
  <c r="C3363" i="9"/>
  <c r="C3364" i="9"/>
  <c r="C3365" i="9"/>
  <c r="C3366" i="9"/>
  <c r="C3367" i="9"/>
  <c r="C3368" i="9"/>
  <c r="C3369" i="9"/>
  <c r="C3370" i="9"/>
  <c r="C3371" i="9"/>
  <c r="C3372" i="9"/>
  <c r="C3373" i="9"/>
  <c r="C3374" i="9"/>
  <c r="C3375" i="9"/>
  <c r="C3376" i="9"/>
  <c r="C3377" i="9"/>
  <c r="C3378" i="9"/>
  <c r="C3379" i="9"/>
  <c r="C3380" i="9"/>
  <c r="C3381" i="9"/>
  <c r="C3382" i="9"/>
  <c r="C3383" i="9"/>
  <c r="C3384" i="9"/>
  <c r="C3385" i="9"/>
  <c r="C3386" i="9"/>
  <c r="C3387" i="9"/>
  <c r="C3388" i="9"/>
  <c r="C3389" i="9"/>
  <c r="C3390" i="9"/>
  <c r="C3391" i="9"/>
  <c r="C3392" i="9"/>
  <c r="C3393" i="9"/>
  <c r="C3394" i="9"/>
  <c r="C3395" i="9"/>
  <c r="C3396" i="9"/>
  <c r="C3397" i="9"/>
  <c r="C3398" i="9"/>
  <c r="C3399" i="9"/>
  <c r="C3400" i="9"/>
  <c r="C3401" i="9"/>
  <c r="C3402" i="9"/>
  <c r="C3403" i="9"/>
  <c r="C3404" i="9"/>
  <c r="C3405" i="9"/>
  <c r="C3406" i="9"/>
  <c r="C3407" i="9"/>
  <c r="C3408" i="9"/>
  <c r="C3409" i="9"/>
  <c r="C3410" i="9"/>
  <c r="C3411" i="9"/>
  <c r="C3412" i="9"/>
  <c r="C3413" i="9"/>
  <c r="C3414" i="9"/>
  <c r="C3415" i="9"/>
  <c r="C3416" i="9"/>
  <c r="C3417" i="9"/>
  <c r="C3418" i="9"/>
  <c r="C3419" i="9"/>
  <c r="C3420" i="9"/>
  <c r="C3421" i="9"/>
  <c r="C3422" i="9"/>
  <c r="C3423" i="9"/>
  <c r="C3424" i="9"/>
  <c r="C3425" i="9"/>
  <c r="C3426" i="9"/>
  <c r="C3427" i="9"/>
  <c r="C3428" i="9"/>
  <c r="C3429" i="9"/>
  <c r="C3430" i="9"/>
  <c r="C3431" i="9"/>
  <c r="C3432" i="9"/>
  <c r="C3433" i="9"/>
  <c r="C3434" i="9"/>
  <c r="C3435" i="9"/>
  <c r="C3436" i="9"/>
  <c r="C3437" i="9"/>
  <c r="C3438" i="9"/>
  <c r="C3439" i="9"/>
  <c r="C3440" i="9"/>
  <c r="C3441" i="9"/>
  <c r="C3442" i="9"/>
  <c r="C3443" i="9"/>
  <c r="C3444" i="9"/>
  <c r="C3445" i="9"/>
  <c r="C3446" i="9"/>
  <c r="C3447" i="9"/>
  <c r="C3448" i="9"/>
  <c r="C3449" i="9"/>
  <c r="C3450" i="9"/>
  <c r="C3451" i="9"/>
  <c r="C3452" i="9"/>
  <c r="C3453" i="9"/>
  <c r="C3454" i="9"/>
  <c r="C3455" i="9"/>
  <c r="C3456" i="9"/>
  <c r="C3457" i="9"/>
  <c r="C3458" i="9"/>
  <c r="C3459" i="9"/>
  <c r="C3460" i="9"/>
  <c r="C3461" i="9"/>
  <c r="C3462" i="9"/>
  <c r="C3463" i="9"/>
  <c r="C3464" i="9"/>
  <c r="C3465" i="9"/>
  <c r="C3466" i="9"/>
  <c r="C3467" i="9"/>
  <c r="C3468" i="9"/>
  <c r="C3469" i="9"/>
  <c r="C3470" i="9"/>
  <c r="C3471" i="9"/>
  <c r="C3472" i="9"/>
  <c r="C3473" i="9"/>
  <c r="C3474" i="9"/>
  <c r="C3475" i="9"/>
  <c r="C3476" i="9"/>
  <c r="C3477" i="9"/>
  <c r="C3478" i="9"/>
  <c r="C3479" i="9"/>
  <c r="C3480" i="9"/>
  <c r="C3481" i="9"/>
  <c r="C3482" i="9"/>
  <c r="C3483" i="9"/>
  <c r="C3484" i="9"/>
  <c r="C3485" i="9"/>
  <c r="C3486" i="9"/>
  <c r="C3487" i="9"/>
  <c r="C3488" i="9"/>
  <c r="C3489" i="9"/>
  <c r="C3490" i="9"/>
  <c r="C3491" i="9"/>
  <c r="C3492" i="9"/>
  <c r="C3493" i="9"/>
  <c r="C3494" i="9"/>
  <c r="C3495" i="9"/>
  <c r="C3496" i="9"/>
  <c r="C3497" i="9"/>
  <c r="C3498" i="9"/>
  <c r="C3499" i="9"/>
  <c r="C3500" i="9"/>
  <c r="C3501" i="9"/>
  <c r="C3502" i="9"/>
  <c r="C3503" i="9"/>
  <c r="C3504" i="9"/>
  <c r="C3505" i="9"/>
  <c r="C3506" i="9"/>
  <c r="C3507" i="9"/>
  <c r="C3508" i="9"/>
  <c r="C3509" i="9"/>
  <c r="C3510" i="9"/>
  <c r="C3511" i="9"/>
  <c r="C3512" i="9"/>
  <c r="C3513" i="9"/>
  <c r="C3514" i="9"/>
  <c r="C3515" i="9"/>
  <c r="C3516" i="9"/>
  <c r="C3517" i="9"/>
  <c r="C3518" i="9"/>
  <c r="C3519" i="9"/>
  <c r="C3520" i="9"/>
  <c r="C3521" i="9"/>
  <c r="C3522" i="9"/>
  <c r="C3523" i="9"/>
  <c r="C3524" i="9"/>
  <c r="C3525" i="9"/>
  <c r="C3526" i="9"/>
  <c r="C3527" i="9"/>
  <c r="C3528" i="9"/>
  <c r="C3529" i="9"/>
  <c r="C3530" i="9"/>
  <c r="C3531" i="9"/>
  <c r="C3532" i="9"/>
  <c r="C3533" i="9"/>
  <c r="C3534" i="9"/>
  <c r="C3535" i="9"/>
  <c r="C3536" i="9"/>
  <c r="C3537" i="9"/>
  <c r="C3538" i="9"/>
  <c r="C3539" i="9"/>
  <c r="C3540" i="9"/>
  <c r="C3541" i="9"/>
  <c r="C3542" i="9"/>
  <c r="C3543" i="9"/>
  <c r="C3544" i="9"/>
  <c r="C3545" i="9"/>
  <c r="C3546" i="9"/>
  <c r="C3547" i="9"/>
  <c r="C3548" i="9"/>
  <c r="C3549" i="9"/>
  <c r="C3550" i="9"/>
  <c r="C3551" i="9"/>
  <c r="C3552" i="9"/>
  <c r="C3553" i="9"/>
  <c r="C3554" i="9"/>
  <c r="C3555" i="9"/>
  <c r="C3556" i="9"/>
  <c r="C3557" i="9"/>
  <c r="C3558" i="9"/>
  <c r="C3559" i="9"/>
  <c r="C3560" i="9"/>
  <c r="C3561" i="9"/>
  <c r="C3562" i="9"/>
  <c r="C3563" i="9"/>
  <c r="C3564" i="9"/>
  <c r="C3565" i="9"/>
  <c r="C3566" i="9"/>
  <c r="C3567" i="9"/>
  <c r="C3568" i="9"/>
  <c r="C3569" i="9"/>
  <c r="C3570" i="9"/>
  <c r="C3571" i="9"/>
  <c r="C3572" i="9"/>
  <c r="C3573" i="9"/>
  <c r="C3574" i="9"/>
  <c r="C3575" i="9"/>
  <c r="C3576" i="9"/>
  <c r="C3577" i="9"/>
  <c r="C3578" i="9"/>
  <c r="C3579" i="9"/>
  <c r="C3580" i="9"/>
  <c r="C3581" i="9"/>
  <c r="C3582" i="9"/>
  <c r="C3583" i="9"/>
  <c r="C3584" i="9"/>
  <c r="C3585" i="9"/>
  <c r="C3586" i="9"/>
  <c r="C3587" i="9"/>
  <c r="C3588" i="9"/>
  <c r="C3589" i="9"/>
  <c r="C3590" i="9"/>
  <c r="C3591" i="9"/>
  <c r="C3592" i="9"/>
  <c r="C3593" i="9"/>
  <c r="C3594" i="9"/>
  <c r="C3595" i="9"/>
  <c r="C3596" i="9"/>
  <c r="C3597" i="9"/>
  <c r="C3598" i="9"/>
  <c r="C3599" i="9"/>
  <c r="C3600" i="9"/>
  <c r="C3601" i="9"/>
  <c r="C3602" i="9"/>
  <c r="C3603" i="9"/>
  <c r="C3604" i="9"/>
  <c r="C3605" i="9"/>
  <c r="C3606" i="9"/>
  <c r="C3607" i="9"/>
  <c r="C3608" i="9"/>
  <c r="C3609" i="9"/>
  <c r="C3610" i="9"/>
  <c r="C3611" i="9"/>
  <c r="C3612" i="9"/>
  <c r="C3613" i="9"/>
  <c r="C3614" i="9"/>
  <c r="C3615" i="9"/>
  <c r="C3616" i="9"/>
  <c r="C3617" i="9"/>
  <c r="C3618" i="9"/>
  <c r="C3619" i="9"/>
  <c r="C3620" i="9"/>
  <c r="C3621" i="9"/>
  <c r="C3622" i="9"/>
  <c r="C3623" i="9"/>
  <c r="C3624" i="9"/>
  <c r="C3625" i="9"/>
  <c r="C3626" i="9"/>
  <c r="C3627" i="9"/>
  <c r="C3628" i="9"/>
  <c r="C3629" i="9"/>
  <c r="C3630" i="9"/>
  <c r="C3631" i="9"/>
  <c r="C3632" i="9"/>
  <c r="C3633" i="9"/>
  <c r="C3634" i="9"/>
  <c r="C3635" i="9"/>
  <c r="C3636" i="9"/>
  <c r="C3637" i="9"/>
  <c r="C3638" i="9"/>
  <c r="C3639" i="9"/>
  <c r="C3640" i="9"/>
  <c r="C3641" i="9"/>
  <c r="C3642" i="9"/>
  <c r="C3643" i="9"/>
  <c r="C3644" i="9"/>
  <c r="C3645" i="9"/>
  <c r="C3646" i="9"/>
  <c r="C3647" i="9"/>
  <c r="C3648" i="9"/>
  <c r="C3649" i="9"/>
  <c r="C3650" i="9"/>
  <c r="C3651" i="9"/>
  <c r="C3652" i="9"/>
  <c r="C3653" i="9"/>
  <c r="C3654" i="9"/>
  <c r="C3655" i="9"/>
  <c r="C3656" i="9"/>
  <c r="C3657" i="9"/>
  <c r="C3658" i="9"/>
  <c r="C3659" i="9"/>
  <c r="C3660" i="9"/>
  <c r="C3661" i="9"/>
  <c r="C3662" i="9"/>
  <c r="C3663" i="9"/>
  <c r="C3664" i="9"/>
  <c r="C3665" i="9"/>
  <c r="C3666" i="9"/>
  <c r="C3667" i="9"/>
  <c r="C3668" i="9"/>
  <c r="C3669" i="9"/>
  <c r="C3670" i="9"/>
  <c r="C3671" i="9"/>
  <c r="C3672" i="9"/>
  <c r="C3673" i="9"/>
  <c r="C3674" i="9"/>
  <c r="C3675" i="9"/>
  <c r="C3676" i="9"/>
  <c r="C3677" i="9"/>
  <c r="C3678" i="9"/>
  <c r="C3679" i="9"/>
  <c r="C3680" i="9"/>
  <c r="C3681" i="9"/>
  <c r="C3682" i="9"/>
  <c r="C3683" i="9"/>
  <c r="C3684" i="9"/>
  <c r="C3685" i="9"/>
  <c r="C3686" i="9"/>
  <c r="C3687" i="9"/>
  <c r="C3688" i="9"/>
  <c r="C3689" i="9"/>
  <c r="C3690" i="9"/>
  <c r="C3691" i="9"/>
  <c r="C3692" i="9"/>
  <c r="C3693" i="9"/>
  <c r="C3694" i="9"/>
  <c r="C3695" i="9"/>
  <c r="C3696" i="9"/>
  <c r="C3697" i="9"/>
  <c r="C3698" i="9"/>
  <c r="C3699" i="9"/>
  <c r="C3700" i="9"/>
  <c r="C3701" i="9"/>
  <c r="C3702" i="9"/>
  <c r="C3703" i="9"/>
  <c r="C3704" i="9"/>
  <c r="C3705" i="9"/>
  <c r="C3706" i="9"/>
  <c r="C3707" i="9"/>
  <c r="C3708" i="9"/>
  <c r="C3709" i="9"/>
  <c r="C3710" i="9"/>
  <c r="C3711" i="9"/>
  <c r="C3712" i="9"/>
  <c r="C3713" i="9"/>
  <c r="C3714" i="9"/>
  <c r="C3715" i="9"/>
  <c r="C3716" i="9"/>
  <c r="C3717" i="9"/>
  <c r="C3718" i="9"/>
  <c r="C3719" i="9"/>
  <c r="C3720" i="9"/>
  <c r="C3721" i="9"/>
  <c r="C3722" i="9"/>
  <c r="C3723" i="9"/>
  <c r="C3724" i="9"/>
  <c r="C3725" i="9"/>
  <c r="C3726" i="9"/>
  <c r="C3727" i="9"/>
  <c r="C3728" i="9"/>
  <c r="C3729" i="9"/>
  <c r="C3730" i="9"/>
  <c r="C3731" i="9"/>
  <c r="C3732" i="9"/>
  <c r="C3733" i="9"/>
  <c r="C3734" i="9"/>
  <c r="C3735" i="9"/>
  <c r="C3736" i="9"/>
  <c r="C3737" i="9"/>
  <c r="C3738" i="9"/>
  <c r="C3739" i="9"/>
  <c r="C3740" i="9"/>
  <c r="C3741" i="9"/>
  <c r="C3742" i="9"/>
  <c r="C3743" i="9"/>
  <c r="C3744" i="9"/>
  <c r="C3745" i="9"/>
  <c r="C3746" i="9"/>
  <c r="C3747" i="9"/>
  <c r="C3748" i="9"/>
  <c r="C3749" i="9"/>
  <c r="C3750" i="9"/>
  <c r="C3751" i="9"/>
  <c r="C3752" i="9"/>
  <c r="C3753" i="9"/>
  <c r="C3754" i="9"/>
  <c r="C3755" i="9"/>
  <c r="C3756" i="9"/>
  <c r="C3757" i="9"/>
  <c r="C3758" i="9"/>
  <c r="C3759" i="9"/>
  <c r="C3760" i="9"/>
  <c r="C3761" i="9"/>
  <c r="C3762" i="9"/>
  <c r="C3763" i="9"/>
  <c r="C3764" i="9"/>
  <c r="C3765" i="9"/>
  <c r="C3766" i="9"/>
  <c r="C3767" i="9"/>
  <c r="C3768" i="9"/>
  <c r="C3769" i="9"/>
  <c r="C3770" i="9"/>
  <c r="C3771" i="9"/>
  <c r="C3772" i="9"/>
  <c r="C3773" i="9"/>
  <c r="C3774" i="9"/>
  <c r="C3775" i="9"/>
  <c r="C3776" i="9"/>
  <c r="C3777" i="9"/>
  <c r="C3778" i="9"/>
  <c r="C3779" i="9"/>
  <c r="C3780" i="9"/>
  <c r="C3781" i="9"/>
  <c r="C3782" i="9"/>
  <c r="C3783" i="9"/>
  <c r="C3784" i="9"/>
  <c r="C3785" i="9"/>
  <c r="C3786" i="9"/>
  <c r="C3787" i="9"/>
  <c r="C3788" i="9"/>
  <c r="C3789" i="9"/>
  <c r="C3790" i="9"/>
  <c r="C3791" i="9"/>
  <c r="C3792" i="9"/>
  <c r="C3793" i="9"/>
  <c r="C3794" i="9"/>
  <c r="C3795" i="9"/>
  <c r="C3796" i="9"/>
  <c r="C3797" i="9"/>
  <c r="C3798" i="9"/>
  <c r="C3799" i="9"/>
  <c r="C3800" i="9"/>
  <c r="C3801" i="9"/>
  <c r="C3802" i="9"/>
  <c r="C3803" i="9"/>
  <c r="C3804" i="9"/>
  <c r="C3805" i="9"/>
  <c r="C3806" i="9"/>
  <c r="C3807" i="9"/>
  <c r="C3808" i="9"/>
  <c r="C3809" i="9"/>
  <c r="C3810" i="9"/>
  <c r="C3811" i="9"/>
  <c r="C3812" i="9"/>
  <c r="C3813" i="9"/>
  <c r="C3814" i="9"/>
  <c r="C3815" i="9"/>
  <c r="C3816" i="9"/>
  <c r="C3817" i="9"/>
  <c r="C3818" i="9"/>
  <c r="C3819" i="9"/>
  <c r="C3820" i="9"/>
  <c r="C3821" i="9"/>
  <c r="C3822" i="9"/>
  <c r="C3823" i="9"/>
  <c r="C3824" i="9"/>
  <c r="C3825" i="9"/>
  <c r="C3826" i="9"/>
  <c r="C3827" i="9"/>
  <c r="C3828" i="9"/>
  <c r="C3829" i="9"/>
  <c r="C3830" i="9"/>
  <c r="C3831" i="9"/>
  <c r="C3832" i="9"/>
  <c r="C3833" i="9"/>
  <c r="C3834" i="9"/>
  <c r="C3835" i="9"/>
  <c r="C3836" i="9"/>
  <c r="C3837" i="9"/>
  <c r="C3838" i="9"/>
  <c r="C3839" i="9"/>
  <c r="C3840" i="9"/>
  <c r="C3841" i="9"/>
  <c r="C3842" i="9"/>
  <c r="C3843" i="9"/>
  <c r="C3844" i="9"/>
  <c r="C3845" i="9"/>
  <c r="C3846" i="9"/>
  <c r="C3847" i="9"/>
  <c r="C3848" i="9"/>
  <c r="C3849" i="9"/>
  <c r="C3850" i="9"/>
  <c r="C3851" i="9"/>
  <c r="C3852" i="9"/>
  <c r="C3853" i="9"/>
  <c r="C3854" i="9"/>
  <c r="C3855" i="9"/>
  <c r="C3856" i="9"/>
  <c r="C3857" i="9"/>
  <c r="C3858" i="9"/>
  <c r="C3859" i="9"/>
  <c r="C3860" i="9"/>
  <c r="C3861" i="9"/>
  <c r="C3862" i="9"/>
  <c r="C3863" i="9"/>
  <c r="C3864" i="9"/>
  <c r="C3865" i="9"/>
  <c r="C3866" i="9"/>
  <c r="C3867" i="9"/>
  <c r="C3868" i="9"/>
  <c r="C3869" i="9"/>
  <c r="C3870" i="9"/>
  <c r="C3871" i="9"/>
  <c r="C3872" i="9"/>
  <c r="C3873" i="9"/>
  <c r="C3874" i="9"/>
  <c r="C3875" i="9"/>
  <c r="C3876" i="9"/>
  <c r="C3877" i="9"/>
  <c r="C3878" i="9"/>
  <c r="C3879" i="9"/>
  <c r="C3880" i="9"/>
  <c r="C3881" i="9"/>
  <c r="C3882" i="9"/>
  <c r="C3883" i="9"/>
  <c r="C3884" i="9"/>
  <c r="C3885" i="9"/>
  <c r="C3886" i="9"/>
  <c r="C3887" i="9"/>
  <c r="C3888" i="9"/>
  <c r="C3889" i="9"/>
  <c r="C3890" i="9"/>
  <c r="C3891" i="9"/>
  <c r="C3892" i="9"/>
  <c r="C3893" i="9"/>
  <c r="C3894" i="9"/>
  <c r="C3895" i="9"/>
  <c r="C3896" i="9"/>
  <c r="C3897" i="9"/>
  <c r="C3898" i="9"/>
  <c r="C3899" i="9"/>
  <c r="C3900" i="9"/>
  <c r="C3901" i="9"/>
  <c r="C3902" i="9"/>
  <c r="C3903" i="9"/>
  <c r="C3904" i="9"/>
  <c r="C3905" i="9"/>
  <c r="C3906" i="9"/>
  <c r="C3907" i="9"/>
  <c r="C3908" i="9"/>
  <c r="C3909" i="9"/>
  <c r="C3910" i="9"/>
  <c r="C3911" i="9"/>
  <c r="C3912" i="9"/>
  <c r="C3913" i="9"/>
  <c r="C3914" i="9"/>
  <c r="C3915" i="9"/>
  <c r="C3916" i="9"/>
  <c r="C3917" i="9"/>
  <c r="C3918" i="9"/>
  <c r="C3919" i="9"/>
  <c r="C3920" i="9"/>
  <c r="C3921" i="9"/>
  <c r="C3922" i="9"/>
  <c r="C3923" i="9"/>
  <c r="C3924" i="9"/>
  <c r="C3925" i="9"/>
  <c r="C3926" i="9"/>
  <c r="C3927" i="9"/>
  <c r="C3928" i="9"/>
  <c r="C3929" i="9"/>
  <c r="C3930" i="9"/>
  <c r="C3931" i="9"/>
  <c r="C3932" i="9"/>
  <c r="C3933" i="9"/>
  <c r="C3934" i="9"/>
  <c r="C3935" i="9"/>
  <c r="C3936" i="9"/>
  <c r="C3937" i="9"/>
  <c r="C3938" i="9"/>
  <c r="C3939" i="9"/>
  <c r="C3940" i="9"/>
  <c r="C3941" i="9"/>
  <c r="C3942" i="9"/>
  <c r="C3943" i="9"/>
  <c r="C3944" i="9"/>
  <c r="C3945" i="9"/>
  <c r="C3946" i="9"/>
  <c r="C3947" i="9"/>
  <c r="C3948" i="9"/>
  <c r="C3949" i="9"/>
  <c r="C3950" i="9"/>
  <c r="C3951" i="9"/>
  <c r="C3952" i="9"/>
  <c r="C3953" i="9"/>
  <c r="C3954" i="9"/>
  <c r="C3955" i="9"/>
  <c r="C3956" i="9"/>
  <c r="C3957" i="9"/>
  <c r="C3958" i="9"/>
  <c r="C3959" i="9"/>
  <c r="C3960" i="9"/>
  <c r="C3961" i="9"/>
  <c r="C3962" i="9"/>
  <c r="C3963" i="9"/>
  <c r="C3964" i="9"/>
  <c r="C3965" i="9"/>
  <c r="C3966" i="9"/>
  <c r="C3967" i="9"/>
  <c r="C3968" i="9"/>
  <c r="C3969" i="9"/>
  <c r="C3970" i="9"/>
  <c r="C3971" i="9"/>
  <c r="C3972" i="9"/>
  <c r="C3973" i="9"/>
  <c r="C3974" i="9"/>
  <c r="C3975" i="9"/>
  <c r="C3976" i="9"/>
  <c r="C3977" i="9"/>
  <c r="C3978" i="9"/>
  <c r="C3979" i="9"/>
  <c r="C3980" i="9"/>
  <c r="C3981" i="9"/>
  <c r="C3982" i="9"/>
  <c r="C3983" i="9"/>
  <c r="C3984" i="9"/>
  <c r="C3985" i="9"/>
  <c r="C3986" i="9"/>
  <c r="C3987" i="9"/>
  <c r="C3988" i="9"/>
  <c r="C3989" i="9"/>
  <c r="C3990" i="9"/>
  <c r="C3991" i="9"/>
  <c r="C3992" i="9"/>
  <c r="C3993" i="9"/>
  <c r="C3994" i="9"/>
  <c r="C3995" i="9"/>
  <c r="C3996" i="9"/>
  <c r="C3997" i="9"/>
  <c r="C3998" i="9"/>
  <c r="C3999" i="9"/>
  <c r="C4000" i="9"/>
  <c r="C4001" i="9"/>
  <c r="C4002" i="9"/>
  <c r="C4003" i="9"/>
  <c r="C4004" i="9"/>
  <c r="C4005" i="9"/>
  <c r="C4006" i="9"/>
  <c r="C4007" i="9"/>
  <c r="C4008" i="9"/>
  <c r="C4009" i="9"/>
  <c r="C4010" i="9"/>
  <c r="C4011" i="9"/>
  <c r="C4012" i="9"/>
  <c r="C4013" i="9"/>
  <c r="C4014" i="9"/>
  <c r="C4015" i="9"/>
  <c r="C4016" i="9"/>
  <c r="C4017" i="9"/>
  <c r="C4018" i="9"/>
  <c r="C4019" i="9"/>
  <c r="C4020" i="9"/>
  <c r="C4021" i="9"/>
  <c r="C4022" i="9"/>
  <c r="C4023" i="9"/>
  <c r="C4024" i="9"/>
  <c r="C4025" i="9"/>
  <c r="C4026" i="9"/>
  <c r="C4027" i="9"/>
  <c r="C4028" i="9"/>
  <c r="C4029" i="9"/>
  <c r="C4030" i="9"/>
  <c r="C4031" i="9"/>
  <c r="C4032" i="9"/>
  <c r="C4033" i="9"/>
  <c r="C4034" i="9"/>
  <c r="C4035" i="9"/>
  <c r="C4036" i="9"/>
  <c r="C4037" i="9"/>
  <c r="C4038" i="9"/>
  <c r="C4039" i="9"/>
  <c r="C4040" i="9"/>
  <c r="C4041" i="9"/>
  <c r="C4042" i="9"/>
  <c r="C4043" i="9"/>
  <c r="C4044" i="9"/>
  <c r="C4045" i="9"/>
  <c r="C4046" i="9"/>
  <c r="C4047" i="9"/>
  <c r="C4048" i="9"/>
  <c r="C4049" i="9"/>
  <c r="C4050" i="9"/>
  <c r="C4051" i="9"/>
  <c r="C4052" i="9"/>
  <c r="C4053" i="9"/>
  <c r="C4054" i="9"/>
  <c r="C4055" i="9"/>
  <c r="C4056" i="9"/>
  <c r="C4057" i="9"/>
  <c r="C4058" i="9"/>
  <c r="C4059" i="9"/>
  <c r="C4060" i="9"/>
  <c r="C4061" i="9"/>
  <c r="C4062" i="9"/>
  <c r="C4063" i="9"/>
  <c r="C4064" i="9"/>
  <c r="C4065" i="9"/>
  <c r="C4066" i="9"/>
  <c r="C4067" i="9"/>
  <c r="C4068" i="9"/>
  <c r="C4069" i="9"/>
  <c r="C4070" i="9"/>
  <c r="C4071" i="9"/>
  <c r="C4072" i="9"/>
  <c r="C4073" i="9"/>
  <c r="C4074" i="9"/>
  <c r="C4075" i="9"/>
  <c r="C4076" i="9"/>
  <c r="C4077" i="9"/>
  <c r="C4078" i="9"/>
  <c r="C4079" i="9"/>
  <c r="C4080" i="9"/>
  <c r="C4081" i="9"/>
  <c r="C4082" i="9"/>
  <c r="C4083" i="9"/>
  <c r="C4084" i="9"/>
  <c r="C4085" i="9"/>
  <c r="C4086" i="9"/>
  <c r="C4087" i="9"/>
  <c r="C4088" i="9"/>
  <c r="C4089" i="9"/>
  <c r="C4090" i="9"/>
  <c r="C4091" i="9"/>
  <c r="C4092" i="9"/>
  <c r="C4093" i="9"/>
  <c r="C4094" i="9"/>
  <c r="C4095" i="9"/>
  <c r="C4096" i="9"/>
  <c r="C4097" i="9"/>
  <c r="C4098" i="9"/>
  <c r="C4099" i="9"/>
  <c r="C4100" i="9"/>
  <c r="C4101" i="9"/>
  <c r="C4102" i="9"/>
  <c r="C4103" i="9"/>
  <c r="C4104" i="9"/>
  <c r="C4105" i="9"/>
  <c r="C4106" i="9"/>
  <c r="C4107" i="9"/>
  <c r="C4108" i="9"/>
  <c r="C4109" i="9"/>
  <c r="C4110" i="9"/>
  <c r="C4111" i="9"/>
  <c r="C4112" i="9"/>
  <c r="C4113" i="9"/>
  <c r="C4114" i="9"/>
  <c r="C4115" i="9"/>
  <c r="C4116" i="9"/>
  <c r="C4117" i="9"/>
  <c r="C4118" i="9"/>
  <c r="C4119" i="9"/>
  <c r="C4120" i="9"/>
  <c r="C4121" i="9"/>
  <c r="C4122" i="9"/>
  <c r="C4123" i="9"/>
  <c r="C4124" i="9"/>
  <c r="C4125" i="9"/>
  <c r="C4126" i="9"/>
  <c r="C4127" i="9"/>
  <c r="C4128" i="9"/>
  <c r="C4129" i="9"/>
  <c r="C4130" i="9"/>
  <c r="C4131" i="9"/>
  <c r="C4132" i="9"/>
  <c r="C4133" i="9"/>
  <c r="C4134" i="9"/>
  <c r="C4135" i="9"/>
  <c r="C4136" i="9"/>
  <c r="C4137" i="9"/>
  <c r="C4138" i="9"/>
  <c r="C4139" i="9"/>
  <c r="C4140" i="9"/>
  <c r="C4141" i="9"/>
  <c r="C4142" i="9"/>
  <c r="C4143" i="9"/>
  <c r="C4144" i="9"/>
  <c r="C4145" i="9"/>
  <c r="C4146" i="9"/>
  <c r="C4147" i="9"/>
  <c r="C4148" i="9"/>
  <c r="C4149" i="9"/>
  <c r="C4150" i="9"/>
  <c r="C4151" i="9"/>
  <c r="C4152" i="9"/>
  <c r="C4153" i="9"/>
  <c r="C4154" i="9"/>
  <c r="C4155" i="9"/>
  <c r="C4156" i="9"/>
  <c r="C4157" i="9"/>
  <c r="C4158" i="9"/>
  <c r="C4159" i="9"/>
  <c r="C4160" i="9"/>
  <c r="C4161" i="9"/>
  <c r="C4162" i="9"/>
  <c r="C4163" i="9"/>
  <c r="C4164" i="9"/>
  <c r="C4165" i="9"/>
  <c r="C4166" i="9"/>
  <c r="C4167" i="9"/>
  <c r="C4168" i="9"/>
  <c r="C4169" i="9"/>
  <c r="C4170" i="9"/>
  <c r="C4171" i="9"/>
  <c r="C4172" i="9"/>
  <c r="C4173" i="9"/>
  <c r="C4174" i="9"/>
  <c r="C4175" i="9"/>
  <c r="C4176" i="9"/>
  <c r="C4177" i="9"/>
  <c r="C4178" i="9"/>
  <c r="C4179" i="9"/>
  <c r="C4180" i="9"/>
  <c r="C4181" i="9"/>
  <c r="C4182" i="9"/>
  <c r="C4183" i="9"/>
  <c r="C4184" i="9"/>
  <c r="C4185" i="9"/>
  <c r="C4186" i="9"/>
  <c r="C4187" i="9"/>
  <c r="C4188" i="9"/>
  <c r="C4189" i="9"/>
  <c r="C4190" i="9"/>
  <c r="C4191" i="9"/>
  <c r="C4192" i="9"/>
  <c r="C4193" i="9"/>
  <c r="C4194" i="9"/>
  <c r="C4195" i="9"/>
  <c r="C4196" i="9"/>
  <c r="C4197" i="9"/>
  <c r="C4198" i="9"/>
  <c r="C4199" i="9"/>
  <c r="C4200" i="9"/>
  <c r="C4201" i="9"/>
  <c r="C4202" i="9"/>
  <c r="C4203" i="9"/>
  <c r="C4204" i="9"/>
  <c r="C4205" i="9"/>
  <c r="C4206" i="9"/>
  <c r="C4207" i="9"/>
  <c r="C4208" i="9"/>
  <c r="C4209" i="9"/>
  <c r="C4210" i="9"/>
  <c r="C4211" i="9"/>
  <c r="C4212" i="9"/>
  <c r="C4213" i="9"/>
  <c r="C4214" i="9"/>
  <c r="C4215" i="9"/>
  <c r="C4216" i="9"/>
  <c r="C4217" i="9"/>
  <c r="C4218" i="9"/>
  <c r="C4219" i="9"/>
  <c r="C4220" i="9"/>
  <c r="C4221" i="9"/>
  <c r="C4222" i="9"/>
  <c r="C4223" i="9"/>
  <c r="C4224" i="9"/>
  <c r="C4225" i="9"/>
  <c r="C4226" i="9"/>
  <c r="C4227" i="9"/>
  <c r="C4228" i="9"/>
  <c r="C4229" i="9"/>
  <c r="C4230" i="9"/>
  <c r="C4231" i="9"/>
  <c r="C4232" i="9"/>
  <c r="C4233" i="9"/>
  <c r="C4234" i="9"/>
  <c r="C4235" i="9"/>
  <c r="C4236" i="9"/>
  <c r="C4237" i="9"/>
  <c r="C4238" i="9"/>
  <c r="C4239" i="9"/>
  <c r="C4240" i="9"/>
  <c r="C4241" i="9"/>
  <c r="C4242" i="9"/>
  <c r="C4243" i="9"/>
  <c r="C4244" i="9"/>
  <c r="C4245" i="9"/>
  <c r="C4246" i="9"/>
  <c r="C4247" i="9"/>
  <c r="C4248" i="9"/>
  <c r="C4249" i="9"/>
  <c r="C4250" i="9"/>
  <c r="C4251" i="9"/>
  <c r="C4252" i="9"/>
  <c r="C4253" i="9"/>
  <c r="C4254" i="9"/>
  <c r="C4255" i="9"/>
  <c r="C4256" i="9"/>
  <c r="C4257" i="9"/>
  <c r="C4258" i="9"/>
  <c r="C4259" i="9"/>
  <c r="C4260" i="9"/>
  <c r="C4261" i="9"/>
  <c r="C4262" i="9"/>
  <c r="C4263" i="9"/>
  <c r="C4264" i="9"/>
  <c r="C4265" i="9"/>
  <c r="C4266" i="9"/>
  <c r="C4267" i="9"/>
  <c r="C4268" i="9"/>
  <c r="C4269" i="9"/>
  <c r="C4270" i="9"/>
  <c r="C4271" i="9"/>
  <c r="C4272" i="9"/>
  <c r="C4273" i="9"/>
  <c r="C4274" i="9"/>
  <c r="C4275" i="9"/>
  <c r="C4276" i="9"/>
  <c r="C4277" i="9"/>
  <c r="C4278" i="9"/>
  <c r="C4279" i="9"/>
  <c r="C4280" i="9"/>
  <c r="C4281" i="9"/>
  <c r="C4282" i="9"/>
  <c r="C4283" i="9"/>
  <c r="C4284" i="9"/>
  <c r="C4285" i="9"/>
  <c r="C4286" i="9"/>
  <c r="C4287" i="9"/>
  <c r="C4288" i="9"/>
  <c r="C4289" i="9"/>
  <c r="C4290" i="9"/>
  <c r="C4291" i="9"/>
  <c r="C4292" i="9"/>
  <c r="C4293" i="9"/>
  <c r="C4294" i="9"/>
  <c r="C4295" i="9"/>
  <c r="C4296" i="9"/>
  <c r="C4297" i="9"/>
  <c r="C4298" i="9"/>
  <c r="C4299" i="9"/>
  <c r="C4300" i="9"/>
  <c r="C4301" i="9"/>
  <c r="C4302" i="9"/>
  <c r="C4303" i="9"/>
  <c r="C4304" i="9"/>
  <c r="C4305" i="9"/>
  <c r="C4306" i="9"/>
  <c r="C4307" i="9"/>
  <c r="C4308" i="9"/>
  <c r="C4309" i="9"/>
  <c r="C4310" i="9"/>
  <c r="C4311" i="9"/>
  <c r="C4312" i="9"/>
  <c r="C4313" i="9"/>
  <c r="C4314" i="9"/>
  <c r="C4315" i="9"/>
  <c r="C4316" i="9"/>
  <c r="C4317" i="9"/>
  <c r="C4318" i="9"/>
  <c r="C4319" i="9"/>
  <c r="C4320" i="9"/>
  <c r="C4321" i="9"/>
  <c r="C4322" i="9"/>
  <c r="C4323" i="9"/>
  <c r="C4324" i="9"/>
  <c r="C4325" i="9"/>
  <c r="C4326" i="9"/>
  <c r="C4327" i="9"/>
  <c r="C4328" i="9"/>
  <c r="C4329" i="9"/>
  <c r="C4330" i="9"/>
  <c r="C4331" i="9"/>
  <c r="C4332" i="9"/>
  <c r="C4333" i="9"/>
  <c r="C4334" i="9"/>
  <c r="C4335" i="9"/>
  <c r="C4336" i="9"/>
  <c r="C4337" i="9"/>
  <c r="C4338" i="9"/>
  <c r="C4339" i="9"/>
  <c r="C4340" i="9"/>
  <c r="C4341" i="9"/>
  <c r="C4342" i="9"/>
  <c r="C4343" i="9"/>
  <c r="C4344" i="9"/>
  <c r="C4345" i="9"/>
  <c r="C4346" i="9"/>
  <c r="C4347" i="9"/>
  <c r="C4348" i="9"/>
  <c r="C4349" i="9"/>
  <c r="C4350" i="9"/>
  <c r="C4351" i="9"/>
  <c r="C4352" i="9"/>
  <c r="C4353" i="9"/>
  <c r="C4354" i="9"/>
  <c r="C4355" i="9"/>
  <c r="C4356" i="9"/>
  <c r="C4357" i="9"/>
  <c r="C4358" i="9"/>
  <c r="C4359" i="9"/>
  <c r="C4360" i="9"/>
  <c r="C4361" i="9"/>
  <c r="C4362" i="9"/>
  <c r="C4363" i="9"/>
  <c r="C4364" i="9"/>
  <c r="C4365" i="9"/>
  <c r="C4366" i="9"/>
  <c r="C4367" i="9"/>
  <c r="C4368" i="9"/>
  <c r="C4369" i="9"/>
  <c r="C4370" i="9"/>
  <c r="C4371" i="9"/>
  <c r="C4372" i="9"/>
  <c r="C4373" i="9"/>
  <c r="C4374" i="9"/>
  <c r="C4375" i="9"/>
  <c r="C4376" i="9"/>
  <c r="C4377" i="9"/>
  <c r="C4378" i="9"/>
  <c r="C4379" i="9"/>
  <c r="C4380" i="9"/>
  <c r="C4381" i="9"/>
  <c r="C4382" i="9"/>
  <c r="C4383" i="9"/>
  <c r="C4384" i="9"/>
  <c r="C4385" i="9"/>
  <c r="C4386" i="9"/>
  <c r="C4387" i="9"/>
  <c r="C4388" i="9"/>
  <c r="C4389" i="9"/>
  <c r="C4390" i="9"/>
  <c r="C4391" i="9"/>
  <c r="C4392" i="9"/>
  <c r="C4393" i="9"/>
  <c r="C4394" i="9"/>
  <c r="C4395" i="9"/>
  <c r="C4396" i="9"/>
  <c r="C4397" i="9"/>
  <c r="C4398" i="9"/>
  <c r="C4399" i="9"/>
  <c r="C4400" i="9"/>
  <c r="C4401" i="9"/>
  <c r="C4402" i="9"/>
  <c r="C4403" i="9"/>
  <c r="C4404" i="9"/>
  <c r="C4405" i="9"/>
  <c r="C4406" i="9"/>
  <c r="C4407" i="9"/>
  <c r="C4408" i="9"/>
  <c r="C4409" i="9"/>
  <c r="C4410" i="9"/>
  <c r="C4411" i="9"/>
  <c r="C4412" i="9"/>
  <c r="C4413" i="9"/>
  <c r="C4414" i="9"/>
  <c r="C4415" i="9"/>
  <c r="C4416" i="9"/>
  <c r="C4417" i="9"/>
  <c r="C4418" i="9"/>
  <c r="C4419" i="9"/>
  <c r="C4420" i="9"/>
  <c r="C4421" i="9"/>
  <c r="C4422" i="9"/>
  <c r="C4423" i="9"/>
  <c r="C4424" i="9"/>
  <c r="C4425" i="9"/>
  <c r="C4426" i="9"/>
  <c r="C4427" i="9"/>
  <c r="C4428" i="9"/>
  <c r="C4429" i="9"/>
  <c r="C4430" i="9"/>
  <c r="C4431" i="9"/>
  <c r="C4432" i="9"/>
  <c r="C4433" i="9"/>
  <c r="C4434" i="9"/>
  <c r="C4435" i="9"/>
  <c r="C4436" i="9"/>
  <c r="C4437" i="9"/>
  <c r="C4438" i="9"/>
  <c r="C4439" i="9"/>
  <c r="C4440" i="9"/>
  <c r="C4441" i="9"/>
  <c r="C4442" i="9"/>
  <c r="C4443" i="9"/>
  <c r="C4444" i="9"/>
  <c r="C4445" i="9"/>
  <c r="C4446" i="9"/>
  <c r="C4447" i="9"/>
  <c r="C4448" i="9"/>
  <c r="C4449" i="9"/>
  <c r="C4450" i="9"/>
  <c r="C4451" i="9"/>
  <c r="C4452" i="9"/>
  <c r="C4453" i="9"/>
  <c r="C4454" i="9"/>
  <c r="C4455" i="9"/>
  <c r="C4456" i="9"/>
  <c r="C4457" i="9"/>
  <c r="C4458" i="9"/>
  <c r="C4459" i="9"/>
  <c r="C4460" i="9"/>
  <c r="C4461" i="9"/>
  <c r="C4462" i="9"/>
  <c r="C4463" i="9"/>
  <c r="C4464" i="9"/>
  <c r="C4465" i="9"/>
  <c r="C4466" i="9"/>
  <c r="C4467" i="9"/>
  <c r="C4468" i="9"/>
  <c r="C4469" i="9"/>
  <c r="C4470" i="9"/>
  <c r="C4471" i="9"/>
  <c r="C4472" i="9"/>
  <c r="C4473" i="9"/>
  <c r="C4474" i="9"/>
  <c r="C4475" i="9"/>
  <c r="C4476" i="9"/>
  <c r="C4477" i="9"/>
  <c r="C4478" i="9"/>
  <c r="C4479" i="9"/>
  <c r="C4480" i="9"/>
  <c r="C4481" i="9"/>
  <c r="C4482" i="9"/>
  <c r="C4483" i="9"/>
  <c r="C4484" i="9"/>
  <c r="C4485" i="9"/>
  <c r="C4486" i="9"/>
  <c r="C4487" i="9"/>
  <c r="C4488" i="9"/>
  <c r="C4489" i="9"/>
  <c r="C4490" i="9"/>
  <c r="C4491" i="9"/>
  <c r="C4492" i="9"/>
  <c r="C4493" i="9"/>
  <c r="C4494" i="9"/>
  <c r="C4495" i="9"/>
  <c r="C4496" i="9"/>
  <c r="C4497" i="9"/>
  <c r="C4498" i="9"/>
  <c r="C4499" i="9"/>
  <c r="C4500" i="9"/>
  <c r="C4501" i="9"/>
  <c r="C4502" i="9"/>
  <c r="C4503" i="9"/>
  <c r="C4504" i="9"/>
  <c r="C4505" i="9"/>
  <c r="C4506" i="9"/>
  <c r="C4507" i="9"/>
  <c r="C4508" i="9"/>
  <c r="C4509" i="9"/>
  <c r="C4510" i="9"/>
  <c r="C4511" i="9"/>
  <c r="C4512" i="9"/>
  <c r="C4513" i="9"/>
  <c r="C4514" i="9"/>
  <c r="C4515" i="9"/>
  <c r="C4516" i="9"/>
  <c r="C4517" i="9"/>
  <c r="C4518" i="9"/>
  <c r="C4519" i="9"/>
  <c r="C4520" i="9"/>
  <c r="C4521" i="9"/>
  <c r="C4522" i="9"/>
  <c r="C4523" i="9"/>
  <c r="C4524" i="9"/>
  <c r="C4525" i="9"/>
  <c r="C4526" i="9"/>
  <c r="C4527" i="9"/>
  <c r="C4528" i="9"/>
  <c r="C4529" i="9"/>
  <c r="C4530" i="9"/>
  <c r="C4531" i="9"/>
  <c r="C4532" i="9"/>
  <c r="C4533" i="9"/>
  <c r="C4534" i="9"/>
  <c r="C4535" i="9"/>
  <c r="C4536" i="9"/>
  <c r="C4537" i="9"/>
  <c r="C4538" i="9"/>
  <c r="C4539" i="9"/>
  <c r="C4540" i="9"/>
  <c r="C4541" i="9"/>
  <c r="C4542" i="9"/>
  <c r="C4543" i="9"/>
  <c r="C4544" i="9"/>
  <c r="C4545" i="9"/>
  <c r="C4546" i="9"/>
  <c r="C4547" i="9"/>
  <c r="C4548" i="9"/>
  <c r="C4549" i="9"/>
  <c r="C4550" i="9"/>
  <c r="C4551" i="9"/>
  <c r="C4552" i="9"/>
  <c r="C4553" i="9"/>
  <c r="C4554" i="9"/>
  <c r="C4555" i="9"/>
  <c r="C4556" i="9"/>
  <c r="C4557" i="9"/>
  <c r="C4558" i="9"/>
  <c r="C4559" i="9"/>
  <c r="C4560" i="9"/>
  <c r="C4561" i="9"/>
  <c r="C4562" i="9"/>
  <c r="C4563" i="9"/>
  <c r="C4564" i="9"/>
  <c r="C4565" i="9"/>
  <c r="C4566" i="9"/>
  <c r="C4567" i="9"/>
  <c r="C4568" i="9"/>
  <c r="C4569" i="9"/>
  <c r="C4570" i="9"/>
  <c r="C4571" i="9"/>
  <c r="C4572" i="9"/>
  <c r="C4573" i="9"/>
  <c r="C4574" i="9"/>
  <c r="C4575" i="9"/>
  <c r="C4576" i="9"/>
  <c r="C4577" i="9"/>
  <c r="C4578" i="9"/>
  <c r="C4579" i="9"/>
  <c r="C4580" i="9"/>
  <c r="C4581" i="9"/>
  <c r="C4582" i="9"/>
  <c r="C4583" i="9"/>
  <c r="C4584" i="9"/>
  <c r="C4585" i="9"/>
  <c r="C4586" i="9"/>
  <c r="C4587" i="9"/>
  <c r="C4588" i="9"/>
  <c r="C4589" i="9"/>
  <c r="C4590" i="9"/>
  <c r="C4591" i="9"/>
  <c r="C4592" i="9"/>
  <c r="C4593" i="9"/>
  <c r="C4594" i="9"/>
  <c r="C4595" i="9"/>
  <c r="C4596" i="9"/>
  <c r="C4597" i="9"/>
  <c r="C4598" i="9"/>
  <c r="C4599" i="9"/>
  <c r="C4600" i="9"/>
  <c r="C4601" i="9"/>
  <c r="C4602" i="9"/>
  <c r="C4603" i="9"/>
  <c r="C4604" i="9"/>
  <c r="C4605" i="9"/>
  <c r="C4606" i="9"/>
  <c r="C4607" i="9"/>
  <c r="C4608" i="9"/>
  <c r="C4609" i="9"/>
  <c r="C4610" i="9"/>
  <c r="C4611" i="9"/>
  <c r="C4612" i="9"/>
  <c r="C4613" i="9"/>
  <c r="C4614" i="9"/>
  <c r="C4615" i="9"/>
  <c r="C4616" i="9"/>
  <c r="C4617" i="9"/>
  <c r="C4618" i="9"/>
  <c r="C4619" i="9"/>
  <c r="C4620" i="9"/>
  <c r="C4621" i="9"/>
  <c r="C4622" i="9"/>
  <c r="C4623" i="9"/>
  <c r="C4624" i="9"/>
  <c r="C4625" i="9"/>
  <c r="C4626" i="9"/>
  <c r="C4627" i="9"/>
  <c r="C4628" i="9"/>
  <c r="C4629" i="9"/>
  <c r="C4630" i="9"/>
  <c r="C4631" i="9"/>
  <c r="C4632" i="9"/>
  <c r="C4633" i="9"/>
  <c r="C4634" i="9"/>
  <c r="C4635" i="9"/>
  <c r="C4636" i="9"/>
  <c r="C4637" i="9"/>
  <c r="C4638" i="9"/>
  <c r="C4639" i="9"/>
  <c r="C4640" i="9"/>
  <c r="C4641" i="9"/>
  <c r="C4642" i="9"/>
  <c r="C4643" i="9"/>
  <c r="C4644" i="9"/>
  <c r="C4645" i="9"/>
  <c r="C4646" i="9"/>
  <c r="C4647" i="9"/>
  <c r="C4648" i="9"/>
  <c r="C4649" i="9"/>
  <c r="C4650" i="9"/>
  <c r="C4651" i="9"/>
  <c r="C4652" i="9"/>
  <c r="C4653" i="9"/>
  <c r="C4654" i="9"/>
  <c r="C4655" i="9"/>
  <c r="C4656" i="9"/>
  <c r="C4657" i="9"/>
  <c r="C4658" i="9"/>
  <c r="C4659" i="9"/>
  <c r="C4660" i="9"/>
  <c r="C4661" i="9"/>
  <c r="C4662" i="9"/>
  <c r="C4663" i="9"/>
  <c r="C4664" i="9"/>
  <c r="C4665" i="9"/>
  <c r="C4666" i="9"/>
  <c r="C4667" i="9"/>
  <c r="C4668" i="9"/>
  <c r="C4669" i="9"/>
  <c r="C4670" i="9"/>
  <c r="C4671" i="9"/>
  <c r="C4672" i="9"/>
  <c r="C4673" i="9"/>
  <c r="C4674" i="9"/>
  <c r="C4675" i="9"/>
  <c r="C4676" i="9"/>
  <c r="C4677" i="9"/>
  <c r="C4678" i="9"/>
  <c r="C4679" i="9"/>
  <c r="C4680" i="9"/>
  <c r="C4681" i="9"/>
  <c r="C4682" i="9"/>
  <c r="C4683" i="9"/>
  <c r="C4684" i="9"/>
  <c r="C4685" i="9"/>
  <c r="C4686" i="9"/>
  <c r="C4687" i="9"/>
  <c r="C4688" i="9"/>
  <c r="C4689" i="9"/>
  <c r="C4690" i="9"/>
  <c r="C4691" i="9"/>
  <c r="C4692" i="9"/>
  <c r="C4693" i="9"/>
  <c r="C4694" i="9"/>
  <c r="C4695" i="9"/>
  <c r="C4696" i="9"/>
  <c r="C4697" i="9"/>
  <c r="C4698" i="9"/>
  <c r="C4699" i="9"/>
  <c r="C4700" i="9"/>
  <c r="C4701" i="9"/>
  <c r="C4702" i="9"/>
  <c r="C4703" i="9"/>
  <c r="C4704" i="9"/>
  <c r="C4705" i="9"/>
  <c r="C4706" i="9"/>
  <c r="C4707" i="9"/>
  <c r="C4708" i="9"/>
  <c r="C4709" i="9"/>
  <c r="C4710" i="9"/>
  <c r="C4711" i="9"/>
  <c r="C4712" i="9"/>
  <c r="C4713" i="9"/>
  <c r="C4714" i="9"/>
  <c r="C4715" i="9"/>
  <c r="C4716" i="9"/>
  <c r="C4717" i="9"/>
  <c r="C4718" i="9"/>
  <c r="C4719" i="9"/>
  <c r="C4720" i="9"/>
  <c r="C4721" i="9"/>
  <c r="C4722" i="9"/>
  <c r="C4723" i="9"/>
  <c r="C4724" i="9"/>
  <c r="C4725" i="9"/>
  <c r="C4726" i="9"/>
  <c r="C4727" i="9"/>
  <c r="C4728" i="9"/>
  <c r="C4729" i="9"/>
  <c r="C4730" i="9"/>
  <c r="C4731" i="9"/>
  <c r="C4732" i="9"/>
  <c r="C4733" i="9"/>
  <c r="C4734" i="9"/>
  <c r="C4735" i="9"/>
  <c r="C4736" i="9"/>
  <c r="C4737" i="9"/>
  <c r="C4738" i="9"/>
  <c r="C4739" i="9"/>
  <c r="C4740" i="9"/>
  <c r="C4741" i="9"/>
  <c r="C4742" i="9"/>
  <c r="C4743" i="9"/>
  <c r="C4744" i="9"/>
  <c r="C4745" i="9"/>
  <c r="C4746" i="9"/>
  <c r="C4747" i="9"/>
  <c r="C4748" i="9"/>
  <c r="C4749" i="9"/>
  <c r="C4750" i="9"/>
  <c r="C4751" i="9"/>
  <c r="C4752" i="9"/>
  <c r="C4753" i="9"/>
  <c r="C4754" i="9"/>
  <c r="C4755" i="9"/>
  <c r="C4756" i="9"/>
  <c r="C4757" i="9"/>
  <c r="C4758" i="9"/>
  <c r="C4759" i="9"/>
  <c r="C4760" i="9"/>
  <c r="C4761" i="9"/>
  <c r="C4762" i="9"/>
  <c r="C4763" i="9"/>
  <c r="C4764" i="9"/>
  <c r="C4765" i="9"/>
  <c r="C4766" i="9"/>
  <c r="C4767" i="9"/>
  <c r="C4768" i="9"/>
  <c r="C4769" i="9"/>
  <c r="C4770" i="9"/>
  <c r="C4771" i="9"/>
  <c r="C4772" i="9"/>
  <c r="C4773" i="9"/>
  <c r="C4774" i="9"/>
  <c r="C4775" i="9"/>
  <c r="C4776" i="9"/>
  <c r="C4777" i="9"/>
  <c r="C4778" i="9"/>
  <c r="C4779" i="9"/>
  <c r="C4780" i="9"/>
  <c r="C4781" i="9"/>
  <c r="C4782" i="9"/>
  <c r="C4783" i="9"/>
  <c r="C4784" i="9"/>
  <c r="C4785" i="9"/>
  <c r="C4786" i="9"/>
  <c r="C4787" i="9"/>
  <c r="C4788" i="9"/>
  <c r="C4789" i="9"/>
  <c r="C4790" i="9"/>
  <c r="C4791" i="9"/>
  <c r="C4792" i="9"/>
  <c r="C4793" i="9"/>
  <c r="C4794" i="9"/>
  <c r="C4795" i="9"/>
  <c r="C4796" i="9"/>
  <c r="C4797" i="9"/>
  <c r="C4798" i="9"/>
  <c r="C4799" i="9"/>
  <c r="C4800" i="9"/>
  <c r="C4801" i="9"/>
  <c r="C4802" i="9"/>
  <c r="C4803" i="9"/>
  <c r="C4804" i="9"/>
  <c r="C4805" i="9"/>
  <c r="C4806" i="9"/>
  <c r="C4807" i="9"/>
  <c r="C4808" i="9"/>
  <c r="C4809" i="9"/>
  <c r="C4810" i="9"/>
  <c r="C4811" i="9"/>
  <c r="C4812" i="9"/>
  <c r="C4813" i="9"/>
  <c r="C4814" i="9"/>
  <c r="C4815" i="9"/>
  <c r="C4816" i="9"/>
  <c r="C4817" i="9"/>
  <c r="C4818" i="9"/>
  <c r="C4819" i="9"/>
  <c r="C4820" i="9"/>
  <c r="C4821" i="9"/>
  <c r="C4822" i="9"/>
  <c r="C4823" i="9"/>
  <c r="C4824" i="9"/>
  <c r="C4825" i="9"/>
  <c r="C4826" i="9"/>
  <c r="C4827" i="9"/>
  <c r="C4828" i="9"/>
  <c r="C4829" i="9"/>
  <c r="C4830" i="9"/>
  <c r="C4831" i="9"/>
  <c r="C4832" i="9"/>
  <c r="C4833" i="9"/>
  <c r="C4834" i="9"/>
  <c r="C4835" i="9"/>
  <c r="C4836" i="9"/>
  <c r="C4837" i="9"/>
  <c r="C4838" i="9"/>
  <c r="C4839" i="9"/>
  <c r="C4840" i="9"/>
  <c r="C4841" i="9"/>
  <c r="C4842" i="9"/>
  <c r="C4843" i="9"/>
  <c r="C4844" i="9"/>
  <c r="C4845" i="9"/>
  <c r="C4846" i="9"/>
  <c r="C4847" i="9"/>
  <c r="C4848" i="9"/>
  <c r="C4849" i="9"/>
  <c r="C4850" i="9"/>
  <c r="C4851" i="9"/>
  <c r="C4852" i="9"/>
  <c r="C4853" i="9"/>
  <c r="C4854" i="9"/>
  <c r="C4855" i="9"/>
  <c r="C4856" i="9"/>
  <c r="C4857" i="9"/>
  <c r="C4858" i="9"/>
  <c r="C4859" i="9"/>
  <c r="C4860" i="9"/>
  <c r="C4861" i="9"/>
  <c r="C4862" i="9"/>
  <c r="C4863" i="9"/>
  <c r="C4864" i="9"/>
  <c r="C4865" i="9"/>
  <c r="C4866" i="9"/>
  <c r="C4867" i="9"/>
  <c r="C4868" i="9"/>
  <c r="C4869" i="9"/>
  <c r="C4870" i="9"/>
  <c r="C4871" i="9"/>
  <c r="C4872" i="9"/>
  <c r="C4873" i="9"/>
  <c r="C4874" i="9"/>
  <c r="C4875" i="9"/>
  <c r="C4876" i="9"/>
  <c r="C4877" i="9"/>
  <c r="C4878" i="9"/>
  <c r="C4879" i="9"/>
  <c r="C4880" i="9"/>
  <c r="C4881" i="9"/>
  <c r="C4882" i="9"/>
  <c r="C4883" i="9"/>
  <c r="C4884" i="9"/>
  <c r="C4885" i="9"/>
  <c r="C4886" i="9"/>
  <c r="C4887" i="9"/>
  <c r="C4888" i="9"/>
  <c r="C4889" i="9"/>
  <c r="C4890" i="9"/>
  <c r="C4891" i="9"/>
  <c r="C4892" i="9"/>
  <c r="C4893" i="9"/>
  <c r="C4894" i="9"/>
  <c r="C4895" i="9"/>
  <c r="C4896" i="9"/>
  <c r="C4897" i="9"/>
  <c r="C4898" i="9"/>
  <c r="C4899" i="9"/>
  <c r="C4900" i="9"/>
  <c r="C4901" i="9"/>
  <c r="C4902" i="9"/>
  <c r="C4903" i="9"/>
  <c r="C4904" i="9"/>
  <c r="C4905" i="9"/>
  <c r="C4906" i="9"/>
  <c r="C4907" i="9"/>
  <c r="C4908" i="9"/>
  <c r="C4909" i="9"/>
  <c r="C4910" i="9"/>
  <c r="C4911" i="9"/>
  <c r="C4912" i="9"/>
  <c r="C4913" i="9"/>
  <c r="C4914" i="9"/>
  <c r="C4915" i="9"/>
  <c r="C4916" i="9"/>
  <c r="C4917" i="9"/>
  <c r="C4918" i="9"/>
  <c r="C4919" i="9"/>
  <c r="C4920" i="9"/>
  <c r="C4921" i="9"/>
  <c r="C4922" i="9"/>
  <c r="C4923" i="9"/>
  <c r="C4924" i="9"/>
  <c r="C4925" i="9"/>
  <c r="C4926" i="9"/>
  <c r="C4927" i="9"/>
  <c r="C4928" i="9"/>
  <c r="C4929" i="9"/>
  <c r="C4930" i="9"/>
  <c r="C4931" i="9"/>
  <c r="C4932" i="9"/>
  <c r="C4933" i="9"/>
  <c r="C4934" i="9"/>
  <c r="C4935" i="9"/>
  <c r="C4936" i="9"/>
  <c r="C4937" i="9"/>
  <c r="C4938" i="9"/>
  <c r="C4939" i="9"/>
  <c r="C4940" i="9"/>
  <c r="C4941" i="9"/>
  <c r="C4942" i="9"/>
  <c r="C4943" i="9"/>
  <c r="C4944" i="9"/>
  <c r="C4945" i="9"/>
  <c r="C4946" i="9"/>
  <c r="C4947" i="9"/>
  <c r="C4948" i="9"/>
  <c r="C4949" i="9"/>
  <c r="C4950" i="9"/>
  <c r="C4951" i="9"/>
  <c r="C4952" i="9"/>
  <c r="C4953" i="9"/>
  <c r="C4954" i="9"/>
  <c r="C4955" i="9"/>
  <c r="C4956" i="9"/>
  <c r="C4957" i="9"/>
  <c r="C4958" i="9"/>
  <c r="C4959" i="9"/>
  <c r="C4960" i="9"/>
  <c r="C4961" i="9"/>
  <c r="C4962" i="9"/>
  <c r="C4963" i="9"/>
  <c r="C4964" i="9"/>
  <c r="C4965" i="9"/>
  <c r="C4966" i="9"/>
  <c r="C4967" i="9"/>
  <c r="C4968" i="9"/>
  <c r="C4969" i="9"/>
  <c r="C4970" i="9"/>
  <c r="C4971" i="9"/>
  <c r="C4972" i="9"/>
  <c r="C4973" i="9"/>
  <c r="C4974" i="9"/>
  <c r="C4975" i="9"/>
  <c r="C4976" i="9"/>
  <c r="C4977" i="9"/>
  <c r="C4978" i="9"/>
  <c r="C4979" i="9"/>
  <c r="C4980" i="9"/>
  <c r="C4981" i="9"/>
  <c r="C4982" i="9"/>
  <c r="C4983" i="9"/>
  <c r="C4984" i="9"/>
  <c r="C4985" i="9"/>
  <c r="C4986" i="9"/>
  <c r="C4987" i="9"/>
  <c r="C4988" i="9"/>
  <c r="C4989" i="9"/>
  <c r="C4990" i="9"/>
  <c r="C4991" i="9"/>
  <c r="C4992" i="9"/>
  <c r="C4993" i="9"/>
  <c r="C4994" i="9"/>
  <c r="C4995" i="9"/>
  <c r="C4996" i="9"/>
  <c r="C4997" i="9"/>
  <c r="C4998" i="9"/>
  <c r="C4999" i="9"/>
  <c r="C5000" i="9"/>
  <c r="C5001" i="9"/>
  <c r="C5002" i="9"/>
  <c r="C5003" i="9"/>
  <c r="C5004" i="9"/>
  <c r="C5005" i="9"/>
  <c r="C5006" i="9"/>
  <c r="C5007" i="9"/>
  <c r="C5008" i="9"/>
  <c r="C5009" i="9"/>
  <c r="C5010" i="9"/>
  <c r="C5011" i="9"/>
  <c r="C5012" i="9"/>
  <c r="C5013" i="9"/>
  <c r="C5014" i="9"/>
  <c r="C5015" i="9"/>
  <c r="C5016" i="9"/>
  <c r="C5017" i="9"/>
  <c r="C5018" i="9"/>
  <c r="C5019" i="9"/>
  <c r="C5020" i="9"/>
  <c r="C5021" i="9"/>
  <c r="C5022" i="9"/>
  <c r="C5023" i="9"/>
  <c r="C5024" i="9"/>
  <c r="C5025" i="9"/>
  <c r="C5026" i="9"/>
  <c r="C5027" i="9"/>
  <c r="C5028" i="9"/>
  <c r="C5029" i="9"/>
  <c r="C5030" i="9"/>
  <c r="C5031" i="9"/>
  <c r="C5032" i="9"/>
  <c r="C5033" i="9"/>
  <c r="C5034" i="9"/>
  <c r="C5035" i="9"/>
  <c r="C5036" i="9"/>
  <c r="C5037" i="9"/>
  <c r="C5038" i="9"/>
  <c r="C5039" i="9"/>
  <c r="C5040" i="9"/>
  <c r="C5041" i="9"/>
  <c r="C5042" i="9"/>
  <c r="C5043" i="9"/>
  <c r="C5044" i="9"/>
  <c r="C5045" i="9"/>
  <c r="C5046" i="9"/>
  <c r="C5047" i="9"/>
  <c r="C5048" i="9"/>
  <c r="C5049" i="9"/>
  <c r="C5050" i="9"/>
  <c r="C5051" i="9"/>
  <c r="C5052" i="9"/>
  <c r="C5053" i="9"/>
  <c r="C5054" i="9"/>
  <c r="C5055" i="9"/>
  <c r="C5056" i="9"/>
  <c r="C5057" i="9"/>
  <c r="C5058" i="9"/>
  <c r="C5059" i="9"/>
  <c r="C5060" i="9"/>
  <c r="C5061" i="9"/>
  <c r="C5062" i="9"/>
  <c r="C5063" i="9"/>
  <c r="C5064" i="9"/>
  <c r="C5065" i="9"/>
  <c r="C5066" i="9"/>
  <c r="C5067" i="9"/>
  <c r="C5068" i="9"/>
  <c r="C5069" i="9"/>
  <c r="C5070" i="9"/>
  <c r="C5071" i="9"/>
  <c r="C5072" i="9"/>
  <c r="C5073" i="9"/>
  <c r="C5074" i="9"/>
  <c r="C5075" i="9"/>
  <c r="C5076" i="9"/>
  <c r="C5077" i="9"/>
  <c r="C5078" i="9"/>
  <c r="C5079" i="9"/>
  <c r="C5080" i="9"/>
  <c r="C5081" i="9"/>
  <c r="C5082" i="9"/>
  <c r="C5083" i="9"/>
  <c r="C5084" i="9"/>
  <c r="C5085" i="9"/>
  <c r="C5086" i="9"/>
  <c r="C5087" i="9"/>
  <c r="C5088" i="9"/>
  <c r="C5089" i="9"/>
  <c r="C5090" i="9"/>
  <c r="C5091" i="9"/>
  <c r="C5092" i="9"/>
  <c r="C5093" i="9"/>
  <c r="C5094" i="9"/>
  <c r="C5095" i="9"/>
  <c r="C5096" i="9"/>
  <c r="C5097" i="9"/>
  <c r="C5098" i="9"/>
  <c r="C5099" i="9"/>
  <c r="C5100" i="9"/>
  <c r="C5101" i="9"/>
  <c r="C5102" i="9"/>
  <c r="C5103" i="9"/>
  <c r="C5104" i="9"/>
  <c r="C5105" i="9"/>
  <c r="C5106" i="9"/>
  <c r="C5107" i="9"/>
  <c r="C5108" i="9"/>
  <c r="C5109" i="9"/>
  <c r="C5110" i="9"/>
  <c r="C5111" i="9"/>
  <c r="C5112" i="9"/>
  <c r="C5113" i="9"/>
  <c r="C5114" i="9"/>
  <c r="C5115" i="9"/>
  <c r="C5116" i="9"/>
  <c r="C5117" i="9"/>
  <c r="C5118" i="9"/>
  <c r="C5119" i="9"/>
  <c r="C5120" i="9"/>
  <c r="C5121" i="9"/>
  <c r="C5122" i="9"/>
  <c r="C5123" i="9"/>
  <c r="C5124" i="9"/>
  <c r="C5125" i="9"/>
  <c r="C5126" i="9"/>
  <c r="C5127" i="9"/>
  <c r="C5128" i="9"/>
  <c r="C5129" i="9"/>
  <c r="C5130" i="9"/>
  <c r="C5131" i="9"/>
  <c r="C5132" i="9"/>
  <c r="C5133" i="9"/>
  <c r="C5134" i="9"/>
  <c r="C5135" i="9"/>
  <c r="C5136" i="9"/>
  <c r="C5137" i="9"/>
  <c r="C5138" i="9"/>
  <c r="C5139" i="9"/>
  <c r="C5140" i="9"/>
  <c r="C5141" i="9"/>
  <c r="C5142" i="9"/>
  <c r="C5143" i="9"/>
  <c r="C5144" i="9"/>
  <c r="C5145" i="9"/>
  <c r="C5146" i="9"/>
  <c r="C5147" i="9"/>
  <c r="C5148" i="9"/>
  <c r="C5149" i="9"/>
  <c r="C5150" i="9"/>
  <c r="C5151" i="9"/>
  <c r="C5152" i="9"/>
  <c r="C5153" i="9"/>
  <c r="C5154" i="9"/>
  <c r="C5155" i="9"/>
  <c r="C5156" i="9"/>
  <c r="C5157" i="9"/>
  <c r="C5158" i="9"/>
  <c r="C5159" i="9"/>
  <c r="C5160" i="9"/>
  <c r="C5161" i="9"/>
  <c r="C5162" i="9"/>
  <c r="C5163" i="9"/>
  <c r="C5164" i="9"/>
  <c r="C5165" i="9"/>
  <c r="C5166" i="9"/>
  <c r="C5167" i="9"/>
  <c r="C5168" i="9"/>
  <c r="C5169" i="9"/>
  <c r="C5170" i="9"/>
  <c r="C5171" i="9"/>
  <c r="C5172" i="9"/>
  <c r="C5173" i="9"/>
  <c r="C5174" i="9"/>
  <c r="C5175" i="9"/>
  <c r="C5176" i="9"/>
  <c r="C5177" i="9"/>
  <c r="C5178" i="9"/>
  <c r="C5179" i="9"/>
  <c r="C5180" i="9"/>
  <c r="C5181" i="9"/>
  <c r="C5182" i="9"/>
  <c r="C5183" i="9"/>
  <c r="C5184" i="9"/>
  <c r="C5185" i="9"/>
  <c r="C5186" i="9"/>
  <c r="C5187" i="9"/>
  <c r="C5188" i="9"/>
  <c r="C5189" i="9"/>
  <c r="C5190" i="9"/>
  <c r="C5191" i="9"/>
  <c r="C5192" i="9"/>
  <c r="C5193" i="9"/>
  <c r="C5194" i="9"/>
  <c r="C5195" i="9"/>
  <c r="C5196" i="9"/>
  <c r="C5197" i="9"/>
  <c r="C5198" i="9"/>
  <c r="C5199" i="9"/>
  <c r="C5200" i="9"/>
  <c r="C5201" i="9"/>
  <c r="C5202" i="9"/>
  <c r="C5203" i="9"/>
  <c r="C5204" i="9"/>
  <c r="C5205" i="9"/>
  <c r="C5206" i="9"/>
  <c r="C5207" i="9"/>
  <c r="C5208" i="9"/>
  <c r="C5209" i="9"/>
  <c r="C5210" i="9"/>
  <c r="C5211" i="9"/>
  <c r="C5212" i="9"/>
  <c r="C5213" i="9"/>
  <c r="C5214" i="9"/>
  <c r="C5215" i="9"/>
  <c r="C5216" i="9"/>
  <c r="C5217" i="9"/>
  <c r="C5218" i="9"/>
  <c r="C5219" i="9"/>
  <c r="C5220" i="9"/>
  <c r="C5221" i="9"/>
  <c r="C5222" i="9"/>
  <c r="C5223" i="9"/>
  <c r="C5224" i="9"/>
  <c r="C5225" i="9"/>
  <c r="C5226" i="9"/>
  <c r="C5227" i="9"/>
  <c r="C5228" i="9"/>
  <c r="C5229" i="9"/>
  <c r="C5230" i="9"/>
  <c r="C5231" i="9"/>
  <c r="C5232" i="9"/>
  <c r="C5233" i="9"/>
  <c r="C5234" i="9"/>
  <c r="C5235" i="9"/>
  <c r="C5236" i="9"/>
  <c r="C5237" i="9"/>
  <c r="C5238" i="9"/>
  <c r="C5239" i="9"/>
  <c r="C5240" i="9"/>
  <c r="C5241" i="9"/>
  <c r="C5242" i="9"/>
  <c r="C5243" i="9"/>
  <c r="C5244" i="9"/>
  <c r="C5245" i="9"/>
  <c r="C5246" i="9"/>
  <c r="C5247" i="9"/>
  <c r="C5248" i="9"/>
  <c r="C5249" i="9"/>
  <c r="C5250" i="9"/>
  <c r="C5251" i="9"/>
  <c r="C5252" i="9"/>
  <c r="C5253" i="9"/>
  <c r="C5254" i="9"/>
  <c r="C5255" i="9"/>
  <c r="C5256" i="9"/>
  <c r="C5257" i="9"/>
  <c r="C5258" i="9"/>
  <c r="C5259" i="9"/>
  <c r="C5260" i="9"/>
  <c r="C5261" i="9"/>
  <c r="C5262" i="9"/>
  <c r="C5263" i="9"/>
  <c r="C5264" i="9"/>
  <c r="C5265" i="9"/>
  <c r="C5266" i="9"/>
  <c r="C5267" i="9"/>
  <c r="C5268" i="9"/>
  <c r="C5269" i="9"/>
  <c r="C5270" i="9"/>
  <c r="C5271" i="9"/>
  <c r="C5272" i="9"/>
  <c r="C5273" i="9"/>
  <c r="C5274" i="9"/>
  <c r="C5275" i="9"/>
  <c r="C5276" i="9"/>
  <c r="C5277" i="9"/>
  <c r="C5278" i="9"/>
  <c r="C5279" i="9"/>
  <c r="C5280" i="9"/>
  <c r="C5281" i="9"/>
  <c r="C5282" i="9"/>
  <c r="C5283" i="9"/>
  <c r="C5284" i="9"/>
  <c r="C5285" i="9"/>
  <c r="C5286" i="9"/>
  <c r="C5287" i="9"/>
  <c r="C5288" i="9"/>
  <c r="C5289" i="9"/>
  <c r="C5290" i="9"/>
  <c r="C5291" i="9"/>
  <c r="C5292" i="9"/>
  <c r="C5293" i="9"/>
  <c r="C5294" i="9"/>
  <c r="C5295" i="9"/>
  <c r="C5296" i="9"/>
  <c r="C5297" i="9"/>
  <c r="C5298" i="9"/>
  <c r="C5299" i="9"/>
  <c r="C5300" i="9"/>
  <c r="C5301" i="9"/>
  <c r="C5302" i="9"/>
  <c r="C5303" i="9"/>
  <c r="C5304" i="9"/>
  <c r="C5305" i="9"/>
  <c r="C5306" i="9"/>
  <c r="C5307" i="9"/>
  <c r="C5308" i="9"/>
  <c r="C5309" i="9"/>
  <c r="C5310" i="9"/>
  <c r="C5311" i="9"/>
  <c r="C5312" i="9"/>
  <c r="C5313" i="9"/>
  <c r="C5314" i="9"/>
  <c r="C5315" i="9"/>
  <c r="C5316" i="9"/>
  <c r="C5317" i="9"/>
  <c r="C5318" i="9"/>
  <c r="C5319" i="9"/>
  <c r="C5320" i="9"/>
  <c r="C5321" i="9"/>
  <c r="C5322" i="9"/>
  <c r="C5323" i="9"/>
  <c r="C5324" i="9"/>
  <c r="C5325" i="9"/>
  <c r="C5326" i="9"/>
  <c r="C5327" i="9"/>
  <c r="C5328" i="9"/>
  <c r="C5329" i="9"/>
  <c r="C5330" i="9"/>
  <c r="C5331" i="9"/>
  <c r="C5332" i="9"/>
  <c r="C5333" i="9"/>
  <c r="C5334" i="9"/>
  <c r="C5335" i="9"/>
  <c r="C5336" i="9"/>
  <c r="C5337" i="9"/>
  <c r="C5338" i="9"/>
  <c r="C5339" i="9"/>
  <c r="C5340" i="9"/>
  <c r="C5341" i="9"/>
  <c r="C5342" i="9"/>
  <c r="C5343" i="9"/>
  <c r="C5344" i="9"/>
  <c r="C5345" i="9"/>
  <c r="C5346" i="9"/>
  <c r="C5347" i="9"/>
  <c r="C5348" i="9"/>
  <c r="C5349" i="9"/>
  <c r="C5350" i="9"/>
  <c r="C5351" i="9"/>
  <c r="C5352" i="9"/>
  <c r="C5353" i="9"/>
  <c r="C5354" i="9"/>
  <c r="C5355" i="9"/>
  <c r="C5356" i="9"/>
  <c r="C5357" i="9"/>
  <c r="C5358" i="9"/>
  <c r="C5359" i="9"/>
  <c r="C5360" i="9"/>
  <c r="C5361" i="9"/>
  <c r="C5362" i="9"/>
  <c r="C5363" i="9"/>
  <c r="C5364" i="9"/>
  <c r="C5365" i="9"/>
  <c r="C5366" i="9"/>
  <c r="C5367" i="9"/>
  <c r="C5368" i="9"/>
  <c r="C5369" i="9"/>
  <c r="C5370" i="9"/>
  <c r="C5371" i="9"/>
  <c r="C5372" i="9"/>
  <c r="C5373" i="9"/>
  <c r="C5374" i="9"/>
  <c r="C5375" i="9"/>
  <c r="C5376" i="9"/>
  <c r="C5377" i="9"/>
  <c r="C5378" i="9"/>
  <c r="C5379" i="9"/>
  <c r="C5380" i="9"/>
  <c r="C5381" i="9"/>
  <c r="C5382" i="9"/>
  <c r="C5383" i="9"/>
  <c r="C5384" i="9"/>
  <c r="C5385" i="9"/>
  <c r="C5386" i="9"/>
  <c r="C5387" i="9"/>
  <c r="C5388" i="9"/>
  <c r="C5389" i="9"/>
  <c r="C5390" i="9"/>
  <c r="C5391" i="9"/>
  <c r="C5392" i="9"/>
  <c r="C5393" i="9"/>
  <c r="C5394" i="9"/>
  <c r="C5395" i="9"/>
  <c r="C5396" i="9"/>
  <c r="C5397" i="9"/>
  <c r="C5398" i="9"/>
  <c r="C5399" i="9"/>
  <c r="C5400" i="9"/>
  <c r="C5401" i="9"/>
  <c r="C5402" i="9"/>
  <c r="C5403" i="9"/>
  <c r="C5404" i="9"/>
  <c r="C5405" i="9"/>
  <c r="C5406" i="9"/>
  <c r="C5407" i="9"/>
  <c r="C5408" i="9"/>
  <c r="C5409" i="9"/>
  <c r="C5410" i="9"/>
  <c r="C5411" i="9"/>
  <c r="C5412" i="9"/>
  <c r="C5413" i="9"/>
  <c r="C5414" i="9"/>
  <c r="C5415" i="9"/>
  <c r="C5416" i="9"/>
  <c r="C5417" i="9"/>
  <c r="C5418" i="9"/>
  <c r="C5419" i="9"/>
  <c r="C5420" i="9"/>
  <c r="C5421" i="9"/>
  <c r="C5422" i="9"/>
  <c r="C5423" i="9"/>
  <c r="C5424" i="9"/>
  <c r="C5425" i="9"/>
  <c r="C5426" i="9"/>
  <c r="C5427" i="9"/>
  <c r="C5428" i="9"/>
  <c r="C5429" i="9"/>
  <c r="C5430" i="9"/>
  <c r="C5431" i="9"/>
  <c r="C5432" i="9"/>
  <c r="C5433" i="9"/>
  <c r="C5434" i="9"/>
  <c r="C5435" i="9"/>
  <c r="C5436" i="9"/>
  <c r="C5437" i="9"/>
  <c r="C5438" i="9"/>
  <c r="C5439" i="9"/>
  <c r="C5440" i="9"/>
  <c r="C5441" i="9"/>
  <c r="C5442" i="9"/>
  <c r="C5443" i="9"/>
  <c r="C5444" i="9"/>
  <c r="C5445" i="9"/>
  <c r="C5446" i="9"/>
  <c r="C5447" i="9"/>
  <c r="C5448" i="9"/>
  <c r="C5449" i="9"/>
  <c r="C5450" i="9"/>
  <c r="C5451" i="9"/>
  <c r="C5452" i="9"/>
  <c r="C5453" i="9"/>
  <c r="C5454" i="9"/>
  <c r="C5455" i="9"/>
  <c r="C5456" i="9"/>
  <c r="C5457" i="9"/>
  <c r="C5458" i="9"/>
  <c r="C5459" i="9"/>
  <c r="C5460" i="9"/>
  <c r="C5461" i="9"/>
  <c r="C5462" i="9"/>
  <c r="C5463" i="9"/>
  <c r="C5464" i="9"/>
  <c r="C5465" i="9"/>
  <c r="C5466" i="9"/>
  <c r="C5467" i="9"/>
  <c r="C5468" i="9"/>
  <c r="C5469" i="9"/>
  <c r="C5470" i="9"/>
  <c r="C5471" i="9"/>
  <c r="C5472" i="9"/>
  <c r="C5473" i="9"/>
  <c r="C5474" i="9"/>
  <c r="C5475" i="9"/>
  <c r="C5476" i="9"/>
  <c r="C5477" i="9"/>
  <c r="C5478" i="9"/>
  <c r="C5479" i="9"/>
  <c r="C5480" i="9"/>
  <c r="C5481" i="9"/>
  <c r="C5482" i="9"/>
  <c r="C5483" i="9"/>
  <c r="C5484" i="9"/>
  <c r="C5485" i="9"/>
  <c r="C5486" i="9"/>
  <c r="C5487" i="9"/>
  <c r="C5488" i="9"/>
  <c r="C5489" i="9"/>
  <c r="C5490" i="9"/>
  <c r="C5491" i="9"/>
  <c r="C5492" i="9"/>
  <c r="C5493" i="9"/>
  <c r="C5494" i="9"/>
  <c r="C5495" i="9"/>
  <c r="C5496" i="9"/>
  <c r="C5497" i="9"/>
  <c r="C5498" i="9"/>
  <c r="C5499" i="9"/>
  <c r="C5500" i="9"/>
  <c r="C5501" i="9"/>
  <c r="C5502" i="9"/>
  <c r="C5503" i="9"/>
  <c r="C5504" i="9"/>
  <c r="C5505" i="9"/>
  <c r="C5506" i="9"/>
  <c r="C5507" i="9"/>
  <c r="C5508" i="9"/>
  <c r="C5509" i="9"/>
  <c r="C5510" i="9"/>
  <c r="C5511" i="9"/>
  <c r="C5512" i="9"/>
  <c r="C5513" i="9"/>
  <c r="C5514" i="9"/>
  <c r="C5515" i="9"/>
  <c r="C5516" i="9"/>
  <c r="C5517" i="9"/>
  <c r="C5518" i="9"/>
  <c r="C5519" i="9"/>
  <c r="C5520" i="9"/>
  <c r="C5521" i="9"/>
  <c r="C5522" i="9"/>
  <c r="C5523" i="9"/>
  <c r="C5524" i="9"/>
  <c r="C5525" i="9"/>
  <c r="C5526" i="9"/>
  <c r="C5527" i="9"/>
  <c r="C5528" i="9"/>
  <c r="C5529" i="9"/>
  <c r="C5530" i="9"/>
  <c r="C5531" i="9"/>
  <c r="C5532" i="9"/>
  <c r="C5533" i="9"/>
  <c r="C5534" i="9"/>
  <c r="C5535" i="9"/>
  <c r="C5536" i="9"/>
  <c r="C5537" i="9"/>
  <c r="C5538" i="9"/>
  <c r="C5539" i="9"/>
  <c r="C5540" i="9"/>
  <c r="C5541" i="9"/>
  <c r="C5542" i="9"/>
  <c r="C5543" i="9"/>
  <c r="C5544" i="9"/>
  <c r="C5545" i="9"/>
  <c r="C5546" i="9"/>
  <c r="C5547" i="9"/>
  <c r="C5548" i="9"/>
  <c r="C5549" i="9"/>
  <c r="C5550" i="9"/>
  <c r="C5551" i="9"/>
  <c r="C5552" i="9"/>
  <c r="C5553" i="9"/>
  <c r="C5554" i="9"/>
  <c r="C5555" i="9"/>
  <c r="C5556" i="9"/>
  <c r="C5557" i="9"/>
  <c r="C5558" i="9"/>
  <c r="C5559" i="9"/>
  <c r="C5560" i="9"/>
  <c r="C5561" i="9"/>
  <c r="C5562" i="9"/>
  <c r="C5563" i="9"/>
  <c r="C5564" i="9"/>
  <c r="C5565" i="9"/>
  <c r="C5566" i="9"/>
  <c r="C5567" i="9"/>
  <c r="C5568" i="9"/>
  <c r="C5569" i="9"/>
  <c r="C5570" i="9"/>
  <c r="C5571" i="9"/>
  <c r="C5572" i="9"/>
  <c r="C5573" i="9"/>
  <c r="C5574" i="9"/>
  <c r="C5575" i="9"/>
  <c r="C5576" i="9"/>
  <c r="C5577" i="9"/>
  <c r="C5578" i="9"/>
  <c r="C5579" i="9"/>
  <c r="C5580" i="9"/>
  <c r="C5581" i="9"/>
  <c r="C5582" i="9"/>
  <c r="C5583" i="9"/>
  <c r="C5584" i="9"/>
  <c r="C5585" i="9"/>
  <c r="C5586" i="9"/>
  <c r="C5587" i="9"/>
  <c r="C5588" i="9"/>
  <c r="C5589" i="9"/>
  <c r="C5590" i="9"/>
  <c r="C5591" i="9"/>
  <c r="C5592" i="9"/>
  <c r="C5593" i="9"/>
  <c r="C5594" i="9"/>
  <c r="C5595" i="9"/>
  <c r="C5596" i="9"/>
  <c r="C5597" i="9"/>
  <c r="C5598" i="9"/>
  <c r="C5599" i="9"/>
  <c r="C5600" i="9"/>
  <c r="C5601" i="9"/>
  <c r="C5602" i="9"/>
  <c r="C5603" i="9"/>
  <c r="C5604" i="9"/>
  <c r="C5605" i="9"/>
  <c r="C5606" i="9"/>
  <c r="C5607" i="9"/>
  <c r="C5608" i="9"/>
  <c r="C5609" i="9"/>
  <c r="C5610" i="9"/>
  <c r="C5611" i="9"/>
  <c r="C5612" i="9"/>
  <c r="C5613" i="9"/>
  <c r="C5614" i="9"/>
  <c r="C5615" i="9"/>
  <c r="C5616" i="9"/>
  <c r="C5617" i="9"/>
  <c r="C5618" i="9"/>
  <c r="C5619" i="9"/>
  <c r="C5620" i="9"/>
  <c r="C5621" i="9"/>
  <c r="C5622" i="9"/>
  <c r="C5623" i="9"/>
  <c r="C5624" i="9"/>
  <c r="C5625" i="9"/>
  <c r="C5626" i="9"/>
  <c r="C5627" i="9"/>
  <c r="C5628" i="9"/>
  <c r="C5629" i="9"/>
  <c r="C5630" i="9"/>
  <c r="C5631" i="9"/>
  <c r="C5632" i="9"/>
  <c r="C5633" i="9"/>
  <c r="C5634" i="9"/>
  <c r="C5635" i="9"/>
  <c r="C5636" i="9"/>
  <c r="C5637" i="9"/>
  <c r="C5638" i="9"/>
  <c r="C5639" i="9"/>
  <c r="C5640" i="9"/>
  <c r="C5641" i="9"/>
  <c r="C5642" i="9"/>
  <c r="C5643" i="9"/>
  <c r="C5644" i="9"/>
  <c r="C5645" i="9"/>
  <c r="C5646" i="9"/>
  <c r="C5647" i="9"/>
  <c r="C5648" i="9"/>
  <c r="C5649" i="9"/>
  <c r="C5650" i="9"/>
  <c r="C5651" i="9"/>
  <c r="C5652" i="9"/>
  <c r="C5653" i="9"/>
  <c r="C5654" i="9"/>
  <c r="C5655" i="9"/>
  <c r="C5656" i="9"/>
  <c r="C5657" i="9"/>
  <c r="C5658" i="9"/>
  <c r="C5659" i="9"/>
  <c r="C5660" i="9"/>
  <c r="C5661" i="9"/>
  <c r="C5662" i="9"/>
  <c r="C5663" i="9"/>
  <c r="C5664" i="9"/>
  <c r="C5665" i="9"/>
  <c r="C5666" i="9"/>
  <c r="C5667" i="9"/>
  <c r="C5668" i="9"/>
  <c r="C5669" i="9"/>
  <c r="C5670" i="9"/>
  <c r="C5671" i="9"/>
  <c r="C5672" i="9"/>
  <c r="C5673" i="9"/>
  <c r="C5674" i="9"/>
  <c r="C5675" i="9"/>
  <c r="C5676" i="9"/>
  <c r="C5677" i="9"/>
  <c r="C5678" i="9"/>
  <c r="C5679" i="9"/>
  <c r="C5680" i="9"/>
  <c r="C5681" i="9"/>
  <c r="C5682" i="9"/>
  <c r="C5683" i="9"/>
  <c r="C5684" i="9"/>
  <c r="C5685" i="9"/>
  <c r="C5686" i="9"/>
  <c r="C5687" i="9"/>
  <c r="C5688" i="9"/>
  <c r="C5689" i="9"/>
  <c r="C5690" i="9"/>
  <c r="C5691" i="9"/>
  <c r="C5692" i="9"/>
  <c r="C5693" i="9"/>
  <c r="C5694" i="9"/>
  <c r="C5695" i="9"/>
  <c r="C5696" i="9"/>
  <c r="C5697" i="9"/>
  <c r="C5698" i="9"/>
  <c r="C5699" i="9"/>
  <c r="C5700" i="9"/>
  <c r="C5701" i="9"/>
  <c r="C5702" i="9"/>
  <c r="C5703" i="9"/>
  <c r="C5704" i="9"/>
  <c r="C5705" i="9"/>
  <c r="C5706" i="9"/>
  <c r="C5707" i="9"/>
  <c r="C5708" i="9"/>
  <c r="C5709" i="9"/>
  <c r="C5710" i="9"/>
  <c r="C5711" i="9"/>
  <c r="C5712" i="9"/>
  <c r="C5713" i="9"/>
  <c r="C5714" i="9"/>
  <c r="C5715" i="9"/>
  <c r="C5716" i="9"/>
  <c r="C5717" i="9"/>
  <c r="C5718" i="9"/>
  <c r="C5719" i="9"/>
  <c r="C5720" i="9"/>
  <c r="C5721" i="9"/>
  <c r="C5722" i="9"/>
  <c r="C5723" i="9"/>
  <c r="C5724" i="9"/>
  <c r="C5725" i="9"/>
  <c r="C5726" i="9"/>
  <c r="C5727" i="9"/>
  <c r="C5728" i="9"/>
  <c r="C5729" i="9"/>
  <c r="C5730" i="9"/>
  <c r="C5731" i="9"/>
  <c r="C5732" i="9"/>
  <c r="C5733" i="9"/>
  <c r="C5734" i="9"/>
  <c r="C5735" i="9"/>
  <c r="C5736" i="9"/>
  <c r="C5737" i="9"/>
  <c r="C5738" i="9"/>
  <c r="C5739" i="9"/>
  <c r="C5740" i="9"/>
  <c r="C5741" i="9"/>
  <c r="C5742" i="9"/>
  <c r="C5743" i="9"/>
  <c r="C5744" i="9"/>
  <c r="C5745" i="9"/>
  <c r="C5746" i="9"/>
  <c r="C5747" i="9"/>
  <c r="C5748" i="9"/>
  <c r="C5749" i="9"/>
  <c r="C5750" i="9"/>
  <c r="C5751" i="9"/>
  <c r="C5752" i="9"/>
  <c r="C5753" i="9"/>
  <c r="C5754" i="9"/>
  <c r="C5755" i="9"/>
  <c r="C5756" i="9"/>
  <c r="C5757" i="9"/>
  <c r="C5758" i="9"/>
  <c r="C5759" i="9"/>
  <c r="C5760" i="9"/>
  <c r="C5761" i="9"/>
  <c r="C5762" i="9"/>
  <c r="C5763" i="9"/>
  <c r="C5764" i="9"/>
  <c r="C5765" i="9"/>
  <c r="C5766" i="9"/>
  <c r="C5767" i="9"/>
  <c r="C5768" i="9"/>
  <c r="C5769" i="9"/>
  <c r="C5770" i="9"/>
  <c r="C5771" i="9"/>
  <c r="C5772" i="9"/>
  <c r="C5773" i="9"/>
  <c r="C5774" i="9"/>
  <c r="C5775" i="9"/>
  <c r="C5776" i="9"/>
  <c r="C5777" i="9"/>
  <c r="C5778" i="9"/>
  <c r="C5779" i="9"/>
  <c r="C5780" i="9"/>
  <c r="C5781" i="9"/>
  <c r="C5782" i="9"/>
  <c r="C5783" i="9"/>
  <c r="C5784" i="9"/>
  <c r="C5785" i="9"/>
  <c r="C5786" i="9"/>
  <c r="C5787" i="9"/>
  <c r="C5788" i="9"/>
  <c r="C5789" i="9"/>
  <c r="C5790" i="9"/>
  <c r="C5791" i="9"/>
  <c r="C5792" i="9"/>
  <c r="C5793" i="9"/>
  <c r="C5794" i="9"/>
  <c r="C5795" i="9"/>
  <c r="C5796" i="9"/>
  <c r="C5797" i="9"/>
  <c r="C5798" i="9"/>
  <c r="C5799" i="9"/>
  <c r="C5800" i="9"/>
  <c r="C5801" i="9"/>
  <c r="C5802" i="9"/>
  <c r="C5803" i="9"/>
  <c r="C5804" i="9"/>
  <c r="C5805" i="9"/>
  <c r="C5806" i="9"/>
  <c r="C5807" i="9"/>
  <c r="C5808" i="9"/>
  <c r="C5809" i="9"/>
  <c r="C5810" i="9"/>
  <c r="C5811" i="9"/>
  <c r="C5812" i="9"/>
  <c r="C5813" i="9"/>
  <c r="C5814" i="9"/>
  <c r="C5815" i="9"/>
  <c r="C5816" i="9"/>
  <c r="C5817" i="9"/>
  <c r="C5818" i="9"/>
  <c r="C5819" i="9"/>
  <c r="C5820" i="9"/>
  <c r="C5821" i="9"/>
  <c r="C5822" i="9"/>
  <c r="C5823" i="9"/>
  <c r="C5824" i="9"/>
  <c r="C5825" i="9"/>
  <c r="C5826" i="9"/>
  <c r="C5827" i="9"/>
  <c r="C5828" i="9"/>
  <c r="C5829" i="9"/>
  <c r="C5830" i="9"/>
  <c r="C5831" i="9"/>
  <c r="C5832" i="9"/>
  <c r="C5833" i="9"/>
  <c r="C5834" i="9"/>
  <c r="C5835" i="9"/>
  <c r="C5836" i="9"/>
  <c r="C5837" i="9"/>
  <c r="C5838" i="9"/>
  <c r="C5839" i="9"/>
  <c r="C5840" i="9"/>
  <c r="C5841" i="9"/>
  <c r="C5842" i="9"/>
  <c r="C5843" i="9"/>
  <c r="C5844" i="9"/>
  <c r="C5845" i="9"/>
  <c r="C5846" i="9"/>
  <c r="C5847" i="9"/>
  <c r="C5848" i="9"/>
  <c r="C5849" i="9"/>
  <c r="C5850" i="9"/>
  <c r="C5851" i="9"/>
  <c r="C5852" i="9"/>
  <c r="C5853" i="9"/>
  <c r="C5854" i="9"/>
  <c r="C5855" i="9"/>
  <c r="C5856" i="9"/>
  <c r="C5857" i="9"/>
  <c r="C5858" i="9"/>
  <c r="C5859" i="9"/>
  <c r="C5860" i="9"/>
  <c r="C5861" i="9"/>
  <c r="C5862" i="9"/>
  <c r="C5863" i="9"/>
  <c r="C5864" i="9"/>
  <c r="C5865" i="9"/>
  <c r="C5866" i="9"/>
  <c r="C5867" i="9"/>
  <c r="C5868" i="9"/>
  <c r="C5869" i="9"/>
  <c r="C5870" i="9"/>
  <c r="C5871" i="9"/>
  <c r="C5872" i="9"/>
  <c r="C5873" i="9"/>
  <c r="C5874" i="9"/>
  <c r="C5875" i="9"/>
  <c r="C5876" i="9"/>
  <c r="C5877" i="9"/>
  <c r="C5878" i="9"/>
  <c r="C5879" i="9"/>
  <c r="C5880" i="9"/>
  <c r="C5881" i="9"/>
  <c r="C5882" i="9"/>
  <c r="C5883" i="9"/>
  <c r="C5884" i="9"/>
  <c r="C5885" i="9"/>
  <c r="C5886" i="9"/>
  <c r="C5887" i="9"/>
  <c r="C5888" i="9"/>
  <c r="C5889" i="9"/>
  <c r="C5890" i="9"/>
  <c r="C5891" i="9"/>
  <c r="C5892" i="9"/>
  <c r="C5893" i="9"/>
  <c r="C5894" i="9"/>
  <c r="C5895" i="9"/>
  <c r="C5896" i="9"/>
  <c r="C5897" i="9"/>
  <c r="C5898" i="9"/>
  <c r="C5899" i="9"/>
  <c r="C5900" i="9"/>
  <c r="C5901" i="9"/>
  <c r="C5902" i="9"/>
  <c r="C5903" i="9"/>
  <c r="C5904" i="9"/>
  <c r="C5905" i="9"/>
  <c r="C5906" i="9"/>
  <c r="C5907" i="9"/>
  <c r="C5908" i="9"/>
  <c r="C5909" i="9"/>
  <c r="C5910" i="9"/>
  <c r="C5911" i="9"/>
  <c r="C5912" i="9"/>
  <c r="C5913" i="9"/>
  <c r="C5914" i="9"/>
  <c r="C5915" i="9"/>
  <c r="C5916" i="9"/>
  <c r="C5917" i="9"/>
  <c r="C5918" i="9"/>
  <c r="C5919" i="9"/>
  <c r="C5920" i="9"/>
  <c r="C5921" i="9"/>
  <c r="C5922" i="9"/>
  <c r="C5923" i="9"/>
  <c r="C5924" i="9"/>
  <c r="C5925" i="9"/>
  <c r="C5926" i="9"/>
  <c r="C5927" i="9"/>
  <c r="C5928" i="9"/>
  <c r="C5929" i="9"/>
  <c r="C5930" i="9"/>
  <c r="C5931" i="9"/>
  <c r="C5932" i="9"/>
  <c r="C5933" i="9"/>
  <c r="C5934" i="9"/>
  <c r="C5935" i="9"/>
  <c r="C5936" i="9"/>
  <c r="C5937" i="9"/>
  <c r="C5938" i="9"/>
  <c r="C5939" i="9"/>
  <c r="C5940" i="9"/>
  <c r="C5941" i="9"/>
  <c r="C5942" i="9"/>
  <c r="C5943" i="9"/>
  <c r="C5944" i="9"/>
  <c r="C5945" i="9"/>
  <c r="C5946" i="9"/>
  <c r="C5947" i="9"/>
  <c r="C5948" i="9"/>
  <c r="C5949" i="9"/>
  <c r="C5950" i="9"/>
  <c r="C5951" i="9"/>
  <c r="C5952" i="9"/>
  <c r="C5953" i="9"/>
  <c r="C5954" i="9"/>
  <c r="C5955" i="9"/>
  <c r="C5956" i="9"/>
  <c r="C5957" i="9"/>
  <c r="C5958" i="9"/>
  <c r="C5959" i="9"/>
  <c r="C5960" i="9"/>
  <c r="C5961" i="9"/>
  <c r="C5962" i="9"/>
  <c r="C5963" i="9"/>
  <c r="C5964" i="9"/>
  <c r="C5965" i="9"/>
  <c r="C5966" i="9"/>
  <c r="C5967" i="9"/>
  <c r="C5968" i="9"/>
  <c r="C5969" i="9"/>
  <c r="C5970" i="9"/>
  <c r="C5971" i="9"/>
  <c r="C5972" i="9"/>
  <c r="C5973" i="9"/>
  <c r="C5974" i="9"/>
  <c r="C5975" i="9"/>
  <c r="C5976" i="9"/>
  <c r="C5977" i="9"/>
  <c r="C5978" i="9"/>
  <c r="C5979" i="9"/>
  <c r="C5980" i="9"/>
  <c r="C5981" i="9"/>
  <c r="C5982" i="9"/>
  <c r="C5983" i="9"/>
  <c r="C5984" i="9"/>
  <c r="C5985" i="9"/>
  <c r="C5986" i="9"/>
  <c r="C5987" i="9"/>
  <c r="C5988" i="9"/>
  <c r="C5989" i="9"/>
  <c r="C5990" i="9"/>
  <c r="C5991" i="9"/>
  <c r="C5992" i="9"/>
  <c r="C5993" i="9"/>
  <c r="C5994" i="9"/>
  <c r="C5995" i="9"/>
  <c r="C5996" i="9"/>
  <c r="C5997" i="9"/>
  <c r="C5998" i="9"/>
  <c r="C5999" i="9"/>
  <c r="C6000" i="9"/>
  <c r="C6001" i="9"/>
  <c r="C6002" i="9"/>
  <c r="C6003" i="9"/>
  <c r="C6004" i="9"/>
  <c r="C6005" i="9"/>
  <c r="C6006" i="9"/>
  <c r="C6007" i="9"/>
  <c r="C6008" i="9"/>
  <c r="C6009" i="9"/>
  <c r="C6010" i="9"/>
  <c r="C6011" i="9"/>
  <c r="C6012" i="9"/>
  <c r="C6013" i="9"/>
  <c r="C6014" i="9"/>
  <c r="C6015" i="9"/>
  <c r="C6016" i="9"/>
  <c r="C6017" i="9"/>
  <c r="C6018" i="9"/>
  <c r="C6019" i="9"/>
  <c r="C6020" i="9"/>
  <c r="C6021" i="9"/>
  <c r="C6022" i="9"/>
  <c r="C6023" i="9"/>
  <c r="C6024" i="9"/>
  <c r="C6025" i="9"/>
  <c r="C6026" i="9"/>
  <c r="C6027" i="9"/>
  <c r="C6028" i="9"/>
  <c r="C6029" i="9"/>
  <c r="C6030" i="9"/>
  <c r="C6031" i="9"/>
  <c r="C6032" i="9"/>
  <c r="C6033" i="9"/>
  <c r="C6034" i="9"/>
  <c r="C6035" i="9"/>
  <c r="C6036" i="9"/>
  <c r="C6037" i="9"/>
  <c r="C6038" i="9"/>
  <c r="C6039" i="9"/>
  <c r="C6040" i="9"/>
  <c r="C6041" i="9"/>
  <c r="C6042" i="9"/>
  <c r="C6043" i="9"/>
  <c r="C6044" i="9"/>
  <c r="C6045" i="9"/>
  <c r="C6046" i="9"/>
  <c r="C6047" i="9"/>
  <c r="C6048" i="9"/>
  <c r="C6049" i="9"/>
  <c r="C6050" i="9"/>
  <c r="C6051" i="9"/>
  <c r="C6052" i="9"/>
  <c r="C6053" i="9"/>
  <c r="C6054" i="9"/>
  <c r="C6055" i="9"/>
  <c r="C6056" i="9"/>
  <c r="C6057" i="9"/>
  <c r="C6058" i="9"/>
  <c r="C6059" i="9"/>
  <c r="C6060" i="9"/>
  <c r="C6061" i="9"/>
  <c r="C6062" i="9"/>
  <c r="C6063" i="9"/>
  <c r="C6064" i="9"/>
  <c r="C6065" i="9"/>
  <c r="C6066" i="9"/>
  <c r="C6067" i="9"/>
  <c r="C6068" i="9"/>
  <c r="C6069" i="9"/>
  <c r="C6070" i="9"/>
  <c r="C6071" i="9"/>
  <c r="C6072" i="9"/>
  <c r="C6073" i="9"/>
  <c r="C6074" i="9"/>
  <c r="C6075" i="9"/>
  <c r="C6076" i="9"/>
  <c r="C6077" i="9"/>
  <c r="C6078" i="9"/>
  <c r="C6079" i="9"/>
  <c r="C6080" i="9"/>
  <c r="C6081" i="9"/>
  <c r="C6082" i="9"/>
  <c r="C6083" i="9"/>
  <c r="C6084" i="9"/>
  <c r="C6085" i="9"/>
  <c r="C6086" i="9"/>
  <c r="C6087" i="9"/>
  <c r="C6088" i="9"/>
  <c r="C6089" i="9"/>
  <c r="C6090" i="9"/>
  <c r="C6091" i="9"/>
  <c r="C6092" i="9"/>
  <c r="C6093" i="9"/>
  <c r="C6094" i="9"/>
  <c r="C6095" i="9"/>
  <c r="C6096" i="9"/>
  <c r="C6097" i="9"/>
  <c r="C6098" i="9"/>
  <c r="C6099" i="9"/>
  <c r="C6100" i="9"/>
  <c r="C6101" i="9"/>
  <c r="C6102" i="9"/>
  <c r="C6103" i="9"/>
  <c r="C6104" i="9"/>
  <c r="C6105" i="9"/>
  <c r="C6106" i="9"/>
  <c r="C6107" i="9"/>
  <c r="C6108" i="9"/>
  <c r="C6109" i="9"/>
  <c r="C6110" i="9"/>
  <c r="C6111" i="9"/>
  <c r="C6112" i="9"/>
  <c r="C6113" i="9"/>
  <c r="C6114" i="9"/>
  <c r="C6115" i="9"/>
  <c r="C6116" i="9"/>
  <c r="C6117" i="9"/>
  <c r="C6118" i="9"/>
  <c r="C6119" i="9"/>
  <c r="C6120" i="9"/>
  <c r="C6121" i="9"/>
  <c r="C6122" i="9"/>
  <c r="C6123" i="9"/>
  <c r="C6124" i="9"/>
  <c r="C6125" i="9"/>
  <c r="C6126" i="9"/>
  <c r="C6127" i="9"/>
  <c r="C6128" i="9"/>
  <c r="C6129" i="9"/>
  <c r="C6130" i="9"/>
  <c r="C6131" i="9"/>
  <c r="C6132" i="9"/>
  <c r="C6133" i="9"/>
  <c r="C6134" i="9"/>
  <c r="C6135" i="9"/>
  <c r="C6136" i="9"/>
  <c r="C6137" i="9"/>
  <c r="C6138" i="9"/>
  <c r="C6139" i="9"/>
  <c r="C6140" i="9"/>
  <c r="C6141" i="9"/>
  <c r="C6142" i="9"/>
  <c r="C6143" i="9"/>
  <c r="C6144" i="9"/>
  <c r="C6145" i="9"/>
  <c r="C6146" i="9"/>
  <c r="C6147" i="9"/>
  <c r="C6148" i="9"/>
  <c r="C6149" i="9"/>
  <c r="C6150" i="9"/>
  <c r="C6151" i="9"/>
  <c r="C6152" i="9"/>
  <c r="C6153" i="9"/>
  <c r="C6154" i="9"/>
  <c r="C6155" i="9"/>
  <c r="C6156" i="9"/>
  <c r="C6157" i="9"/>
  <c r="C6158" i="9"/>
  <c r="C6159" i="9"/>
  <c r="C6160" i="9"/>
  <c r="C6161" i="9"/>
  <c r="C6162" i="9"/>
  <c r="C6163" i="9"/>
  <c r="C6164" i="9"/>
  <c r="C6165" i="9"/>
  <c r="C6166" i="9"/>
  <c r="C6167" i="9"/>
  <c r="C6168" i="9"/>
  <c r="C6169" i="9"/>
  <c r="C6170" i="9"/>
  <c r="C6171" i="9"/>
  <c r="C6172" i="9"/>
  <c r="C6173" i="9"/>
  <c r="C6174" i="9"/>
  <c r="C6175" i="9"/>
  <c r="C6176" i="9"/>
  <c r="C6177" i="9"/>
  <c r="C6178" i="9"/>
  <c r="C6179" i="9"/>
  <c r="C6180" i="9"/>
  <c r="C6181" i="9"/>
  <c r="C6182" i="9"/>
  <c r="C6183" i="9"/>
  <c r="C6184" i="9"/>
  <c r="C6185" i="9"/>
  <c r="C6186" i="9"/>
  <c r="C6187" i="9"/>
  <c r="C6188" i="9"/>
  <c r="C6189" i="9"/>
  <c r="C6190" i="9"/>
  <c r="C6191" i="9"/>
  <c r="C6192" i="9"/>
  <c r="C6193" i="9"/>
  <c r="C6194" i="9"/>
  <c r="C6195" i="9"/>
  <c r="C6196" i="9"/>
  <c r="C6197" i="9"/>
  <c r="C6198" i="9"/>
  <c r="C6199" i="9"/>
  <c r="C6200" i="9"/>
  <c r="C6201" i="9"/>
  <c r="C6202" i="9"/>
  <c r="C6203" i="9"/>
  <c r="C6204" i="9"/>
  <c r="C6205" i="9"/>
  <c r="C6206" i="9"/>
  <c r="C6207" i="9"/>
  <c r="C6208" i="9"/>
  <c r="C6209" i="9"/>
  <c r="C6210" i="9"/>
  <c r="C6211" i="9"/>
  <c r="C6212" i="9"/>
  <c r="C6213" i="9"/>
  <c r="C6214" i="9"/>
  <c r="C6215" i="9"/>
  <c r="C6216" i="9"/>
  <c r="C6217" i="9"/>
  <c r="C6218" i="9"/>
  <c r="C6219" i="9"/>
  <c r="C6220" i="9"/>
  <c r="C6221" i="9"/>
  <c r="C6222" i="9"/>
  <c r="C6223" i="9"/>
  <c r="C6224" i="9"/>
  <c r="C6225" i="9"/>
  <c r="C6226" i="9"/>
  <c r="C6227" i="9"/>
  <c r="C6228" i="9"/>
  <c r="C6229" i="9"/>
  <c r="C6230" i="9"/>
  <c r="C6231" i="9"/>
  <c r="C6232" i="9"/>
  <c r="C6233" i="9"/>
  <c r="C6234" i="9"/>
  <c r="C6235" i="9"/>
  <c r="C6236" i="9"/>
  <c r="C6237" i="9"/>
  <c r="C6238" i="9"/>
  <c r="C6239" i="9"/>
  <c r="C6240" i="9"/>
  <c r="C6241" i="9"/>
  <c r="C6242" i="9"/>
  <c r="C6243" i="9"/>
  <c r="C6244" i="9"/>
  <c r="C6245" i="9"/>
  <c r="C6246" i="9"/>
  <c r="C6247" i="9"/>
  <c r="C6248" i="9"/>
  <c r="C6249" i="9"/>
  <c r="C6250" i="9"/>
  <c r="C6251" i="9"/>
  <c r="C6252" i="9"/>
  <c r="C6253" i="9"/>
  <c r="C6254" i="9"/>
  <c r="C6255" i="9"/>
  <c r="C6256" i="9"/>
  <c r="C6257" i="9"/>
  <c r="C6258" i="9"/>
  <c r="C6259" i="9"/>
  <c r="C6260" i="9"/>
  <c r="C6261" i="9"/>
  <c r="C6262" i="9"/>
  <c r="C6263" i="9"/>
  <c r="C6264" i="9"/>
  <c r="C6265" i="9"/>
  <c r="C6266" i="9"/>
  <c r="C6267" i="9"/>
  <c r="C6268" i="9"/>
  <c r="C6269" i="9"/>
  <c r="C6270" i="9"/>
  <c r="C6271" i="9"/>
  <c r="C6272" i="9"/>
  <c r="C6273" i="9"/>
  <c r="C6274" i="9"/>
  <c r="C6275" i="9"/>
  <c r="C6276" i="9"/>
  <c r="C6277" i="9"/>
  <c r="C6278" i="9"/>
  <c r="C6279" i="9"/>
  <c r="C6280" i="9"/>
  <c r="C6281" i="9"/>
  <c r="C6282" i="9"/>
  <c r="C6283" i="9"/>
  <c r="C6284" i="9"/>
  <c r="C6285" i="9"/>
  <c r="C6286" i="9"/>
  <c r="C6287" i="9"/>
  <c r="C6288" i="9"/>
  <c r="C6289" i="9"/>
  <c r="C6290" i="9"/>
  <c r="C6291" i="9"/>
  <c r="C6292" i="9"/>
  <c r="C6293" i="9"/>
  <c r="C6294" i="9"/>
  <c r="C6295" i="9"/>
  <c r="C6296" i="9"/>
  <c r="C6297" i="9"/>
  <c r="C6298" i="9"/>
  <c r="C6299" i="9"/>
  <c r="C6300" i="9"/>
  <c r="C6301" i="9"/>
  <c r="C6302" i="9"/>
  <c r="C6303" i="9"/>
  <c r="C6304" i="9"/>
  <c r="C6305" i="9"/>
  <c r="C6306" i="9"/>
  <c r="C6307" i="9"/>
  <c r="C6308" i="9"/>
  <c r="C6309" i="9"/>
  <c r="C6310" i="9"/>
  <c r="C6311" i="9"/>
  <c r="C6312" i="9"/>
  <c r="C6313" i="9"/>
  <c r="C6314" i="9"/>
  <c r="C6315" i="9"/>
  <c r="C6316" i="9"/>
  <c r="C6317" i="9"/>
  <c r="C6318" i="9"/>
  <c r="C6319" i="9"/>
  <c r="C6320" i="9"/>
  <c r="C6321" i="9"/>
  <c r="C6322" i="9"/>
  <c r="C6323" i="9"/>
  <c r="C6324" i="9"/>
  <c r="C6325" i="9"/>
  <c r="C6326" i="9"/>
  <c r="C6327" i="9"/>
  <c r="C6328" i="9"/>
  <c r="C6329" i="9"/>
  <c r="C6330" i="9"/>
  <c r="C6331" i="9"/>
  <c r="C6332" i="9"/>
  <c r="C6333" i="9"/>
  <c r="C6334" i="9"/>
  <c r="C6335" i="9"/>
  <c r="C6336" i="9"/>
  <c r="C6337" i="9"/>
  <c r="C6338" i="9"/>
  <c r="C6339" i="9"/>
  <c r="C6340" i="9"/>
  <c r="C6341" i="9"/>
  <c r="C6342" i="9"/>
  <c r="C6343" i="9"/>
  <c r="C6344" i="9"/>
  <c r="C6345" i="9"/>
  <c r="C6346" i="9"/>
  <c r="C6347" i="9"/>
  <c r="C6348" i="9"/>
  <c r="C6349" i="9"/>
  <c r="C6350" i="9"/>
  <c r="C6351" i="9"/>
  <c r="C6352" i="9"/>
  <c r="C6353" i="9"/>
  <c r="C6354" i="9"/>
  <c r="C6355" i="9"/>
  <c r="C6356" i="9"/>
  <c r="C6357" i="9"/>
  <c r="C6358" i="9"/>
  <c r="C6359" i="9"/>
  <c r="C6360" i="9"/>
  <c r="C6361" i="9"/>
  <c r="C6362" i="9"/>
  <c r="C6363" i="9"/>
  <c r="C6364" i="9"/>
  <c r="C6365" i="9"/>
  <c r="C6366" i="9"/>
  <c r="C6367" i="9"/>
  <c r="C6368" i="9"/>
  <c r="C6369" i="9"/>
  <c r="C6370" i="9"/>
  <c r="C6371" i="9"/>
  <c r="C6372" i="9"/>
  <c r="C6373" i="9"/>
  <c r="C6374" i="9"/>
  <c r="C6375" i="9"/>
  <c r="C6376" i="9"/>
  <c r="C6377" i="9"/>
  <c r="C6378" i="9"/>
  <c r="C6379" i="9"/>
  <c r="C6380" i="9"/>
  <c r="C6381" i="9"/>
  <c r="C6382" i="9"/>
  <c r="C6383" i="9"/>
  <c r="C6384" i="9"/>
  <c r="C6385" i="9"/>
  <c r="C6386" i="9"/>
  <c r="C6387" i="9"/>
  <c r="C6388" i="9"/>
  <c r="C6389" i="9"/>
  <c r="C6390" i="9"/>
  <c r="C6391" i="9"/>
  <c r="C6392" i="9"/>
  <c r="C6393" i="9"/>
  <c r="C6394" i="9"/>
  <c r="C6395" i="9"/>
  <c r="C6396" i="9"/>
  <c r="C6397" i="9"/>
  <c r="C6398" i="9"/>
  <c r="C6399" i="9"/>
  <c r="C6400" i="9"/>
  <c r="C6401" i="9"/>
  <c r="C6402" i="9"/>
  <c r="C6403" i="9"/>
  <c r="C6404" i="9"/>
  <c r="C6405" i="9"/>
  <c r="C6406" i="9"/>
  <c r="C6407" i="9"/>
  <c r="C6408" i="9"/>
  <c r="C6409" i="9"/>
  <c r="C6410" i="9"/>
  <c r="C6411" i="9"/>
  <c r="C6412" i="9"/>
  <c r="C6413" i="9"/>
  <c r="C6414" i="9"/>
  <c r="C6415" i="9"/>
  <c r="C6416" i="9"/>
  <c r="C6417" i="9"/>
  <c r="C6418" i="9"/>
  <c r="C6419" i="9"/>
  <c r="C6420" i="9"/>
  <c r="C6421" i="9"/>
  <c r="C6422" i="9"/>
  <c r="C6423" i="9"/>
  <c r="C6424" i="9"/>
  <c r="C6425" i="9"/>
  <c r="C6426" i="9"/>
  <c r="C6427" i="9"/>
  <c r="C6428" i="9"/>
  <c r="C6429" i="9"/>
  <c r="C6430" i="9"/>
  <c r="C6431" i="9"/>
  <c r="C6432" i="9"/>
  <c r="C6433" i="9"/>
  <c r="C6434" i="9"/>
  <c r="C6435" i="9"/>
  <c r="C6436" i="9"/>
  <c r="C6437" i="9"/>
  <c r="C6438" i="9"/>
  <c r="C6439" i="9"/>
  <c r="C6440" i="9"/>
  <c r="C6441" i="9"/>
  <c r="C6442" i="9"/>
  <c r="C6443" i="9"/>
  <c r="C6444" i="9"/>
  <c r="C6445" i="9"/>
  <c r="C6446" i="9"/>
  <c r="C6447" i="9"/>
  <c r="C6448" i="9"/>
  <c r="C6449" i="9"/>
  <c r="C6450" i="9"/>
  <c r="C6451" i="9"/>
  <c r="C6452" i="9"/>
  <c r="C6453" i="9"/>
  <c r="C6454" i="9"/>
  <c r="C6455" i="9"/>
  <c r="C6456" i="9"/>
  <c r="C6457" i="9"/>
  <c r="C6458" i="9"/>
  <c r="C6459" i="9"/>
  <c r="C6460" i="9"/>
  <c r="C6461" i="9"/>
  <c r="C6462" i="9"/>
  <c r="C6463" i="9"/>
  <c r="C6464" i="9"/>
  <c r="C6465" i="9"/>
  <c r="C6466" i="9"/>
  <c r="C6467" i="9"/>
  <c r="C6468" i="9"/>
  <c r="C6469" i="9"/>
  <c r="C6470" i="9"/>
  <c r="C6471" i="9"/>
  <c r="C6472" i="9"/>
  <c r="C6473" i="9"/>
  <c r="C6474" i="9"/>
  <c r="C6475" i="9"/>
  <c r="C6476" i="9"/>
  <c r="C6477" i="9"/>
  <c r="C6478" i="9"/>
  <c r="C6479" i="9"/>
  <c r="C6480" i="9"/>
  <c r="C6481" i="9"/>
  <c r="C6482" i="9"/>
  <c r="C6483" i="9"/>
  <c r="C6484" i="9"/>
  <c r="C6485" i="9"/>
  <c r="C6486" i="9"/>
  <c r="C6487" i="9"/>
  <c r="C6488" i="9"/>
  <c r="C6489" i="9"/>
  <c r="C6490" i="9"/>
  <c r="C6491" i="9"/>
  <c r="C6492" i="9"/>
  <c r="C6493" i="9"/>
  <c r="C6494" i="9"/>
  <c r="C6495" i="9"/>
  <c r="C6496" i="9"/>
  <c r="C6497" i="9"/>
  <c r="C6498" i="9"/>
  <c r="C6499" i="9"/>
  <c r="C6500" i="9"/>
  <c r="C6501" i="9"/>
  <c r="C6502" i="9"/>
  <c r="C6503" i="9"/>
  <c r="C6504" i="9"/>
  <c r="C6505" i="9"/>
  <c r="C6506" i="9"/>
  <c r="C6507" i="9"/>
  <c r="C6508" i="9"/>
  <c r="C6509" i="9"/>
  <c r="C6510" i="9"/>
  <c r="C6511" i="9"/>
  <c r="C6512" i="9"/>
  <c r="C6513" i="9"/>
  <c r="C6514" i="9"/>
  <c r="C6515" i="9"/>
  <c r="C6516" i="9"/>
  <c r="C6517" i="9"/>
  <c r="C6518" i="9"/>
  <c r="C6519" i="9"/>
  <c r="C6520" i="9"/>
  <c r="C6521" i="9"/>
  <c r="C6522" i="9"/>
  <c r="C6523" i="9"/>
  <c r="C6524" i="9"/>
  <c r="C6525" i="9"/>
  <c r="C6526" i="9"/>
  <c r="C6527" i="9"/>
  <c r="C6528" i="9"/>
  <c r="C6529" i="9"/>
  <c r="C6530" i="9"/>
  <c r="C6531" i="9"/>
  <c r="C6532" i="9"/>
  <c r="C6533" i="9"/>
  <c r="C6534" i="9"/>
  <c r="C6535" i="9"/>
  <c r="C6536" i="9"/>
  <c r="C6537" i="9"/>
  <c r="C6538" i="9"/>
  <c r="C6539" i="9"/>
  <c r="C6540" i="9"/>
  <c r="C6541" i="9"/>
  <c r="C6542" i="9"/>
  <c r="C6543" i="9"/>
  <c r="C6544" i="9"/>
  <c r="C6545" i="9"/>
  <c r="C6546" i="9"/>
  <c r="C6547" i="9"/>
  <c r="C6548" i="9"/>
  <c r="C6549" i="9"/>
  <c r="C6550" i="9"/>
  <c r="C6551" i="9"/>
  <c r="C6552" i="9"/>
  <c r="C6553" i="9"/>
  <c r="C6554" i="9"/>
  <c r="C6555" i="9"/>
  <c r="C6556" i="9"/>
  <c r="C6557" i="9"/>
  <c r="C6558" i="9"/>
  <c r="C6559" i="9"/>
  <c r="C6560" i="9"/>
  <c r="C6561" i="9"/>
  <c r="C6562" i="9"/>
  <c r="C6563" i="9"/>
  <c r="C6564" i="9"/>
  <c r="C6565" i="9"/>
  <c r="C6566" i="9"/>
  <c r="C6567" i="9"/>
  <c r="C6568" i="9"/>
  <c r="C6569" i="9"/>
  <c r="C6570" i="9"/>
  <c r="C6571" i="9"/>
  <c r="C6572" i="9"/>
  <c r="C6573" i="9"/>
  <c r="C6574" i="9"/>
  <c r="C6575" i="9"/>
  <c r="C6576" i="9"/>
  <c r="C6577" i="9"/>
  <c r="C6578" i="9"/>
  <c r="C6579" i="9"/>
  <c r="C6580" i="9"/>
  <c r="C6581" i="9"/>
  <c r="C6582" i="9"/>
  <c r="C6583" i="9"/>
  <c r="C6584" i="9"/>
  <c r="C6585" i="9"/>
  <c r="C6586" i="9"/>
  <c r="C6587" i="9"/>
  <c r="C6588" i="9"/>
  <c r="C6589" i="9"/>
  <c r="C6590" i="9"/>
  <c r="C6591" i="9"/>
  <c r="C6592" i="9"/>
  <c r="C6593" i="9"/>
  <c r="C6594" i="9"/>
  <c r="C6595" i="9"/>
  <c r="C6596" i="9"/>
  <c r="C6597" i="9"/>
  <c r="C6598" i="9"/>
  <c r="C6599" i="9"/>
  <c r="C6600" i="9"/>
  <c r="C6601" i="9"/>
  <c r="C6602" i="9"/>
  <c r="C6603" i="9"/>
  <c r="C6604" i="9"/>
  <c r="C6605" i="9"/>
  <c r="C6606" i="9"/>
  <c r="C6607" i="9"/>
  <c r="C6608" i="9"/>
  <c r="C6609" i="9"/>
  <c r="C6610" i="9"/>
  <c r="C6611" i="9"/>
  <c r="C6612" i="9"/>
  <c r="C6613" i="9"/>
  <c r="C6614" i="9"/>
  <c r="C6615" i="9"/>
  <c r="C6616" i="9"/>
  <c r="C6617" i="9"/>
  <c r="C6618" i="9"/>
  <c r="C6619" i="9"/>
  <c r="C6620" i="9"/>
  <c r="C6621" i="9"/>
  <c r="C6622" i="9"/>
  <c r="C6623" i="9"/>
  <c r="C6624" i="9"/>
  <c r="C6625" i="9"/>
  <c r="C6626" i="9"/>
  <c r="C6627" i="9"/>
  <c r="C6628" i="9"/>
  <c r="C6629" i="9"/>
  <c r="C6630" i="9"/>
  <c r="C6631" i="9"/>
  <c r="C6632" i="9"/>
  <c r="C6633" i="9"/>
  <c r="C6634" i="9"/>
  <c r="C6635" i="9"/>
  <c r="C6636" i="9"/>
  <c r="C6637" i="9"/>
  <c r="C6638" i="9"/>
  <c r="C6639" i="9"/>
  <c r="C6640" i="9"/>
  <c r="C6641" i="9"/>
  <c r="C6642" i="9"/>
  <c r="C6643" i="9"/>
  <c r="C6644" i="9"/>
  <c r="C6645" i="9"/>
  <c r="C6646" i="9"/>
  <c r="C6647" i="9"/>
  <c r="C6648" i="9"/>
  <c r="C6649" i="9"/>
  <c r="C6650" i="9"/>
  <c r="C6651" i="9"/>
  <c r="C6652" i="9"/>
  <c r="C6653" i="9"/>
  <c r="C6654" i="9"/>
  <c r="C6655" i="9"/>
  <c r="C6656" i="9"/>
  <c r="C6657" i="9"/>
  <c r="C6658" i="9"/>
  <c r="C6659" i="9"/>
  <c r="C6660" i="9"/>
  <c r="C6661" i="9"/>
  <c r="C6662" i="9"/>
  <c r="C6663" i="9"/>
  <c r="C6664" i="9"/>
  <c r="C6665" i="9"/>
  <c r="C6666" i="9"/>
  <c r="C6667" i="9"/>
  <c r="C6668" i="9"/>
  <c r="C6669" i="9"/>
  <c r="C6670" i="9"/>
  <c r="C6671" i="9"/>
  <c r="C6672" i="9"/>
  <c r="C6673" i="9"/>
  <c r="C6674" i="9"/>
  <c r="C6675" i="9"/>
  <c r="C6676" i="9"/>
  <c r="C6677" i="9"/>
  <c r="C6678" i="9"/>
  <c r="C6679" i="9"/>
  <c r="C6680" i="9"/>
  <c r="C6681" i="9"/>
  <c r="C6682" i="9"/>
  <c r="C6683" i="9"/>
  <c r="C6684" i="9"/>
  <c r="C6685" i="9"/>
  <c r="C6686" i="9"/>
  <c r="C6687" i="9"/>
  <c r="C6688" i="9"/>
  <c r="C6689" i="9"/>
  <c r="C6690" i="9"/>
  <c r="C6691" i="9"/>
  <c r="C6692" i="9"/>
  <c r="C6693" i="9"/>
  <c r="C6694" i="9"/>
  <c r="C6695" i="9"/>
  <c r="C6696" i="9"/>
  <c r="C6697" i="9"/>
  <c r="C6698" i="9"/>
  <c r="C6699" i="9"/>
  <c r="C6700" i="9"/>
  <c r="C6701" i="9"/>
  <c r="C6702" i="9"/>
  <c r="C6703" i="9"/>
  <c r="C6704" i="9"/>
  <c r="C6705" i="9"/>
  <c r="C6706" i="9"/>
  <c r="C6707" i="9"/>
  <c r="C6708" i="9"/>
  <c r="C6709" i="9"/>
  <c r="C6710" i="9"/>
  <c r="C6711" i="9"/>
  <c r="C6712" i="9"/>
  <c r="C6713" i="9"/>
  <c r="C6714" i="9"/>
  <c r="C6715" i="9"/>
  <c r="C6716" i="9"/>
  <c r="C6717" i="9"/>
  <c r="C6718" i="9"/>
  <c r="C6719" i="9"/>
  <c r="C6720" i="9"/>
  <c r="C6721" i="9"/>
  <c r="C6722" i="9"/>
  <c r="C6723" i="9"/>
  <c r="C6724" i="9"/>
  <c r="C6725" i="9"/>
  <c r="C6726" i="9"/>
  <c r="C6727" i="9"/>
  <c r="C6728" i="9"/>
  <c r="C6729" i="9"/>
  <c r="C6730" i="9"/>
  <c r="C6731" i="9"/>
  <c r="C6732" i="9"/>
  <c r="C6733" i="9"/>
  <c r="C6734" i="9"/>
  <c r="C6735" i="9"/>
  <c r="C6736" i="9"/>
  <c r="C6737" i="9"/>
  <c r="C6738" i="9"/>
  <c r="C6739" i="9"/>
  <c r="C6740" i="9"/>
  <c r="C6741" i="9"/>
  <c r="C6742" i="9"/>
  <c r="C6743" i="9"/>
  <c r="C6744" i="9"/>
  <c r="C6745" i="9"/>
  <c r="C6746" i="9"/>
  <c r="C6747" i="9"/>
  <c r="C6748" i="9"/>
  <c r="C6749" i="9"/>
  <c r="C6750" i="9"/>
  <c r="C6751" i="9"/>
  <c r="C6752" i="9"/>
  <c r="C6753" i="9"/>
  <c r="C6754" i="9"/>
  <c r="C6755" i="9"/>
  <c r="C6756" i="9"/>
  <c r="C6757" i="9"/>
  <c r="C6758" i="9"/>
  <c r="C6759" i="9"/>
  <c r="C6760" i="9"/>
  <c r="C6761" i="9"/>
  <c r="C6762" i="9"/>
  <c r="C6763" i="9"/>
  <c r="C6764" i="9"/>
  <c r="C6765" i="9"/>
  <c r="C6766" i="9"/>
  <c r="C6767" i="9"/>
  <c r="C6768" i="9"/>
  <c r="C6769" i="9"/>
  <c r="C6770" i="9"/>
  <c r="C6771" i="9"/>
  <c r="C6772" i="9"/>
  <c r="C6773" i="9"/>
  <c r="C6774" i="9"/>
  <c r="C6775" i="9"/>
  <c r="C6776" i="9"/>
  <c r="C6777" i="9"/>
  <c r="C6778" i="9"/>
  <c r="C6779" i="9"/>
  <c r="C6780" i="9"/>
  <c r="C6781" i="9"/>
  <c r="C6782" i="9"/>
  <c r="C6783" i="9"/>
  <c r="C6784" i="9"/>
  <c r="C6785" i="9"/>
  <c r="C6786" i="9"/>
  <c r="C6787" i="9"/>
  <c r="C6788" i="9"/>
  <c r="C6789" i="9"/>
  <c r="C6790" i="9"/>
  <c r="C6791" i="9"/>
  <c r="C6792" i="9"/>
  <c r="C6793" i="9"/>
  <c r="C6794" i="9"/>
  <c r="C6795" i="9"/>
  <c r="C6796" i="9"/>
  <c r="C6797" i="9"/>
  <c r="C6798" i="9"/>
  <c r="C6799" i="9"/>
  <c r="C6800" i="9"/>
  <c r="C6801" i="9"/>
  <c r="C6802" i="9"/>
  <c r="C6803" i="9"/>
  <c r="C6804" i="9"/>
  <c r="C6805" i="9"/>
  <c r="C6806" i="9"/>
  <c r="C6807" i="9"/>
  <c r="C6808" i="9"/>
  <c r="C6809" i="9"/>
  <c r="C6810" i="9"/>
  <c r="C6811" i="9"/>
  <c r="C6812" i="9"/>
  <c r="C6813" i="9"/>
  <c r="C6814" i="9"/>
  <c r="C6815" i="9"/>
  <c r="C6816" i="9"/>
  <c r="C6817" i="9"/>
  <c r="C6818" i="9"/>
  <c r="C6819" i="9"/>
  <c r="C6820" i="9"/>
  <c r="C6821" i="9"/>
  <c r="C6822" i="9"/>
  <c r="C6823" i="9"/>
  <c r="C6824" i="9"/>
  <c r="C6825" i="9"/>
  <c r="C6826" i="9"/>
  <c r="C6827" i="9"/>
  <c r="C6828" i="9"/>
  <c r="C6829" i="9"/>
  <c r="C6830" i="9"/>
  <c r="C6831" i="9"/>
  <c r="C6832" i="9"/>
  <c r="C6833" i="9"/>
  <c r="C6834" i="9"/>
  <c r="C6835" i="9"/>
  <c r="C6836" i="9"/>
  <c r="C6837" i="9"/>
  <c r="C6838" i="9"/>
  <c r="C6839" i="9"/>
  <c r="C6840" i="9"/>
  <c r="C6841" i="9"/>
  <c r="C6842" i="9"/>
  <c r="C6843" i="9"/>
  <c r="C6844" i="9"/>
  <c r="C6845" i="9"/>
  <c r="C6846" i="9"/>
  <c r="C6847" i="9"/>
  <c r="C6848" i="9"/>
  <c r="C6849" i="9"/>
  <c r="C6850" i="9"/>
  <c r="C6851" i="9"/>
  <c r="C6852" i="9"/>
  <c r="C6853" i="9"/>
  <c r="C6854" i="9"/>
  <c r="C6855" i="9"/>
  <c r="C6856" i="9"/>
  <c r="C6857" i="9"/>
  <c r="C6858" i="9"/>
  <c r="C6859" i="9"/>
  <c r="C6860" i="9"/>
  <c r="C6861" i="9"/>
  <c r="C6862" i="9"/>
  <c r="C6863" i="9"/>
  <c r="C6864" i="9"/>
  <c r="C6865" i="9"/>
  <c r="C6866" i="9"/>
  <c r="C6867" i="9"/>
  <c r="C6868" i="9"/>
  <c r="C6869" i="9"/>
  <c r="C6870" i="9"/>
  <c r="C6871" i="9"/>
  <c r="C6872" i="9"/>
  <c r="C6873" i="9"/>
  <c r="C6874" i="9"/>
  <c r="C6875" i="9"/>
  <c r="C6876" i="9"/>
  <c r="C6877" i="9"/>
  <c r="C6878" i="9"/>
  <c r="C6879" i="9"/>
  <c r="C6880" i="9"/>
  <c r="C6881" i="9"/>
  <c r="C6882" i="9"/>
  <c r="C6883" i="9"/>
  <c r="C6884" i="9"/>
  <c r="C6885" i="9"/>
  <c r="C6886" i="9"/>
  <c r="C6887" i="9"/>
  <c r="C6888" i="9"/>
  <c r="C6889" i="9"/>
  <c r="C6890" i="9"/>
  <c r="C6891" i="9"/>
  <c r="C6892" i="9"/>
  <c r="C6893" i="9"/>
  <c r="C6894" i="9"/>
  <c r="C6895" i="9"/>
  <c r="C6896" i="9"/>
  <c r="C6897" i="9"/>
  <c r="C6898" i="9"/>
  <c r="C6899" i="9"/>
  <c r="C6900" i="9"/>
  <c r="C6901" i="9"/>
  <c r="C6902" i="9"/>
  <c r="C6903" i="9"/>
  <c r="C6904" i="9"/>
  <c r="C6905" i="9"/>
  <c r="C6906" i="9"/>
  <c r="C6907" i="9"/>
  <c r="C6908" i="9"/>
  <c r="C6909" i="9"/>
  <c r="C6910" i="9"/>
  <c r="C6911" i="9"/>
  <c r="C6912" i="9"/>
  <c r="C6913" i="9"/>
  <c r="C6914" i="9"/>
  <c r="C6915" i="9"/>
  <c r="C6916" i="9"/>
  <c r="C6917" i="9"/>
  <c r="C6918" i="9"/>
  <c r="C6919" i="9"/>
  <c r="C6920" i="9"/>
  <c r="C6921" i="9"/>
  <c r="C6922" i="9"/>
  <c r="C6923" i="9"/>
  <c r="C6924" i="9"/>
  <c r="C6925" i="9"/>
  <c r="C6926" i="9"/>
  <c r="C6927" i="9"/>
  <c r="C6928" i="9"/>
  <c r="C6929" i="9"/>
  <c r="C6930" i="9"/>
  <c r="C6931" i="9"/>
  <c r="C6932" i="9"/>
  <c r="C6933" i="9"/>
  <c r="C6934" i="9"/>
  <c r="C6935" i="9"/>
  <c r="C6936" i="9"/>
  <c r="C6937" i="9"/>
  <c r="C6938" i="9"/>
  <c r="C6939" i="9"/>
  <c r="C6940" i="9"/>
  <c r="C6941" i="9"/>
  <c r="C6942" i="9"/>
  <c r="C6943" i="9"/>
  <c r="C6944" i="9"/>
  <c r="C6945" i="9"/>
  <c r="C6946" i="9"/>
  <c r="C6947" i="9"/>
  <c r="C6948" i="9"/>
  <c r="C6949" i="9"/>
  <c r="C6950" i="9"/>
  <c r="C6951" i="9"/>
  <c r="C6952" i="9"/>
  <c r="C6953" i="9"/>
  <c r="C6954" i="9"/>
  <c r="C6955" i="9"/>
  <c r="C6956" i="9"/>
  <c r="C6957" i="9"/>
  <c r="C6958" i="9"/>
  <c r="C6959" i="9"/>
  <c r="C6960" i="9"/>
  <c r="C6961" i="9"/>
  <c r="C6962" i="9"/>
  <c r="C6963" i="9"/>
  <c r="C6964" i="9"/>
  <c r="C6965" i="9"/>
  <c r="C6966" i="9"/>
  <c r="C6967" i="9"/>
  <c r="C6968" i="9"/>
  <c r="C6969" i="9"/>
  <c r="C6970" i="9"/>
  <c r="C6971" i="9"/>
  <c r="C6972" i="9"/>
  <c r="C6973" i="9"/>
  <c r="C6974" i="9"/>
  <c r="C6975" i="9"/>
  <c r="C6976" i="9"/>
  <c r="C6977" i="9"/>
  <c r="C6978" i="9"/>
  <c r="C6979" i="9"/>
  <c r="C6980" i="9"/>
  <c r="C6981" i="9"/>
  <c r="C6982" i="9"/>
  <c r="C6983" i="9"/>
  <c r="C6984" i="9"/>
  <c r="C6985" i="9"/>
  <c r="C6986" i="9"/>
  <c r="C6987" i="9"/>
  <c r="C6988" i="9"/>
  <c r="C6989" i="9"/>
  <c r="C6990" i="9"/>
  <c r="C6991" i="9"/>
  <c r="C6992" i="9"/>
  <c r="C6993" i="9"/>
  <c r="C6994" i="9"/>
  <c r="C6995" i="9"/>
  <c r="C6996" i="9"/>
  <c r="C6997" i="9"/>
  <c r="C6998" i="9"/>
  <c r="C6999" i="9"/>
  <c r="C7000" i="9"/>
  <c r="C7001" i="9"/>
  <c r="C7002" i="9"/>
  <c r="C7003" i="9"/>
  <c r="C7004" i="9"/>
  <c r="C7005" i="9"/>
  <c r="C7006" i="9"/>
  <c r="C7007" i="9"/>
  <c r="C7008" i="9"/>
  <c r="C7009" i="9"/>
  <c r="C7010" i="9"/>
  <c r="C7011" i="9"/>
  <c r="C7012" i="9"/>
  <c r="C7013" i="9"/>
  <c r="C7014" i="9"/>
  <c r="C7015" i="9"/>
  <c r="C7016" i="9"/>
  <c r="C7017" i="9"/>
  <c r="C7018" i="9"/>
  <c r="C7019" i="9"/>
  <c r="C7020" i="9"/>
  <c r="C7021" i="9"/>
  <c r="C7022" i="9"/>
  <c r="C7023" i="9"/>
  <c r="C7024" i="9"/>
  <c r="C7025" i="9"/>
  <c r="C7026" i="9"/>
  <c r="C7027" i="9"/>
  <c r="C7028" i="9"/>
  <c r="C7029" i="9"/>
  <c r="C7030" i="9"/>
  <c r="C7031" i="9"/>
  <c r="C7032" i="9"/>
  <c r="C7033" i="9"/>
  <c r="C7034" i="9"/>
  <c r="C7035" i="9"/>
  <c r="C7036" i="9"/>
  <c r="C7037" i="9"/>
  <c r="C7038" i="9"/>
  <c r="C7039" i="9"/>
  <c r="C7040" i="9"/>
  <c r="C7041" i="9"/>
  <c r="C7042" i="9"/>
  <c r="C7043" i="9"/>
  <c r="C7044" i="9"/>
  <c r="C7045" i="9"/>
  <c r="C7046" i="9"/>
  <c r="C7047" i="9"/>
  <c r="C7048" i="9"/>
  <c r="C7049" i="9"/>
  <c r="C7050" i="9"/>
  <c r="C7051" i="9"/>
  <c r="C7052" i="9"/>
  <c r="C7053" i="9"/>
  <c r="C7054" i="9"/>
  <c r="C7055" i="9"/>
  <c r="C7056" i="9"/>
  <c r="C7057" i="9"/>
  <c r="C7058" i="9"/>
  <c r="C7059" i="9"/>
  <c r="C7060" i="9"/>
  <c r="C7061" i="9"/>
  <c r="C7062" i="9"/>
  <c r="C7063" i="9"/>
  <c r="C7064" i="9"/>
  <c r="C7065" i="9"/>
  <c r="C7066" i="9"/>
  <c r="C7067" i="9"/>
  <c r="C7068" i="9"/>
  <c r="C7069" i="9"/>
  <c r="C7070" i="9"/>
  <c r="C7071" i="9"/>
  <c r="C7072" i="9"/>
  <c r="C7073" i="9"/>
  <c r="C7074" i="9"/>
  <c r="C7075" i="9"/>
  <c r="C7076" i="9"/>
  <c r="C7077" i="9"/>
  <c r="C7078" i="9"/>
  <c r="C7079" i="9"/>
  <c r="C7080" i="9"/>
  <c r="C7081" i="9"/>
  <c r="C7082" i="9"/>
  <c r="C7083" i="9"/>
  <c r="C7084" i="9"/>
  <c r="C7085" i="9"/>
  <c r="C7086" i="9"/>
  <c r="C7087" i="9"/>
  <c r="C7088" i="9"/>
  <c r="C7089" i="9"/>
  <c r="C7090" i="9"/>
  <c r="C7091" i="9"/>
  <c r="C7092" i="9"/>
  <c r="C7093" i="9"/>
  <c r="C7094" i="9"/>
  <c r="C7095" i="9"/>
  <c r="C7096" i="9"/>
  <c r="C7097" i="9"/>
  <c r="C7098" i="9"/>
  <c r="C7099" i="9"/>
  <c r="C7100" i="9"/>
  <c r="C7101" i="9"/>
  <c r="C7102" i="9"/>
  <c r="C7103" i="9"/>
  <c r="C7104" i="9"/>
  <c r="C7105" i="9"/>
  <c r="C7106" i="9"/>
  <c r="C7107" i="9"/>
  <c r="C7108" i="9"/>
  <c r="C7109" i="9"/>
  <c r="C7110" i="9"/>
  <c r="C7111" i="9"/>
  <c r="C7112" i="9"/>
  <c r="C7113" i="9"/>
  <c r="C7114" i="9"/>
  <c r="C7115" i="9"/>
  <c r="C7116" i="9"/>
  <c r="C7117" i="9"/>
  <c r="C7118" i="9"/>
  <c r="C7119" i="9"/>
  <c r="C7120" i="9"/>
  <c r="C7121" i="9"/>
  <c r="C7122" i="9"/>
  <c r="C7123" i="9"/>
  <c r="C7124" i="9"/>
  <c r="C7125" i="9"/>
  <c r="C7126" i="9"/>
  <c r="C7127" i="9"/>
  <c r="C7128" i="9"/>
  <c r="C7129" i="9"/>
  <c r="C7130" i="9"/>
  <c r="C7131" i="9"/>
  <c r="C7132" i="9"/>
  <c r="C7133" i="9"/>
  <c r="C7134" i="9"/>
  <c r="C7135" i="9"/>
  <c r="C7136" i="9"/>
  <c r="C7137" i="9"/>
  <c r="C7138" i="9"/>
  <c r="C7139" i="9"/>
  <c r="C7140" i="9"/>
  <c r="C7141" i="9"/>
  <c r="C7142" i="9"/>
  <c r="C7143" i="9"/>
  <c r="C7144" i="9"/>
  <c r="C7145" i="9"/>
  <c r="C7146" i="9"/>
  <c r="C7147" i="9"/>
  <c r="C7148" i="9"/>
  <c r="C7149" i="9"/>
  <c r="C7150" i="9"/>
  <c r="C7151" i="9"/>
  <c r="C7152" i="9"/>
  <c r="C7153" i="9"/>
  <c r="C7154" i="9"/>
  <c r="C7155" i="9"/>
  <c r="C7156" i="9"/>
  <c r="C7157" i="9"/>
  <c r="C7158" i="9"/>
  <c r="C7159" i="9"/>
  <c r="C7160" i="9"/>
  <c r="C7161" i="9"/>
  <c r="C7162" i="9"/>
  <c r="C7163" i="9"/>
  <c r="C7164" i="9"/>
  <c r="C7165" i="9"/>
  <c r="C7166" i="9"/>
  <c r="C7167" i="9"/>
  <c r="C7168" i="9"/>
  <c r="C7169" i="9"/>
  <c r="C7170" i="9"/>
  <c r="C7171" i="9"/>
  <c r="C7172" i="9"/>
  <c r="C7173" i="9"/>
  <c r="C7174" i="9"/>
  <c r="C7175" i="9"/>
  <c r="C7176" i="9"/>
  <c r="C7177" i="9"/>
  <c r="C7178" i="9"/>
  <c r="C7179" i="9"/>
  <c r="C7180" i="9"/>
  <c r="C7181" i="9"/>
  <c r="C7182" i="9"/>
  <c r="C7183" i="9"/>
  <c r="C7184" i="9"/>
  <c r="C7185" i="9"/>
  <c r="C7186" i="9"/>
  <c r="C7187" i="9"/>
  <c r="C7188" i="9"/>
  <c r="C7189" i="9"/>
  <c r="C7190" i="9"/>
  <c r="C7191" i="9"/>
  <c r="C7192" i="9"/>
  <c r="C7193" i="9"/>
  <c r="C7194" i="9"/>
  <c r="C7195" i="9"/>
  <c r="C7196" i="9"/>
  <c r="C7197" i="9"/>
  <c r="C7198" i="9"/>
  <c r="C7199" i="9"/>
  <c r="C7200" i="9"/>
  <c r="C7201" i="9"/>
  <c r="C7202" i="9"/>
  <c r="C7203" i="9"/>
  <c r="C7204" i="9"/>
  <c r="C7205" i="9"/>
  <c r="C7206" i="9"/>
  <c r="C7207" i="9"/>
  <c r="C7208" i="9"/>
  <c r="C7209" i="9"/>
  <c r="C7210" i="9"/>
  <c r="C7211" i="9"/>
  <c r="C7212" i="9"/>
  <c r="C7213" i="9"/>
  <c r="C7214" i="9"/>
  <c r="C7215" i="9"/>
  <c r="C7216" i="9"/>
  <c r="C7217" i="9"/>
  <c r="C7218" i="9"/>
  <c r="C7219" i="9"/>
  <c r="C7220" i="9"/>
  <c r="C7221" i="9"/>
  <c r="C7222" i="9"/>
  <c r="C7223" i="9"/>
  <c r="C7224" i="9"/>
  <c r="C7225" i="9"/>
  <c r="C7226" i="9"/>
  <c r="C7227" i="9"/>
  <c r="C7228" i="9"/>
  <c r="C7229" i="9"/>
  <c r="C7230" i="9"/>
  <c r="C7231" i="9"/>
  <c r="C7232" i="9"/>
  <c r="C7233" i="9"/>
  <c r="C7234" i="9"/>
  <c r="C7235" i="9"/>
  <c r="C7236" i="9"/>
  <c r="C7237" i="9"/>
  <c r="C7238" i="9"/>
  <c r="C7239" i="9"/>
  <c r="C7240" i="9"/>
  <c r="C7241" i="9"/>
  <c r="C7242" i="9"/>
  <c r="C7243" i="9"/>
  <c r="C7244" i="9"/>
  <c r="C7245" i="9"/>
  <c r="C7246" i="9"/>
  <c r="C7247" i="9"/>
  <c r="C7248" i="9"/>
  <c r="C7249" i="9"/>
  <c r="C7250" i="9"/>
  <c r="C7251" i="9"/>
  <c r="C7252" i="9"/>
  <c r="C7253" i="9"/>
  <c r="C7254" i="9"/>
  <c r="C7255" i="9"/>
  <c r="C7256" i="9"/>
  <c r="C7257" i="9"/>
  <c r="C7258" i="9"/>
  <c r="C7259" i="9"/>
  <c r="C7260" i="9"/>
  <c r="C7261" i="9"/>
  <c r="C7262" i="9"/>
  <c r="C7263" i="9"/>
  <c r="C7264" i="9"/>
  <c r="C7265" i="9"/>
  <c r="C7266" i="9"/>
  <c r="C7267" i="9"/>
  <c r="C7268" i="9"/>
  <c r="C7269" i="9"/>
  <c r="C7270" i="9"/>
  <c r="C7271" i="9"/>
  <c r="C7272" i="9"/>
  <c r="C7273" i="9"/>
  <c r="C7274" i="9"/>
  <c r="C7275" i="9"/>
  <c r="C7276" i="9"/>
  <c r="C7277" i="9"/>
  <c r="C7278" i="9"/>
  <c r="C7279" i="9"/>
  <c r="C7280" i="9"/>
  <c r="C7281" i="9"/>
  <c r="C7282" i="9"/>
  <c r="C7283" i="9"/>
  <c r="C7284" i="9"/>
  <c r="C7285" i="9"/>
  <c r="C7286" i="9"/>
  <c r="C7287" i="9"/>
  <c r="C7288" i="9"/>
  <c r="C7289" i="9"/>
  <c r="C7290" i="9"/>
  <c r="C7291" i="9"/>
  <c r="C7292" i="9"/>
  <c r="C7293" i="9"/>
  <c r="C7294" i="9"/>
  <c r="C7295" i="9"/>
  <c r="C7296" i="9"/>
  <c r="C7297" i="9"/>
  <c r="C7298" i="9"/>
  <c r="C7299" i="9"/>
  <c r="C7300" i="9"/>
  <c r="C7301" i="9"/>
  <c r="C7302" i="9"/>
  <c r="C7303" i="9"/>
  <c r="C7304" i="9"/>
  <c r="C7305" i="9"/>
  <c r="C7306" i="9"/>
  <c r="C7307" i="9"/>
  <c r="C7308" i="9"/>
  <c r="C7309" i="9"/>
  <c r="C7310" i="9"/>
  <c r="C7311" i="9"/>
  <c r="C7312" i="9"/>
  <c r="C7313" i="9"/>
  <c r="C7314" i="9"/>
  <c r="C7315" i="9"/>
  <c r="C7316" i="9"/>
  <c r="C7317" i="9"/>
  <c r="C7318" i="9"/>
  <c r="C7319" i="9"/>
  <c r="C7320" i="9"/>
  <c r="C7321" i="9"/>
  <c r="C7322" i="9"/>
  <c r="C7323" i="9"/>
  <c r="C7324" i="9"/>
  <c r="C7325" i="9"/>
  <c r="C7326" i="9"/>
  <c r="C7327" i="9"/>
  <c r="C7328" i="9"/>
  <c r="C7329" i="9"/>
  <c r="C7330" i="9"/>
  <c r="C7331" i="9"/>
  <c r="C7332" i="9"/>
  <c r="C7333" i="9"/>
  <c r="C7334" i="9"/>
  <c r="C7335" i="9"/>
  <c r="C7336" i="9"/>
  <c r="C7337" i="9"/>
  <c r="C7338" i="9"/>
  <c r="C7339" i="9"/>
  <c r="C7340" i="9"/>
  <c r="C7341" i="9"/>
  <c r="C7342" i="9"/>
  <c r="C7343" i="9"/>
  <c r="C7344" i="9"/>
  <c r="C7345" i="9"/>
  <c r="C7346" i="9"/>
  <c r="C7347" i="9"/>
  <c r="C7348" i="9"/>
  <c r="C7349" i="9"/>
  <c r="C7350" i="9"/>
  <c r="C7351" i="9"/>
  <c r="C7352" i="9"/>
  <c r="C7353" i="9"/>
  <c r="C7354" i="9"/>
  <c r="C7355" i="9"/>
  <c r="C7356" i="9"/>
  <c r="C7357" i="9"/>
  <c r="C7358" i="9"/>
  <c r="C7359" i="9"/>
  <c r="C7360" i="9"/>
  <c r="C7361" i="9"/>
  <c r="C7362" i="9"/>
  <c r="C7363" i="9"/>
  <c r="C7364" i="9"/>
  <c r="C7365" i="9"/>
  <c r="C7366" i="9"/>
  <c r="C7367" i="9"/>
  <c r="C7368" i="9"/>
  <c r="C7369" i="9"/>
  <c r="C7370" i="9"/>
  <c r="C7371" i="9"/>
  <c r="C7372" i="9"/>
  <c r="C7373" i="9"/>
  <c r="C7374" i="9"/>
  <c r="C7375" i="9"/>
  <c r="C7376" i="9"/>
  <c r="C7377" i="9"/>
  <c r="C7378" i="9"/>
  <c r="C7379" i="9"/>
  <c r="C7380" i="9"/>
  <c r="C7381" i="9"/>
  <c r="C7382" i="9"/>
  <c r="C7383" i="9"/>
  <c r="C7384" i="9"/>
  <c r="C7385" i="9"/>
  <c r="C7386" i="9"/>
  <c r="C7387" i="9"/>
  <c r="C7388" i="9"/>
  <c r="C7389" i="9"/>
  <c r="C7390" i="9"/>
  <c r="C7391" i="9"/>
  <c r="C7392" i="9"/>
  <c r="C7393" i="9"/>
  <c r="C7394" i="9"/>
  <c r="C7395" i="9"/>
  <c r="C7396" i="9"/>
  <c r="C7397" i="9"/>
  <c r="C7398" i="9"/>
  <c r="C7399" i="9"/>
  <c r="C7400" i="9"/>
  <c r="C7401" i="9"/>
  <c r="C7402" i="9"/>
  <c r="C7403" i="9"/>
  <c r="C7404" i="9"/>
  <c r="C7405" i="9"/>
  <c r="C7406" i="9"/>
  <c r="C7407" i="9"/>
  <c r="C7408" i="9"/>
  <c r="C7409" i="9"/>
  <c r="C7410" i="9"/>
  <c r="C7411" i="9"/>
  <c r="C7412" i="9"/>
  <c r="C7413" i="9"/>
  <c r="C7414" i="9"/>
  <c r="C7415" i="9"/>
  <c r="C7416" i="9"/>
  <c r="C7417" i="9"/>
  <c r="C7418" i="9"/>
  <c r="C7419" i="9"/>
  <c r="C7420" i="9"/>
  <c r="C7421" i="9"/>
  <c r="C7422" i="9"/>
  <c r="C7423" i="9"/>
  <c r="C7424" i="9"/>
  <c r="C7425" i="9"/>
  <c r="C7426" i="9"/>
  <c r="C7427" i="9"/>
  <c r="C7428" i="9"/>
  <c r="C7429" i="9"/>
  <c r="C7430" i="9"/>
  <c r="C7431" i="9"/>
  <c r="C7432" i="9"/>
  <c r="C7433" i="9"/>
  <c r="C7434" i="9"/>
  <c r="C7435" i="9"/>
  <c r="C7436" i="9"/>
  <c r="C7437" i="9"/>
  <c r="C7438" i="9"/>
  <c r="C7439" i="9"/>
  <c r="C7440" i="9"/>
  <c r="C7441" i="9"/>
  <c r="C7442" i="9"/>
  <c r="C7443" i="9"/>
  <c r="C7444" i="9"/>
  <c r="C7445" i="9"/>
  <c r="C7446" i="9"/>
  <c r="C7447" i="9"/>
  <c r="C7448" i="9"/>
  <c r="C7449" i="9"/>
  <c r="C7450" i="9"/>
  <c r="C7451" i="9"/>
  <c r="C7452" i="9"/>
  <c r="C7453" i="9"/>
  <c r="C7454" i="9"/>
  <c r="C7455" i="9"/>
  <c r="C7456" i="9"/>
  <c r="C7457" i="9"/>
  <c r="C7458" i="9"/>
  <c r="C7459" i="9"/>
  <c r="C7460" i="9"/>
  <c r="C7461" i="9"/>
  <c r="C7462" i="9"/>
  <c r="C7463" i="9"/>
  <c r="C7464" i="9"/>
  <c r="C7465" i="9"/>
  <c r="C7466" i="9"/>
  <c r="C7467" i="9"/>
  <c r="C7468" i="9"/>
  <c r="C7469" i="9"/>
  <c r="C7470" i="9"/>
  <c r="C7471" i="9"/>
  <c r="C7472" i="9"/>
  <c r="C7473" i="9"/>
  <c r="C7474" i="9"/>
  <c r="C7475" i="9"/>
  <c r="C7476" i="9"/>
  <c r="C7477" i="9"/>
  <c r="C7478" i="9"/>
  <c r="C7479" i="9"/>
  <c r="C7480" i="9"/>
  <c r="C7481" i="9"/>
  <c r="C7482" i="9"/>
  <c r="C7483" i="9"/>
  <c r="C7484" i="9"/>
  <c r="C7485" i="9"/>
  <c r="C7486" i="9"/>
  <c r="C7487" i="9"/>
  <c r="C7488" i="9"/>
  <c r="C7489" i="9"/>
  <c r="C7490" i="9"/>
  <c r="C7491" i="9"/>
  <c r="C7492" i="9"/>
  <c r="C7493" i="9"/>
  <c r="C7494" i="9"/>
  <c r="C7495" i="9"/>
  <c r="C7496" i="9"/>
  <c r="C7497" i="9"/>
  <c r="C7498" i="9"/>
  <c r="C7499" i="9"/>
  <c r="C7500" i="9"/>
  <c r="C7501" i="9"/>
  <c r="C7502" i="9"/>
  <c r="C7503" i="9"/>
  <c r="C7504" i="9"/>
  <c r="C7505" i="9"/>
  <c r="C7506" i="9"/>
  <c r="C7507" i="9"/>
  <c r="C7508" i="9"/>
  <c r="C7509" i="9"/>
  <c r="C7510" i="9"/>
  <c r="C7511" i="9"/>
  <c r="C7512" i="9"/>
  <c r="C7513" i="9"/>
  <c r="C7514" i="9"/>
  <c r="C7515" i="9"/>
  <c r="C7516" i="9"/>
  <c r="C7517" i="9"/>
  <c r="C7518" i="9"/>
  <c r="C7519" i="9"/>
  <c r="C7520" i="9"/>
  <c r="C7521" i="9"/>
  <c r="C7522" i="9"/>
  <c r="C7523" i="9"/>
  <c r="C7524" i="9"/>
  <c r="C7525" i="9"/>
  <c r="C7526" i="9"/>
  <c r="C7527" i="9"/>
  <c r="C7528" i="9"/>
  <c r="C7529" i="9"/>
  <c r="C7530" i="9"/>
  <c r="C7531" i="9"/>
  <c r="C7532" i="9"/>
  <c r="C7533" i="9"/>
  <c r="C7534" i="9"/>
  <c r="C7535" i="9"/>
  <c r="C7536" i="9"/>
  <c r="C7537" i="9"/>
  <c r="C7538" i="9"/>
  <c r="C7539" i="9"/>
  <c r="C7540" i="9"/>
  <c r="C7541" i="9"/>
  <c r="C7542" i="9"/>
  <c r="C7543" i="9"/>
  <c r="C7544" i="9"/>
  <c r="C7545" i="9"/>
  <c r="C7546" i="9"/>
  <c r="C7547" i="9"/>
  <c r="C7548" i="9"/>
  <c r="C7549" i="9"/>
  <c r="C7550" i="9"/>
  <c r="C7551" i="9"/>
  <c r="C7552" i="9"/>
  <c r="C7553" i="9"/>
  <c r="C7554" i="9"/>
  <c r="C7555" i="9"/>
  <c r="C7556" i="9"/>
  <c r="C7557" i="9"/>
  <c r="C7558" i="9"/>
  <c r="C7559" i="9"/>
  <c r="C7560" i="9"/>
  <c r="C7561" i="9"/>
  <c r="C7562" i="9"/>
  <c r="C7563" i="9"/>
  <c r="C7564" i="9"/>
  <c r="C7565" i="9"/>
  <c r="C7566" i="9"/>
  <c r="C7567" i="9"/>
  <c r="C7568" i="9"/>
  <c r="C7569" i="9"/>
  <c r="C7570" i="9"/>
  <c r="C7571" i="9"/>
  <c r="C7572" i="9"/>
  <c r="C7573" i="9"/>
  <c r="C7574" i="9"/>
  <c r="C7575" i="9"/>
  <c r="C7576" i="9"/>
  <c r="C7577" i="9"/>
  <c r="C7578" i="9"/>
  <c r="C7579" i="9"/>
  <c r="C7580" i="9"/>
  <c r="C7581" i="9"/>
  <c r="C7582" i="9"/>
  <c r="C7583" i="9"/>
  <c r="C7584" i="9"/>
  <c r="C7585" i="9"/>
  <c r="C7586" i="9"/>
  <c r="C7587" i="9"/>
  <c r="C7588" i="9"/>
  <c r="C7589" i="9"/>
  <c r="C7590" i="9"/>
  <c r="C7591" i="9"/>
  <c r="C7592" i="9"/>
  <c r="C7593" i="9"/>
  <c r="C7594" i="9"/>
  <c r="C7595" i="9"/>
  <c r="C7596" i="9"/>
  <c r="C7597" i="9"/>
  <c r="C7598" i="9"/>
  <c r="C7599" i="9"/>
  <c r="C7600" i="9"/>
  <c r="C7601" i="9"/>
  <c r="C7602" i="9"/>
  <c r="C7603" i="9"/>
  <c r="C7604" i="9"/>
  <c r="C7605" i="9"/>
  <c r="C7606" i="9"/>
  <c r="C7607" i="9"/>
  <c r="C7608" i="9"/>
  <c r="C7609" i="9"/>
  <c r="C7610" i="9"/>
  <c r="C7611" i="9"/>
  <c r="C7612" i="9"/>
  <c r="C7613" i="9"/>
  <c r="C7614" i="9"/>
  <c r="C7615" i="9"/>
  <c r="C7616" i="9"/>
  <c r="C7617" i="9"/>
  <c r="C7618" i="9"/>
  <c r="C7619" i="9"/>
  <c r="C7620" i="9"/>
  <c r="C7621" i="9"/>
  <c r="C7622" i="9"/>
  <c r="C7623" i="9"/>
  <c r="C7624" i="9"/>
  <c r="C7625" i="9"/>
  <c r="C7626" i="9"/>
  <c r="C7627" i="9"/>
  <c r="C7628" i="9"/>
  <c r="C7629" i="9"/>
  <c r="C7630" i="9"/>
  <c r="C7631" i="9"/>
  <c r="C7632" i="9"/>
  <c r="C7633" i="9"/>
  <c r="C7634" i="9"/>
  <c r="C7635" i="9"/>
  <c r="C7636" i="9"/>
  <c r="C7637" i="9"/>
  <c r="C7638" i="9"/>
  <c r="C7639" i="9"/>
  <c r="C7640" i="9"/>
  <c r="C7641" i="9"/>
  <c r="C7642" i="9"/>
  <c r="C7643" i="9"/>
  <c r="C7644" i="9"/>
  <c r="C7645" i="9"/>
  <c r="C7646" i="9"/>
  <c r="C7647" i="9"/>
  <c r="C7648" i="9"/>
  <c r="C7649" i="9"/>
  <c r="C7650" i="9"/>
  <c r="C7651" i="9"/>
  <c r="C7652" i="9"/>
  <c r="C7653" i="9"/>
  <c r="C7654" i="9"/>
  <c r="C7655" i="9"/>
  <c r="C7656" i="9"/>
  <c r="C7657" i="9"/>
  <c r="C7658" i="9"/>
  <c r="C7659" i="9"/>
  <c r="C7660" i="9"/>
  <c r="C7661" i="9"/>
  <c r="C7662" i="9"/>
  <c r="C7663" i="9"/>
  <c r="C7664" i="9"/>
  <c r="C7665" i="9"/>
  <c r="C7666" i="9"/>
  <c r="C7667" i="9"/>
  <c r="C7668" i="9"/>
  <c r="C7669" i="9"/>
  <c r="C7670" i="9"/>
  <c r="C7671" i="9"/>
  <c r="C7672" i="9"/>
  <c r="C7673" i="9"/>
  <c r="C7674" i="9"/>
  <c r="C7675" i="9"/>
  <c r="C7676" i="9"/>
  <c r="C7677" i="9"/>
  <c r="C7678" i="9"/>
  <c r="C7679" i="9"/>
  <c r="C7680" i="9"/>
  <c r="C7681" i="9"/>
  <c r="C7682" i="9"/>
  <c r="C7683" i="9"/>
  <c r="C7684" i="9"/>
  <c r="C7685" i="9"/>
  <c r="C7686" i="9"/>
  <c r="C7687" i="9"/>
  <c r="C7688" i="9"/>
  <c r="C7689" i="9"/>
  <c r="C7690" i="9"/>
  <c r="C7691" i="9"/>
  <c r="C7692" i="9"/>
  <c r="C7693" i="9"/>
  <c r="C7694" i="9"/>
  <c r="C7695" i="9"/>
  <c r="C7696" i="9"/>
  <c r="C7697" i="9"/>
  <c r="C7698" i="9"/>
  <c r="C7699" i="9"/>
  <c r="C7700" i="9"/>
  <c r="C7701" i="9"/>
  <c r="C7702" i="9"/>
  <c r="C7703" i="9"/>
  <c r="C7704" i="9"/>
  <c r="C7705" i="9"/>
  <c r="C7706" i="9"/>
  <c r="C7707" i="9"/>
  <c r="C7708" i="9"/>
  <c r="C7709" i="9"/>
  <c r="C7710" i="9"/>
  <c r="C7711" i="9"/>
  <c r="C7712" i="9"/>
  <c r="C7713" i="9"/>
  <c r="C7714" i="9"/>
  <c r="C7715" i="9"/>
  <c r="C7716" i="9"/>
  <c r="C7717" i="9"/>
  <c r="C7718" i="9"/>
  <c r="C7719" i="9"/>
  <c r="C7720" i="9"/>
  <c r="C7721" i="9"/>
  <c r="C7722" i="9"/>
  <c r="C7723" i="9"/>
  <c r="C7724" i="9"/>
  <c r="C7725" i="9"/>
  <c r="C7726" i="9"/>
  <c r="C7727" i="9"/>
  <c r="C7728" i="9"/>
  <c r="C7729" i="9"/>
  <c r="C7730" i="9"/>
  <c r="C7731" i="9"/>
  <c r="C7732" i="9"/>
  <c r="C7733" i="9"/>
  <c r="C7734" i="9"/>
  <c r="C7735" i="9"/>
  <c r="C7736" i="9"/>
  <c r="C7737" i="9"/>
  <c r="C7738" i="9"/>
  <c r="C7739" i="9"/>
  <c r="C7740" i="9"/>
  <c r="C7741" i="9"/>
  <c r="C7742" i="9"/>
  <c r="C7743" i="9"/>
  <c r="C7744" i="9"/>
  <c r="C7745" i="9"/>
  <c r="C7746" i="9"/>
  <c r="C7747" i="9"/>
  <c r="C7748" i="9"/>
  <c r="C7749" i="9"/>
  <c r="C7750" i="9"/>
  <c r="C7751" i="9"/>
  <c r="C7752" i="9"/>
  <c r="C7753" i="9"/>
  <c r="C7754" i="9"/>
  <c r="C7755" i="9"/>
  <c r="C7756" i="9"/>
  <c r="C7757" i="9"/>
  <c r="C7758" i="9"/>
  <c r="C7759" i="9"/>
  <c r="C7760" i="9"/>
  <c r="C7761" i="9"/>
  <c r="C7762" i="9"/>
  <c r="C7763" i="9"/>
  <c r="C7764" i="9"/>
  <c r="C7765" i="9"/>
  <c r="C7766" i="9"/>
  <c r="C7767" i="9"/>
  <c r="C7768" i="9"/>
  <c r="C7769" i="9"/>
  <c r="C7770" i="9"/>
  <c r="C7771" i="9"/>
  <c r="C7772" i="9"/>
  <c r="C7773" i="9"/>
  <c r="C7774" i="9"/>
  <c r="C7775" i="9"/>
  <c r="C7776" i="9"/>
  <c r="C7777" i="9"/>
  <c r="C7778" i="9"/>
  <c r="C7779" i="9"/>
  <c r="C7780" i="9"/>
  <c r="C7781" i="9"/>
  <c r="C7782" i="9"/>
  <c r="C7783" i="9"/>
  <c r="C7784" i="9"/>
  <c r="C7785" i="9"/>
  <c r="C7786" i="9"/>
  <c r="C7787" i="9"/>
  <c r="C7788" i="9"/>
  <c r="C7789" i="9"/>
  <c r="C7790" i="9"/>
  <c r="C7791" i="9"/>
  <c r="C7792" i="9"/>
  <c r="C7793" i="9"/>
  <c r="C7794" i="9"/>
  <c r="C7795" i="9"/>
  <c r="C7796" i="9"/>
  <c r="C7797" i="9"/>
  <c r="C7798" i="9"/>
  <c r="C7799" i="9"/>
  <c r="C7800" i="9"/>
  <c r="C7801" i="9"/>
  <c r="C7802" i="9"/>
  <c r="C7803" i="9"/>
  <c r="C7804" i="9"/>
  <c r="C7805" i="9"/>
  <c r="C7806" i="9"/>
  <c r="C7807" i="9"/>
  <c r="C7808" i="9"/>
  <c r="C7809" i="9"/>
  <c r="C7810" i="9"/>
  <c r="C7811" i="9"/>
  <c r="C7812" i="9"/>
  <c r="C7813" i="9"/>
  <c r="C7814" i="9"/>
  <c r="C7815" i="9"/>
  <c r="C7816" i="9"/>
  <c r="C7817" i="9"/>
  <c r="C7818" i="9"/>
  <c r="C7819" i="9"/>
  <c r="C7820" i="9"/>
  <c r="C7821" i="9"/>
  <c r="C7822" i="9"/>
  <c r="C7823" i="9"/>
  <c r="C7824" i="9"/>
  <c r="C7825" i="9"/>
  <c r="C7826" i="9"/>
  <c r="C7827" i="9"/>
  <c r="C7828" i="9"/>
  <c r="C7829" i="9"/>
  <c r="C7830" i="9"/>
  <c r="C7831" i="9"/>
  <c r="C7832" i="9"/>
  <c r="C7833" i="9"/>
  <c r="C7834" i="9"/>
  <c r="C7835" i="9"/>
  <c r="C7836" i="9"/>
  <c r="C7837" i="9"/>
  <c r="C7838" i="9"/>
  <c r="C7839" i="9"/>
  <c r="C7840" i="9"/>
  <c r="C7841" i="9"/>
  <c r="C7842" i="9"/>
  <c r="C7843" i="9"/>
  <c r="C7844" i="9"/>
  <c r="C7845" i="9"/>
  <c r="C7846" i="9"/>
  <c r="C7847" i="9"/>
  <c r="C7848" i="9"/>
  <c r="C7849" i="9"/>
  <c r="C7850" i="9"/>
  <c r="C7851" i="9"/>
  <c r="C7852" i="9"/>
  <c r="C7853" i="9"/>
  <c r="C7854" i="9"/>
  <c r="C7855" i="9"/>
  <c r="C7856" i="9"/>
  <c r="C7857" i="9"/>
  <c r="C7858" i="9"/>
  <c r="C7859" i="9"/>
  <c r="C7860" i="9"/>
  <c r="C7861" i="9"/>
  <c r="C7862" i="9"/>
  <c r="C7863" i="9"/>
  <c r="C7864" i="9"/>
  <c r="C7865" i="9"/>
  <c r="C7866" i="9"/>
  <c r="C7867" i="9"/>
  <c r="C7868" i="9"/>
  <c r="C7869" i="9"/>
  <c r="C7870" i="9"/>
  <c r="C7871" i="9"/>
  <c r="C7872" i="9"/>
  <c r="C7873" i="9"/>
  <c r="C7874" i="9"/>
  <c r="C7875" i="9"/>
  <c r="C7876" i="9"/>
  <c r="C7877" i="9"/>
  <c r="C7878" i="9"/>
  <c r="C7879" i="9"/>
  <c r="C7880" i="9"/>
  <c r="C7881" i="9"/>
  <c r="C7882" i="9"/>
  <c r="C7883" i="9"/>
  <c r="C7884" i="9"/>
  <c r="C7885" i="9"/>
  <c r="C7886" i="9"/>
  <c r="C7887" i="9"/>
  <c r="C7888" i="9"/>
  <c r="C7889" i="9"/>
  <c r="C7890" i="9"/>
  <c r="C7891" i="9"/>
  <c r="C7892" i="9"/>
  <c r="C7893" i="9"/>
  <c r="C7894" i="9"/>
  <c r="C7895" i="9"/>
  <c r="C7896" i="9"/>
  <c r="C7897" i="9"/>
  <c r="C7898" i="9"/>
  <c r="C7899" i="9"/>
  <c r="C7900" i="9"/>
  <c r="C7901" i="9"/>
  <c r="C7902" i="9"/>
  <c r="C7903" i="9"/>
  <c r="C7904" i="9"/>
  <c r="C7905" i="9"/>
  <c r="C7906" i="9"/>
  <c r="C7907" i="9"/>
  <c r="C7908" i="9"/>
  <c r="C7909" i="9"/>
  <c r="C7910" i="9"/>
  <c r="C7911" i="9"/>
  <c r="C7912" i="9"/>
  <c r="C7913" i="9"/>
  <c r="C7914" i="9"/>
  <c r="C7915" i="9"/>
  <c r="C7916" i="9"/>
  <c r="C7917" i="9"/>
  <c r="C7918" i="9"/>
  <c r="C7919" i="9"/>
  <c r="C7920" i="9"/>
  <c r="C7921" i="9"/>
  <c r="C7922" i="9"/>
  <c r="C7923" i="9"/>
  <c r="C7924" i="9"/>
  <c r="C7925" i="9"/>
  <c r="C7926" i="9"/>
  <c r="C7927" i="9"/>
  <c r="C7928" i="9"/>
  <c r="C7929" i="9"/>
  <c r="C7930" i="9"/>
  <c r="C7931" i="9"/>
  <c r="C7932" i="9"/>
  <c r="C7933" i="9"/>
  <c r="C7934" i="9"/>
  <c r="C7935" i="9"/>
  <c r="C7936" i="9"/>
  <c r="C7937" i="9"/>
  <c r="C7938" i="9"/>
  <c r="C7939" i="9"/>
  <c r="C7940" i="9"/>
  <c r="C7941" i="9"/>
  <c r="C7942" i="9"/>
  <c r="C7943" i="9"/>
  <c r="C7944" i="9"/>
  <c r="C7945" i="9"/>
  <c r="C7946" i="9"/>
  <c r="C7947" i="9"/>
  <c r="C7948" i="9"/>
  <c r="C7949" i="9"/>
  <c r="C7950" i="9"/>
  <c r="C7951" i="9"/>
  <c r="C7952" i="9"/>
  <c r="C7953" i="9"/>
  <c r="C7954" i="9"/>
  <c r="C7955" i="9"/>
  <c r="C7956" i="9"/>
  <c r="C7957" i="9"/>
  <c r="C7958" i="9"/>
  <c r="C7959" i="9"/>
  <c r="C7960" i="9"/>
  <c r="C7961" i="9"/>
  <c r="C7962" i="9"/>
  <c r="C7963" i="9"/>
  <c r="C7964" i="9"/>
  <c r="C7965" i="9"/>
  <c r="C7966" i="9"/>
  <c r="C7967" i="9"/>
  <c r="C7968" i="9"/>
  <c r="C7969" i="9"/>
  <c r="C7970" i="9"/>
  <c r="C7971" i="9"/>
  <c r="C7972" i="9"/>
  <c r="C7973" i="9"/>
  <c r="C7974" i="9"/>
  <c r="C7975" i="9"/>
  <c r="C7976" i="9"/>
  <c r="C7977" i="9"/>
  <c r="C7978" i="9"/>
  <c r="C7979" i="9"/>
  <c r="C7980" i="9"/>
  <c r="C7981" i="9"/>
  <c r="C7982" i="9"/>
  <c r="C7983" i="9"/>
  <c r="C7984" i="9"/>
  <c r="C7985" i="9"/>
  <c r="C7986" i="9"/>
  <c r="C7987" i="9"/>
  <c r="C7988" i="9"/>
  <c r="C7989" i="9"/>
  <c r="C7990" i="9"/>
  <c r="C7991" i="9"/>
  <c r="C7992" i="9"/>
  <c r="C7993" i="9"/>
  <c r="C7994" i="9"/>
  <c r="C7995" i="9"/>
  <c r="C7996" i="9"/>
  <c r="C7997" i="9"/>
  <c r="C7998" i="9"/>
  <c r="C7999" i="9"/>
  <c r="C8000" i="9"/>
  <c r="C8001" i="9"/>
  <c r="C8002" i="9"/>
  <c r="C8003" i="9"/>
  <c r="C8004" i="9"/>
  <c r="C8005" i="9"/>
  <c r="C8006" i="9"/>
  <c r="C8007" i="9"/>
  <c r="C8008" i="9"/>
  <c r="C8009" i="9"/>
  <c r="C8010" i="9"/>
  <c r="C8011" i="9"/>
  <c r="C8012" i="9"/>
  <c r="C8013" i="9"/>
  <c r="C8014" i="9"/>
  <c r="C8015" i="9"/>
  <c r="C8016" i="9"/>
  <c r="C8017" i="9"/>
  <c r="C8018" i="9"/>
  <c r="C8019" i="9"/>
  <c r="C8020" i="9"/>
  <c r="C8021" i="9"/>
  <c r="C8022" i="9"/>
  <c r="C8023" i="9"/>
  <c r="C8024" i="9"/>
  <c r="C8025" i="9"/>
  <c r="C8026" i="9"/>
  <c r="C8027" i="9"/>
  <c r="C8028" i="9"/>
  <c r="C8029" i="9"/>
  <c r="C8030" i="9"/>
  <c r="C8031" i="9"/>
  <c r="C8032" i="9"/>
  <c r="C8033" i="9"/>
  <c r="C8034" i="9"/>
  <c r="C8035" i="9"/>
  <c r="C8036" i="9"/>
  <c r="C8037" i="9"/>
  <c r="C8038" i="9"/>
  <c r="C8039" i="9"/>
  <c r="C8040" i="9"/>
  <c r="C8041" i="9"/>
  <c r="C8042" i="9"/>
  <c r="C8043" i="9"/>
  <c r="C8044" i="9"/>
  <c r="C8045" i="9"/>
  <c r="C8046" i="9"/>
  <c r="C8047" i="9"/>
  <c r="C8048" i="9"/>
  <c r="C8049" i="9"/>
  <c r="C8050" i="9"/>
  <c r="C8051" i="9"/>
  <c r="C8052" i="9"/>
  <c r="C8053" i="9"/>
  <c r="C8054" i="9"/>
  <c r="C8055" i="9"/>
  <c r="C8056" i="9"/>
  <c r="C8057" i="9"/>
  <c r="C8058" i="9"/>
  <c r="C8059" i="9"/>
  <c r="C8060" i="9"/>
  <c r="C8061" i="9"/>
  <c r="C8062" i="9"/>
  <c r="C8063" i="9"/>
  <c r="C8064" i="9"/>
  <c r="C8065" i="9"/>
  <c r="C8066" i="9"/>
  <c r="C8067" i="9"/>
  <c r="C8068" i="9"/>
  <c r="C8069" i="9"/>
  <c r="C8070" i="9"/>
  <c r="C8071" i="9"/>
  <c r="C8072" i="9"/>
  <c r="C8073" i="9"/>
  <c r="C8074" i="9"/>
  <c r="C8075" i="9"/>
  <c r="C8076" i="9"/>
  <c r="C8077" i="9"/>
  <c r="C8078" i="9"/>
  <c r="C8079" i="9"/>
  <c r="C8080" i="9"/>
  <c r="C8081" i="9"/>
  <c r="C8082" i="9"/>
  <c r="C8083" i="9"/>
  <c r="C8084" i="9"/>
  <c r="C8085" i="9"/>
  <c r="C8086" i="9"/>
  <c r="C8087" i="9"/>
  <c r="C8088" i="9"/>
  <c r="C8089" i="9"/>
  <c r="C8090" i="9"/>
  <c r="C8091" i="9"/>
  <c r="C8092" i="9"/>
  <c r="C8093" i="9"/>
  <c r="C8094" i="9"/>
  <c r="C8095" i="9"/>
  <c r="C8096" i="9"/>
  <c r="C8097" i="9"/>
  <c r="C8098" i="9"/>
  <c r="C8099" i="9"/>
  <c r="C8100" i="9"/>
  <c r="C8101" i="9"/>
  <c r="C8102" i="9"/>
  <c r="C8103" i="9"/>
  <c r="C8104" i="9"/>
  <c r="C8105" i="9"/>
  <c r="C8106" i="9"/>
  <c r="C8107" i="9"/>
  <c r="C8108" i="9"/>
  <c r="C8109" i="9"/>
  <c r="C8110" i="9"/>
  <c r="C8111" i="9"/>
  <c r="C8112" i="9"/>
  <c r="C8113" i="9"/>
  <c r="C8114" i="9"/>
  <c r="C8115" i="9"/>
  <c r="C8116" i="9"/>
  <c r="C8117" i="9"/>
  <c r="C8118" i="9"/>
  <c r="C8119" i="9"/>
  <c r="C8120" i="9"/>
  <c r="C8121" i="9"/>
  <c r="C8122" i="9"/>
  <c r="C8123" i="9"/>
  <c r="C8124" i="9"/>
  <c r="C8125" i="9"/>
  <c r="C8126" i="9"/>
  <c r="C8127" i="9"/>
  <c r="C8128" i="9"/>
  <c r="C8129" i="9"/>
  <c r="C8130" i="9"/>
  <c r="C8131" i="9"/>
  <c r="C8132" i="9"/>
  <c r="C8133" i="9"/>
  <c r="C8134" i="9"/>
  <c r="C8135" i="9"/>
  <c r="C8136" i="9"/>
  <c r="C8137" i="9"/>
  <c r="C8138" i="9"/>
  <c r="C8139" i="9"/>
  <c r="C8140" i="9"/>
  <c r="C8141" i="9"/>
  <c r="C8142" i="9"/>
  <c r="C8143" i="9"/>
  <c r="C8144" i="9"/>
  <c r="C8145" i="9"/>
  <c r="C8146" i="9"/>
  <c r="C8147" i="9"/>
  <c r="C8148" i="9"/>
  <c r="C8149" i="9"/>
  <c r="C8150" i="9"/>
  <c r="C8151" i="9"/>
  <c r="C8152" i="9"/>
  <c r="C8153" i="9"/>
  <c r="C8154" i="9"/>
  <c r="C8155" i="9"/>
  <c r="C8156" i="9"/>
  <c r="C8157" i="9"/>
  <c r="C8158" i="9"/>
  <c r="C8159" i="9"/>
  <c r="C8160" i="9"/>
  <c r="C8161" i="9"/>
  <c r="C8162" i="9"/>
  <c r="C8163" i="9"/>
  <c r="C8164" i="9"/>
  <c r="C8165" i="9"/>
  <c r="C8166" i="9"/>
  <c r="C8167" i="9"/>
  <c r="C8168" i="9"/>
  <c r="C8169" i="9"/>
  <c r="C8170" i="9"/>
  <c r="C8171" i="9"/>
  <c r="C8172" i="9"/>
  <c r="C8173" i="9"/>
  <c r="C8174" i="9"/>
  <c r="C8175" i="9"/>
  <c r="C8176" i="9"/>
  <c r="C8177" i="9"/>
  <c r="C8178" i="9"/>
  <c r="C8179" i="9"/>
  <c r="C8180" i="9"/>
  <c r="C8181" i="9"/>
  <c r="C8182" i="9"/>
  <c r="C8183" i="9"/>
  <c r="C8184" i="9"/>
  <c r="C8185" i="9"/>
  <c r="C8186" i="9"/>
  <c r="C8187" i="9"/>
  <c r="C8188" i="9"/>
  <c r="C8189" i="9"/>
  <c r="C8190" i="9"/>
  <c r="C8191" i="9"/>
  <c r="C8192" i="9"/>
  <c r="C8193" i="9"/>
  <c r="C8194" i="9"/>
  <c r="C8195" i="9"/>
  <c r="C8196" i="9"/>
  <c r="C8197" i="9"/>
  <c r="C8198" i="9"/>
  <c r="C8199" i="9"/>
  <c r="C8200" i="9"/>
  <c r="C8201" i="9"/>
  <c r="C8202" i="9"/>
  <c r="C8203" i="9"/>
  <c r="C8204" i="9"/>
  <c r="C8205" i="9"/>
  <c r="C8206" i="9"/>
  <c r="C8207" i="9"/>
  <c r="C8208" i="9"/>
  <c r="C8209" i="9"/>
  <c r="C8210" i="9"/>
  <c r="C8211" i="9"/>
  <c r="C8212" i="9"/>
  <c r="C8213" i="9"/>
  <c r="C8214" i="9"/>
  <c r="C8215" i="9"/>
  <c r="C8216" i="9"/>
  <c r="C8217" i="9"/>
  <c r="C8218" i="9"/>
  <c r="C8219" i="9"/>
  <c r="C8220" i="9"/>
  <c r="C8221" i="9"/>
  <c r="C8222" i="9"/>
  <c r="C8223" i="9"/>
  <c r="C8224" i="9"/>
  <c r="C8225" i="9"/>
  <c r="C8226" i="9"/>
  <c r="C8227" i="9"/>
  <c r="C8228" i="9"/>
  <c r="C8229" i="9"/>
  <c r="C8230" i="9"/>
  <c r="C8231" i="9"/>
  <c r="C8232" i="9"/>
  <c r="C8233" i="9"/>
  <c r="C8234" i="9"/>
  <c r="C8235" i="9"/>
  <c r="C8236" i="9"/>
  <c r="C8237" i="9"/>
  <c r="C8238" i="9"/>
  <c r="C8239" i="9"/>
  <c r="C8240" i="9"/>
  <c r="C8241" i="9"/>
  <c r="C8242" i="9"/>
  <c r="C8243" i="9"/>
  <c r="C8244" i="9"/>
  <c r="C8245" i="9"/>
  <c r="C8246" i="9"/>
  <c r="C8247" i="9"/>
  <c r="C8248" i="9"/>
  <c r="C8249" i="9"/>
  <c r="C8250" i="9"/>
  <c r="C8251" i="9"/>
  <c r="C8252" i="9"/>
  <c r="C8253" i="9"/>
  <c r="C8254" i="9"/>
  <c r="C8255" i="9"/>
  <c r="C8256" i="9"/>
  <c r="C8257" i="9"/>
  <c r="C8258" i="9"/>
  <c r="C8259" i="9"/>
  <c r="C8260" i="9"/>
  <c r="C8261" i="9"/>
  <c r="C8262" i="9"/>
  <c r="C8263" i="9"/>
  <c r="C8264" i="9"/>
  <c r="C8265" i="9"/>
  <c r="C8266" i="9"/>
  <c r="C8267" i="9"/>
  <c r="C8268" i="9"/>
  <c r="C8269" i="9"/>
  <c r="C8270" i="9"/>
  <c r="C8271" i="9"/>
  <c r="C8272" i="9"/>
  <c r="C8273" i="9"/>
  <c r="C8274" i="9"/>
  <c r="C8275" i="9"/>
  <c r="C8276" i="9"/>
  <c r="C8277" i="9"/>
  <c r="C8278" i="9"/>
  <c r="C8279" i="9"/>
  <c r="C8280" i="9"/>
  <c r="C8281" i="9"/>
  <c r="C8282" i="9"/>
  <c r="C8283" i="9"/>
  <c r="C8284" i="9"/>
  <c r="C8285" i="9"/>
  <c r="C8286" i="9"/>
  <c r="C8287" i="9"/>
  <c r="C8288" i="9"/>
  <c r="C8289" i="9"/>
  <c r="C8290" i="9"/>
  <c r="C8291" i="9"/>
  <c r="C8292" i="9"/>
  <c r="C8293" i="9"/>
  <c r="C8294" i="9"/>
  <c r="C8295" i="9"/>
  <c r="C8296" i="9"/>
  <c r="C8297" i="9"/>
  <c r="C8298" i="9"/>
  <c r="C8299" i="9"/>
  <c r="C8300" i="9"/>
  <c r="C8301" i="9"/>
  <c r="C8302" i="9"/>
  <c r="C8303" i="9"/>
  <c r="C8304" i="9"/>
  <c r="C8305" i="9"/>
  <c r="C8306" i="9"/>
  <c r="C8307" i="9"/>
  <c r="C8308" i="9"/>
  <c r="C8309" i="9"/>
  <c r="C8310" i="9"/>
  <c r="C8311" i="9"/>
  <c r="C8312" i="9"/>
  <c r="C8313" i="9"/>
  <c r="C8314" i="9"/>
  <c r="C8315" i="9"/>
  <c r="C8316" i="9"/>
  <c r="C8317" i="9"/>
  <c r="C8318" i="9"/>
  <c r="C8319" i="9"/>
  <c r="C8320" i="9"/>
  <c r="C8321" i="9"/>
  <c r="C8322" i="9"/>
  <c r="C8323" i="9"/>
  <c r="C8324" i="9"/>
  <c r="C8325" i="9"/>
  <c r="C8326" i="9"/>
  <c r="C8327" i="9"/>
  <c r="C8328" i="9"/>
  <c r="C8329" i="9"/>
  <c r="C8330" i="9"/>
  <c r="C8331" i="9"/>
  <c r="C8332" i="9"/>
  <c r="C8333" i="9"/>
  <c r="C8334" i="9"/>
  <c r="C8335" i="9"/>
  <c r="C8336" i="9"/>
  <c r="C8337" i="9"/>
  <c r="C8338" i="9"/>
  <c r="C8339" i="9"/>
  <c r="C8340" i="9"/>
  <c r="C8341" i="9"/>
  <c r="C8342" i="9"/>
  <c r="C8343" i="9"/>
  <c r="C8344" i="9"/>
  <c r="C8345" i="9"/>
  <c r="C8346" i="9"/>
  <c r="C8347" i="9"/>
  <c r="C8348" i="9"/>
  <c r="C8349" i="9"/>
  <c r="C8350" i="9"/>
  <c r="C8351" i="9"/>
  <c r="C8352" i="9"/>
  <c r="C8353" i="9"/>
  <c r="C8354" i="9"/>
  <c r="C8355" i="9"/>
  <c r="C8356" i="9"/>
  <c r="C8357" i="9"/>
  <c r="C8358" i="9"/>
  <c r="C8359" i="9"/>
  <c r="C8360" i="9"/>
  <c r="C8361" i="9"/>
  <c r="C8362" i="9"/>
  <c r="C8363" i="9"/>
  <c r="C8364" i="9"/>
  <c r="C8365" i="9"/>
  <c r="C8366" i="9"/>
  <c r="C8367" i="9"/>
  <c r="C8368" i="9"/>
  <c r="C8369" i="9"/>
  <c r="C8370" i="9"/>
  <c r="C8371" i="9"/>
  <c r="C8372" i="9"/>
  <c r="C8373" i="9"/>
  <c r="C8374" i="9"/>
  <c r="C8375" i="9"/>
  <c r="C8376" i="9"/>
  <c r="C8377" i="9"/>
  <c r="C8378" i="9"/>
  <c r="C8379" i="9"/>
  <c r="C8380" i="9"/>
  <c r="C8381" i="9"/>
  <c r="C8382" i="9"/>
  <c r="C8383" i="9"/>
  <c r="C8384" i="9"/>
  <c r="C8385" i="9"/>
  <c r="C8386" i="9"/>
  <c r="C8387" i="9"/>
  <c r="C8388" i="9"/>
  <c r="C8389" i="9"/>
  <c r="C8390" i="9"/>
  <c r="C8391" i="9"/>
  <c r="C8392" i="9"/>
  <c r="C8393" i="9"/>
  <c r="C8394" i="9"/>
  <c r="C8395" i="9"/>
  <c r="C8396" i="9"/>
  <c r="C8397" i="9"/>
  <c r="C8398" i="9"/>
  <c r="C8399" i="9"/>
  <c r="C8400" i="9"/>
  <c r="C8401" i="9"/>
  <c r="C8402" i="9"/>
  <c r="C8403" i="9"/>
  <c r="C8404" i="9"/>
  <c r="C8405" i="9"/>
  <c r="C8406" i="9"/>
  <c r="C8407" i="9"/>
  <c r="C8408" i="9"/>
  <c r="C8409" i="9"/>
  <c r="C8410" i="9"/>
  <c r="C8411" i="9"/>
  <c r="C8412" i="9"/>
  <c r="C8413" i="9"/>
  <c r="C8414" i="9"/>
  <c r="C8415" i="9"/>
  <c r="C8416" i="9"/>
  <c r="C8417" i="9"/>
  <c r="C8418" i="9"/>
  <c r="C8419" i="9"/>
  <c r="C8420" i="9"/>
  <c r="C8421" i="9"/>
  <c r="C8422" i="9"/>
  <c r="C8423" i="9"/>
  <c r="C8424" i="9"/>
  <c r="C8425" i="9"/>
  <c r="C8426" i="9"/>
  <c r="C8427" i="9"/>
  <c r="C8428" i="9"/>
  <c r="C8429" i="9"/>
  <c r="C8430" i="9"/>
  <c r="C8431" i="9"/>
  <c r="C8432" i="9"/>
  <c r="C8433" i="9"/>
  <c r="C8434" i="9"/>
  <c r="C8435" i="9"/>
  <c r="C8436" i="9"/>
  <c r="C8437" i="9"/>
  <c r="C8438" i="9"/>
  <c r="C8439" i="9"/>
  <c r="C8440" i="9"/>
  <c r="C8441" i="9"/>
  <c r="C8442" i="9"/>
  <c r="C8443" i="9"/>
  <c r="C8444" i="9"/>
  <c r="C8445" i="9"/>
  <c r="C8446" i="9"/>
  <c r="C8447" i="9"/>
  <c r="C8448" i="9"/>
  <c r="C8449" i="9"/>
  <c r="C8450" i="9"/>
  <c r="C8451" i="9"/>
  <c r="C8452" i="9"/>
  <c r="C8453" i="9"/>
  <c r="C8454" i="9"/>
  <c r="C8455" i="9"/>
  <c r="C8456" i="9"/>
  <c r="C8457" i="9"/>
  <c r="C8458" i="9"/>
  <c r="C8459" i="9"/>
  <c r="C8460" i="9"/>
  <c r="C8461" i="9"/>
  <c r="C8462" i="9"/>
  <c r="C8463" i="9"/>
  <c r="C8464" i="9"/>
  <c r="C8465" i="9"/>
  <c r="C8466" i="9"/>
  <c r="C8467" i="9"/>
  <c r="C8468" i="9"/>
  <c r="C8469" i="9"/>
  <c r="C8470" i="9"/>
  <c r="C8471" i="9"/>
  <c r="C8472" i="9"/>
  <c r="C8473" i="9"/>
  <c r="C8474" i="9"/>
  <c r="C8475" i="9"/>
  <c r="C8476" i="9"/>
  <c r="C8477" i="9"/>
  <c r="C8478" i="9"/>
  <c r="C8479" i="9"/>
  <c r="C8480" i="9"/>
  <c r="C8481" i="9"/>
  <c r="C8482" i="9"/>
  <c r="C8483" i="9"/>
  <c r="C8484" i="9"/>
  <c r="C8485" i="9"/>
  <c r="C8486" i="9"/>
  <c r="C8487" i="9"/>
  <c r="C8488" i="9"/>
  <c r="C8489" i="9"/>
  <c r="C8490" i="9"/>
  <c r="C8491" i="9"/>
  <c r="C8492" i="9"/>
  <c r="C8493" i="9"/>
  <c r="C8494" i="9"/>
  <c r="C8495" i="9"/>
  <c r="C8496" i="9"/>
  <c r="C8497" i="9"/>
  <c r="C8498" i="9"/>
  <c r="C8499" i="9"/>
  <c r="C8500" i="9"/>
  <c r="C8501" i="9"/>
  <c r="C8502" i="9"/>
  <c r="C8503" i="9"/>
  <c r="C8504" i="9"/>
  <c r="C8505" i="9"/>
  <c r="C8506" i="9"/>
  <c r="C8507" i="9"/>
  <c r="C8508" i="9"/>
  <c r="C8509" i="9"/>
  <c r="C8510" i="9"/>
  <c r="C8511" i="9"/>
  <c r="C8512" i="9"/>
  <c r="C8513" i="9"/>
  <c r="C8514" i="9"/>
  <c r="C8515" i="9"/>
  <c r="C8516" i="9"/>
  <c r="C8517" i="9"/>
  <c r="C8518" i="9"/>
  <c r="C8519" i="9"/>
  <c r="C8520" i="9"/>
  <c r="C8521" i="9"/>
  <c r="C8522" i="9"/>
  <c r="C8523" i="9"/>
  <c r="C8524" i="9"/>
  <c r="C8525" i="9"/>
  <c r="C8526" i="9"/>
  <c r="C8527" i="9"/>
  <c r="C8528" i="9"/>
  <c r="C8529" i="9"/>
  <c r="C8530" i="9"/>
  <c r="C8531" i="9"/>
  <c r="C8532" i="9"/>
  <c r="C8533" i="9"/>
  <c r="C8534" i="9"/>
  <c r="C8535" i="9"/>
  <c r="C8536" i="9"/>
  <c r="C8537" i="9"/>
  <c r="C8538" i="9"/>
  <c r="C8539" i="9"/>
  <c r="C8540" i="9"/>
  <c r="C8541" i="9"/>
  <c r="C8542" i="9"/>
  <c r="C8543" i="9"/>
  <c r="C8544" i="9"/>
  <c r="C8545" i="9"/>
  <c r="C8546" i="9"/>
  <c r="C8547" i="9"/>
  <c r="C8548" i="9"/>
  <c r="C8549" i="9"/>
  <c r="C8550" i="9"/>
  <c r="C8551" i="9"/>
  <c r="C8552" i="9"/>
  <c r="C8553" i="9"/>
  <c r="C8554" i="9"/>
  <c r="C8555" i="9"/>
  <c r="C8556" i="9"/>
  <c r="C8557" i="9"/>
  <c r="C8558" i="9"/>
  <c r="C8559" i="9"/>
  <c r="C8560" i="9"/>
  <c r="C8561" i="9"/>
  <c r="C8562" i="9"/>
  <c r="C8563" i="9"/>
  <c r="C8564" i="9"/>
  <c r="C8565" i="9"/>
  <c r="C8566" i="9"/>
  <c r="C8567" i="9"/>
  <c r="C8568" i="9"/>
  <c r="C8569" i="9"/>
  <c r="C8570" i="9"/>
  <c r="C8571" i="9"/>
  <c r="C8572" i="9"/>
  <c r="C8573" i="9"/>
  <c r="C8574" i="9"/>
  <c r="C8575" i="9"/>
  <c r="C8576" i="9"/>
  <c r="C8577" i="9"/>
  <c r="C8578" i="9"/>
  <c r="C8579" i="9"/>
  <c r="C8580" i="9"/>
  <c r="C8581" i="9"/>
  <c r="C8582" i="9"/>
  <c r="C8583" i="9"/>
  <c r="C8584" i="9"/>
  <c r="C8585" i="9"/>
  <c r="C8586" i="9"/>
  <c r="C8587" i="9"/>
  <c r="C8588" i="9"/>
  <c r="C8589" i="9"/>
  <c r="C8590" i="9"/>
  <c r="C8591" i="9"/>
  <c r="C8592" i="9"/>
  <c r="C8593" i="9"/>
  <c r="C8594" i="9"/>
  <c r="C8595" i="9"/>
  <c r="C8596" i="9"/>
  <c r="C8597" i="9"/>
  <c r="C8598" i="9"/>
  <c r="C8599" i="9"/>
  <c r="C8600" i="9"/>
  <c r="C8601" i="9"/>
  <c r="C8602" i="9"/>
  <c r="C8603" i="9"/>
  <c r="C8604" i="9"/>
  <c r="C8605" i="9"/>
  <c r="C8606" i="9"/>
  <c r="C8607" i="9"/>
  <c r="C8608" i="9"/>
  <c r="C8609" i="9"/>
  <c r="C8610" i="9"/>
  <c r="C8611" i="9"/>
  <c r="C8612" i="9"/>
  <c r="C8613" i="9"/>
  <c r="C8614" i="9"/>
  <c r="C8615" i="9"/>
  <c r="C8616" i="9"/>
  <c r="C8617" i="9"/>
  <c r="C8618" i="9"/>
  <c r="C8619" i="9"/>
  <c r="C8620" i="9"/>
  <c r="C8621" i="9"/>
  <c r="C8622" i="9"/>
  <c r="C8623" i="9"/>
  <c r="C8624" i="9"/>
  <c r="C8625" i="9"/>
  <c r="C8626" i="9"/>
  <c r="C8627" i="9"/>
  <c r="C8628" i="9"/>
  <c r="C8629" i="9"/>
  <c r="C8630" i="9"/>
  <c r="C8631" i="9"/>
  <c r="C8632" i="9"/>
  <c r="C8633" i="9"/>
  <c r="C8634" i="9"/>
  <c r="C8635" i="9"/>
  <c r="C8636" i="9"/>
  <c r="C8637" i="9"/>
  <c r="C8638" i="9"/>
  <c r="C8639" i="9"/>
  <c r="C8640" i="9"/>
  <c r="C8641" i="9"/>
  <c r="C8642" i="9"/>
  <c r="C8643" i="9"/>
  <c r="C8644" i="9"/>
  <c r="C8645" i="9"/>
  <c r="C8646" i="9"/>
  <c r="C8647" i="9"/>
  <c r="C8648" i="9"/>
  <c r="C8649" i="9"/>
  <c r="C8650" i="9"/>
  <c r="C8651" i="9"/>
  <c r="C8652" i="9"/>
  <c r="C8653" i="9"/>
  <c r="C8654" i="9"/>
  <c r="C8655" i="9"/>
  <c r="C8656" i="9"/>
  <c r="C8657" i="9"/>
  <c r="C8658" i="9"/>
  <c r="C8659" i="9"/>
  <c r="C8660" i="9"/>
  <c r="C8661" i="9"/>
  <c r="C8662" i="9"/>
  <c r="C8663" i="9"/>
  <c r="C8664" i="9"/>
  <c r="C8665" i="9"/>
  <c r="C8666" i="9"/>
  <c r="C8667" i="9"/>
  <c r="C8668" i="9"/>
  <c r="C8669" i="9"/>
  <c r="C8670" i="9"/>
  <c r="C8671" i="9"/>
  <c r="C8672" i="9"/>
  <c r="C8673" i="9"/>
  <c r="C8674" i="9"/>
  <c r="C8675" i="9"/>
  <c r="C8676" i="9"/>
  <c r="C8677" i="9"/>
  <c r="C8678" i="9"/>
  <c r="C8679" i="9"/>
  <c r="C8680" i="9"/>
  <c r="C8681" i="9"/>
  <c r="C8682" i="9"/>
  <c r="C8683" i="9"/>
  <c r="C8684" i="9"/>
  <c r="C8685" i="9"/>
  <c r="C8686" i="9"/>
  <c r="C8687" i="9"/>
  <c r="C8688" i="9"/>
  <c r="C8689" i="9"/>
  <c r="C8690" i="9"/>
  <c r="C8691" i="9"/>
  <c r="C8692" i="9"/>
  <c r="C8693" i="9"/>
  <c r="C8694" i="9"/>
  <c r="C8695" i="9"/>
  <c r="C8696" i="9"/>
  <c r="C8697" i="9"/>
  <c r="C8698" i="9"/>
  <c r="C8699" i="9"/>
  <c r="C8700" i="9"/>
  <c r="C8701" i="9"/>
  <c r="C8702" i="9"/>
  <c r="C8703" i="9"/>
  <c r="C8704" i="9"/>
  <c r="C8705" i="9"/>
  <c r="C8706" i="9"/>
  <c r="C8707" i="9"/>
  <c r="C8708" i="9"/>
  <c r="C8709" i="9"/>
  <c r="C8710" i="9"/>
  <c r="C8711" i="9"/>
  <c r="C8712" i="9"/>
  <c r="C8713" i="9"/>
  <c r="C8714" i="9"/>
  <c r="C8715" i="9"/>
  <c r="C8716" i="9"/>
  <c r="C8717" i="9"/>
  <c r="C8718" i="9"/>
  <c r="C8719" i="9"/>
  <c r="C8720" i="9"/>
  <c r="C8721" i="9"/>
  <c r="C8722" i="9"/>
  <c r="C8723" i="9"/>
  <c r="C8724" i="9"/>
  <c r="C8725" i="9"/>
  <c r="C8726" i="9"/>
  <c r="C8727" i="9"/>
  <c r="C8728" i="9"/>
  <c r="C8729" i="9"/>
  <c r="C8730" i="9"/>
  <c r="C8731" i="9"/>
  <c r="C8732" i="9"/>
  <c r="C8733" i="9"/>
  <c r="C8734" i="9"/>
  <c r="C8735" i="9"/>
  <c r="C8736" i="9"/>
  <c r="C8737" i="9"/>
  <c r="C8738" i="9"/>
  <c r="C8739" i="9"/>
  <c r="C8740" i="9"/>
  <c r="C8741" i="9"/>
  <c r="C8742" i="9"/>
  <c r="C8743" i="9"/>
  <c r="C8744" i="9"/>
  <c r="C8745" i="9"/>
  <c r="C8746" i="9"/>
  <c r="C8747" i="9"/>
  <c r="C8748" i="9"/>
  <c r="C8749" i="9"/>
  <c r="C8750" i="9"/>
  <c r="C8751" i="9"/>
  <c r="C8752" i="9"/>
  <c r="C8753" i="9"/>
  <c r="C8754" i="9"/>
  <c r="C8755" i="9"/>
  <c r="C8756" i="9"/>
  <c r="C8757" i="9"/>
  <c r="C8758" i="9"/>
  <c r="C8759" i="9"/>
  <c r="C8760" i="9"/>
  <c r="C8761" i="9"/>
  <c r="C8762" i="9"/>
  <c r="C8763" i="9"/>
  <c r="C8764" i="9"/>
  <c r="C8765" i="9"/>
  <c r="C8766" i="9"/>
  <c r="C8767" i="9"/>
  <c r="C8768" i="9"/>
  <c r="C8769" i="9"/>
  <c r="C8770" i="9"/>
  <c r="C8771" i="9"/>
  <c r="C8772" i="9"/>
  <c r="C8773" i="9"/>
  <c r="C8774" i="9"/>
  <c r="C8775" i="9"/>
  <c r="C8776" i="9"/>
  <c r="C8777" i="9"/>
  <c r="C8778" i="9"/>
  <c r="C8779" i="9"/>
  <c r="C8780" i="9"/>
  <c r="C8781" i="9"/>
  <c r="C8782" i="9"/>
  <c r="C8783" i="9"/>
  <c r="C8784" i="9"/>
  <c r="C8785" i="9"/>
  <c r="C8786" i="9"/>
  <c r="C8787" i="9"/>
  <c r="C8788" i="9"/>
  <c r="C8789" i="9"/>
  <c r="C8790" i="9"/>
  <c r="C8791" i="9"/>
  <c r="C8792" i="9"/>
  <c r="C8793" i="9"/>
  <c r="C8794" i="9"/>
  <c r="C8795" i="9"/>
  <c r="C8796" i="9"/>
  <c r="C8797" i="9"/>
  <c r="C8798" i="9"/>
  <c r="C8799" i="9"/>
  <c r="C8800" i="9"/>
  <c r="C8801" i="9"/>
  <c r="C8802" i="9"/>
  <c r="C8803" i="9"/>
  <c r="C8804" i="9"/>
  <c r="C8805" i="9"/>
  <c r="C8806" i="9"/>
  <c r="C8807" i="9"/>
  <c r="C8808" i="9"/>
  <c r="C8809" i="9"/>
  <c r="C8810" i="9"/>
  <c r="C8811" i="9"/>
  <c r="C8812" i="9"/>
  <c r="C8813" i="9"/>
  <c r="C8814" i="9"/>
  <c r="C8815" i="9"/>
  <c r="C8816" i="9"/>
  <c r="C8817" i="9"/>
  <c r="C8818" i="9"/>
  <c r="C8819" i="9"/>
  <c r="C8820" i="9"/>
  <c r="C8821" i="9"/>
  <c r="C8822" i="9"/>
  <c r="C8823" i="9"/>
  <c r="C8824" i="9"/>
  <c r="C8825" i="9"/>
  <c r="C8826" i="9"/>
  <c r="C8827" i="9"/>
  <c r="C8828" i="9"/>
  <c r="C8829" i="9"/>
  <c r="C8830" i="9"/>
  <c r="C8831" i="9"/>
  <c r="C8832" i="9"/>
  <c r="C8833" i="9"/>
  <c r="C8834" i="9"/>
  <c r="C8835" i="9"/>
  <c r="C8836" i="9"/>
  <c r="C8837" i="9"/>
  <c r="C8838" i="9"/>
  <c r="C8839" i="9"/>
  <c r="C8840" i="9"/>
  <c r="C8841" i="9"/>
  <c r="C8842" i="9"/>
  <c r="C8843" i="9"/>
  <c r="C8844" i="9"/>
  <c r="C8845" i="9"/>
  <c r="C8846" i="9"/>
  <c r="C8847" i="9"/>
  <c r="C8848" i="9"/>
  <c r="C8849" i="9"/>
  <c r="C8850" i="9"/>
  <c r="C8851" i="9"/>
  <c r="C8852" i="9"/>
  <c r="C8853" i="9"/>
  <c r="C8854" i="9"/>
  <c r="C8855" i="9"/>
  <c r="C8856" i="9"/>
  <c r="C8857" i="9"/>
  <c r="C8858" i="9"/>
  <c r="C8859" i="9"/>
  <c r="C8860" i="9"/>
  <c r="C8861" i="9"/>
  <c r="C8862" i="9"/>
  <c r="C8863" i="9"/>
  <c r="C8864" i="9"/>
  <c r="C8865" i="9"/>
  <c r="C8866" i="9"/>
  <c r="C8867" i="9"/>
  <c r="C8868" i="9"/>
  <c r="C8869" i="9"/>
  <c r="C8870" i="9"/>
  <c r="C8871" i="9"/>
  <c r="C8872" i="9"/>
  <c r="C8873" i="9"/>
  <c r="C8874" i="9"/>
  <c r="C8875" i="9"/>
  <c r="C8876" i="9"/>
  <c r="C8877" i="9"/>
  <c r="C8878" i="9"/>
  <c r="C8879" i="9"/>
  <c r="C8880" i="9"/>
  <c r="C8881" i="9"/>
  <c r="C8882" i="9"/>
  <c r="C8883" i="9"/>
  <c r="C8884" i="9"/>
  <c r="C8885" i="9"/>
  <c r="C8886" i="9"/>
  <c r="C8887" i="9"/>
  <c r="C8888" i="9"/>
  <c r="C8889" i="9"/>
  <c r="C8890" i="9"/>
  <c r="C8891" i="9"/>
  <c r="C8892" i="9"/>
  <c r="C8893" i="9"/>
  <c r="C8894" i="9"/>
  <c r="C8895" i="9"/>
  <c r="C8896" i="9"/>
  <c r="C8897" i="9"/>
  <c r="C8898" i="9"/>
  <c r="C8899" i="9"/>
  <c r="C8900" i="9"/>
  <c r="C8901" i="9"/>
  <c r="C8902" i="9"/>
  <c r="C8903" i="9"/>
  <c r="C8904" i="9"/>
  <c r="C8905" i="9"/>
  <c r="C8906" i="9"/>
  <c r="C8907" i="9"/>
  <c r="C8908" i="9"/>
  <c r="C8909" i="9"/>
  <c r="C8910" i="9"/>
  <c r="C8911" i="9"/>
  <c r="C8912" i="9"/>
  <c r="C8913" i="9"/>
  <c r="C8914" i="9"/>
  <c r="C8915" i="9"/>
  <c r="C8916" i="9"/>
  <c r="C8917" i="9"/>
  <c r="C8918" i="9"/>
  <c r="C8919" i="9"/>
  <c r="C8920" i="9"/>
  <c r="C8921" i="9"/>
  <c r="C8922" i="9"/>
  <c r="C8923" i="9"/>
  <c r="C8924" i="9"/>
  <c r="C8925" i="9"/>
  <c r="C8926" i="9"/>
  <c r="C8927" i="9"/>
  <c r="C8928" i="9"/>
  <c r="C8929" i="9"/>
  <c r="C8930" i="9"/>
  <c r="C8931" i="9"/>
  <c r="C8932" i="9"/>
  <c r="C8933" i="9"/>
  <c r="C8934" i="9"/>
  <c r="C8935" i="9"/>
  <c r="C8936" i="9"/>
  <c r="C8937" i="9"/>
  <c r="C8938" i="9"/>
  <c r="C8939" i="9"/>
  <c r="C8940" i="9"/>
  <c r="C8941" i="9"/>
  <c r="C8942" i="9"/>
  <c r="C8943" i="9"/>
  <c r="C8944" i="9"/>
  <c r="C8945" i="9"/>
  <c r="C8946" i="9"/>
  <c r="C8947" i="9"/>
  <c r="C8948" i="9"/>
  <c r="C8949" i="9"/>
  <c r="C8950" i="9"/>
  <c r="C8951" i="9"/>
  <c r="C8952" i="9"/>
  <c r="C8953" i="9"/>
  <c r="C8954" i="9"/>
  <c r="C8955" i="9"/>
  <c r="C8956" i="9"/>
  <c r="C8957" i="9"/>
  <c r="C8958" i="9"/>
  <c r="C8959" i="9"/>
  <c r="C8960" i="9"/>
  <c r="C8961" i="9"/>
  <c r="C8962" i="9"/>
  <c r="C8963" i="9"/>
  <c r="C8964" i="9"/>
  <c r="C8965" i="9"/>
  <c r="C8966" i="9"/>
  <c r="C8967" i="9"/>
  <c r="C8968" i="9"/>
  <c r="C8969" i="9"/>
  <c r="C8970" i="9"/>
  <c r="C8971" i="9"/>
  <c r="C8972" i="9"/>
  <c r="C8973" i="9"/>
  <c r="C8974" i="9"/>
  <c r="C8975" i="9"/>
  <c r="C8976" i="9"/>
  <c r="C8977" i="9"/>
  <c r="C8978" i="9"/>
  <c r="C8979" i="9"/>
  <c r="C8980" i="9"/>
  <c r="C8981" i="9"/>
  <c r="C8982" i="9"/>
  <c r="C8983" i="9"/>
  <c r="C8984" i="9"/>
  <c r="C8985" i="9"/>
  <c r="C8986" i="9"/>
  <c r="C8987" i="9"/>
  <c r="C8988" i="9"/>
  <c r="C8989" i="9"/>
  <c r="C8990" i="9"/>
  <c r="C8991" i="9"/>
  <c r="C8992" i="9"/>
  <c r="C8993" i="9"/>
  <c r="C8994" i="9"/>
  <c r="C8995" i="9"/>
  <c r="C8996" i="9"/>
  <c r="C8997" i="9"/>
  <c r="C8998" i="9"/>
  <c r="C8999" i="9"/>
  <c r="C9000" i="9"/>
  <c r="C9001" i="9"/>
  <c r="C9002" i="9"/>
  <c r="C9003" i="9"/>
  <c r="C9004" i="9"/>
  <c r="C9005" i="9"/>
  <c r="C9006" i="9"/>
  <c r="C9007" i="9"/>
  <c r="C9008" i="9"/>
  <c r="C9009" i="9"/>
  <c r="C9010" i="9"/>
  <c r="C9011" i="9"/>
  <c r="C9012" i="9"/>
  <c r="C9013" i="9"/>
  <c r="C9014" i="9"/>
  <c r="C9015" i="9"/>
  <c r="C9016" i="9"/>
  <c r="C9017" i="9"/>
  <c r="C9018" i="9"/>
  <c r="C9019" i="9"/>
  <c r="C9020" i="9"/>
  <c r="C9021" i="9"/>
  <c r="C9022" i="9"/>
  <c r="C9023" i="9"/>
  <c r="C9024" i="9"/>
  <c r="C9025" i="9"/>
  <c r="C9026" i="9"/>
  <c r="C9027" i="9"/>
  <c r="C9028" i="9"/>
  <c r="C9029" i="9"/>
  <c r="C9030" i="9"/>
  <c r="C9031" i="9"/>
  <c r="C9032" i="9"/>
  <c r="C9033" i="9"/>
  <c r="C9034" i="9"/>
  <c r="C9035" i="9"/>
  <c r="C9036" i="9"/>
  <c r="C9037" i="9"/>
  <c r="C9038" i="9"/>
  <c r="C9039" i="9"/>
  <c r="C9040" i="9"/>
  <c r="C9041" i="9"/>
  <c r="C9042" i="9"/>
  <c r="C9043" i="9"/>
  <c r="C9044" i="9"/>
  <c r="C9045" i="9"/>
  <c r="C9046" i="9"/>
  <c r="C9047" i="9"/>
  <c r="C9048" i="9"/>
  <c r="C9049" i="9"/>
  <c r="C9050" i="9"/>
  <c r="C9051" i="9"/>
  <c r="C9052" i="9"/>
  <c r="C9053" i="9"/>
  <c r="C9054" i="9"/>
  <c r="C9055" i="9"/>
  <c r="C9056" i="9"/>
  <c r="C9057" i="9"/>
  <c r="C9058" i="9"/>
  <c r="C9059" i="9"/>
  <c r="C9060" i="9"/>
  <c r="C9061" i="9"/>
  <c r="C9062" i="9"/>
  <c r="C9063" i="9"/>
  <c r="C9064" i="9"/>
  <c r="C9065" i="9"/>
  <c r="C9066" i="9"/>
  <c r="C9067" i="9"/>
  <c r="C9068" i="9"/>
  <c r="C9069" i="9"/>
  <c r="C9070" i="9"/>
  <c r="C9071" i="9"/>
  <c r="C9072" i="9"/>
  <c r="C9073" i="9"/>
  <c r="C9074" i="9"/>
  <c r="C9075" i="9"/>
  <c r="C9076" i="9"/>
  <c r="C9077" i="9"/>
  <c r="C9078" i="9"/>
  <c r="C9079" i="9"/>
  <c r="C9080" i="9"/>
  <c r="C9081" i="9"/>
  <c r="C9082" i="9"/>
  <c r="C9083" i="9"/>
  <c r="C9084" i="9"/>
  <c r="C9085" i="9"/>
  <c r="C9086" i="9"/>
  <c r="C9087" i="9"/>
  <c r="C9088" i="9"/>
  <c r="C9089" i="9"/>
  <c r="C9090" i="9"/>
  <c r="C9091" i="9"/>
  <c r="C9092" i="9"/>
  <c r="C9093" i="9"/>
  <c r="C9094" i="9"/>
  <c r="C9095" i="9"/>
  <c r="C9096" i="9"/>
  <c r="C9097" i="9"/>
  <c r="C9098" i="9"/>
  <c r="C9099" i="9"/>
  <c r="C9100" i="9"/>
  <c r="C9101" i="9"/>
  <c r="C9102" i="9"/>
  <c r="C9103" i="9"/>
  <c r="C9104" i="9"/>
  <c r="C9105" i="9"/>
  <c r="C9106" i="9"/>
  <c r="C9107" i="9"/>
  <c r="C9108" i="9"/>
  <c r="C9109" i="9"/>
  <c r="C9110" i="9"/>
  <c r="C9111" i="9"/>
  <c r="C9112" i="9"/>
  <c r="C9113" i="9"/>
  <c r="C9114" i="9"/>
  <c r="C9115" i="9"/>
  <c r="C9116" i="9"/>
  <c r="C9117" i="9"/>
  <c r="C9118" i="9"/>
  <c r="C9119" i="9"/>
  <c r="C9120" i="9"/>
  <c r="C9121" i="9"/>
  <c r="C9122" i="9"/>
  <c r="C9123" i="9"/>
  <c r="C9124" i="9"/>
  <c r="C9125" i="9"/>
  <c r="C9126" i="9"/>
  <c r="C9127" i="9"/>
  <c r="C9128" i="9"/>
  <c r="C9129" i="9"/>
  <c r="C9130" i="9"/>
  <c r="C9131" i="9"/>
  <c r="C9132" i="9"/>
  <c r="C9133" i="9"/>
  <c r="C9134" i="9"/>
  <c r="C9135" i="9"/>
  <c r="C9136" i="9"/>
  <c r="C9137" i="9"/>
  <c r="C9138" i="9"/>
  <c r="C9139" i="9"/>
  <c r="C9140" i="9"/>
  <c r="C9141" i="9"/>
  <c r="C9142" i="9"/>
  <c r="C9143" i="9"/>
  <c r="C9144" i="9"/>
  <c r="C9145" i="9"/>
  <c r="C9146" i="9"/>
  <c r="C9147" i="9"/>
  <c r="C9148" i="9"/>
  <c r="C9149" i="9"/>
  <c r="C9150" i="9"/>
  <c r="C9151" i="9"/>
  <c r="C9152" i="9"/>
  <c r="C9153" i="9"/>
  <c r="C9154" i="9"/>
  <c r="C9155" i="9"/>
  <c r="C9156" i="9"/>
  <c r="C9157" i="9"/>
  <c r="C9158" i="9"/>
  <c r="C9159" i="9"/>
  <c r="C9160" i="9"/>
  <c r="C9161" i="9"/>
  <c r="C9162" i="9"/>
  <c r="C9163" i="9"/>
  <c r="C9164" i="9"/>
  <c r="C9165" i="9"/>
  <c r="C9166" i="9"/>
  <c r="C9167" i="9"/>
  <c r="C9168" i="9"/>
  <c r="C9169" i="9"/>
  <c r="C9170" i="9"/>
  <c r="C9171" i="9"/>
  <c r="C9172" i="9"/>
  <c r="C9173" i="9"/>
  <c r="C9174" i="9"/>
  <c r="C9175" i="9"/>
  <c r="C9176" i="9"/>
  <c r="C9177" i="9"/>
  <c r="C9178" i="9"/>
  <c r="C9179" i="9"/>
  <c r="C9180" i="9"/>
  <c r="C9181" i="9"/>
  <c r="C9182" i="9"/>
  <c r="C9183" i="9"/>
  <c r="C9184" i="9"/>
  <c r="C9185" i="9"/>
  <c r="C9186" i="9"/>
  <c r="C9187" i="9"/>
  <c r="C9188" i="9"/>
  <c r="C9189" i="9"/>
  <c r="C9190" i="9"/>
  <c r="C9191" i="9"/>
  <c r="C9192" i="9"/>
  <c r="C9193" i="9"/>
  <c r="C9194" i="9"/>
  <c r="C9195" i="9"/>
  <c r="C9196" i="9"/>
  <c r="C9197" i="9"/>
  <c r="C9198" i="9"/>
  <c r="C9199" i="9"/>
  <c r="C9200" i="9"/>
  <c r="C9201" i="9"/>
  <c r="C9202" i="9"/>
  <c r="C9203" i="9"/>
  <c r="C9204" i="9"/>
  <c r="C9205" i="9"/>
  <c r="C9206" i="9"/>
  <c r="C9207" i="9"/>
  <c r="C9208" i="9"/>
  <c r="C9209" i="9"/>
  <c r="C9210" i="9"/>
  <c r="C9211" i="9"/>
  <c r="C9212" i="9"/>
  <c r="C9213" i="9"/>
  <c r="C9214" i="9"/>
  <c r="C9215" i="9"/>
  <c r="C9216" i="9"/>
  <c r="C9217" i="9"/>
  <c r="C9218" i="9"/>
  <c r="C9219" i="9"/>
  <c r="C9220" i="9"/>
  <c r="C9221" i="9"/>
  <c r="C9222" i="9"/>
  <c r="C9223" i="9"/>
  <c r="C9224" i="9"/>
  <c r="C9225" i="9"/>
  <c r="C9226" i="9"/>
  <c r="C9227" i="9"/>
  <c r="C9228" i="9"/>
  <c r="C9229" i="9"/>
  <c r="C9230" i="9"/>
  <c r="C9231" i="9"/>
  <c r="C9232" i="9"/>
  <c r="C9233" i="9"/>
  <c r="C9234" i="9"/>
  <c r="C9235" i="9"/>
  <c r="C9236" i="9"/>
  <c r="C9237" i="9"/>
  <c r="C9238" i="9"/>
  <c r="C9239" i="9"/>
  <c r="C9240" i="9"/>
  <c r="C9241" i="9"/>
  <c r="C9242" i="9"/>
  <c r="C9243" i="9"/>
  <c r="C9244" i="9"/>
  <c r="C9245" i="9"/>
  <c r="C9246" i="9"/>
  <c r="C9247" i="9"/>
  <c r="C9248" i="9"/>
  <c r="C9249" i="9"/>
  <c r="C9250" i="9"/>
  <c r="C9251" i="9"/>
  <c r="C9252" i="9"/>
  <c r="C9253" i="9"/>
  <c r="C9254" i="9"/>
  <c r="C9255" i="9"/>
  <c r="C9256" i="9"/>
  <c r="C9257" i="9"/>
  <c r="C9258" i="9"/>
  <c r="C9259" i="9"/>
  <c r="C9260" i="9"/>
  <c r="C9261" i="9"/>
  <c r="C9262" i="9"/>
  <c r="C9263" i="9"/>
  <c r="C9264" i="9"/>
  <c r="C9265" i="9"/>
  <c r="C9266" i="9"/>
  <c r="C9267" i="9"/>
  <c r="C9268" i="9"/>
  <c r="C9269" i="9"/>
  <c r="C9270" i="9"/>
  <c r="C9271" i="9"/>
  <c r="C9272" i="9"/>
  <c r="C9273" i="9"/>
  <c r="C9274" i="9"/>
  <c r="C9275" i="9"/>
  <c r="C9276" i="9"/>
  <c r="C9277" i="9"/>
  <c r="C9278" i="9"/>
  <c r="C9279" i="9"/>
  <c r="C9280" i="9"/>
  <c r="C9281" i="9"/>
  <c r="C9282" i="9"/>
  <c r="C9283" i="9"/>
  <c r="C9284" i="9"/>
  <c r="C9285" i="9"/>
  <c r="C9286" i="9"/>
  <c r="C9287" i="9"/>
  <c r="C9288" i="9"/>
  <c r="C9289" i="9"/>
  <c r="C9290" i="9"/>
  <c r="C9291" i="9"/>
  <c r="C9292" i="9"/>
  <c r="C9293" i="9"/>
  <c r="C9294" i="9"/>
  <c r="C9295" i="9"/>
  <c r="C9296" i="9"/>
  <c r="C9297" i="9"/>
  <c r="C9298" i="9"/>
  <c r="C9299" i="9"/>
  <c r="C9300" i="9"/>
  <c r="C9301" i="9"/>
  <c r="C9302" i="9"/>
  <c r="C9303" i="9"/>
  <c r="C9304" i="9"/>
  <c r="C9305" i="9"/>
  <c r="C9306" i="9"/>
  <c r="C9307" i="9"/>
  <c r="C9308" i="9"/>
  <c r="C9309" i="9"/>
  <c r="C9310" i="9"/>
  <c r="C9311" i="9"/>
  <c r="C9312" i="9"/>
  <c r="C9313" i="9"/>
  <c r="C9314" i="9"/>
  <c r="C9315" i="9"/>
  <c r="C9316" i="9"/>
  <c r="C9317" i="9"/>
  <c r="C9318" i="9"/>
  <c r="C9319" i="9"/>
  <c r="C9320" i="9"/>
  <c r="C9321" i="9"/>
  <c r="C9322" i="9"/>
  <c r="C9323" i="9"/>
  <c r="C9324" i="9"/>
  <c r="C9325" i="9"/>
  <c r="C9326" i="9"/>
  <c r="C9327" i="9"/>
  <c r="C9328" i="9"/>
  <c r="C9329" i="9"/>
  <c r="C9330" i="9"/>
  <c r="C9331" i="9"/>
  <c r="C9332" i="9"/>
  <c r="C9333" i="9"/>
  <c r="C9334" i="9"/>
  <c r="C9335" i="9"/>
  <c r="C9336" i="9"/>
  <c r="C9337" i="9"/>
  <c r="C9338" i="9"/>
  <c r="C9339" i="9"/>
  <c r="C9340" i="9"/>
  <c r="C9341" i="9"/>
  <c r="C9342" i="9"/>
  <c r="C9343" i="9"/>
  <c r="C9344" i="9"/>
  <c r="C9345" i="9"/>
  <c r="C9346" i="9"/>
  <c r="C9347" i="9"/>
  <c r="C9348" i="9"/>
  <c r="C9349" i="9"/>
  <c r="C9350" i="9"/>
  <c r="C9351" i="9"/>
  <c r="C9352" i="9"/>
  <c r="C9353" i="9"/>
  <c r="C9354" i="9"/>
  <c r="C9355" i="9"/>
  <c r="C9356" i="9"/>
  <c r="C9357" i="9"/>
  <c r="C9358" i="9"/>
  <c r="C9359" i="9"/>
  <c r="C9360" i="9"/>
  <c r="C9361" i="9"/>
  <c r="C9362" i="9"/>
  <c r="C9363" i="9"/>
  <c r="C9364" i="9"/>
  <c r="C9365" i="9"/>
  <c r="C9366" i="9"/>
  <c r="C9367" i="9"/>
  <c r="C9368" i="9"/>
  <c r="C9369" i="9"/>
  <c r="C9370" i="9"/>
  <c r="C9371" i="9"/>
  <c r="C9372" i="9"/>
  <c r="C9373" i="9"/>
  <c r="C9374" i="9"/>
  <c r="C9375" i="9"/>
  <c r="C9376" i="9"/>
  <c r="C9377" i="9"/>
  <c r="C9378" i="9"/>
  <c r="C9379" i="9"/>
  <c r="C9380" i="9"/>
  <c r="C9381" i="9"/>
  <c r="C9382" i="9"/>
  <c r="C9383" i="9"/>
  <c r="C9384" i="9"/>
  <c r="C9385" i="9"/>
  <c r="C9386" i="9"/>
  <c r="C9387" i="9"/>
  <c r="C9388" i="9"/>
  <c r="C9389" i="9"/>
  <c r="C9390" i="9"/>
  <c r="C9391" i="9"/>
  <c r="C9392" i="9"/>
  <c r="C9393" i="9"/>
  <c r="C9394" i="9"/>
  <c r="C9395" i="9"/>
  <c r="C9396" i="9"/>
  <c r="C9397" i="9"/>
  <c r="C9398" i="9"/>
  <c r="C9399" i="9"/>
  <c r="C9400" i="9"/>
  <c r="C9401" i="9"/>
  <c r="C9402" i="9"/>
  <c r="C9403" i="9"/>
  <c r="C9404" i="9"/>
  <c r="C9405" i="9"/>
  <c r="C9406" i="9"/>
  <c r="C9407" i="9"/>
  <c r="C9408" i="9"/>
  <c r="C9409" i="9"/>
  <c r="C9410" i="9"/>
  <c r="C9411" i="9"/>
  <c r="C9412" i="9"/>
  <c r="C9413" i="9"/>
  <c r="C9414" i="9"/>
  <c r="C9415" i="9"/>
  <c r="C9416" i="9"/>
  <c r="C9417" i="9"/>
  <c r="C9418" i="9"/>
  <c r="C9419" i="9"/>
  <c r="C9420" i="9"/>
  <c r="C9421" i="9"/>
  <c r="C9422" i="9"/>
  <c r="C9423" i="9"/>
  <c r="C9424" i="9"/>
  <c r="C9425" i="9"/>
  <c r="C9426" i="9"/>
  <c r="C9427" i="9"/>
  <c r="C9428" i="9"/>
  <c r="C9429" i="9"/>
  <c r="C9430" i="9"/>
  <c r="C9431" i="9"/>
  <c r="C9432" i="9"/>
  <c r="C9433" i="9"/>
  <c r="C9434" i="9"/>
  <c r="C9435" i="9"/>
  <c r="C9436" i="9"/>
  <c r="C9437" i="9"/>
  <c r="C9438" i="9"/>
  <c r="C9439" i="9"/>
  <c r="C9440" i="9"/>
  <c r="C9441" i="9"/>
  <c r="C9442" i="9"/>
  <c r="C9443" i="9"/>
  <c r="C9444" i="9"/>
  <c r="C9445" i="9"/>
  <c r="C9446" i="9"/>
  <c r="C9447" i="9"/>
  <c r="C9448" i="9"/>
  <c r="C9449" i="9"/>
  <c r="C9450" i="9"/>
  <c r="C9451" i="9"/>
  <c r="C9452" i="9"/>
  <c r="C9453" i="9"/>
  <c r="C9454" i="9"/>
  <c r="C9455" i="9"/>
  <c r="C9456" i="9"/>
  <c r="C9457" i="9"/>
  <c r="C9458" i="9"/>
  <c r="C9459" i="9"/>
  <c r="C9460" i="9"/>
  <c r="C9461" i="9"/>
  <c r="C9462" i="9"/>
  <c r="C9463" i="9"/>
  <c r="C9464" i="9"/>
  <c r="C9465" i="9"/>
  <c r="C9466" i="9"/>
  <c r="C9467" i="9"/>
  <c r="C9468" i="9"/>
  <c r="C9469" i="9"/>
  <c r="C9470" i="9"/>
  <c r="C9471" i="9"/>
  <c r="C9472" i="9"/>
  <c r="C9473" i="9"/>
  <c r="C9474" i="9"/>
  <c r="C9475" i="9"/>
  <c r="C9476" i="9"/>
  <c r="C9477" i="9"/>
  <c r="C9478" i="9"/>
  <c r="C9479" i="9"/>
  <c r="C9480" i="9"/>
  <c r="C9481" i="9"/>
  <c r="C9482" i="9"/>
  <c r="C9483" i="9"/>
  <c r="C9484" i="9"/>
  <c r="C9485" i="9"/>
  <c r="C9486" i="9"/>
  <c r="C9487" i="9"/>
  <c r="C9488" i="9"/>
  <c r="C9489" i="9"/>
  <c r="C9490" i="9"/>
  <c r="C9491" i="9"/>
  <c r="C9492" i="9"/>
  <c r="C9493" i="9"/>
  <c r="C9494" i="9"/>
  <c r="C9495" i="9"/>
  <c r="C9496" i="9"/>
  <c r="C9497" i="9"/>
  <c r="C9498" i="9"/>
  <c r="C9499" i="9"/>
  <c r="C9500" i="9"/>
  <c r="C9501" i="9"/>
  <c r="C9502" i="9"/>
  <c r="C9503" i="9"/>
  <c r="C9504" i="9"/>
  <c r="C9505" i="9"/>
  <c r="C9506" i="9"/>
  <c r="C9507" i="9"/>
  <c r="C9508" i="9"/>
  <c r="C9509" i="9"/>
  <c r="C9510" i="9"/>
  <c r="C9511" i="9"/>
  <c r="C9512" i="9"/>
  <c r="C9513" i="9"/>
  <c r="C9514" i="9"/>
  <c r="C9515" i="9"/>
  <c r="C9516" i="9"/>
  <c r="C9517" i="9"/>
  <c r="C9518" i="9"/>
  <c r="C9519" i="9"/>
  <c r="C9520" i="9"/>
  <c r="C9521" i="9"/>
  <c r="C9522" i="9"/>
  <c r="C9523" i="9"/>
  <c r="C9524" i="9"/>
  <c r="C9525" i="9"/>
  <c r="C9526" i="9"/>
  <c r="C9527" i="9"/>
  <c r="C9528" i="9"/>
  <c r="C9529" i="9"/>
  <c r="C9530" i="9"/>
  <c r="C9531" i="9"/>
  <c r="C9532" i="9"/>
  <c r="C9533" i="9"/>
  <c r="C9534" i="9"/>
  <c r="C9535" i="9"/>
  <c r="C9536" i="9"/>
  <c r="C9537" i="9"/>
  <c r="C9538" i="9"/>
  <c r="C9539" i="9"/>
  <c r="C9540" i="9"/>
  <c r="C9541" i="9"/>
  <c r="C9542" i="9"/>
  <c r="C9543" i="9"/>
  <c r="C9544" i="9"/>
  <c r="C9545" i="9"/>
  <c r="C9546" i="9"/>
  <c r="C9547" i="9"/>
  <c r="C9548" i="9"/>
  <c r="C9549" i="9"/>
  <c r="C9550" i="9"/>
  <c r="C9551" i="9"/>
  <c r="C9552" i="9"/>
  <c r="C9553" i="9"/>
  <c r="C9554" i="9"/>
  <c r="C9555" i="9"/>
  <c r="C9556" i="9"/>
  <c r="C9557" i="9"/>
  <c r="C9558" i="9"/>
  <c r="C9559" i="9"/>
  <c r="C9560" i="9"/>
  <c r="C9561" i="9"/>
  <c r="C9562" i="9"/>
  <c r="C9563" i="9"/>
  <c r="C9564" i="9"/>
  <c r="C9565" i="9"/>
  <c r="C9566" i="9"/>
  <c r="C9567" i="9"/>
  <c r="C9568" i="9"/>
  <c r="C9569" i="9"/>
  <c r="C9570" i="9"/>
  <c r="C9571" i="9"/>
  <c r="C9572" i="9"/>
  <c r="C9573" i="9"/>
  <c r="C9574" i="9"/>
  <c r="C9575" i="9"/>
  <c r="C9576" i="9"/>
  <c r="C9577" i="9"/>
  <c r="C9578" i="9"/>
  <c r="C9579" i="9"/>
  <c r="C9580" i="9"/>
  <c r="C9581" i="9"/>
  <c r="C9582" i="9"/>
  <c r="C9583" i="9"/>
  <c r="C9584" i="9"/>
  <c r="C9585" i="9"/>
  <c r="C9586" i="9"/>
  <c r="C9587" i="9"/>
  <c r="C9588" i="9"/>
  <c r="C9589" i="9"/>
  <c r="C9590" i="9"/>
  <c r="C9591" i="9"/>
  <c r="C9592" i="9"/>
  <c r="C9593" i="9"/>
  <c r="C9594" i="9"/>
  <c r="C9595" i="9"/>
  <c r="C9596" i="9"/>
  <c r="C9597" i="9"/>
  <c r="C9598" i="9"/>
  <c r="C9599" i="9"/>
  <c r="C9600" i="9"/>
  <c r="C9601" i="9"/>
  <c r="C9602" i="9"/>
  <c r="C9603" i="9"/>
  <c r="C9604" i="9"/>
  <c r="C9605" i="9"/>
  <c r="C9606" i="9"/>
  <c r="C9607" i="9"/>
  <c r="C9608" i="9"/>
  <c r="C9609" i="9"/>
  <c r="C9610" i="9"/>
  <c r="C9611" i="9"/>
  <c r="C9612" i="9"/>
  <c r="C9613" i="9"/>
  <c r="C9614" i="9"/>
  <c r="C9615" i="9"/>
  <c r="C9616" i="9"/>
  <c r="C9617" i="9"/>
  <c r="C9618" i="9"/>
  <c r="C9619" i="9"/>
  <c r="C9620" i="9"/>
  <c r="C9621" i="9"/>
  <c r="C9622" i="9"/>
  <c r="C9623" i="9"/>
  <c r="C9624" i="9"/>
  <c r="C9625" i="9"/>
  <c r="C9626" i="9"/>
  <c r="C9627" i="9"/>
  <c r="C9628" i="9"/>
  <c r="C9629" i="9"/>
  <c r="C9630" i="9"/>
  <c r="C9631" i="9"/>
  <c r="C9632" i="9"/>
  <c r="C9633" i="9"/>
  <c r="C9634" i="9"/>
  <c r="C9635" i="9"/>
  <c r="C9636" i="9"/>
  <c r="C9637" i="9"/>
  <c r="C9638" i="9"/>
  <c r="C9639" i="9"/>
  <c r="C9640" i="9"/>
  <c r="C9641" i="9"/>
  <c r="C9642" i="9"/>
  <c r="C9643" i="9"/>
  <c r="C9644" i="9"/>
  <c r="C9645" i="9"/>
  <c r="C9646" i="9"/>
  <c r="C9647" i="9"/>
  <c r="C9648" i="9"/>
  <c r="C9649" i="9"/>
  <c r="C9650" i="9"/>
  <c r="C9651" i="9"/>
  <c r="C9652" i="9"/>
  <c r="C9653" i="9"/>
  <c r="C9654" i="9"/>
  <c r="C9655" i="9"/>
  <c r="C9656" i="9"/>
  <c r="C9657" i="9"/>
  <c r="C9658" i="9"/>
  <c r="C9659" i="9"/>
  <c r="C9660" i="9"/>
  <c r="C9661" i="9"/>
  <c r="C9662" i="9"/>
  <c r="C9663" i="9"/>
  <c r="C9664" i="9"/>
  <c r="C9665" i="9"/>
  <c r="C9666" i="9"/>
  <c r="C9667" i="9"/>
  <c r="C9668" i="9"/>
  <c r="C9669" i="9"/>
  <c r="C9670" i="9"/>
  <c r="C9671" i="9"/>
  <c r="C9672" i="9"/>
  <c r="C9673" i="9"/>
  <c r="C9674" i="9"/>
  <c r="C9675" i="9"/>
  <c r="C9676" i="9"/>
  <c r="C9677" i="9"/>
  <c r="C9678" i="9"/>
  <c r="C9679" i="9"/>
  <c r="C9680" i="9"/>
  <c r="C9681" i="9"/>
  <c r="C9682" i="9"/>
  <c r="C9683" i="9"/>
  <c r="C9684" i="9"/>
  <c r="C9685" i="9"/>
  <c r="C9686" i="9"/>
  <c r="C9687" i="9"/>
  <c r="C9688" i="9"/>
  <c r="C9689" i="9"/>
  <c r="C9690" i="9"/>
  <c r="C9691" i="9"/>
  <c r="C9692" i="9"/>
  <c r="C9693" i="9"/>
  <c r="C9694" i="9"/>
  <c r="C9695" i="9"/>
  <c r="C9696" i="9"/>
  <c r="C9697" i="9"/>
  <c r="C9698" i="9"/>
  <c r="C9699" i="9"/>
  <c r="C9700" i="9"/>
  <c r="C9701" i="9"/>
  <c r="C9702" i="9"/>
  <c r="C9703" i="9"/>
  <c r="C9704" i="9"/>
  <c r="C9705" i="9"/>
  <c r="C9706" i="9"/>
  <c r="C9707" i="9"/>
  <c r="C9708" i="9"/>
  <c r="C9709" i="9"/>
  <c r="C9710" i="9"/>
  <c r="C9711" i="9"/>
  <c r="C9712" i="9"/>
  <c r="C9713" i="9"/>
  <c r="C9714" i="9"/>
  <c r="C9715" i="9"/>
  <c r="C9716" i="9"/>
  <c r="C9717" i="9"/>
  <c r="C9718" i="9"/>
  <c r="C9719" i="9"/>
  <c r="C9720" i="9"/>
  <c r="C9721" i="9"/>
  <c r="C9722" i="9"/>
  <c r="C9723" i="9"/>
  <c r="C9724" i="9"/>
  <c r="C9725" i="9"/>
  <c r="C9726" i="9"/>
  <c r="C9727" i="9"/>
  <c r="C9728" i="9"/>
  <c r="C9729" i="9"/>
  <c r="C9730" i="9"/>
  <c r="C9731" i="9"/>
  <c r="C9732" i="9"/>
  <c r="C9733" i="9"/>
  <c r="C9734" i="9"/>
  <c r="C9735" i="9"/>
  <c r="C9736" i="9"/>
  <c r="C9737" i="9"/>
  <c r="C9738" i="9"/>
  <c r="C9739" i="9"/>
  <c r="C9740" i="9"/>
  <c r="C9741" i="9"/>
  <c r="C9742" i="9"/>
  <c r="C9743" i="9"/>
  <c r="C9744" i="9"/>
  <c r="C9745" i="9"/>
  <c r="C9746" i="9"/>
  <c r="C9747" i="9"/>
  <c r="C9748" i="9"/>
  <c r="C9749" i="9"/>
  <c r="C9750" i="9"/>
  <c r="C9751" i="9"/>
  <c r="C9752" i="9"/>
  <c r="C9753" i="9"/>
  <c r="C9754" i="9"/>
  <c r="C9755" i="9"/>
  <c r="C9756" i="9"/>
  <c r="C9757" i="9"/>
  <c r="C9758" i="9"/>
  <c r="C9759" i="9"/>
  <c r="C9760" i="9"/>
  <c r="C9761" i="9"/>
  <c r="C9762" i="9"/>
  <c r="C9763" i="9"/>
  <c r="C9764" i="9"/>
  <c r="C9765" i="9"/>
  <c r="C9766" i="9"/>
  <c r="C9767" i="9"/>
  <c r="C9768" i="9"/>
  <c r="C9769" i="9"/>
  <c r="C9770" i="9"/>
  <c r="C9771" i="9"/>
  <c r="C9772" i="9"/>
  <c r="C9773" i="9"/>
  <c r="C9774" i="9"/>
  <c r="C9775" i="9"/>
  <c r="C9776" i="9"/>
  <c r="C9777" i="9"/>
  <c r="C9778" i="9"/>
  <c r="C9779" i="9"/>
  <c r="C9780" i="9"/>
  <c r="C9781" i="9"/>
  <c r="C9782" i="9"/>
  <c r="C9783" i="9"/>
  <c r="C9784" i="9"/>
  <c r="C9785" i="9"/>
  <c r="C9786" i="9"/>
  <c r="C9787" i="9"/>
  <c r="C9788" i="9"/>
  <c r="C9789" i="9"/>
  <c r="C9790" i="9"/>
  <c r="C9791" i="9"/>
  <c r="C9792" i="9"/>
  <c r="C9793" i="9"/>
  <c r="C9794" i="9"/>
  <c r="C9795" i="9"/>
  <c r="C9796" i="9"/>
  <c r="C9797" i="9"/>
  <c r="C9798" i="9"/>
  <c r="C9799" i="9"/>
  <c r="C9800" i="9"/>
  <c r="C9801" i="9"/>
  <c r="C9802" i="9"/>
  <c r="C9803" i="9"/>
  <c r="C9804" i="9"/>
  <c r="C9805" i="9"/>
  <c r="C9806" i="9"/>
  <c r="C9807" i="9"/>
  <c r="C9808" i="9"/>
  <c r="C9809" i="9"/>
  <c r="C9810" i="9"/>
  <c r="C9811" i="9"/>
  <c r="C9812" i="9"/>
  <c r="C9813" i="9"/>
  <c r="C9814" i="9"/>
  <c r="C9815" i="9"/>
  <c r="C9816" i="9"/>
  <c r="C9817" i="9"/>
  <c r="C9818" i="9"/>
  <c r="C9819" i="9"/>
  <c r="C9820" i="9"/>
  <c r="C9821" i="9"/>
  <c r="C9822" i="9"/>
  <c r="C9823" i="9"/>
  <c r="C9824" i="9"/>
  <c r="C9825" i="9"/>
  <c r="C9826" i="9"/>
  <c r="C9827" i="9"/>
  <c r="C9828" i="9"/>
  <c r="C9829" i="9"/>
  <c r="C9830" i="9"/>
  <c r="C9831" i="9"/>
  <c r="C9832" i="9"/>
  <c r="C9833" i="9"/>
  <c r="C9834" i="9"/>
  <c r="C9835" i="9"/>
  <c r="C9836" i="9"/>
  <c r="C9837" i="9"/>
  <c r="C9838" i="9"/>
  <c r="C9839" i="9"/>
  <c r="C9840" i="9"/>
  <c r="C9841" i="9"/>
  <c r="C9842" i="9"/>
  <c r="C9843" i="9"/>
  <c r="C9844" i="9"/>
  <c r="C9845" i="9"/>
  <c r="C9846" i="9"/>
  <c r="C9847" i="9"/>
  <c r="C9848" i="9"/>
  <c r="C9849" i="9"/>
  <c r="C9850" i="9"/>
  <c r="C9851" i="9"/>
  <c r="C9852" i="9"/>
  <c r="C9853" i="9"/>
  <c r="C9854" i="9"/>
  <c r="C9855" i="9"/>
  <c r="C9856" i="9"/>
  <c r="C9857" i="9"/>
  <c r="C9858" i="9"/>
  <c r="C9859" i="9"/>
  <c r="C9860" i="9"/>
  <c r="C9861" i="9"/>
  <c r="C9862" i="9"/>
  <c r="C9863" i="9"/>
  <c r="C9864" i="9"/>
  <c r="C9865" i="9"/>
  <c r="C9866" i="9"/>
  <c r="C9867" i="9"/>
  <c r="C9868" i="9"/>
  <c r="C9869" i="9"/>
  <c r="C9870" i="9"/>
  <c r="C9871" i="9"/>
  <c r="C9872" i="9"/>
  <c r="C9873" i="9"/>
  <c r="C9874" i="9"/>
  <c r="C9875" i="9"/>
  <c r="C9876" i="9"/>
  <c r="C9877" i="9"/>
  <c r="C9878" i="9"/>
  <c r="C9879" i="9"/>
  <c r="C9880" i="9"/>
  <c r="C9881" i="9"/>
  <c r="C9882" i="9"/>
  <c r="C9883" i="9"/>
  <c r="C9884" i="9"/>
  <c r="C9885" i="9"/>
  <c r="C9886" i="9"/>
  <c r="C9887" i="9"/>
  <c r="C9888" i="9"/>
  <c r="C9889" i="9"/>
  <c r="C9890" i="9"/>
  <c r="C9891" i="9"/>
  <c r="C9892" i="9"/>
  <c r="C9893" i="9"/>
  <c r="C9894" i="9"/>
  <c r="C9895" i="9"/>
  <c r="C9896" i="9"/>
  <c r="C9897" i="9"/>
  <c r="C9898" i="9"/>
  <c r="C9899" i="9"/>
  <c r="C9900" i="9"/>
  <c r="C9901" i="9"/>
  <c r="C9902" i="9"/>
  <c r="C9903" i="9"/>
  <c r="C9904" i="9"/>
  <c r="C9905" i="9"/>
  <c r="C9906" i="9"/>
  <c r="C9907" i="9"/>
  <c r="C9908" i="9"/>
  <c r="C9909" i="9"/>
  <c r="C9910" i="9"/>
  <c r="C9911" i="9"/>
  <c r="C9912" i="9"/>
  <c r="C9913" i="9"/>
  <c r="C9914" i="9"/>
  <c r="C9915" i="9"/>
  <c r="C9916" i="9"/>
  <c r="C9917" i="9"/>
  <c r="C9918" i="9"/>
  <c r="C9919" i="9"/>
  <c r="C9920" i="9"/>
  <c r="C9921" i="9"/>
  <c r="C9922" i="9"/>
  <c r="C9923" i="9"/>
  <c r="C9924" i="9"/>
  <c r="C9925" i="9"/>
  <c r="C9926" i="9"/>
  <c r="C9927" i="9"/>
  <c r="C9928" i="9"/>
  <c r="C9929" i="9"/>
  <c r="C9930" i="9"/>
  <c r="C9931" i="9"/>
  <c r="C9932" i="9"/>
  <c r="C9933" i="9"/>
  <c r="C9934" i="9"/>
  <c r="C9935" i="9"/>
  <c r="C9936" i="9"/>
  <c r="C9937" i="9"/>
  <c r="C9938" i="9"/>
  <c r="C9939" i="9"/>
  <c r="C9940" i="9"/>
  <c r="C9941" i="9"/>
  <c r="C9942" i="9"/>
  <c r="C9943" i="9"/>
  <c r="C9944" i="9"/>
  <c r="C9945" i="9"/>
  <c r="C9946" i="9"/>
  <c r="C9947" i="9"/>
  <c r="C9948" i="9"/>
  <c r="C9949" i="9"/>
  <c r="C9950" i="9"/>
  <c r="C9951" i="9"/>
  <c r="C9952" i="9"/>
  <c r="C9953" i="9"/>
  <c r="C9954" i="9"/>
  <c r="C9955" i="9"/>
  <c r="C9956" i="9"/>
  <c r="C9957" i="9"/>
  <c r="C9958" i="9"/>
  <c r="C9959" i="9"/>
  <c r="C9960" i="9"/>
  <c r="C9961" i="9"/>
  <c r="C9962" i="9"/>
  <c r="C9963" i="9"/>
  <c r="C9964" i="9"/>
  <c r="C9965" i="9"/>
  <c r="C9966" i="9"/>
  <c r="C9967" i="9"/>
  <c r="C9968" i="9"/>
  <c r="C9969" i="9"/>
  <c r="C9970" i="9"/>
  <c r="C9971" i="9"/>
  <c r="C9972" i="9"/>
  <c r="C9973" i="9"/>
  <c r="C9974" i="9"/>
  <c r="C9975" i="9"/>
  <c r="C9976" i="9"/>
  <c r="C9977" i="9"/>
  <c r="C9978" i="9"/>
  <c r="C9979" i="9"/>
  <c r="C9980" i="9"/>
  <c r="C9981" i="9"/>
  <c r="C9982" i="9"/>
  <c r="C9983" i="9"/>
  <c r="C9984" i="9"/>
  <c r="C9985" i="9"/>
  <c r="C9986" i="9"/>
  <c r="C9987" i="9"/>
  <c r="C9988" i="9"/>
  <c r="C9989" i="9"/>
  <c r="C9990" i="9"/>
  <c r="C9991" i="9"/>
  <c r="C9992" i="9"/>
  <c r="C9993" i="9"/>
  <c r="C9994" i="9"/>
  <c r="C9995" i="9"/>
  <c r="C9996" i="9"/>
  <c r="C9997" i="9"/>
  <c r="C9998" i="9"/>
  <c r="C9999" i="9"/>
  <c r="C10000" i="9"/>
  <c r="C10001" i="9"/>
  <c r="C10002" i="9"/>
  <c r="C10003" i="9"/>
  <c r="C10004" i="9"/>
  <c r="C10005" i="9"/>
  <c r="C10006" i="9"/>
  <c r="C10007" i="9"/>
  <c r="C10008" i="9"/>
  <c r="C10009" i="9"/>
  <c r="C10010" i="9"/>
  <c r="C10011" i="9"/>
  <c r="C10012" i="9"/>
  <c r="C10013" i="9"/>
  <c r="C10014" i="9"/>
  <c r="C10015" i="9"/>
  <c r="C10016" i="9"/>
  <c r="C10017" i="9"/>
  <c r="C10018" i="9"/>
  <c r="C10019" i="9"/>
  <c r="C10020" i="9"/>
  <c r="C10021" i="9"/>
  <c r="C10022" i="9"/>
  <c r="C10023" i="9"/>
  <c r="C10024" i="9"/>
  <c r="C10025" i="9"/>
  <c r="C10026" i="9"/>
  <c r="C10027" i="9"/>
  <c r="C10028" i="9"/>
  <c r="C10029" i="9"/>
  <c r="C10030" i="9"/>
  <c r="C10031" i="9"/>
  <c r="C10032" i="9"/>
  <c r="C10033" i="9"/>
  <c r="C10034" i="9"/>
  <c r="C10035" i="9"/>
  <c r="C10036" i="9"/>
  <c r="C10037" i="9"/>
  <c r="C10038" i="9"/>
  <c r="C10039" i="9"/>
  <c r="C10040" i="9"/>
  <c r="C10041" i="9"/>
  <c r="C10042" i="9"/>
  <c r="C10043" i="9"/>
  <c r="C10044" i="9"/>
  <c r="C10045" i="9"/>
  <c r="C10046" i="9"/>
  <c r="C10047" i="9"/>
  <c r="C10048" i="9"/>
  <c r="C10049" i="9"/>
  <c r="C10050" i="9"/>
  <c r="C10051" i="9"/>
  <c r="C10052" i="9"/>
  <c r="C10053" i="9"/>
  <c r="C10054" i="9"/>
  <c r="C10055" i="9"/>
  <c r="C10056" i="9"/>
  <c r="C10057" i="9"/>
  <c r="C10058" i="9"/>
  <c r="C10059" i="9"/>
  <c r="C10060" i="9"/>
  <c r="C10061" i="9"/>
  <c r="C10062" i="9"/>
  <c r="C10063" i="9"/>
  <c r="C10064" i="9"/>
  <c r="C10065" i="9"/>
  <c r="C10066" i="9"/>
  <c r="C10067" i="9"/>
  <c r="C10068" i="9"/>
  <c r="C10069" i="9"/>
  <c r="C10070" i="9"/>
  <c r="C10071" i="9"/>
  <c r="C10072" i="9"/>
  <c r="C10073" i="9"/>
  <c r="C10074" i="9"/>
  <c r="C10075" i="9"/>
  <c r="C10076" i="9"/>
  <c r="C10077" i="9"/>
  <c r="C10078" i="9"/>
  <c r="C10079" i="9"/>
  <c r="C10080" i="9"/>
  <c r="C10081" i="9"/>
  <c r="C10082" i="9"/>
  <c r="C10083" i="9"/>
  <c r="C10084" i="9"/>
  <c r="C10085" i="9"/>
  <c r="C10086" i="9"/>
  <c r="C10087" i="9"/>
  <c r="C10088" i="9"/>
  <c r="C10089" i="9"/>
  <c r="C10090" i="9"/>
  <c r="C10091" i="9"/>
  <c r="C10092" i="9"/>
  <c r="C10093" i="9"/>
  <c r="C10094" i="9"/>
  <c r="C10095" i="9"/>
  <c r="C10096" i="9"/>
  <c r="C10097" i="9"/>
  <c r="C10098" i="9"/>
  <c r="C10099" i="9"/>
  <c r="C10100" i="9"/>
  <c r="C10101" i="9"/>
  <c r="C10102" i="9"/>
  <c r="C10103" i="9"/>
  <c r="C10104" i="9"/>
  <c r="C10105" i="9"/>
  <c r="C10106" i="9"/>
  <c r="C10107" i="9"/>
  <c r="C10108" i="9"/>
  <c r="C10109" i="9"/>
  <c r="C10110" i="9"/>
  <c r="C10111" i="9"/>
  <c r="C10112" i="9"/>
  <c r="C10113" i="9"/>
  <c r="C10114" i="9"/>
  <c r="C10115" i="9"/>
  <c r="C10116" i="9"/>
  <c r="C10117" i="9"/>
  <c r="C10118" i="9"/>
  <c r="C10119" i="9"/>
  <c r="C10120" i="9"/>
  <c r="C10121" i="9"/>
  <c r="C10122" i="9"/>
  <c r="C10123" i="9"/>
  <c r="C10124" i="9"/>
  <c r="C10125" i="9"/>
  <c r="C10126" i="9"/>
  <c r="C10127" i="9"/>
  <c r="C10128" i="9"/>
  <c r="C10129" i="9"/>
  <c r="C10130" i="9"/>
  <c r="C10131" i="9"/>
  <c r="C10132" i="9"/>
  <c r="C10133" i="9"/>
  <c r="C10134" i="9"/>
  <c r="C10135" i="9"/>
  <c r="C10136" i="9"/>
  <c r="C10137" i="9"/>
  <c r="C10138" i="9"/>
  <c r="C10139" i="9"/>
  <c r="C10140" i="9"/>
  <c r="C10141" i="9"/>
  <c r="C10142" i="9"/>
  <c r="C10143" i="9"/>
  <c r="C10144" i="9"/>
  <c r="C10145" i="9"/>
  <c r="C10146" i="9"/>
  <c r="C10147" i="9"/>
  <c r="C10148" i="9"/>
  <c r="C10149" i="9"/>
  <c r="C10150" i="9"/>
  <c r="C10151" i="9"/>
  <c r="C10152" i="9"/>
  <c r="C10153" i="9"/>
  <c r="C10154" i="9"/>
  <c r="C10155" i="9"/>
  <c r="C10156" i="9"/>
  <c r="C10157" i="9"/>
  <c r="C10158" i="9"/>
  <c r="C10159" i="9"/>
  <c r="C10160" i="9"/>
  <c r="C10161" i="9"/>
  <c r="C10162" i="9"/>
  <c r="C10163" i="9"/>
  <c r="C10164" i="9"/>
  <c r="C10165" i="9"/>
  <c r="C10166" i="9"/>
  <c r="C10167" i="9"/>
  <c r="C10168" i="9"/>
  <c r="C10169" i="9"/>
  <c r="C10170" i="9"/>
  <c r="C10171" i="9"/>
  <c r="C10172" i="9"/>
  <c r="C10173" i="9"/>
  <c r="C10174" i="9"/>
  <c r="C10175" i="9"/>
  <c r="C10176" i="9"/>
  <c r="C10177" i="9"/>
  <c r="C10178" i="9"/>
  <c r="C10179" i="9"/>
  <c r="C10180" i="9"/>
  <c r="J22" i="8" l="1"/>
  <c r="J39" i="8"/>
  <c r="J33" i="8"/>
  <c r="I43" i="8"/>
  <c r="K39" i="8" l="1"/>
  <c r="F17" i="13" s="1"/>
  <c r="K33" i="8"/>
  <c r="F16" i="13" s="1"/>
  <c r="J43" i="8"/>
  <c r="I7" i="5"/>
  <c r="D22" i="5" s="1"/>
  <c r="F257" i="3"/>
  <c r="F242" i="3"/>
  <c r="F241" i="3"/>
  <c r="I209" i="3"/>
  <c r="I210" i="3"/>
  <c r="I211" i="3"/>
  <c r="I212" i="3"/>
  <c r="I213" i="3"/>
  <c r="I214" i="3"/>
  <c r="I215" i="3"/>
  <c r="I208" i="3"/>
  <c r="F208" i="3"/>
  <c r="G208" i="3" s="1"/>
  <c r="F209" i="3"/>
  <c r="G209" i="3" s="1"/>
  <c r="F210" i="3"/>
  <c r="G210" i="3" s="1"/>
  <c r="F211" i="3"/>
  <c r="G211" i="3" s="1"/>
  <c r="F212" i="3"/>
  <c r="G212" i="3" s="1"/>
  <c r="F213" i="3"/>
  <c r="G213" i="3" s="1"/>
  <c r="F214" i="3"/>
  <c r="G214" i="3" s="1"/>
  <c r="F215" i="3"/>
  <c r="G215" i="3" s="1"/>
  <c r="E35" i="7" l="1" a="1"/>
  <c r="E35" i="7" s="1"/>
  <c r="E27" i="7" a="1"/>
  <c r="E27" i="7" s="1"/>
  <c r="E19" i="7" a="1"/>
  <c r="E19" i="7" s="1"/>
  <c r="E11" i="7" a="1"/>
  <c r="E11" i="7" s="1"/>
  <c r="E36" i="7" a="1"/>
  <c r="E36" i="7" s="1"/>
  <c r="E34" i="7" a="1"/>
  <c r="E34" i="7" s="1"/>
  <c r="E26" i="7" a="1"/>
  <c r="E26" i="7" s="1"/>
  <c r="E18" i="7" a="1"/>
  <c r="E18" i="7" s="1"/>
  <c r="E10" i="7" a="1"/>
  <c r="E10" i="7" s="1"/>
  <c r="E20" i="7" a="1"/>
  <c r="E20" i="7" s="1"/>
  <c r="E33" i="7" a="1"/>
  <c r="E33" i="7" s="1"/>
  <c r="E25" i="7" a="1"/>
  <c r="E25" i="7" s="1"/>
  <c r="E17" i="7" a="1"/>
  <c r="E17" i="7" s="1"/>
  <c r="E9" i="7" a="1"/>
  <c r="E9" i="7" s="1"/>
  <c r="E8" i="7" a="1"/>
  <c r="E8" i="7" s="1"/>
  <c r="E4" i="7" a="1"/>
  <c r="E4" i="7" s="1"/>
  <c r="E40" i="7" a="1"/>
  <c r="E40" i="7" s="1"/>
  <c r="E32" i="7" a="1"/>
  <c r="E32" i="7" s="1"/>
  <c r="E24" i="7" a="1"/>
  <c r="E24" i="7" s="1"/>
  <c r="E16" i="7" a="1"/>
  <c r="E16" i="7" s="1"/>
  <c r="E28" i="7" a="1"/>
  <c r="E28" i="7" s="1"/>
  <c r="E39" i="7" a="1"/>
  <c r="E39" i="7" s="1"/>
  <c r="E31" i="7" a="1"/>
  <c r="E31" i="7" s="1"/>
  <c r="E23" i="7" a="1"/>
  <c r="E23" i="7" s="1"/>
  <c r="E15" i="7" a="1"/>
  <c r="E15" i="7" s="1"/>
  <c r="E7" i="7" a="1"/>
  <c r="E7" i="7" s="1"/>
  <c r="E38" i="7" a="1"/>
  <c r="E38" i="7" s="1"/>
  <c r="E30" i="7" a="1"/>
  <c r="E30" i="7" s="1"/>
  <c r="E22" i="7" a="1"/>
  <c r="E22" i="7" s="1"/>
  <c r="E14" i="7" a="1"/>
  <c r="E14" i="7" s="1"/>
  <c r="E6" i="7" a="1"/>
  <c r="E6" i="7" s="1"/>
  <c r="E37" i="7" a="1"/>
  <c r="E37" i="7" s="1"/>
  <c r="E29" i="7" a="1"/>
  <c r="E29" i="7" s="1"/>
  <c r="E21" i="7" a="1"/>
  <c r="E21" i="7" s="1"/>
  <c r="E13" i="7" a="1"/>
  <c r="E13" i="7" s="1"/>
  <c r="E5" i="7" a="1"/>
  <c r="E5" i="7" s="1"/>
  <c r="E12" i="7" a="1"/>
  <c r="E12" i="7" s="1"/>
  <c r="F20" i="8"/>
  <c r="G20" i="8" s="1"/>
  <c r="F19" i="8"/>
  <c r="G19" i="8" s="1"/>
  <c r="F21" i="8"/>
  <c r="G21" i="8" s="1"/>
  <c r="D4" i="7" a="1"/>
  <c r="D4" i="7" s="1"/>
  <c r="D5" i="6"/>
  <c r="D7" i="6"/>
  <c r="D4" i="6"/>
  <c r="D6" i="6"/>
  <c r="F7" i="6" a="1"/>
  <c r="F7" i="6" s="1"/>
  <c r="C7" i="6" a="1"/>
  <c r="C7" i="6" s="1"/>
  <c r="F6" i="6" a="1"/>
  <c r="F6" i="6" s="1"/>
  <c r="F4" i="6" a="1"/>
  <c r="F4" i="6" s="1"/>
  <c r="C6" i="6" a="1"/>
  <c r="C6" i="6" s="1"/>
  <c r="C4" i="6" a="1"/>
  <c r="C4" i="6" s="1"/>
  <c r="F5" i="6" a="1"/>
  <c r="F5" i="6" s="1"/>
  <c r="C5" i="6" a="1"/>
  <c r="C5" i="6" s="1"/>
  <c r="F4" i="7"/>
  <c r="F15" i="7"/>
  <c r="F33" i="7"/>
  <c r="F25" i="7"/>
  <c r="F17" i="7"/>
  <c r="D40" i="7" a="1"/>
  <c r="D40" i="7" s="1"/>
  <c r="D32" i="7" a="1"/>
  <c r="D32" i="7" s="1"/>
  <c r="D24" i="7" a="1"/>
  <c r="D24" i="7" s="1"/>
  <c r="F40" i="7"/>
  <c r="F32" i="7"/>
  <c r="F24" i="7"/>
  <c r="F16" i="7"/>
  <c r="D39" i="7" a="1"/>
  <c r="D39" i="7" s="1"/>
  <c r="D31" i="7" a="1"/>
  <c r="D31" i="7" s="1"/>
  <c r="F39" i="7"/>
  <c r="F31" i="7"/>
  <c r="F23" i="7"/>
  <c r="D38" i="7" a="1"/>
  <c r="D38" i="7" s="1"/>
  <c r="D30" i="7" a="1"/>
  <c r="D30" i="7" s="1"/>
  <c r="F34" i="7"/>
  <c r="F26" i="7"/>
  <c r="F18" i="7"/>
  <c r="F10" i="7"/>
  <c r="D33" i="7" a="1"/>
  <c r="D33" i="7" s="1"/>
  <c r="F38" i="7"/>
  <c r="F30" i="7"/>
  <c r="F22" i="7"/>
  <c r="F14" i="7"/>
  <c r="D37" i="7" a="1"/>
  <c r="D37" i="7" s="1"/>
  <c r="D29" i="7" a="1"/>
  <c r="D29" i="7" s="1"/>
  <c r="D25" i="7" a="1"/>
  <c r="D25" i="7" s="1"/>
  <c r="F37" i="7"/>
  <c r="F29" i="7"/>
  <c r="F21" i="7"/>
  <c r="F13" i="7"/>
  <c r="D36" i="7" a="1"/>
  <c r="D36" i="7" s="1"/>
  <c r="D28" i="7" a="1"/>
  <c r="D28" i="7" s="1"/>
  <c r="F36" i="7"/>
  <c r="F28" i="7"/>
  <c r="F20" i="7"/>
  <c r="F12" i="7"/>
  <c r="D35" i="7" a="1"/>
  <c r="D35" i="7" s="1"/>
  <c r="D27" i="7" a="1"/>
  <c r="D27" i="7" s="1"/>
  <c r="F35" i="7"/>
  <c r="F27" i="7"/>
  <c r="F19" i="7"/>
  <c r="F11" i="7"/>
  <c r="D34" i="7" a="1"/>
  <c r="D34" i="7" s="1"/>
  <c r="D26" i="7" a="1"/>
  <c r="D26" i="7" s="1"/>
  <c r="D20" i="5"/>
  <c r="F4" i="13" s="1"/>
  <c r="F5" i="7"/>
  <c r="F6" i="7"/>
  <c r="F7" i="7"/>
  <c r="F8" i="7"/>
  <c r="F9" i="7"/>
  <c r="D5" i="7" a="1"/>
  <c r="D5" i="7" s="1"/>
  <c r="D6" i="7" a="1"/>
  <c r="D6" i="7" s="1"/>
  <c r="D7" i="7" a="1"/>
  <c r="D7" i="7" s="1"/>
  <c r="D8" i="7" a="1"/>
  <c r="D8" i="7" s="1"/>
  <c r="D9" i="7" a="1"/>
  <c r="D9" i="7" s="1"/>
  <c r="D10" i="7" a="1"/>
  <c r="D10" i="7" s="1"/>
  <c r="D11" i="7" a="1"/>
  <c r="D11" i="7" s="1"/>
  <c r="D12" i="7" a="1"/>
  <c r="D12" i="7" s="1"/>
  <c r="D13" i="7" a="1"/>
  <c r="D13" i="7" s="1"/>
  <c r="D14" i="7" a="1"/>
  <c r="D14" i="7" s="1"/>
  <c r="D15" i="7" a="1"/>
  <c r="D15" i="7" s="1"/>
  <c r="D16" i="7" a="1"/>
  <c r="D16" i="7" s="1"/>
  <c r="D17" i="7" a="1"/>
  <c r="D17" i="7" s="1"/>
  <c r="D18" i="7" a="1"/>
  <c r="D18" i="7" s="1"/>
  <c r="D19" i="7" a="1"/>
  <c r="D19" i="7" s="1"/>
  <c r="D20" i="7" a="1"/>
  <c r="D20" i="7" s="1"/>
  <c r="D21" i="7" a="1"/>
  <c r="D21" i="7" s="1"/>
  <c r="D22" i="7" a="1"/>
  <c r="D22" i="7" s="1"/>
  <c r="D23" i="7" a="1"/>
  <c r="D23" i="7" s="1"/>
  <c r="F10" i="8"/>
  <c r="G10" i="8" s="1"/>
  <c r="F18" i="8"/>
  <c r="G18" i="8" s="1"/>
  <c r="F31" i="8"/>
  <c r="G31" i="8" s="1"/>
  <c r="F11" i="8"/>
  <c r="G11" i="8" s="1"/>
  <c r="F24" i="8"/>
  <c r="F32" i="8"/>
  <c r="G32" i="8" s="1"/>
  <c r="F4" i="8"/>
  <c r="G4" i="8" s="1"/>
  <c r="F12" i="8"/>
  <c r="F25" i="8"/>
  <c r="G25" i="8" s="1"/>
  <c r="F35" i="8"/>
  <c r="F5" i="8"/>
  <c r="G5" i="8" s="1"/>
  <c r="F13" i="8"/>
  <c r="F26" i="8"/>
  <c r="G26" i="8" s="1"/>
  <c r="F36" i="8"/>
  <c r="G36" i="8" s="1"/>
  <c r="F6" i="8"/>
  <c r="G6" i="8" s="1"/>
  <c r="F14" i="8"/>
  <c r="G14" i="8" s="1"/>
  <c r="F27" i="8"/>
  <c r="G27" i="8" s="1"/>
  <c r="F37" i="8"/>
  <c r="G37" i="8" s="1"/>
  <c r="F7" i="8"/>
  <c r="G7" i="8" s="1"/>
  <c r="F15" i="8"/>
  <c r="G15" i="8" s="1"/>
  <c r="F28" i="8"/>
  <c r="G28" i="8" s="1"/>
  <c r="F38" i="8"/>
  <c r="G38" i="8" s="1"/>
  <c r="F8" i="8"/>
  <c r="G8" i="8" s="1"/>
  <c r="F16" i="8"/>
  <c r="G16" i="8" s="1"/>
  <c r="F29" i="8"/>
  <c r="G29" i="8" s="1"/>
  <c r="F3" i="8"/>
  <c r="F9" i="8"/>
  <c r="F17" i="8"/>
  <c r="G17" i="8" s="1"/>
  <c r="F30" i="8"/>
  <c r="G30" i="8" s="1"/>
  <c r="D21" i="5"/>
  <c r="I9" i="5" a="1"/>
  <c r="I9" i="5" s="1"/>
  <c r="F184" i="3"/>
  <c r="G184" i="3" s="1"/>
  <c r="F185" i="3"/>
  <c r="G185" i="3" s="1"/>
  <c r="F186" i="3"/>
  <c r="G186" i="3" s="1"/>
  <c r="F187" i="3"/>
  <c r="G187" i="3" s="1"/>
  <c r="F188" i="3"/>
  <c r="G188" i="3" s="1"/>
  <c r="F189" i="3"/>
  <c r="G189" i="3" s="1"/>
  <c r="F190" i="3"/>
  <c r="G190" i="3" s="1"/>
  <c r="F191" i="3"/>
  <c r="G191" i="3" s="1"/>
  <c r="F192" i="3"/>
  <c r="G192" i="3" s="1"/>
  <c r="F193" i="3"/>
  <c r="G193" i="3" s="1"/>
  <c r="F194" i="3"/>
  <c r="G194" i="3" s="1"/>
  <c r="F159" i="3"/>
  <c r="G159" i="3" s="1"/>
  <c r="F155" i="3"/>
  <c r="G155" i="3" s="1"/>
  <c r="F156" i="3"/>
  <c r="G156" i="3" s="1"/>
  <c r="F157" i="3"/>
  <c r="G157" i="3" s="1"/>
  <c r="F158" i="3"/>
  <c r="G158" i="3" s="1"/>
  <c r="F122" i="3"/>
  <c r="G122" i="3" s="1"/>
  <c r="F123" i="3"/>
  <c r="G123" i="3" s="1"/>
  <c r="F124" i="3"/>
  <c r="G124" i="3" s="1"/>
  <c r="F125" i="3"/>
  <c r="G125" i="3" s="1"/>
  <c r="F121" i="3"/>
  <c r="G121" i="3" s="1"/>
  <c r="F3" i="3"/>
  <c r="G3" i="3" s="1"/>
  <c r="F4" i="3"/>
  <c r="G4" i="3" s="1"/>
  <c r="F5" i="3"/>
  <c r="G5" i="3" s="1"/>
  <c r="F6" i="3"/>
  <c r="G6" i="3" s="1"/>
  <c r="F7" i="3"/>
  <c r="G7" i="3" s="1"/>
  <c r="F8" i="3"/>
  <c r="G8" i="3" s="1"/>
  <c r="F9" i="3"/>
  <c r="G9" i="3" s="1"/>
  <c r="F10" i="3"/>
  <c r="G10" i="3" s="1"/>
  <c r="F11" i="3"/>
  <c r="G11" i="3" s="1"/>
  <c r="F12" i="3"/>
  <c r="G12" i="3" s="1"/>
  <c r="F13" i="3"/>
  <c r="G13" i="3" s="1"/>
  <c r="F14" i="3"/>
  <c r="G14" i="3" s="1"/>
  <c r="F15" i="3"/>
  <c r="G15" i="3" s="1"/>
  <c r="F16" i="3"/>
  <c r="G16" i="3" s="1"/>
  <c r="F17" i="3"/>
  <c r="G17" i="3" s="1"/>
  <c r="F18" i="3"/>
  <c r="G18" i="3" s="1"/>
  <c r="F19" i="3"/>
  <c r="G19" i="3" s="1"/>
  <c r="F20" i="3"/>
  <c r="G20" i="3" s="1"/>
  <c r="F21" i="3"/>
  <c r="G21" i="3" s="1"/>
  <c r="F22" i="3"/>
  <c r="G22" i="3" s="1"/>
  <c r="F23" i="3"/>
  <c r="G23" i="3" s="1"/>
  <c r="F24" i="3"/>
  <c r="G24" i="3" s="1"/>
  <c r="F25" i="3"/>
  <c r="G25" i="3" s="1"/>
  <c r="F26" i="3"/>
  <c r="G26" i="3" s="1"/>
  <c r="F27" i="3"/>
  <c r="G27" i="3" s="1"/>
  <c r="F28" i="3"/>
  <c r="G28" i="3" s="1"/>
  <c r="F29" i="3"/>
  <c r="G29" i="3" s="1"/>
  <c r="F30" i="3"/>
  <c r="G30" i="3" s="1"/>
  <c r="F31" i="3"/>
  <c r="G31" i="3" s="1"/>
  <c r="F32" i="3"/>
  <c r="G32" i="3" s="1"/>
  <c r="F33" i="3"/>
  <c r="G33" i="3" s="1"/>
  <c r="F34" i="3"/>
  <c r="G34" i="3" s="1"/>
  <c r="F35" i="3"/>
  <c r="G35" i="3" s="1"/>
  <c r="F36" i="3"/>
  <c r="G36" i="3" s="1"/>
  <c r="F37" i="3"/>
  <c r="G37" i="3" s="1"/>
  <c r="F38" i="3"/>
  <c r="G38" i="3" s="1"/>
  <c r="F39" i="3"/>
  <c r="G39" i="3" s="1"/>
  <c r="F40" i="3"/>
  <c r="G40" i="3" s="1"/>
  <c r="F41" i="3"/>
  <c r="G41" i="3" s="1"/>
  <c r="F42" i="3"/>
  <c r="G42" i="3" s="1"/>
  <c r="F43" i="3"/>
  <c r="G43" i="3" s="1"/>
  <c r="F51" i="3"/>
  <c r="G51" i="3" s="1"/>
  <c r="F44" i="3"/>
  <c r="G44" i="3" s="1"/>
  <c r="F45" i="3"/>
  <c r="G45" i="3" s="1"/>
  <c r="F46" i="3"/>
  <c r="G46" i="3" s="1"/>
  <c r="F47" i="3"/>
  <c r="G47" i="3" s="1"/>
  <c r="F48" i="3"/>
  <c r="G48" i="3" s="1"/>
  <c r="F49" i="3"/>
  <c r="G49" i="3" s="1"/>
  <c r="F50" i="3"/>
  <c r="G50" i="3" s="1"/>
  <c r="F52" i="3"/>
  <c r="G52" i="3" s="1"/>
  <c r="F63" i="3"/>
  <c r="G63" i="3" s="1"/>
  <c r="F53" i="3"/>
  <c r="G53" i="3" s="1"/>
  <c r="F54" i="3"/>
  <c r="G54" i="3" s="1"/>
  <c r="F55" i="3"/>
  <c r="G55" i="3" s="1"/>
  <c r="F56" i="3"/>
  <c r="G56" i="3" s="1"/>
  <c r="F57" i="3"/>
  <c r="G57" i="3" s="1"/>
  <c r="F58" i="3"/>
  <c r="G58" i="3" s="1"/>
  <c r="F59" i="3"/>
  <c r="G59" i="3" s="1"/>
  <c r="F60" i="3"/>
  <c r="G60" i="3" s="1"/>
  <c r="F61" i="3"/>
  <c r="G61" i="3" s="1"/>
  <c r="F62" i="3"/>
  <c r="G62" i="3" s="1"/>
  <c r="F92" i="3"/>
  <c r="G92" i="3" s="1"/>
  <c r="F64" i="3"/>
  <c r="G64" i="3" s="1"/>
  <c r="F65" i="3"/>
  <c r="G65" i="3" s="1"/>
  <c r="F66" i="3"/>
  <c r="G66" i="3" s="1"/>
  <c r="F67" i="3"/>
  <c r="G67" i="3" s="1"/>
  <c r="F68" i="3"/>
  <c r="G68" i="3" s="1"/>
  <c r="F69" i="3"/>
  <c r="G69" i="3" s="1"/>
  <c r="F70" i="3"/>
  <c r="G70" i="3" s="1"/>
  <c r="F71" i="3"/>
  <c r="G71" i="3" s="1"/>
  <c r="F72" i="3"/>
  <c r="G72" i="3" s="1"/>
  <c r="F73" i="3"/>
  <c r="G73" i="3" s="1"/>
  <c r="F74" i="3"/>
  <c r="G74" i="3" s="1"/>
  <c r="F75" i="3"/>
  <c r="G75" i="3" s="1"/>
  <c r="F76" i="3"/>
  <c r="G76" i="3" s="1"/>
  <c r="F77" i="3"/>
  <c r="G77" i="3" s="1"/>
  <c r="F78" i="3"/>
  <c r="G78" i="3" s="1"/>
  <c r="F79" i="3"/>
  <c r="G79" i="3" s="1"/>
  <c r="F80" i="3"/>
  <c r="G80" i="3" s="1"/>
  <c r="F81" i="3"/>
  <c r="G81" i="3" s="1"/>
  <c r="F82" i="3"/>
  <c r="G82" i="3" s="1"/>
  <c r="F83" i="3"/>
  <c r="G83" i="3" s="1"/>
  <c r="F84" i="3"/>
  <c r="G84" i="3" s="1"/>
  <c r="F85" i="3"/>
  <c r="G85" i="3" s="1"/>
  <c r="F86" i="3"/>
  <c r="G86" i="3" s="1"/>
  <c r="F87" i="3"/>
  <c r="G87" i="3" s="1"/>
  <c r="F88" i="3"/>
  <c r="G88" i="3" s="1"/>
  <c r="F89" i="3"/>
  <c r="G89" i="3" s="1"/>
  <c r="F90" i="3"/>
  <c r="G90" i="3" s="1"/>
  <c r="F91" i="3"/>
  <c r="G91" i="3" s="1"/>
  <c r="F93" i="3"/>
  <c r="G93" i="3" s="1"/>
  <c r="F94" i="3"/>
  <c r="G94" i="3" s="1"/>
  <c r="F95" i="3"/>
  <c r="G95" i="3" s="1"/>
  <c r="F96" i="3"/>
  <c r="G96" i="3" s="1"/>
  <c r="F103" i="3"/>
  <c r="G103" i="3" s="1"/>
  <c r="F97" i="3"/>
  <c r="G97" i="3" s="1"/>
  <c r="F98" i="3"/>
  <c r="G98" i="3" s="1"/>
  <c r="O213" i="3" s="1"/>
  <c r="F99" i="3"/>
  <c r="G99" i="3" s="1"/>
  <c r="F100" i="3"/>
  <c r="G100" i="3" s="1"/>
  <c r="F101" i="3"/>
  <c r="G101" i="3" s="1"/>
  <c r="F102" i="3"/>
  <c r="G102" i="3" s="1"/>
  <c r="F104" i="3"/>
  <c r="G104" i="3" s="1"/>
  <c r="F105" i="3"/>
  <c r="G105" i="3" s="1"/>
  <c r="F106" i="3"/>
  <c r="G106" i="3" s="1"/>
  <c r="F107" i="3"/>
  <c r="G107" i="3" s="1"/>
  <c r="F108" i="3"/>
  <c r="G108" i="3" s="1"/>
  <c r="F120" i="3"/>
  <c r="G120" i="3" s="1"/>
  <c r="F126" i="3"/>
  <c r="G126" i="3" s="1"/>
  <c r="F127" i="3"/>
  <c r="G127" i="3" s="1"/>
  <c r="F128" i="3"/>
  <c r="G128" i="3" s="1"/>
  <c r="F129" i="3"/>
  <c r="G129" i="3" s="1"/>
  <c r="F130" i="3"/>
  <c r="G130" i="3" s="1"/>
  <c r="F131" i="3"/>
  <c r="G131" i="3" s="1"/>
  <c r="F132" i="3"/>
  <c r="G132" i="3" s="1"/>
  <c r="F133" i="3"/>
  <c r="G133" i="3" s="1"/>
  <c r="F134" i="3"/>
  <c r="G134" i="3" s="1"/>
  <c r="F135" i="3"/>
  <c r="G135" i="3" s="1"/>
  <c r="F136" i="3"/>
  <c r="G136" i="3" s="1"/>
  <c r="F137" i="3"/>
  <c r="G137" i="3" s="1"/>
  <c r="F138" i="3"/>
  <c r="G138" i="3" s="1"/>
  <c r="F139" i="3"/>
  <c r="G139" i="3" s="1"/>
  <c r="F140" i="3"/>
  <c r="G140" i="3" s="1"/>
  <c r="F141" i="3"/>
  <c r="G141" i="3" s="1"/>
  <c r="F142" i="3"/>
  <c r="G142" i="3" s="1"/>
  <c r="F143" i="3"/>
  <c r="G143" i="3" s="1"/>
  <c r="F144" i="3"/>
  <c r="G144" i="3" s="1"/>
  <c r="F145" i="3"/>
  <c r="G145" i="3" s="1"/>
  <c r="F146" i="3"/>
  <c r="G146" i="3" s="1"/>
  <c r="F147" i="3"/>
  <c r="G147" i="3" s="1"/>
  <c r="F148" i="3"/>
  <c r="G148" i="3" s="1"/>
  <c r="F149" i="3"/>
  <c r="G149" i="3" s="1"/>
  <c r="F150" i="3"/>
  <c r="G150" i="3" s="1"/>
  <c r="F151" i="3"/>
  <c r="G151" i="3" s="1"/>
  <c r="F152" i="3"/>
  <c r="G152" i="3" s="1"/>
  <c r="F153" i="3"/>
  <c r="G153" i="3" s="1"/>
  <c r="F154" i="3"/>
  <c r="G154" i="3" s="1"/>
  <c r="F160" i="3"/>
  <c r="G160" i="3" s="1"/>
  <c r="F161" i="3"/>
  <c r="G161" i="3" s="1"/>
  <c r="F162" i="3"/>
  <c r="G162" i="3" s="1"/>
  <c r="F163" i="3"/>
  <c r="G163" i="3" s="1"/>
  <c r="F164" i="3"/>
  <c r="G164" i="3" s="1"/>
  <c r="F165" i="3"/>
  <c r="G165" i="3" s="1"/>
  <c r="F166" i="3"/>
  <c r="G166" i="3" s="1"/>
  <c r="F167" i="3"/>
  <c r="G167" i="3" s="1"/>
  <c r="F168" i="3"/>
  <c r="G168" i="3" s="1"/>
  <c r="F169" i="3"/>
  <c r="G169" i="3" s="1"/>
  <c r="F170" i="3"/>
  <c r="G170" i="3" s="1"/>
  <c r="F183" i="3"/>
  <c r="G183" i="3" s="1"/>
  <c r="F196" i="3"/>
  <c r="G196" i="3" s="1"/>
  <c r="F197" i="3"/>
  <c r="G197" i="3" s="1"/>
  <c r="F198" i="3"/>
  <c r="G198" i="3" s="1"/>
  <c r="F199" i="3"/>
  <c r="G199" i="3" s="1"/>
  <c r="F202" i="3"/>
  <c r="G202" i="3" s="1"/>
  <c r="F203" i="3"/>
  <c r="G203" i="3" s="1"/>
  <c r="F206" i="3"/>
  <c r="G206" i="3" s="1"/>
  <c r="F207" i="3"/>
  <c r="G207" i="3" s="1"/>
  <c r="F216" i="3"/>
  <c r="G216" i="3" s="1"/>
  <c r="F217" i="3"/>
  <c r="G217" i="3" s="1"/>
  <c r="F218" i="3"/>
  <c r="G218" i="3" s="1"/>
  <c r="F219" i="3"/>
  <c r="G219" i="3" s="1"/>
  <c r="F220" i="3"/>
  <c r="G220" i="3" s="1"/>
  <c r="F221" i="3"/>
  <c r="G221" i="3" s="1"/>
  <c r="F222" i="3"/>
  <c r="G222" i="3" s="1"/>
  <c r="F223" i="3"/>
  <c r="G223" i="3" s="1"/>
  <c r="F224" i="3"/>
  <c r="G224" i="3" s="1"/>
  <c r="F225" i="3"/>
  <c r="G225" i="3" s="1"/>
  <c r="F226" i="3"/>
  <c r="G226" i="3" s="1"/>
  <c r="F227" i="3"/>
  <c r="G227" i="3" s="1"/>
  <c r="F235" i="3"/>
  <c r="G235" i="3" s="1"/>
  <c r="F236" i="3"/>
  <c r="G236" i="3" s="1"/>
  <c r="F237" i="3"/>
  <c r="G237" i="3" s="1"/>
  <c r="F238" i="3"/>
  <c r="G238" i="3" s="1"/>
  <c r="F239" i="3"/>
  <c r="G239" i="3" s="1"/>
  <c r="F240" i="3"/>
  <c r="G240" i="3" s="1"/>
  <c r="G241" i="3"/>
  <c r="G242" i="3"/>
  <c r="F243" i="3"/>
  <c r="G243" i="3" s="1"/>
  <c r="F244" i="3"/>
  <c r="G244" i="3" s="1"/>
  <c r="F245" i="3"/>
  <c r="G245" i="3" s="1"/>
  <c r="F246" i="3"/>
  <c r="G246" i="3" s="1"/>
  <c r="F247" i="3"/>
  <c r="G247" i="3" s="1"/>
  <c r="F248" i="3"/>
  <c r="G248" i="3" s="1"/>
  <c r="F249" i="3"/>
  <c r="G249" i="3" s="1"/>
  <c r="F250" i="3"/>
  <c r="G250" i="3" s="1"/>
  <c r="F251" i="3"/>
  <c r="G251" i="3" s="1"/>
  <c r="F252" i="3"/>
  <c r="G252" i="3" s="1"/>
  <c r="F253" i="3"/>
  <c r="G253" i="3" s="1"/>
  <c r="F254" i="3"/>
  <c r="G254" i="3" s="1"/>
  <c r="F255" i="3"/>
  <c r="G255" i="3" s="1"/>
  <c r="F256" i="3"/>
  <c r="G256" i="3" s="1"/>
  <c r="G257" i="3"/>
  <c r="F258" i="3"/>
  <c r="G258" i="3" s="1"/>
  <c r="F259" i="3"/>
  <c r="G259" i="3" s="1"/>
  <c r="F260" i="3"/>
  <c r="G260" i="3" s="1"/>
  <c r="F261" i="3"/>
  <c r="G261" i="3" s="1"/>
  <c r="F262" i="3"/>
  <c r="G262" i="3" s="1"/>
  <c r="F263" i="3"/>
  <c r="G263" i="3" s="1"/>
  <c r="F264" i="3"/>
  <c r="G264" i="3" s="1"/>
  <c r="F265" i="3"/>
  <c r="G265" i="3" s="1"/>
  <c r="F266" i="3"/>
  <c r="G266" i="3" s="1"/>
  <c r="F267" i="3"/>
  <c r="G267" i="3" s="1"/>
  <c r="F268" i="3"/>
  <c r="G268" i="3" s="1"/>
  <c r="F269" i="3"/>
  <c r="G269" i="3" s="1"/>
  <c r="F270" i="3"/>
  <c r="G270" i="3" s="1"/>
  <c r="F271" i="3"/>
  <c r="G271" i="3" s="1"/>
  <c r="F272" i="3"/>
  <c r="G272" i="3" s="1"/>
  <c r="F273" i="3"/>
  <c r="G273" i="3" s="1"/>
  <c r="F274" i="3"/>
  <c r="G274" i="3" s="1"/>
  <c r="F275" i="3"/>
  <c r="G275" i="3" s="1"/>
  <c r="F276" i="3"/>
  <c r="G276" i="3" s="1"/>
  <c r="F277" i="3"/>
  <c r="G277" i="3" s="1"/>
  <c r="F278" i="3"/>
  <c r="G278" i="3" s="1"/>
  <c r="F279" i="3"/>
  <c r="G279" i="3" s="1"/>
  <c r="F280" i="3"/>
  <c r="G280" i="3" s="1"/>
  <c r="F281" i="3"/>
  <c r="G281" i="3" s="1"/>
  <c r="F282" i="3"/>
  <c r="G282" i="3" s="1"/>
  <c r="F283" i="3"/>
  <c r="G283" i="3" s="1"/>
  <c r="F284" i="3"/>
  <c r="G284" i="3" s="1"/>
  <c r="F285" i="3"/>
  <c r="G285" i="3" s="1"/>
  <c r="F286" i="3"/>
  <c r="G286" i="3" s="1"/>
  <c r="F287" i="3"/>
  <c r="G287" i="3" s="1"/>
  <c r="F288" i="3"/>
  <c r="G288" i="3" s="1"/>
  <c r="F289" i="3"/>
  <c r="G289" i="3" s="1"/>
  <c r="F290" i="3"/>
  <c r="G290" i="3" s="1"/>
  <c r="F291" i="3"/>
  <c r="G291" i="3" s="1"/>
  <c r="F292" i="3"/>
  <c r="G292" i="3" s="1"/>
  <c r="F293" i="3"/>
  <c r="G293" i="3" s="1"/>
  <c r="F294" i="3"/>
  <c r="G294" i="3" s="1"/>
  <c r="F295" i="3"/>
  <c r="G295" i="3" s="1"/>
  <c r="F296" i="3"/>
  <c r="G296" i="3" s="1"/>
  <c r="F297" i="3"/>
  <c r="G297" i="3" s="1"/>
  <c r="F298" i="3"/>
  <c r="G298" i="3" s="1"/>
  <c r="F299" i="3"/>
  <c r="G299" i="3" s="1"/>
  <c r="F300" i="3"/>
  <c r="G300" i="3" s="1"/>
  <c r="F301" i="3"/>
  <c r="G301" i="3" s="1"/>
  <c r="F302" i="3"/>
  <c r="G302" i="3" s="1"/>
  <c r="F303" i="3"/>
  <c r="G303" i="3" s="1"/>
  <c r="F304" i="3"/>
  <c r="G304" i="3" s="1"/>
  <c r="F305" i="3"/>
  <c r="G305" i="3" s="1"/>
  <c r="F306" i="3"/>
  <c r="G306" i="3" s="1"/>
  <c r="F307" i="3"/>
  <c r="G307" i="3" s="1"/>
  <c r="F308" i="3"/>
  <c r="G308" i="3" s="1"/>
  <c r="F309" i="3"/>
  <c r="G309" i="3" s="1"/>
  <c r="F310" i="3"/>
  <c r="G310" i="3" s="1"/>
  <c r="F311" i="3"/>
  <c r="G311" i="3" s="1"/>
  <c r="F312" i="3"/>
  <c r="G312" i="3" s="1"/>
  <c r="F313" i="3"/>
  <c r="G313" i="3" s="1"/>
  <c r="F314" i="3"/>
  <c r="G314" i="3" s="1"/>
  <c r="F315" i="3"/>
  <c r="G315" i="3" s="1"/>
  <c r="F316" i="3"/>
  <c r="G316" i="3" s="1"/>
  <c r="F317" i="3"/>
  <c r="G317" i="3" s="1"/>
  <c r="F318" i="3"/>
  <c r="G318" i="3" s="1"/>
  <c r="F319" i="3"/>
  <c r="G319" i="3" s="1"/>
  <c r="F320" i="3"/>
  <c r="G320" i="3" s="1"/>
  <c r="F321" i="3"/>
  <c r="G321" i="3" s="1"/>
  <c r="F322" i="3"/>
  <c r="G322" i="3" s="1"/>
  <c r="F323" i="3"/>
  <c r="G323" i="3" s="1"/>
  <c r="F324" i="3"/>
  <c r="G324" i="3" s="1"/>
  <c r="F325" i="3"/>
  <c r="G325" i="3" s="1"/>
  <c r="F326" i="3"/>
  <c r="G326" i="3" s="1"/>
  <c r="F327" i="3"/>
  <c r="G327" i="3" s="1"/>
  <c r="F328" i="3"/>
  <c r="G328" i="3" s="1"/>
  <c r="F329" i="3"/>
  <c r="G329" i="3" s="1"/>
  <c r="F330" i="3"/>
  <c r="G330" i="3" s="1"/>
  <c r="F331" i="3"/>
  <c r="G331" i="3" s="1"/>
  <c r="F332" i="3"/>
  <c r="G332" i="3" s="1"/>
  <c r="F333" i="3"/>
  <c r="G333" i="3" s="1"/>
  <c r="F334" i="3"/>
  <c r="G334" i="3" s="1"/>
  <c r="F335" i="3"/>
  <c r="G335" i="3" s="1"/>
  <c r="F336" i="3"/>
  <c r="G336" i="3" s="1"/>
  <c r="F337" i="3"/>
  <c r="G337" i="3" s="1"/>
  <c r="F338" i="3"/>
  <c r="G338" i="3" s="1"/>
  <c r="F2" i="3"/>
  <c r="G2" i="3" s="1"/>
  <c r="R225" i="3"/>
  <c r="K261" i="3"/>
  <c r="L252" i="3"/>
  <c r="K252" i="3" s="1"/>
  <c r="L249" i="3"/>
  <c r="K249" i="3" s="1"/>
  <c r="L246" i="3"/>
  <c r="K246" i="3" s="1"/>
  <c r="L203" i="3"/>
  <c r="K203" i="3" s="1"/>
  <c r="K126" i="3"/>
  <c r="I126"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I62" i="3"/>
  <c r="I61" i="3"/>
  <c r="I60" i="3"/>
  <c r="I59" i="3"/>
  <c r="I58" i="3"/>
  <c r="I57" i="3"/>
  <c r="I56" i="3"/>
  <c r="I55" i="3"/>
  <c r="I54" i="3"/>
  <c r="I53" i="3"/>
  <c r="K63" i="3"/>
  <c r="I63" i="3"/>
  <c r="J50" i="3"/>
  <c r="J49" i="3"/>
  <c r="J48" i="3"/>
  <c r="J47" i="3"/>
  <c r="J46" i="3"/>
  <c r="J45" i="3"/>
  <c r="J44" i="3"/>
  <c r="K25" i="3"/>
  <c r="K14" i="3"/>
  <c r="H4" i="3"/>
  <c r="H339" i="3" s="1"/>
  <c r="G13" i="8" l="1"/>
  <c r="F22" i="8"/>
  <c r="D8" i="6"/>
  <c r="F41" i="7"/>
  <c r="F41" i="8" s="1"/>
  <c r="F42" i="7"/>
  <c r="O74" i="3"/>
  <c r="O75" i="3"/>
  <c r="O88" i="3"/>
  <c r="G12" i="8"/>
  <c r="F33" i="8"/>
  <c r="G24" i="8"/>
  <c r="G9" i="8"/>
  <c r="G3" i="8"/>
  <c r="F39" i="8"/>
  <c r="G35" i="8"/>
  <c r="O304" i="3"/>
  <c r="I339" i="3"/>
  <c r="K339" i="3"/>
  <c r="J339" i="3"/>
  <c r="P88" i="3"/>
  <c r="P213" i="3"/>
  <c r="Q213" i="3" s="1"/>
  <c r="R213" i="3" s="1"/>
  <c r="P75" i="3"/>
  <c r="Q75" i="3" s="1"/>
  <c r="R75" i="3" s="1"/>
  <c r="P330" i="3"/>
  <c r="P74" i="3"/>
  <c r="O330" i="3"/>
  <c r="P304" i="3"/>
  <c r="L338" i="3"/>
  <c r="L339" i="3" s="1"/>
  <c r="F42" i="8" l="1"/>
  <c r="D4" i="16"/>
  <c r="B2" i="16" s="1"/>
  <c r="G22" i="8"/>
  <c r="F8" i="13" s="1"/>
  <c r="G33" i="8"/>
  <c r="F9" i="13" s="1"/>
  <c r="G39" i="8"/>
  <c r="F10" i="13" s="1"/>
  <c r="G41" i="8"/>
  <c r="F11" i="13" s="1"/>
  <c r="Q74" i="3"/>
  <c r="R74" i="3" s="1"/>
  <c r="Q88" i="3"/>
  <c r="R88" i="3" s="1"/>
  <c r="Q304" i="3"/>
  <c r="R304" i="3" s="1"/>
  <c r="Q330" i="3"/>
  <c r="R330" i="3" s="1"/>
  <c r="S330" i="3" s="1"/>
  <c r="D48" i="16" l="1"/>
  <c r="F43" i="8"/>
  <c r="G42" i="8"/>
  <c r="F12" i="13" s="1"/>
  <c r="K22" i="8"/>
  <c r="F18" i="13"/>
  <c r="S213" i="3"/>
  <c r="G43" i="8" l="1"/>
  <c r="F15" i="13"/>
  <c r="F19" i="13" s="1"/>
  <c r="F13" i="13"/>
  <c r="K43" i="8"/>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2" i="1"/>
  <c r="I8" i="5"/>
  <c r="B5" i="14" l="1"/>
  <c r="L43" i="8"/>
  <c r="F20" i="13"/>
  <c r="F21" i="13" s="1"/>
  <c r="F22" i="13" s="1"/>
  <c r="C24"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Tisinger, Katherine M.</author>
  </authors>
  <commentList>
    <comment ref="D20" authorId="0" shapeId="0" xr:uid="{F5BF96C0-9E45-430A-B2E6-5C78394BA8D6}">
      <text>
        <r>
          <rPr>
            <sz val="9"/>
            <color indexed="81"/>
            <rFont val="Tahoma"/>
            <family val="2"/>
          </rPr>
          <t>Funds were allocated on a per capita basis</t>
        </r>
      </text>
    </comment>
    <comment ref="D22" authorId="0" shapeId="0" xr:uid="{D7D3BEC5-3503-4BB6-B18B-DB48F0C5A177}">
      <text>
        <r>
          <rPr>
            <sz val="9"/>
            <color indexed="81"/>
            <rFont val="Tahoma"/>
            <family val="2"/>
          </rPr>
          <t>Total Eligible Amount minus Round 1 distribution plus other adjustments as warranted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Fahle, Heath (A&amp;F)</author>
    <author>Tisinger, Katherine M.</author>
  </authors>
  <commentList>
    <comment ref="F2" authorId="0" shapeId="0" xr:uid="{6C48EFC9-C779-4BE3-9A45-7FB4702E7B57}">
      <text>
        <r>
          <rPr>
            <sz val="9"/>
            <color indexed="81"/>
            <rFont val="Tahoma"/>
            <family val="2"/>
          </rPr>
          <t xml:space="preserve">Gross total costs associated with estimated or incurred expenses in the category
</t>
        </r>
      </text>
    </comment>
    <comment ref="G2" authorId="0" shapeId="0" xr:uid="{3173A48B-E881-4BA3-868F-583F4E89E099}">
      <text>
        <r>
          <rPr>
            <sz val="9"/>
            <color indexed="81"/>
            <rFont val="Tahoma"/>
            <family val="2"/>
          </rPr>
          <t xml:space="preserve">Cost that are projected to be eligible for FEMA reimbursement are adjusted accordingly (FEMA assumed to pay 75 percent; CvRF assumed to pay 25 percent). Costs projected to be ineligible for FEMA are addressed fully by CvRF (100 percent).
</t>
        </r>
      </text>
    </comment>
    <comment ref="H2" authorId="1" shapeId="0" xr:uid="{0012795F-571D-4C98-80C5-D53DD8B66881}">
      <text>
        <r>
          <rPr>
            <sz val="9"/>
            <color indexed="81"/>
            <rFont val="Tahoma"/>
            <family val="2"/>
          </rPr>
          <t>Please  reallocate these funds to eligible uses as specified in Attachment A  using "Cashflow Allocation" tab</t>
        </r>
      </text>
    </comment>
    <comment ref="I2" authorId="0" shapeId="0" xr:uid="{5D7D9788-44FF-404F-B7ED-FF705B3B8148}">
      <text>
        <r>
          <rPr>
            <sz val="9"/>
            <color indexed="81"/>
            <rFont val="Tahoma"/>
            <family val="2"/>
          </rPr>
          <t xml:space="preserve">Gross total costs associated with estimated or incurred expenses in the category
</t>
        </r>
      </text>
    </comment>
    <comment ref="J2" authorId="0" shapeId="0" xr:uid="{C0F3C4EE-8ADE-43F0-AAAE-476695F187BF}">
      <text>
        <r>
          <rPr>
            <sz val="9"/>
            <color indexed="81"/>
            <rFont val="Tahoma"/>
            <family val="2"/>
          </rPr>
          <t>Cost that are projected to be eligible for FEMA reimbursement are adjusted accordingly (FEMA assumed to pay 75 percent; CvRF assumed to pay 25 percent). Costs projected to be ineligible for FEMA are addressed fully by CvRF (100 percent).</t>
        </r>
      </text>
    </comment>
    <comment ref="G41" authorId="1" shapeId="0" xr:uid="{FC995B88-3B26-4B24-833A-DFA0809BE703}">
      <text>
        <r>
          <rPr>
            <sz val="9"/>
            <color indexed="81"/>
            <rFont val="Tahoma"/>
            <family val="2"/>
          </rPr>
          <t>Details provided on "Other Request - Round 1" tab</t>
        </r>
      </text>
    </comment>
    <comment ref="I41" authorId="1" shapeId="0" xr:uid="{3276323E-8FBE-4717-ADA8-23083C400240}">
      <text>
        <r>
          <rPr>
            <sz val="9"/>
            <color indexed="81"/>
            <rFont val="Tahoma"/>
            <family val="2"/>
          </rPr>
          <t>Please define other requests in "Other Request - Round 2" tab</t>
        </r>
      </text>
    </comment>
    <comment ref="I42" authorId="1" shapeId="0" xr:uid="{7B5CA732-07E8-4AFF-88BA-F5488D24980C}">
      <text>
        <r>
          <rPr>
            <sz val="9"/>
            <color indexed="81"/>
            <rFont val="Tahoma"/>
            <family val="2"/>
          </rPr>
          <t>Applying for cashflow support is no longer a permissible request.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Tisinger, Katherine M.</author>
  </authors>
  <commentList>
    <comment ref="E3" authorId="0" shapeId="0" xr:uid="{9EA1F2EA-A293-4249-AA46-050D7DB4C77D}">
      <text>
        <r>
          <rPr>
            <sz val="9"/>
            <color indexed="81"/>
            <rFont val="Tahoma"/>
            <family val="2"/>
          </rPr>
          <t>Recommended Attachment A category for future reporting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Tisinger, Katherine M.</author>
  </authors>
  <commentList>
    <comment ref="F3" authorId="0" shapeId="0" xr:uid="{E57306D4-18B8-4028-ADFC-6C2D51A58CB1}">
      <text>
        <r>
          <rPr>
            <sz val="9"/>
            <color indexed="81"/>
            <rFont val="Tahoma"/>
            <family val="2"/>
          </rPr>
          <t>Items purchased with the Coronavirus Relief Fund must be available for the community to "receive the benefit from" during the incident period (March 1, 2020 to December 30, 2020).</t>
        </r>
      </text>
    </comment>
    <comment ref="G3" authorId="0" shapeId="0" xr:uid="{EA65E149-0F09-4D16-B41F-766FEB9AD256}">
      <text>
        <r>
          <rPr>
            <sz val="9"/>
            <color indexed="81"/>
            <rFont val="Tahoma"/>
            <family val="2"/>
          </rPr>
          <t xml:space="preserve">Coronavirus Relief Fund payments be used only to cover costs that were not accounted for in the budget most recently approved as of March 27, 2020. A cost meets this requirement if either (a) the cost cannot lawfully be funded using a line item, allotment, or allocation within that budget or (b) the cost is for a substantially different use from any expected use of funds in such a line item, allotment, or allocation.
</t>
        </r>
      </text>
    </comment>
    <comment ref="H3" authorId="0" shapeId="0" xr:uid="{86501AB3-9C8F-4B5D-9509-ADF13C7808ED}">
      <text>
        <r>
          <rPr>
            <sz val="9"/>
            <color indexed="81"/>
            <rFont val="Tahoma"/>
            <family val="2"/>
          </rPr>
          <t>Request must meet all requirements in columns E, F, and G to be an eligible expense. Note that this is a preliminary determination. The eligibility of all "Other Requests" will be confirmed by A&amp;F. This will slow the application review and approval process.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Tisinger, Katherine M.</author>
  </authors>
  <commentList>
    <comment ref="F4" authorId="0" shapeId="0" xr:uid="{8D810ACB-D13C-4168-ABF3-C0008140A016}">
      <text>
        <r>
          <rPr>
            <sz val="9"/>
            <color indexed="81"/>
            <rFont val="Tahoma"/>
            <family val="2"/>
          </rPr>
          <t>Funds were allocated on a per capita basis</t>
        </r>
      </text>
    </comment>
    <comment ref="F11" authorId="0" shapeId="0" xr:uid="{784E47D7-E7C1-468E-A7EF-A256EE9B0B9E}">
      <text>
        <r>
          <rPr>
            <sz val="9"/>
            <color indexed="81"/>
            <rFont val="Tahoma"/>
            <family val="2"/>
          </rPr>
          <t>Details provided on "Other Request - Round 1" tab</t>
        </r>
      </text>
    </comment>
    <comment ref="F12" authorId="0" shapeId="0" xr:uid="{5108637E-9C15-4678-B1BA-05BE8E87FE46}">
      <text>
        <r>
          <rPr>
            <sz val="9"/>
            <color indexed="81"/>
            <rFont val="Tahoma"/>
            <family val="2"/>
          </rPr>
          <t>Please  reallocate these funds to eligible uses as specified in Attachment A  using "Cashflow Allocation" tab</t>
        </r>
      </text>
    </comment>
    <comment ref="F18" authorId="0" shapeId="0" xr:uid="{5793970C-8EBA-4344-A5EB-B17A7F3DBD77}">
      <text>
        <r>
          <rPr>
            <sz val="9"/>
            <color indexed="81"/>
            <rFont val="Tahoma"/>
            <family val="2"/>
          </rPr>
          <t>Please define other requests in "Other Request - Round 2" tab</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Fahle, Heath (A&amp;F)</author>
  </authors>
  <commentList>
    <comment ref="E1" authorId="0" shapeId="0" xr:uid="{5B01F8CA-D63A-41A8-B50A-097244D6929F}">
      <text>
        <r>
          <rPr>
            <b/>
            <sz val="9"/>
            <color indexed="81"/>
            <rFont val="Tahoma"/>
            <family val="2"/>
          </rPr>
          <t>Fahle, Heath (A&amp;F):</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9C720A3-7A0C-43A7-859F-2418499EC5CA}" keepAlive="1" name="Query - Table2" description="Connection to the 'Table2' query in the workbook." type="5" refreshedVersion="6" background="1" saveData="1">
    <dbPr connection="Provider=Microsoft.Mashup.OleDb.1;Data Source=$Workbook$;Location=Table2;Extended Properties=&quot;&quot;" command="SELECT * FROM [Table2]"/>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<sst xmlns="http://schemas.openxmlformats.org/spreadsheetml/2006/main" count="38468" uniqueCount="2012">
  <si>
    <t>CARES Act Coronavirus Relief Fund - Municipal Program Round 2 Application Form</t>
  </si>
  <si>
    <t>Overview:</t>
  </si>
  <si>
    <t>The Commonwealth of Massachusetts has made up to $502 million available to municipalities to address the unexpected costs associated with COVID-19 from the federal Coronavirus Relief Fund. Municipalities may apply to receive funds through the Coronavirus Relief Fund - Municipal Program (CvRF-MP).</t>
  </si>
  <si>
    <t>Municipality</t>
  </si>
  <si>
    <t>Auburn</t>
  </si>
  <si>
    <t>DOR Code</t>
  </si>
  <si>
    <t>Contact First Name:</t>
  </si>
  <si>
    <t>County</t>
  </si>
  <si>
    <t>Contact Last Name:</t>
  </si>
  <si>
    <t>Population</t>
  </si>
  <si>
    <t>Contact E-mail Address:</t>
  </si>
  <si>
    <t>Contact Phone Number:</t>
  </si>
  <si>
    <t>Application Date:</t>
  </si>
  <si>
    <t>Total Eligible Amount:</t>
  </si>
  <si>
    <t>Round 1 Payment:</t>
  </si>
  <si>
    <t>Upload Notes:</t>
  </si>
  <si>
    <t>Save this template with the following file name:</t>
  </si>
  <si>
    <t>Municipality Notes:</t>
  </si>
  <si>
    <t>If applicable, provide updated contact information or other relevant information:</t>
  </si>
  <si>
    <t>Application Form Version:</t>
  </si>
  <si>
    <t>CARES Act Coronavirus Relief Fund - Municipal Program Application Form</t>
  </si>
  <si>
    <t>Round 1</t>
  </si>
  <si>
    <t>Round 2</t>
  </si>
  <si>
    <t>Core municipal services in a declared state of emergency:</t>
  </si>
  <si>
    <t>Total Cost</t>
  </si>
  <si>
    <t>CvRF Amount</t>
  </si>
  <si>
    <t>Round 2 Total Costs</t>
  </si>
  <si>
    <t>Direct staffing costs - Overtime, additional hires, and/or backfilling staff who test positive</t>
  </si>
  <si>
    <t>Yes</t>
  </si>
  <si>
    <t>Quarantine/isolation costs for first responders who may be infected and should not put household members at risk - or who should be kept apart from potentially infected household members</t>
  </si>
  <si>
    <t>Temporary staff to backfill sick or quarantined municipal employees</t>
  </si>
  <si>
    <t>Staff for compliance and reporting associated with this funding</t>
  </si>
  <si>
    <t>Accelerated telework capacity - infrastructure, subscriptions for meeting services, hardware (laptops)</t>
  </si>
  <si>
    <t>No</t>
  </si>
  <si>
    <t>Hiring and training, including training for employees and contractors hired for COVID-19 response</t>
  </si>
  <si>
    <t>PPE, including first responders, grocery store employees, gas station attendants and others who interact with the public</t>
  </si>
  <si>
    <t>Sanitation and Refuse Collection</t>
  </si>
  <si>
    <t>Food inspection</t>
  </si>
  <si>
    <t>Cleaning/disinfection of public buildings</t>
  </si>
  <si>
    <t>Social Distancing measures in public buildings (plexiglass barriers, stanchions, small building modifications)</t>
  </si>
  <si>
    <t>Food for families that rely on food through the school system</t>
  </si>
  <si>
    <t>Costs of debt financing related to COVID-19 investments - short-term borrowing and construction carrying costs</t>
  </si>
  <si>
    <t>Health insurance claims costs in excess of reasonably budgeted claims costs, and directly related to COVID-19 medical costs</t>
  </si>
  <si>
    <t>Subtotal, Core municipal services in a declared state of emergency</t>
  </si>
  <si>
    <t>Expanded public health mission:</t>
  </si>
  <si>
    <t>Boards of health staffing needs - to the extent not addressed with public health funding</t>
  </si>
  <si>
    <t>Use of public spaces/buildings as field hospitals</t>
  </si>
  <si>
    <t>Shelter for those who are homeless or otherwise have nowhere they can go without significant risk to themselves or other household members, and are at high risk or recovering from COVID-19</t>
  </si>
  <si>
    <t>Food banks/food pantries - need to be tied to COVID-19</t>
  </si>
  <si>
    <t>Travel expenses - for distribution of resources</t>
  </si>
  <si>
    <t>Transporting residents to COVID-19 medical and testing appointments</t>
  </si>
  <si>
    <t>Signage and communication including translation services</t>
  </si>
  <si>
    <t>Educational materials related to COVID-19</t>
  </si>
  <si>
    <t>Testing for COVID-19</t>
  </si>
  <si>
    <t>Subtotal, Expanded public health mission</t>
  </si>
  <si>
    <t>Services and supports to residents in their homes:</t>
  </si>
  <si>
    <t>Grocery and/or meals delivery - modeled on COA activities</t>
  </si>
  <si>
    <t>Wellness check-ins with vulnerable elders</t>
  </si>
  <si>
    <t>Short-term rental or mortgage support</t>
  </si>
  <si>
    <t>Prescription drug delivery</t>
  </si>
  <si>
    <t>Subtotal, Services and supports to residents in their homes</t>
  </si>
  <si>
    <t>Other Requests</t>
  </si>
  <si>
    <t>Earmarks</t>
  </si>
  <si>
    <t>Total</t>
  </si>
  <si>
    <t>Request</t>
  </si>
  <si>
    <t>Amount</t>
  </si>
  <si>
    <t>Request Description</t>
  </si>
  <si>
    <t>Necessary due to COVID?</t>
  </si>
  <si>
    <t>Good/Service benefit provided between 3/1/2020 and 12/30/2020?</t>
  </si>
  <si>
    <t>Unbudgeted as of 3/27/2020?</t>
  </si>
  <si>
    <t>Eligible? (Preliminary Determination)</t>
  </si>
  <si>
    <t>Pony</t>
  </si>
  <si>
    <t>NO</t>
  </si>
  <si>
    <t>YES</t>
  </si>
  <si>
    <t>Total, Round 2 Requests</t>
  </si>
  <si>
    <t>DOR CODE</t>
  </si>
  <si>
    <t>Other Request Number</t>
  </si>
  <si>
    <t>Category</t>
  </si>
  <si>
    <t>Description</t>
  </si>
  <si>
    <t>Comments</t>
  </si>
  <si>
    <t>Acton</t>
  </si>
  <si>
    <t>002</t>
  </si>
  <si>
    <t>Digital Media Subscriptions</t>
  </si>
  <si>
    <t>Miscellaneous</t>
  </si>
  <si>
    <t>COVID-19 PR Work</t>
  </si>
  <si>
    <t>Legal</t>
  </si>
  <si>
    <t>Radio transmissions</t>
  </si>
  <si>
    <t>Town Meeting</t>
  </si>
  <si>
    <t>Additional town meeting costs due to COVID-19</t>
  </si>
  <si>
    <t>Adams</t>
  </si>
  <si>
    <t>004</t>
  </si>
  <si>
    <t>Other</t>
  </si>
  <si>
    <t>Other request</t>
  </si>
  <si>
    <t>Muni tracker indicates OK because small amount</t>
  </si>
  <si>
    <t>Alford</t>
  </si>
  <si>
    <t>006</t>
  </si>
  <si>
    <t>Cashflow</t>
  </si>
  <si>
    <t>Populated from muni tracker</t>
  </si>
  <si>
    <t>Amherst</t>
  </si>
  <si>
    <t>008</t>
  </si>
  <si>
    <t>Andover</t>
  </si>
  <si>
    <t>009</t>
  </si>
  <si>
    <t>Arlington</t>
  </si>
  <si>
    <t>010</t>
  </si>
  <si>
    <t>According to CDC &amp; OSHA rules there has been productivity loss due to COVID19</t>
  </si>
  <si>
    <t>Larger mail box for AHS School, Reimb to JB for mailing out for repairs</t>
  </si>
  <si>
    <t>CC 3 mailboxes for TH voting, Camera's for ballot boxes, Camera's for ballot boxes</t>
  </si>
  <si>
    <t>Closing of Basketball Courts</t>
  </si>
  <si>
    <t>Summer Reading Mailer, Because library closed/need for mailing</t>
  </si>
  <si>
    <t>Phones and laptops for contact tracing, inspectors; hiring of 2 contact tracers</t>
  </si>
  <si>
    <t>Election ballot, design, print &amp; mail</t>
  </si>
  <si>
    <t>Pedestal for drop box Treasurer's Office, Mailbox for Treasurer, Mailing to inform voters ballots can be mailed in light of pandemic, Mailing to inform residents of Library Services in light of pandemic</t>
  </si>
  <si>
    <t>Ashburnham</t>
  </si>
  <si>
    <t>011</t>
  </si>
  <si>
    <t>Docushare system</t>
  </si>
  <si>
    <t>Sanitizer equipment (fire department – cleaning out ambulance)</t>
  </si>
  <si>
    <t>PPE</t>
  </si>
  <si>
    <t>Powered air purifying respirators – for fire department when responding</t>
  </si>
  <si>
    <t>Other protective devices for first responders</t>
  </si>
  <si>
    <t>HVAC system for public safety building (filters, etc.)</t>
  </si>
  <si>
    <t>Ashland</t>
  </si>
  <si>
    <t>014</t>
  </si>
  <si>
    <t>017</t>
  </si>
  <si>
    <t>Avon</t>
  </si>
  <si>
    <t>018</t>
  </si>
  <si>
    <t>Extra postage for mail in voting and extra pens/supplies for Annual Town Meeting and the local Election in June.</t>
  </si>
  <si>
    <t>Building Modifications</t>
  </si>
  <si>
    <t>Construction and glass costs to construct customer service windows with a glass barrier for offices that did not have one in place.</t>
  </si>
  <si>
    <t>Storage unit to stock PPE and other COVID-19 supplies.  It is mainly for our Fire Department, but we are developing a process to hold stock in one place and distribute to the departments as needed.</t>
  </si>
  <si>
    <t>Barnstable</t>
  </si>
  <si>
    <t>020</t>
  </si>
  <si>
    <t>Becket</t>
  </si>
  <si>
    <t>022</t>
  </si>
  <si>
    <t>Bedford</t>
  </si>
  <si>
    <t>023</t>
  </si>
  <si>
    <t xml:space="preserve">Legal Cost related to COVID-19 </t>
  </si>
  <si>
    <t>Recreation: registration fee due to cancellation of programs during the last three months</t>
  </si>
  <si>
    <t>Belmont</t>
  </si>
  <si>
    <t>026</t>
  </si>
  <si>
    <t xml:space="preserve">Belmont Middle and High School Project Costs: Custom handwashing stations </t>
  </si>
  <si>
    <t xml:space="preserve">Belmont Middle and High School Project Costs: Additional Laborers/workers </t>
  </si>
  <si>
    <t xml:space="preserve">Belmont Middle and High School Project Costs: Temporary Facilities and Signage </t>
  </si>
  <si>
    <t xml:space="preserve">Belmont Middle and High School Project Costs: Additional contracted cleaning for work spaces </t>
  </si>
  <si>
    <t xml:space="preserve">Belmont Middle and High School Project Costs: Labor for cleaning/sanitizing and disinfecting </t>
  </si>
  <si>
    <t>Belmont Middle and High School Project Costs: Additional contracted cleaning for work spaces</t>
  </si>
  <si>
    <t xml:space="preserve">Belmont Middle and High School Project Costs: Materials for cleaning/disinfecting </t>
  </si>
  <si>
    <t>Electronic Message Board Rentals</t>
  </si>
  <si>
    <t>Acrylic Shields to separate desks</t>
  </si>
  <si>
    <t xml:space="preserve">Large Mail Box outside of Town Hall for residents to drop off paperwork </t>
  </si>
  <si>
    <t>Berkley</t>
  </si>
  <si>
    <t>027</t>
  </si>
  <si>
    <t>Sit to Stand tables for town election and meeting                                                                         </t>
  </si>
  <si>
    <t>Counter Top Guard for town election and meeting plus free standing office countertops </t>
  </si>
  <si>
    <t>Estimated virus protection windows for counter service offices (awaiting official quote) </t>
  </si>
  <si>
    <t>Berlin</t>
  </si>
  <si>
    <t>028</t>
  </si>
  <si>
    <t>Beverly</t>
  </si>
  <si>
    <t>030</t>
  </si>
  <si>
    <t>Muni tracker indicates submitted backup</t>
  </si>
  <si>
    <t>Bourne</t>
  </si>
  <si>
    <t>036</t>
  </si>
  <si>
    <t>Town Meeting - Cleaning, Disinfection of Public Buildings</t>
  </si>
  <si>
    <t>Fire Dept. - Actual Expenses with Estimates for remainder of FY20</t>
  </si>
  <si>
    <t>Board of Health - Actual Expenses with Estimates for remainder of FY20</t>
  </si>
  <si>
    <t>PPE - School Dept</t>
  </si>
  <si>
    <t>Boxford</t>
  </si>
  <si>
    <t>038</t>
  </si>
  <si>
    <t>Boylston</t>
  </si>
  <si>
    <t>039</t>
  </si>
  <si>
    <t>Braintree</t>
  </si>
  <si>
    <t>040</t>
  </si>
  <si>
    <t>Brookline</t>
  </si>
  <si>
    <t>046</t>
  </si>
  <si>
    <t>Carlisle</t>
  </si>
  <si>
    <t>051</t>
  </si>
  <si>
    <t>Cheshire</t>
  </si>
  <si>
    <t>058</t>
  </si>
  <si>
    <t>Plexiglass, counters, double-doors, and other improvements to allow for maximum safety for our residents, visitors, and employees when we open for public access</t>
  </si>
  <si>
    <t>Chester</t>
  </si>
  <si>
    <t>059</t>
  </si>
  <si>
    <t>Chilmark</t>
  </si>
  <si>
    <t>062</t>
  </si>
  <si>
    <t>Cohasset</t>
  </si>
  <si>
    <t>065</t>
  </si>
  <si>
    <t>Cummington</t>
  </si>
  <si>
    <t>069</t>
  </si>
  <si>
    <t>Danvers</t>
  </si>
  <si>
    <t>071</t>
  </si>
  <si>
    <t>Dartmouth</t>
  </si>
  <si>
    <t>072</t>
  </si>
  <si>
    <t>Deerfield</t>
  </si>
  <si>
    <t>074</t>
  </si>
  <si>
    <t>Dennis</t>
  </si>
  <si>
    <t>075</t>
  </si>
  <si>
    <t>Douglas</t>
  </si>
  <si>
    <t>077</t>
  </si>
  <si>
    <t>Dracut</t>
  </si>
  <si>
    <t>079</t>
  </si>
  <si>
    <t>Dudley</t>
  </si>
  <si>
    <t>080</t>
  </si>
  <si>
    <t>East Brookfield</t>
  </si>
  <si>
    <t>084</t>
  </si>
  <si>
    <t>Daily janitorial and sanitation costs for all town buildings, town beach given the new guidelines; Increased needs for PPE and related materials; Nursing costs for those impacted; Increased PPE in schools for our children; Extra supplies for police, fire EMS; Services for seniors</t>
  </si>
  <si>
    <t>Easthampton</t>
  </si>
  <si>
    <t>087</t>
  </si>
  <si>
    <t>No commentary in muni tracker</t>
  </si>
  <si>
    <t>Easton</t>
  </si>
  <si>
    <t>088</t>
  </si>
  <si>
    <t>Unemployment insurance</t>
  </si>
  <si>
    <t>Egremont</t>
  </si>
  <si>
    <t>090</t>
  </si>
  <si>
    <t>Essex</t>
  </si>
  <si>
    <t>092</t>
  </si>
  <si>
    <t>FEMA-ineligible Legal costs associated with COVID (10k is estimate, 3,686 is actual to date).</t>
  </si>
  <si>
    <t>Estimate for needed building modifications to the Council on Aging office to protect employees and the elderly</t>
  </si>
  <si>
    <t>Everett</t>
  </si>
  <si>
    <t>093</t>
  </si>
  <si>
    <t>Securing public parks (signs, locks, chains, etc.); High School remote graduation ; Employee screening (digital thermometers); Digital thermal cameras</t>
  </si>
  <si>
    <t>Fairhaven</t>
  </si>
  <si>
    <t>094</t>
  </si>
  <si>
    <t>Mailing to town meeting members re: postponement due to COVID-19, including envelopes</t>
  </si>
  <si>
    <t>Additional mail-in ballots, including postage</t>
  </si>
  <si>
    <t>Planning &amp; Economics WFH: printer ink and wireless keyboards</t>
  </si>
  <si>
    <t>Building WFH: WFH postage, WFH ink, virtual meetings, supplies</t>
  </si>
  <si>
    <t>Town Hall Expenses: Resources to limit public access, legal advice/guidance</t>
  </si>
  <si>
    <t>Install hands-free doors</t>
  </si>
  <si>
    <t>Foxborough</t>
  </si>
  <si>
    <t>099</t>
  </si>
  <si>
    <t>Framingham</t>
  </si>
  <si>
    <t>100</t>
  </si>
  <si>
    <t>Freetown</t>
  </si>
  <si>
    <t>102</t>
  </si>
  <si>
    <t>Facility Modifications to reduce/prevent the spread of COVID-19 to/from staff and the general public</t>
  </si>
  <si>
    <t xml:space="preserve">Cleanings and building sanitation, Handwashing stations, temp checks, and other MA COVID-19 protocols </t>
  </si>
  <si>
    <t>Contract extension of 2 months by general contractor for schedule impacts due from COVID-19 for supply chain issues in getting materials, labor force scheduling and safety issues</t>
  </si>
  <si>
    <t>Contract extension of 2 months for on site project management due to extension needed by GC</t>
  </si>
  <si>
    <t>Gill</t>
  </si>
  <si>
    <t>106</t>
  </si>
  <si>
    <t>Great Barrington</t>
  </si>
  <si>
    <t>113</t>
  </si>
  <si>
    <t>Groton</t>
  </si>
  <si>
    <t>115</t>
  </si>
  <si>
    <t>Supplies to move Pickleball Courts to Outside</t>
  </si>
  <si>
    <t>Individual Storage Bins for Weight Training</t>
  </si>
  <si>
    <t>Shelving for Additional Weights</t>
  </si>
  <si>
    <t>Exercise Instructor for Isolated Seniors</t>
  </si>
  <si>
    <t>EZ Lift Flagstick Attachment (no touch golf ball lift)</t>
  </si>
  <si>
    <t>Service Window Barrier for Snack Shack</t>
  </si>
  <si>
    <t>Plex-Glass and Supplies</t>
  </si>
  <si>
    <t>Town Clerk Courtesy Window to Protect Employees</t>
  </si>
  <si>
    <t>HEPA Filters</t>
  </si>
  <si>
    <t>Portable 3 Micron Filter Systems for Town Buildings</t>
  </si>
  <si>
    <t>Betterway Supply - Oxygen</t>
  </si>
  <si>
    <t>Alliance - Fuel for Ambulance</t>
  </si>
  <si>
    <t>Paper Bags for Book Distribution</t>
  </si>
  <si>
    <t>Magna Cart Faltform Folding Truck</t>
  </si>
  <si>
    <t>Anit - Dust Keyboard Cap</t>
  </si>
  <si>
    <t>Barrier Shield for Check-out Counter</t>
  </si>
  <si>
    <t>Checkout Barrier Shield</t>
  </si>
  <si>
    <t>Red Duct Tape</t>
  </si>
  <si>
    <t>Yellow Caution Tape</t>
  </si>
  <si>
    <t xml:space="preserve">HVAC Filtration </t>
  </si>
  <si>
    <t>Electrician to Remove Hand Dryers</t>
  </si>
  <si>
    <t>Install Doorbell at Front Door</t>
  </si>
  <si>
    <t>Doorbell at Rear Door</t>
  </si>
  <si>
    <t>Reconfigure Dispatch for Safety/Public</t>
  </si>
  <si>
    <t>Chairs for Town Meeting</t>
  </si>
  <si>
    <t>Sound System for Town Meeting</t>
  </si>
  <si>
    <t>Banner for High School Graduation</t>
  </si>
  <si>
    <t>Unemployment Compensation</t>
  </si>
  <si>
    <t>Groveland</t>
  </si>
  <si>
    <t>116</t>
  </si>
  <si>
    <t>Postage for early voting by mail</t>
  </si>
  <si>
    <t>Batteries for thermometers</t>
  </si>
  <si>
    <t>Hamilton</t>
  </si>
  <si>
    <t>119</t>
  </si>
  <si>
    <t>Election-related items</t>
  </si>
  <si>
    <t>Hampden</t>
  </si>
  <si>
    <t>120</t>
  </si>
  <si>
    <t>Hardwick</t>
  </si>
  <si>
    <t>124</t>
  </si>
  <si>
    <t>Harvard</t>
  </si>
  <si>
    <t>125</t>
  </si>
  <si>
    <t>Hatfield</t>
  </si>
  <si>
    <t>127</t>
  </si>
  <si>
    <t>Holbrook</t>
  </si>
  <si>
    <t>133</t>
  </si>
  <si>
    <t>Hopedale</t>
  </si>
  <si>
    <t>138</t>
  </si>
  <si>
    <t>Hubbardston</t>
  </si>
  <si>
    <t>140</t>
  </si>
  <si>
    <t>Hudson</t>
  </si>
  <si>
    <t>141</t>
  </si>
  <si>
    <t>Huntington</t>
  </si>
  <si>
    <t>143</t>
  </si>
  <si>
    <t>Ipswich</t>
  </si>
  <si>
    <t>144</t>
  </si>
  <si>
    <t>Materials to hold safe outdoor town meeting</t>
  </si>
  <si>
    <t>Lanesborough</t>
  </si>
  <si>
    <t>148</t>
  </si>
  <si>
    <t>Leominster</t>
  </si>
  <si>
    <t>153</t>
  </si>
  <si>
    <t>Follow up with Heath - backup documentation for telework</t>
  </si>
  <si>
    <t>Littleton</t>
  </si>
  <si>
    <t>158</t>
  </si>
  <si>
    <t>Ludlow</t>
  </si>
  <si>
    <t>161</t>
  </si>
  <si>
    <t>PPE &amp; sanitation</t>
  </si>
  <si>
    <t>Malden</t>
  </si>
  <si>
    <t>165</t>
  </si>
  <si>
    <t>Rent payments of a temporary City Hall</t>
  </si>
  <si>
    <t>Mansfield</t>
  </si>
  <si>
    <t>167</t>
  </si>
  <si>
    <t>Unanticipated Expenses and Building Modifications</t>
  </si>
  <si>
    <t>Marblehead</t>
  </si>
  <si>
    <t>168</t>
  </si>
  <si>
    <t>Medfield</t>
  </si>
  <si>
    <t>175</t>
  </si>
  <si>
    <t>Election expenses: ballot, stamps, printers</t>
  </si>
  <si>
    <t>Ebooks/audio for library</t>
  </si>
  <si>
    <t>Uniforms, stamps</t>
  </si>
  <si>
    <t>Board of Selectman expenses</t>
  </si>
  <si>
    <t>COVID shirts</t>
  </si>
  <si>
    <t>Merrimac</t>
  </si>
  <si>
    <t>180</t>
  </si>
  <si>
    <t>Methuen</t>
  </si>
  <si>
    <t>181</t>
  </si>
  <si>
    <t>Supplies/measures for Emergency operations center to run; Supplies/measures to allow people to get back to work at City Hall, including Plexi Shields, etc.</t>
  </si>
  <si>
    <t>Millis</t>
  </si>
  <si>
    <t>187</t>
  </si>
  <si>
    <t>Supplies needed for food delivery, MHS isolation room &amp; exam table, activities to support social distancing in schools</t>
  </si>
  <si>
    <t>Millville</t>
  </si>
  <si>
    <t>188</t>
  </si>
  <si>
    <t>Annual Town Meeting</t>
  </si>
  <si>
    <t xml:space="preserve">Remote operation technology </t>
  </si>
  <si>
    <t xml:space="preserve">Town Election </t>
  </si>
  <si>
    <t>Milton</t>
  </si>
  <si>
    <t>189</t>
  </si>
  <si>
    <t>Trailer rental and set up at Police Station and DPW</t>
  </si>
  <si>
    <t>Stantions at Police Station and DPW</t>
  </si>
  <si>
    <t>Digital Media - Library</t>
  </si>
  <si>
    <t>Postage for early voting by mail and inspectional services (permitting)</t>
  </si>
  <si>
    <t>Election supplies and mailed ballots</t>
  </si>
  <si>
    <t xml:space="preserve">Other supplies: Supplies to close down parks/fields/buildings; signs to indicate locations closed </t>
  </si>
  <si>
    <t>Monterey</t>
  </si>
  <si>
    <t>193</t>
  </si>
  <si>
    <t>Natick</t>
  </si>
  <si>
    <t>198</t>
  </si>
  <si>
    <t>Materials including but not limited to: Signage, glass/fabric panels, sneeze guards, door openers, sink/urinal dividers, handsfree faucet/soap dispensers, sanitizer stands, disinfectant wands</t>
  </si>
  <si>
    <t>New Braintree</t>
  </si>
  <si>
    <t>202</t>
  </si>
  <si>
    <t>New Salem</t>
  </si>
  <si>
    <t>204</t>
  </si>
  <si>
    <t xml:space="preserve">Labor for Emergency Operations Center   </t>
  </si>
  <si>
    <t>Board of Health Labor (non overtime)</t>
  </si>
  <si>
    <t>Newburyport</t>
  </si>
  <si>
    <t>206</t>
  </si>
  <si>
    <t>Tents, Tables, Chairs - Recreational services programming that would normally take place indoors</t>
  </si>
  <si>
    <t>Tents, Tables, Chairs - Council on Aging programs that would normally take place indoors</t>
  </si>
  <si>
    <t>Office reconfigurations/Furnishings in municipal buildings to allow for social distancing (e.g. dividers, sneeze guards, additional tables)</t>
  </si>
  <si>
    <t>Elections Drop Box</t>
  </si>
  <si>
    <t>Tents, Tables, Chairs - Downtown outside temporary food courts</t>
  </si>
  <si>
    <t>Economic development - ineligible?</t>
  </si>
  <si>
    <t>Signage to designate curbside pickup locations, outdoor seating, etc.</t>
  </si>
  <si>
    <t>Barricades, jersey barriers, planters, etc. to allow for restaurants to safely use public ways for outdoor seating</t>
  </si>
  <si>
    <t>Marketing/ brochures/ banners for local economy</t>
  </si>
  <si>
    <t>Economic development - technical assistance to businesses</t>
  </si>
  <si>
    <t>Employee Parking Permit Extensions</t>
  </si>
  <si>
    <t>Newton</t>
  </si>
  <si>
    <t>207</t>
  </si>
  <si>
    <t>North Attleborough</t>
  </si>
  <si>
    <t>211</t>
  </si>
  <si>
    <t>North Reading</t>
  </si>
  <si>
    <t>213</t>
  </si>
  <si>
    <t>Legal bills incurred due to covid 19</t>
  </si>
  <si>
    <t>Northampton</t>
  </si>
  <si>
    <t>214</t>
  </si>
  <si>
    <t>Hazard pay for 4 City unions that specifically receive hazard pay when an emergency is declared IF they have to come into work and work on site.</t>
  </si>
  <si>
    <t>Northbridge</t>
  </si>
  <si>
    <t>216</t>
  </si>
  <si>
    <t>Norton</t>
  </si>
  <si>
    <t>218</t>
  </si>
  <si>
    <t>Norwood</t>
  </si>
  <si>
    <t>220</t>
  </si>
  <si>
    <t>Counsel </t>
  </si>
  <si>
    <t xml:space="preserve">Labor        </t>
  </si>
  <si>
    <t>School counsel</t>
  </si>
  <si>
    <t xml:space="preserve">Veteran's costs  </t>
  </si>
  <si>
    <t>Oakham</t>
  </si>
  <si>
    <t>222</t>
  </si>
  <si>
    <t>Oxford</t>
  </si>
  <si>
    <t>226</t>
  </si>
  <si>
    <t>Paxton</t>
  </si>
  <si>
    <t>228</t>
  </si>
  <si>
    <t>Installation of washer and dryer to clean police uniforms exposed to covid-19</t>
  </si>
  <si>
    <t xml:space="preserve">Secure Public Safety Building Entrance for visitors </t>
  </si>
  <si>
    <t>Supplies for pick-up/drop off at Library</t>
  </si>
  <si>
    <t>Partitions for Town Hall</t>
  </si>
  <si>
    <t xml:space="preserve">Screens for elections and office, 200 bins </t>
  </si>
  <si>
    <t>Pelham</t>
  </si>
  <si>
    <t>230</t>
  </si>
  <si>
    <t>Peru</t>
  </si>
  <si>
    <t>233</t>
  </si>
  <si>
    <t>Building modifications &amp; other costs</t>
  </si>
  <si>
    <t>Pittsfield</t>
  </si>
  <si>
    <t>236</t>
  </si>
  <si>
    <t>Plainfield</t>
  </si>
  <si>
    <t>237</t>
  </si>
  <si>
    <t>Quincy</t>
  </si>
  <si>
    <t>243</t>
  </si>
  <si>
    <t>Randolph</t>
  </si>
  <si>
    <t>244</t>
  </si>
  <si>
    <t>Anticipated unemployment costs for school/town</t>
  </si>
  <si>
    <t>Rehoboth</t>
  </si>
  <si>
    <t>247</t>
  </si>
  <si>
    <t>Window replacement at Town Hall; Installation of two automatic folding doors at entrances to Town Hall buildings</t>
  </si>
  <si>
    <t>Revere</t>
  </si>
  <si>
    <t>248</t>
  </si>
  <si>
    <t>Rowley</t>
  </si>
  <si>
    <t>254</t>
  </si>
  <si>
    <t>Royalston</t>
  </si>
  <si>
    <t>255</t>
  </si>
  <si>
    <t>Accelerating movement of town offices into building known as the Raymond School which is in need of renovation and repair</t>
  </si>
  <si>
    <t>Rutland</t>
  </si>
  <si>
    <t>257</t>
  </si>
  <si>
    <t xml:space="preserve">Ballot box or mail in voting </t>
  </si>
  <si>
    <t>Ambulance Supplies to transport COVID patients</t>
  </si>
  <si>
    <t>Plexi glass installation in public buildings</t>
  </si>
  <si>
    <t>Funeral Costs for officer with COVID</t>
  </si>
  <si>
    <t>Drive in Town Meeting Supplies</t>
  </si>
  <si>
    <t>Salem</t>
  </si>
  <si>
    <t>258</t>
  </si>
  <si>
    <t>Salisbury</t>
  </si>
  <si>
    <t>259</t>
  </si>
  <si>
    <t>Shelburne</t>
  </si>
  <si>
    <t>268</t>
  </si>
  <si>
    <t>Sherborn</t>
  </si>
  <si>
    <t>269</t>
  </si>
  <si>
    <t xml:space="preserve">Town Building relocating museum  contents into a storage facility to allow for relocation of staff and ample spacing for Town Hall Employees     </t>
  </si>
  <si>
    <t>Library renovations to allow for COVID-19 spacing and curbside pickup                                                                                                                                                    </t>
  </si>
  <si>
    <t>Town Elections COVID-19 requirements                                                                                                                                                                                                  </t>
  </si>
  <si>
    <t>Schools: COVID-19 ready expenses                                                                                                                                                                                                      </t>
  </si>
  <si>
    <t>Shirley</t>
  </si>
  <si>
    <t>270</t>
  </si>
  <si>
    <t>Shrewsbury</t>
  </si>
  <si>
    <t>271</t>
  </si>
  <si>
    <t>Shutesbury</t>
  </si>
  <si>
    <t>272</t>
  </si>
  <si>
    <t>Somerset</t>
  </si>
  <si>
    <t>273</t>
  </si>
  <si>
    <t>South Hadley</t>
  </si>
  <si>
    <t>275</t>
  </si>
  <si>
    <t>High School - HVAC Recommissioning</t>
  </si>
  <si>
    <t>Ledges - HVAC Recommissioning</t>
  </si>
  <si>
    <t>Library - HVAC Recommissioning</t>
  </si>
  <si>
    <t>Middles School - HVAC Recommissioning</t>
  </si>
  <si>
    <t>Mosier School - HVAC Recommissioning</t>
  </si>
  <si>
    <t>Plains School - HVAC Recommissioning</t>
  </si>
  <si>
    <t>Police - HVAC Recommissioning</t>
  </si>
  <si>
    <t>Voting Booths</t>
  </si>
  <si>
    <t>Envelope Opener</t>
  </si>
  <si>
    <t>Poll Pads</t>
  </si>
  <si>
    <t>Tape mailing</t>
  </si>
  <si>
    <t>Sticks and Voting Cards</t>
  </si>
  <si>
    <t>Sneeze Guards</t>
  </si>
  <si>
    <t>Sneeze Guards for minibus</t>
  </si>
  <si>
    <t>Additional purchase, supplies, equipment</t>
  </si>
  <si>
    <t>Wireless adapters to set up temp computer lab</t>
  </si>
  <si>
    <t>Sanitation Costs - Vehicles, Police</t>
  </si>
  <si>
    <t>Mobile Command Post Telephone System, Police</t>
  </si>
  <si>
    <t>Facility Upgrades, Police</t>
  </si>
  <si>
    <t>ATM Overtime , Police</t>
  </si>
  <si>
    <t>Handwash Station</t>
  </si>
  <si>
    <t>Hand Sanitizer Station</t>
  </si>
  <si>
    <t>No Touch Thermometer</t>
  </si>
  <si>
    <t>Hand Sprayer for Carts</t>
  </si>
  <si>
    <t>COA - Equipment, Upgrades</t>
  </si>
  <si>
    <t>DPW Main - Equipment, Upgrades</t>
  </si>
  <si>
    <t>DPW Parks Fac - Equipment, Upgrades</t>
  </si>
  <si>
    <t>Ledges - Equipment, Upgrades</t>
  </si>
  <si>
    <t>Library - Equipment, Upgrades</t>
  </si>
  <si>
    <t>Old Firehouse - Equipment, Upgrades</t>
  </si>
  <si>
    <t>Police - Equipment, Upgrades</t>
  </si>
  <si>
    <t>Town Hall - Equipment, Upgrades</t>
  </si>
  <si>
    <t>WWTP - Equipment, Upgrades</t>
  </si>
  <si>
    <t>Sampling Kits</t>
  </si>
  <si>
    <t>Sneeze Guard</t>
  </si>
  <si>
    <t>Southampton</t>
  </si>
  <si>
    <t>276</t>
  </si>
  <si>
    <t>Sterling</t>
  </si>
  <si>
    <t>282</t>
  </si>
  <si>
    <t>Taunton</t>
  </si>
  <si>
    <t>293</t>
  </si>
  <si>
    <t>Added COVID expenses on school building project</t>
  </si>
  <si>
    <t>Expense for postage/mailings that had to be done due to COVID</t>
  </si>
  <si>
    <t>Estimated additional expense related to these categories</t>
  </si>
  <si>
    <t>Tisbury</t>
  </si>
  <si>
    <t>296</t>
  </si>
  <si>
    <t>Topsfield</t>
  </si>
  <si>
    <t>298</t>
  </si>
  <si>
    <t>Security Gate at DPW; 3 Voting Machines;  4 Poll Pads</t>
  </si>
  <si>
    <t>Townsend</t>
  </si>
  <si>
    <t>299</t>
  </si>
  <si>
    <t>Civilian Alert System</t>
  </si>
  <si>
    <t>Combination Electronic Message Board-Speed Limit Reader</t>
  </si>
  <si>
    <t>Scheduling Software</t>
  </si>
  <si>
    <t>Fingerprint/palm print scanner AFIS compliant</t>
  </si>
  <si>
    <t>Barricades/Traffic direction and Control</t>
  </si>
  <si>
    <t>Polaris Law Enforcement Ranger Rescue Vehicle</t>
  </si>
  <si>
    <t>Outdoor Event Equipment for Council on Aging</t>
  </si>
  <si>
    <t>Plexiglas Counter Protector (12 @ $200) at Town Hall</t>
  </si>
  <si>
    <t>Town Hall Access Control Intercom System</t>
  </si>
  <si>
    <t>Barrier Counters and Dutch Door w/shelf at Town Hall</t>
  </si>
  <si>
    <t>Upton</t>
  </si>
  <si>
    <t>303</t>
  </si>
  <si>
    <t>Wakefield</t>
  </si>
  <si>
    <t>305</t>
  </si>
  <si>
    <t>Walpole</t>
  </si>
  <si>
    <t>307</t>
  </si>
  <si>
    <t>Town Unemployment/ Furlough</t>
  </si>
  <si>
    <t>School Unemployment/ Furlough</t>
  </si>
  <si>
    <t>Town Legal Fees</t>
  </si>
  <si>
    <t>School Legal Fees</t>
  </si>
  <si>
    <t>Town Election Modifications (Costs associated with postponing/modifying Town Election)</t>
  </si>
  <si>
    <t>Town Meeting Modifications (Costs associated with relocating Town Meeting to outside location)</t>
  </si>
  <si>
    <t>Ware</t>
  </si>
  <si>
    <t>309</t>
  </si>
  <si>
    <t>Wellesley</t>
  </si>
  <si>
    <t>317</t>
  </si>
  <si>
    <t xml:space="preserve">Cashflow </t>
  </si>
  <si>
    <t>Wendell</t>
  </si>
  <si>
    <t>319</t>
  </si>
  <si>
    <t>Costs for advertising the cancellation of town auction</t>
  </si>
  <si>
    <t>Possible reimbursement for assessors sick/family leave</t>
  </si>
  <si>
    <t>75% of non-FEMA reimbursable staffing costs</t>
  </si>
  <si>
    <t>Wenham</t>
  </si>
  <si>
    <t>320</t>
  </si>
  <si>
    <t>West Boylston</t>
  </si>
  <si>
    <t>321</t>
  </si>
  <si>
    <t>Unemployment Benefits</t>
  </si>
  <si>
    <t xml:space="preserve">Police Station Water Filling Station  </t>
  </si>
  <si>
    <t>Payment drop box for Town Hall to accommodate for the closing of Town Hall to the Public due to COVID-19</t>
  </si>
  <si>
    <t xml:space="preserve">Town Election held on 6/2/2020 </t>
  </si>
  <si>
    <t>West Springfield</t>
  </si>
  <si>
    <t>325</t>
  </si>
  <si>
    <t>West Tisbury</t>
  </si>
  <si>
    <t>327</t>
  </si>
  <si>
    <t>Unbudgeted legal costs</t>
  </si>
  <si>
    <t>Weston</t>
  </si>
  <si>
    <t>333</t>
  </si>
  <si>
    <t>Westport</t>
  </si>
  <si>
    <t>334</t>
  </si>
  <si>
    <t xml:space="preserve">Unemployment </t>
  </si>
  <si>
    <t>New School Contractor (PPE, testing, increased labor costs)</t>
  </si>
  <si>
    <t>Drop Box-Town Hall</t>
  </si>
  <si>
    <t>Window Repair</t>
  </si>
  <si>
    <t>Fire Dept Miscellaneous Medical Supplies</t>
  </si>
  <si>
    <t>Legal-School</t>
  </si>
  <si>
    <t>School Postage</t>
  </si>
  <si>
    <t xml:space="preserve">Miscellaneous Supplies for School Nurse </t>
  </si>
  <si>
    <t>Veterans Benefits</t>
  </si>
  <si>
    <t>Legal Costs</t>
  </si>
  <si>
    <t>Winthrop</t>
  </si>
  <si>
    <t>346</t>
  </si>
  <si>
    <t>Communications with community during pandemic - press releases/media inquiries (first death in state)</t>
  </si>
  <si>
    <t>COVID workplace safety discussions, work from home policies, union issues in light of COVID work adjustments, town liability for COVID issues etc.</t>
  </si>
  <si>
    <t>Clean home of first death per direction of public health.  Home was still occupied by member of a vulnerable population.</t>
  </si>
  <si>
    <t>EOC Meals 3/16-3/30</t>
  </si>
  <si>
    <t>Thermal Cameras X12</t>
  </si>
  <si>
    <t>Walk through temp scanners</t>
  </si>
  <si>
    <t>Storage Containers</t>
  </si>
  <si>
    <t>Sports equipment</t>
  </si>
  <si>
    <t>Extra tables</t>
  </si>
  <si>
    <t>First Aide/therm</t>
  </si>
  <si>
    <t xml:space="preserve">Cost of park and rec staff at COVID food bank </t>
  </si>
  <si>
    <t>Woburn</t>
  </si>
  <si>
    <t>347</t>
  </si>
  <si>
    <t>Technology for Schools</t>
  </si>
  <si>
    <t>Training and Development for Schools</t>
  </si>
  <si>
    <t>Food Delivery to Families for Schools</t>
  </si>
  <si>
    <t>Office Modifications</t>
  </si>
  <si>
    <t>Sanitation Equipment</t>
  </si>
  <si>
    <t>Worcester</t>
  </si>
  <si>
    <t>348</t>
  </si>
  <si>
    <t>Wrentham</t>
  </si>
  <si>
    <t>350</t>
  </si>
  <si>
    <t>EAR ID</t>
  </si>
  <si>
    <t>Line Item</t>
  </si>
  <si>
    <t>Clause</t>
  </si>
  <si>
    <t>Subtotal, Earmarks</t>
  </si>
  <si>
    <t>CvRF-MP Budget Category</t>
  </si>
  <si>
    <t>Attachment A Code</t>
  </si>
  <si>
    <t>CvRF-MP Budget Subcategory</t>
  </si>
  <si>
    <t>Treasure OIG Expenditure Category</t>
  </si>
  <si>
    <t>Core municipal services:</t>
  </si>
  <si>
    <t>A. Direct staffing costs - Overtime, additional hires, and/or backfilling staff who test positive</t>
  </si>
  <si>
    <t>Administrative Expenses</t>
  </si>
  <si>
    <t>B. Quarantine/isolation costs for first responders who may be infected and should not put household members at risk - or who should be kept apart from potentially infected household members</t>
  </si>
  <si>
    <t>Improve Telework Capabilities of Public Employees</t>
  </si>
  <si>
    <t>Personal Protective Equipment</t>
  </si>
  <si>
    <t>Public Health Expenses</t>
  </si>
  <si>
    <t>A. Planning and development, including IT costs</t>
  </si>
  <si>
    <t>B. Incremental costs of special education services required under individual education plans (IEPs) in a remote, distance, or alternative location</t>
  </si>
  <si>
    <t>Facilitating Distance Learning</t>
  </si>
  <si>
    <t>C. Food for families that rely on food through the school system</t>
  </si>
  <si>
    <t>Food Programs</t>
  </si>
  <si>
    <t>Items Not Listed Above – to include other eligible expenses that are not captured in the available expenditure categories</t>
  </si>
  <si>
    <t>Medical Expenses</t>
  </si>
  <si>
    <t>Payroll for Public Health and Safety Employees</t>
  </si>
  <si>
    <t>COVID-19 Testing and Contact Tracing</t>
  </si>
  <si>
    <t>Services and supports to residents:</t>
  </si>
  <si>
    <t>Housing Support</t>
  </si>
  <si>
    <t>Budgeted Personnel and Services Diverted to a Substantially Different Use</t>
  </si>
  <si>
    <t>Economic Support (Other than Small Business, Housing, and Food Assistance)</t>
  </si>
  <si>
    <t>Workers’ Compensation</t>
  </si>
  <si>
    <t>Nursing Home Assistance</t>
  </si>
  <si>
    <t>Small Business Assistance</t>
  </si>
  <si>
    <t>Plug</t>
  </si>
  <si>
    <t>Attribute</t>
  </si>
  <si>
    <t>001</t>
  </si>
  <si>
    <t>Abington</t>
  </si>
  <si>
    <t>003</t>
  </si>
  <si>
    <t>Acushnet</t>
  </si>
  <si>
    <t>005</t>
  </si>
  <si>
    <t>Agawam</t>
  </si>
  <si>
    <t>007</t>
  </si>
  <si>
    <t>Amesbury</t>
  </si>
  <si>
    <t>104</t>
  </si>
  <si>
    <t>Aquinnah</t>
  </si>
  <si>
    <t>012</t>
  </si>
  <si>
    <t>Ashby</t>
  </si>
  <si>
    <t>013</t>
  </si>
  <si>
    <t>Ashfield</t>
  </si>
  <si>
    <t>015</t>
  </si>
  <si>
    <t>Athol</t>
  </si>
  <si>
    <t>016</t>
  </si>
  <si>
    <t>Attleboro</t>
  </si>
  <si>
    <t>019</t>
  </si>
  <si>
    <t>Ayer</t>
  </si>
  <si>
    <t>021</t>
  </si>
  <si>
    <t>Barre</t>
  </si>
  <si>
    <t>024</t>
  </si>
  <si>
    <t>Belchertown</t>
  </si>
  <si>
    <t>025</t>
  </si>
  <si>
    <t>Bellingham</t>
  </si>
  <si>
    <t>029</t>
  </si>
  <si>
    <t>Bernardston</t>
  </si>
  <si>
    <t>031</t>
  </si>
  <si>
    <t>Billerica</t>
  </si>
  <si>
    <t>032</t>
  </si>
  <si>
    <t>Blackstone</t>
  </si>
  <si>
    <t>033</t>
  </si>
  <si>
    <t>Blandford</t>
  </si>
  <si>
    <t>034</t>
  </si>
  <si>
    <t>Bolton</t>
  </si>
  <si>
    <t>035</t>
  </si>
  <si>
    <t>Boston</t>
  </si>
  <si>
    <t>037</t>
  </si>
  <si>
    <t>Boxborough</t>
  </si>
  <si>
    <t>041</t>
  </si>
  <si>
    <t>Brewster</t>
  </si>
  <si>
    <t>042</t>
  </si>
  <si>
    <t>Bridgewater</t>
  </si>
  <si>
    <t>043</t>
  </si>
  <si>
    <t>Brimfield</t>
  </si>
  <si>
    <t>044</t>
  </si>
  <si>
    <t>Brockton</t>
  </si>
  <si>
    <t>045</t>
  </si>
  <si>
    <t>Brookfield</t>
  </si>
  <si>
    <t>047</t>
  </si>
  <si>
    <t>Buckland</t>
  </si>
  <si>
    <t>048</t>
  </si>
  <si>
    <t>Burlington</t>
  </si>
  <si>
    <t>049</t>
  </si>
  <si>
    <t>Cambridge</t>
  </si>
  <si>
    <t>050</t>
  </si>
  <si>
    <t>Canton</t>
  </si>
  <si>
    <t>052</t>
  </si>
  <si>
    <t>Carver</t>
  </si>
  <si>
    <t>053</t>
  </si>
  <si>
    <t>Charlemont</t>
  </si>
  <si>
    <t>054</t>
  </si>
  <si>
    <t>Charlton</t>
  </si>
  <si>
    <t>055</t>
  </si>
  <si>
    <t>Chatham</t>
  </si>
  <si>
    <t>056</t>
  </si>
  <si>
    <t>Chelmsford</t>
  </si>
  <si>
    <t>057</t>
  </si>
  <si>
    <t>Chelsea</t>
  </si>
  <si>
    <t>060</t>
  </si>
  <si>
    <t>Chesterfield</t>
  </si>
  <si>
    <t>061</t>
  </si>
  <si>
    <t>Chicopee</t>
  </si>
  <si>
    <t>063</t>
  </si>
  <si>
    <t>Clarksburg</t>
  </si>
  <si>
    <t>064</t>
  </si>
  <si>
    <t>Clinton</t>
  </si>
  <si>
    <t>066</t>
  </si>
  <si>
    <t>Colrain</t>
  </si>
  <si>
    <t>067</t>
  </si>
  <si>
    <t>Concord</t>
  </si>
  <si>
    <t>068</t>
  </si>
  <si>
    <t>Conway</t>
  </si>
  <si>
    <t>070</t>
  </si>
  <si>
    <t>Dalton</t>
  </si>
  <si>
    <t>073</t>
  </si>
  <si>
    <t>Dedham</t>
  </si>
  <si>
    <t>076</t>
  </si>
  <si>
    <t>Dighton</t>
  </si>
  <si>
    <t>078</t>
  </si>
  <si>
    <t>Dover</t>
  </si>
  <si>
    <t>081</t>
  </si>
  <si>
    <t>Dunstable</t>
  </si>
  <si>
    <t>082</t>
  </si>
  <si>
    <t>Duxbury</t>
  </si>
  <si>
    <t>083</t>
  </si>
  <si>
    <t>East Bridgewater</t>
  </si>
  <si>
    <t>085</t>
  </si>
  <si>
    <t>East Longmeadow</t>
  </si>
  <si>
    <t>086</t>
  </si>
  <si>
    <t>Eastham</t>
  </si>
  <si>
    <t>089</t>
  </si>
  <si>
    <t>Edgartown</t>
  </si>
  <si>
    <t>091</t>
  </si>
  <si>
    <t>Erving</t>
  </si>
  <si>
    <t>095</t>
  </si>
  <si>
    <t>Fall River</t>
  </si>
  <si>
    <t>096</t>
  </si>
  <si>
    <t>Falmouth</t>
  </si>
  <si>
    <t>097</t>
  </si>
  <si>
    <t>Fitchburg</t>
  </si>
  <si>
    <t>098</t>
  </si>
  <si>
    <t>Florida</t>
  </si>
  <si>
    <t>101</t>
  </si>
  <si>
    <t>Franklin</t>
  </si>
  <si>
    <t>103</t>
  </si>
  <si>
    <t>Gardner</t>
  </si>
  <si>
    <t>105</t>
  </si>
  <si>
    <t>Georgetown</t>
  </si>
  <si>
    <t>107</t>
  </si>
  <si>
    <t>Gloucester</t>
  </si>
  <si>
    <t>108</t>
  </si>
  <si>
    <t>Goshen</t>
  </si>
  <si>
    <t>109</t>
  </si>
  <si>
    <t>Gosnold</t>
  </si>
  <si>
    <t>110</t>
  </si>
  <si>
    <t>Grafton</t>
  </si>
  <si>
    <t>111</t>
  </si>
  <si>
    <t>Granby</t>
  </si>
  <si>
    <t>112</t>
  </si>
  <si>
    <t>Granville</t>
  </si>
  <si>
    <t>114</t>
  </si>
  <si>
    <t>Greenfield</t>
  </si>
  <si>
    <t>117</t>
  </si>
  <si>
    <t>Hadley</t>
  </si>
  <si>
    <t>118</t>
  </si>
  <si>
    <t>Halifax</t>
  </si>
  <si>
    <t>121</t>
  </si>
  <si>
    <t>Hancock</t>
  </si>
  <si>
    <t>122</t>
  </si>
  <si>
    <t>Hanover</t>
  </si>
  <si>
    <t>123</t>
  </si>
  <si>
    <t>Hanson</t>
  </si>
  <si>
    <t>126</t>
  </si>
  <si>
    <t>Harwich</t>
  </si>
  <si>
    <t>128</t>
  </si>
  <si>
    <t>Haverhill</t>
  </si>
  <si>
    <t>129</t>
  </si>
  <si>
    <t>Hawley</t>
  </si>
  <si>
    <t>130</t>
  </si>
  <si>
    <t>Heath</t>
  </si>
  <si>
    <t>131</t>
  </si>
  <si>
    <t>Hingham</t>
  </si>
  <si>
    <t>132</t>
  </si>
  <si>
    <t>Hinsdale</t>
  </si>
  <si>
    <t>134</t>
  </si>
  <si>
    <t>Holden</t>
  </si>
  <si>
    <t>135</t>
  </si>
  <si>
    <t>Holland</t>
  </si>
  <si>
    <t>136</t>
  </si>
  <si>
    <t>Holliston</t>
  </si>
  <si>
    <t>137</t>
  </si>
  <si>
    <t>Holyoke</t>
  </si>
  <si>
    <t>139</t>
  </si>
  <si>
    <t>Hopkinton</t>
  </si>
  <si>
    <t>142</t>
  </si>
  <si>
    <t>Hull</t>
  </si>
  <si>
    <t>145</t>
  </si>
  <si>
    <t>Kingston</t>
  </si>
  <si>
    <t>146</t>
  </si>
  <si>
    <t>Lakeville</t>
  </si>
  <si>
    <t>147</t>
  </si>
  <si>
    <t>Lancaster</t>
  </si>
  <si>
    <t>149</t>
  </si>
  <si>
    <t>Lawrence</t>
  </si>
  <si>
    <t>150</t>
  </si>
  <si>
    <t>Lee</t>
  </si>
  <si>
    <t>151</t>
  </si>
  <si>
    <t>Leicester</t>
  </si>
  <si>
    <t>152</t>
  </si>
  <si>
    <t>Lenox</t>
  </si>
  <si>
    <t>154</t>
  </si>
  <si>
    <t>Leverett</t>
  </si>
  <si>
    <t>155</t>
  </si>
  <si>
    <t>Lexington</t>
  </si>
  <si>
    <t>156</t>
  </si>
  <si>
    <t>Leyden</t>
  </si>
  <si>
    <t>157</t>
  </si>
  <si>
    <t>Lincoln</t>
  </si>
  <si>
    <t>159</t>
  </si>
  <si>
    <t>Longmeadow</t>
  </si>
  <si>
    <t>160</t>
  </si>
  <si>
    <t>Lowell</t>
  </si>
  <si>
    <t>162</t>
  </si>
  <si>
    <t>Lunenburg</t>
  </si>
  <si>
    <t>163</t>
  </si>
  <si>
    <t>Lynn</t>
  </si>
  <si>
    <t>164</t>
  </si>
  <si>
    <t>Lynnfield</t>
  </si>
  <si>
    <t>166</t>
  </si>
  <si>
    <t>Manchester By The Sea</t>
  </si>
  <si>
    <t>169</t>
  </si>
  <si>
    <t>Marion</t>
  </si>
  <si>
    <t>170</t>
  </si>
  <si>
    <t>Marlborough</t>
  </si>
  <si>
    <t>171</t>
  </si>
  <si>
    <t>Marshfield</t>
  </si>
  <si>
    <t>172</t>
  </si>
  <si>
    <t>Mashpee</t>
  </si>
  <si>
    <t>173</t>
  </si>
  <si>
    <t>Mattapoisett</t>
  </si>
  <si>
    <t>174</t>
  </si>
  <si>
    <t>Maynard</t>
  </si>
  <si>
    <t>176</t>
  </si>
  <si>
    <t>Medford</t>
  </si>
  <si>
    <t>177</t>
  </si>
  <si>
    <t>Medway</t>
  </si>
  <si>
    <t>178</t>
  </si>
  <si>
    <t>Melrose</t>
  </si>
  <si>
    <t>179</t>
  </si>
  <si>
    <t>Mendon</t>
  </si>
  <si>
    <t>182</t>
  </si>
  <si>
    <t>Middleborough</t>
  </si>
  <si>
    <t>183</t>
  </si>
  <si>
    <t>Middlefield</t>
  </si>
  <si>
    <t>184</t>
  </si>
  <si>
    <t>Middleton</t>
  </si>
  <si>
    <t>185</t>
  </si>
  <si>
    <t>Milford</t>
  </si>
  <si>
    <t>186</t>
  </si>
  <si>
    <t>Millbury</t>
  </si>
  <si>
    <t>190</t>
  </si>
  <si>
    <t>Monroe</t>
  </si>
  <si>
    <t>191</t>
  </si>
  <si>
    <t>Monson</t>
  </si>
  <si>
    <t>192</t>
  </si>
  <si>
    <t>Montague</t>
  </si>
  <si>
    <t>194</t>
  </si>
  <si>
    <t>Montgomery</t>
  </si>
  <si>
    <t>195</t>
  </si>
  <si>
    <t>Mount Washington</t>
  </si>
  <si>
    <t>196</t>
  </si>
  <si>
    <t>Nahant</t>
  </si>
  <si>
    <t>197</t>
  </si>
  <si>
    <t>Nantucket</t>
  </si>
  <si>
    <t>199</t>
  </si>
  <si>
    <t>Needham</t>
  </si>
  <si>
    <t>200</t>
  </si>
  <si>
    <t>New Ashford</t>
  </si>
  <si>
    <t>201</t>
  </si>
  <si>
    <t>New Bedford</t>
  </si>
  <si>
    <t>203</t>
  </si>
  <si>
    <t>New Marlborough</t>
  </si>
  <si>
    <t>205</t>
  </si>
  <si>
    <t>Newbury</t>
  </si>
  <si>
    <t>208</t>
  </si>
  <si>
    <t>Norfolk</t>
  </si>
  <si>
    <t>209</t>
  </si>
  <si>
    <t>North Adams</t>
  </si>
  <si>
    <t>210</t>
  </si>
  <si>
    <t>North Andover</t>
  </si>
  <si>
    <t>212</t>
  </si>
  <si>
    <t>North Brookfield</t>
  </si>
  <si>
    <t>215</t>
  </si>
  <si>
    <t>Northborough</t>
  </si>
  <si>
    <t>217</t>
  </si>
  <si>
    <t>Northfield</t>
  </si>
  <si>
    <t>219</t>
  </si>
  <si>
    <t>Norwell</t>
  </si>
  <si>
    <t>221</t>
  </si>
  <si>
    <t>Oak Bluffs</t>
  </si>
  <si>
    <t>223</t>
  </si>
  <si>
    <t>Orange</t>
  </si>
  <si>
    <t>224</t>
  </si>
  <si>
    <t>Orleans</t>
  </si>
  <si>
    <t>225</t>
  </si>
  <si>
    <t>Otis</t>
  </si>
  <si>
    <t>227</t>
  </si>
  <si>
    <t>Palmer</t>
  </si>
  <si>
    <t>229</t>
  </si>
  <si>
    <t>Peabody</t>
  </si>
  <si>
    <t>231</t>
  </si>
  <si>
    <t>Pembroke</t>
  </si>
  <si>
    <t>232</t>
  </si>
  <si>
    <t>Pepperell</t>
  </si>
  <si>
    <t>234</t>
  </si>
  <si>
    <t>Petersham</t>
  </si>
  <si>
    <t>235</t>
  </si>
  <si>
    <t>Phillipston</t>
  </si>
  <si>
    <t>238</t>
  </si>
  <si>
    <t>Plainville</t>
  </si>
  <si>
    <t>239</t>
  </si>
  <si>
    <t>Plymouth</t>
  </si>
  <si>
    <t>240</t>
  </si>
  <si>
    <t>Plympton</t>
  </si>
  <si>
    <t>241</t>
  </si>
  <si>
    <t>Princeton</t>
  </si>
  <si>
    <t>242</t>
  </si>
  <si>
    <t>Provincetown</t>
  </si>
  <si>
    <t>245</t>
  </si>
  <si>
    <t>Raynham</t>
  </si>
  <si>
    <t>246</t>
  </si>
  <si>
    <t>Reading</t>
  </si>
  <si>
    <t>249</t>
  </si>
  <si>
    <t>Richmond</t>
  </si>
  <si>
    <t>250</t>
  </si>
  <si>
    <t>Rochester</t>
  </si>
  <si>
    <t>251</t>
  </si>
  <si>
    <t>Rockland</t>
  </si>
  <si>
    <t>252</t>
  </si>
  <si>
    <t>Rockport</t>
  </si>
  <si>
    <t>253</t>
  </si>
  <si>
    <t>Rowe</t>
  </si>
  <si>
    <t>256</t>
  </si>
  <si>
    <t>Russell</t>
  </si>
  <si>
    <t>260</t>
  </si>
  <si>
    <t>Sandisfield</t>
  </si>
  <si>
    <t>261</t>
  </si>
  <si>
    <t>Sandwich</t>
  </si>
  <si>
    <t>262</t>
  </si>
  <si>
    <t>Saugus</t>
  </si>
  <si>
    <t>263</t>
  </si>
  <si>
    <t>Savoy</t>
  </si>
  <si>
    <t>264</t>
  </si>
  <si>
    <t>Scituate</t>
  </si>
  <si>
    <t>265</t>
  </si>
  <si>
    <t>Seekonk</t>
  </si>
  <si>
    <t>266</t>
  </si>
  <si>
    <t>Sharon</t>
  </si>
  <si>
    <t>267</t>
  </si>
  <si>
    <t>Sheffield</t>
  </si>
  <si>
    <t>274</t>
  </si>
  <si>
    <t>Somerville</t>
  </si>
  <si>
    <t>277</t>
  </si>
  <si>
    <t>Southborough</t>
  </si>
  <si>
    <t>278</t>
  </si>
  <si>
    <t>Southbridge</t>
  </si>
  <si>
    <t>279</t>
  </si>
  <si>
    <t>Southwick</t>
  </si>
  <si>
    <t>280</t>
  </si>
  <si>
    <t>Spencer</t>
  </si>
  <si>
    <t>281</t>
  </si>
  <si>
    <t>Springfield</t>
  </si>
  <si>
    <t>283</t>
  </si>
  <si>
    <t>Stockbridge</t>
  </si>
  <si>
    <t>284</t>
  </si>
  <si>
    <t>Stoneham</t>
  </si>
  <si>
    <t>285</t>
  </si>
  <si>
    <t>Stoughton</t>
  </si>
  <si>
    <t>286</t>
  </si>
  <si>
    <t>Stow</t>
  </si>
  <si>
    <t>287</t>
  </si>
  <si>
    <t>Sturbridge</t>
  </si>
  <si>
    <t>288</t>
  </si>
  <si>
    <t>Sudbury</t>
  </si>
  <si>
    <t>289</t>
  </si>
  <si>
    <t>Sunderland</t>
  </si>
  <si>
    <t>290</t>
  </si>
  <si>
    <t>Sutton</t>
  </si>
  <si>
    <t>291</t>
  </si>
  <si>
    <t>Swampscott</t>
  </si>
  <si>
    <t>292</t>
  </si>
  <si>
    <t>Swansea</t>
  </si>
  <si>
    <t>294</t>
  </si>
  <si>
    <t>Templeton</t>
  </si>
  <si>
    <t>295</t>
  </si>
  <si>
    <t>Tewksbury</t>
  </si>
  <si>
    <t>297</t>
  </si>
  <si>
    <t>Tolland</t>
  </si>
  <si>
    <t>300</t>
  </si>
  <si>
    <t>Truro</t>
  </si>
  <si>
    <t>301</t>
  </si>
  <si>
    <t>Tyngsborough</t>
  </si>
  <si>
    <t>302</t>
  </si>
  <si>
    <t>Tyringham</t>
  </si>
  <si>
    <t>304</t>
  </si>
  <si>
    <t>Uxbridge</t>
  </si>
  <si>
    <t>306</t>
  </si>
  <si>
    <t>Wales</t>
  </si>
  <si>
    <t>308</t>
  </si>
  <si>
    <t>Waltham</t>
  </si>
  <si>
    <t>310</t>
  </si>
  <si>
    <t>Wareham</t>
  </si>
  <si>
    <t>311</t>
  </si>
  <si>
    <t>Warren</t>
  </si>
  <si>
    <t>312</t>
  </si>
  <si>
    <t>Warwick</t>
  </si>
  <si>
    <t>313</t>
  </si>
  <si>
    <t>Washington</t>
  </si>
  <si>
    <t>314</t>
  </si>
  <si>
    <t>Watertown</t>
  </si>
  <si>
    <t>315</t>
  </si>
  <si>
    <t>Wayland</t>
  </si>
  <si>
    <t>316</t>
  </si>
  <si>
    <t>Webster</t>
  </si>
  <si>
    <t>318</t>
  </si>
  <si>
    <t>Wellfleet</t>
  </si>
  <si>
    <t>322</t>
  </si>
  <si>
    <t>West Bridgewater</t>
  </si>
  <si>
    <t>323</t>
  </si>
  <si>
    <t>West Brookfield</t>
  </si>
  <si>
    <t>324</t>
  </si>
  <si>
    <t>West Newbury</t>
  </si>
  <si>
    <t>326</t>
  </si>
  <si>
    <t>West Stockbridge</t>
  </si>
  <si>
    <t>328</t>
  </si>
  <si>
    <t>Westborough</t>
  </si>
  <si>
    <t>329</t>
  </si>
  <si>
    <t>Westfield</t>
  </si>
  <si>
    <t>330</t>
  </si>
  <si>
    <t>Westford</t>
  </si>
  <si>
    <t>331</t>
  </si>
  <si>
    <t>Westhampton</t>
  </si>
  <si>
    <t>332</t>
  </si>
  <si>
    <t>Westminster</t>
  </si>
  <si>
    <t>335</t>
  </si>
  <si>
    <t>Westwood</t>
  </si>
  <si>
    <t>336</t>
  </si>
  <si>
    <t>Weymouth</t>
  </si>
  <si>
    <t>337</t>
  </si>
  <si>
    <t>Whately</t>
  </si>
  <si>
    <t>338</t>
  </si>
  <si>
    <t>Whitman</t>
  </si>
  <si>
    <t>339</t>
  </si>
  <si>
    <t>Wilbraham</t>
  </si>
  <si>
    <t>340</t>
  </si>
  <si>
    <t>Williamsburg</t>
  </si>
  <si>
    <t>341</t>
  </si>
  <si>
    <t>Williamstown</t>
  </si>
  <si>
    <t>342</t>
  </si>
  <si>
    <t>Wilmington</t>
  </si>
  <si>
    <t>343</t>
  </si>
  <si>
    <t>Winchendon</t>
  </si>
  <si>
    <t>344</t>
  </si>
  <si>
    <t>Winchester</t>
  </si>
  <si>
    <t>345</t>
  </si>
  <si>
    <t>Windsor</t>
  </si>
  <si>
    <t>349</t>
  </si>
  <si>
    <t>Worthington</t>
  </si>
  <si>
    <t>351</t>
  </si>
  <si>
    <t>Yarmouth</t>
  </si>
  <si>
    <t>CD1</t>
  </si>
  <si>
    <t>CD2</t>
  </si>
  <si>
    <t>Population (2018 Est)</t>
  </si>
  <si>
    <t>Actual Total Eligible Amount</t>
  </si>
  <si>
    <t>Round 1 Amount</t>
  </si>
  <si>
    <t>Remaining Eligible Amount</t>
  </si>
  <si>
    <t>FEMA</t>
  </si>
  <si>
    <t>Non-FEMA Match</t>
  </si>
  <si>
    <t>8th</t>
  </si>
  <si>
    <t>Middlesex</t>
  </si>
  <si>
    <t>3rd</t>
  </si>
  <si>
    <t>Bristol</t>
  </si>
  <si>
    <t>9th</t>
  </si>
  <si>
    <t>Berkshire</t>
  </si>
  <si>
    <t>1st</t>
  </si>
  <si>
    <t>6th</t>
  </si>
  <si>
    <t>Hampshire</t>
  </si>
  <si>
    <t>2nd</t>
  </si>
  <si>
    <t>Dukes</t>
  </si>
  <si>
    <t>5th</t>
  </si>
  <si>
    <t>4th</t>
  </si>
  <si>
    <t>Suffolk</t>
  </si>
  <si>
    <t>7th</t>
  </si>
  <si>
    <t>Item</t>
  </si>
  <si>
    <t>EarID</t>
  </si>
  <si>
    <t>EarSUBID</t>
  </si>
  <si>
    <t>Location</t>
  </si>
  <si>
    <t>Spent/ Committed in FY20</t>
  </si>
  <si>
    <t>CvRF-MP</t>
  </si>
  <si>
    <t>CvRF School Reopening</t>
  </si>
  <si>
    <t>Other CvRF</t>
  </si>
  <si>
    <t>Other (incl. General Fund)</t>
  </si>
  <si>
    <t>Notes</t>
  </si>
  <si>
    <t>Internal Notes</t>
  </si>
  <si>
    <t>1599-1231. For a reserve to support the commonwealth’s monitoring, treatment, containment, public awareness and prevention efforts against the 2019 novel coronavirus, also known as COVID-19, by the department of public health, regional and local boards of health and other public instrumentalities; provided, that the secretary of administration and finance may transfer from this item to other items amounts that are necessary to meet these costs where the amounts otherwise available are insufficient for the purpose</t>
  </si>
  <si>
    <t>1599-1231</t>
  </si>
  <si>
    <t>provided further, that not less than $350,000,000 shall be expended for personal protective equipment</t>
  </si>
  <si>
    <t>Get updated figure from Dan</t>
  </si>
  <si>
    <t>provided further, that not less than $139,000,000 shall be expended for rate add-ons to providers of congregate care and other essential human services</t>
  </si>
  <si>
    <t>Note: backs out EI, ELD</t>
  </si>
  <si>
    <t>provided further, that not less than $93,000,000 shall be expended for incentive pay for state employees at facilities that are in operation 24-hours a day, including, but not limited to, residential facilities in the human services sector</t>
  </si>
  <si>
    <t>Bran to double check this</t>
  </si>
  <si>
    <t>provided further, that not less than $85,000,000 shall be expended for field hospitals and shelters</t>
  </si>
  <si>
    <t>provided further, that not less than $44,000,000 shall be expended for the Community Tracing Collaborative</t>
  </si>
  <si>
    <t>provided further, that not less than $36,000,000 shall be expended for emergency child care for essential workers, covering parent fees for state-subsidized providers and operating emergency residential school isolation sites</t>
  </si>
  <si>
    <t>Get updated figure from EEC</t>
  </si>
  <si>
    <t>provided further, that not less than $13,500,000 shall be transferred to item 7004-9005 and expended for local housing authorities to help address additional costs incurred in addressing the challenges of the 2019 novel coronavirus</t>
  </si>
  <si>
    <t>Formally speaking, will be released in FY21 directly from CvRF, but then again, formally speaking, don't need this authorization</t>
  </si>
  <si>
    <t>provided further, that not less than $2,500,000 shall be transferred to items 7004-0101 and 7004-0102, and expended for the increased pandemic-related costs of the family and individual shelter system</t>
  </si>
  <si>
    <t>provided further, that not less than $45,600,000 shall be expended for funds on behalf of programs that provide early education services to at least 1 child who is subsidized through funding from items 3000-3060 and 3000-4060 or who is the child of an essential worker through the 2019 novel coronavirus state of emergency; provided further, that the department of early education and care shall seek reimbursement for these costs from the one-time, discretionary funding available through the federal Coronavirus Aid, Relief, and Economic Security Act included in the Child Care and Development Block Grant related to the 2019 novel coronavirus remediation</t>
  </si>
  <si>
    <t>$45.6 M transferred to 1599-1232</t>
  </si>
  <si>
    <t>Via GF</t>
  </si>
  <si>
    <t>provided further, that notwithstanding any general or special law or regulation to contrary, not later than July 20, 2020, the executive office for administration and finance shall transfer not less than $30,000,000 to the Health Safety Net Trust Fund established in section 66 of chapter 118E of the General Laws; provided further, that such funds shall be distributed not later than October 1, 2020 by the executive office of health and human services as direct payments to each provider participating in the MassHealth program as a community health center or hospital-licensed health center; provided further, that said funds shall be allocated in direct proportion to the total allowable reimbursable health services amount processed through the Health Safety Net Trust Fund for each such health center during Health Safety Net fiscal year 2017, including any related settlements; provided further, that at least 10 calendar days prior to the expected payment date to each such health center, the executive office of health and human services shall provide a schedule listing the total allowable reimbursable health services amount processed through the Health Safety Net Trust Fund for each such health center in Health Safety Net fiscal year 2017 including any related settlements, each such health center’s per cent of the aggregate total allowable reimbursable health services amount processed through the Health Safety Net Trust Fund for all such health centers combined in Health Safety Net fiscal year 2017 including any related settlements, and the proposed payment amount to each such health center</t>
  </si>
  <si>
    <t>$30 M transferred to 1599-1232</t>
  </si>
  <si>
    <t>provided further, that not less than $15,000,000 shall be expended for essential behavioral health services, including children’s mental health and trauma services, across the commonwealth to ensure continued and stable accessibility during the 2019 novel coronavirus pandemic</t>
  </si>
  <si>
    <t>provided further, that not less than $15,000,000 shall be expended on services and workforce supports under the department of elder affairs, including direct wage supplements for home care workers and elder protective services, during the 2019 novel coronavirus pandemic</t>
  </si>
  <si>
    <t>$5 M transferred to 1599-1232</t>
  </si>
  <si>
    <t>Get updated figure from HHS</t>
  </si>
  <si>
    <t>provided further, that not less than $20,000,000 shall be expended on statewide efforts to address racial disparities in health during the 2019 novel coronavirus pandemic</t>
  </si>
  <si>
    <t>$20 M transferred to 1599-1232</t>
  </si>
  <si>
    <t>provided further, that not less than $111,400,000 shall be expended for supplemental payments to hospitals and other health care providers and other costs incurred in the response to the 2019 novel coronavirus for which federal reimbursement may be available; provided further, that funds shall be expended for the costs associated with measures necessary to prevent the admission and readmission to licensed skilled nursing facilities of persons who tested positive for the 2019 novel coronavirus and to facilitate the segregation of such persons from other residents of skilled nursing facilities to prevent or mitigate the transmission of the virus</t>
  </si>
  <si>
    <t>$111.4 M transferred to 1599-1232</t>
  </si>
  <si>
    <r>
      <t xml:space="preserve">provided further, that the secretary of administration and finance shall seek to optimize federal funding available for essential costs of the commonwealth’s response to the 2019 novel coronavirus; provided further, that the secretary of administration and finance shall seek federal reimbursement for spending incurred in this item where appropriate and available; provided further, that the secretary of administration and finance shall consider the availability and constraints both of direct funding sources and reimbursement sources; provided further, that in the event that a direct funding source is more appropriate for spending authorized in this item, the secretary of administration and finance may spend from the other direct funding source and reduce spending from this item accordingly; provided further, that if the secretary of administration and finance determines that the actual need for a particular purpose is less than is authorized to be spent in this item for that purpose, the secretary of administration and finance may reduce spending accordingly; </t>
    </r>
    <r>
      <rPr>
        <strike/>
        <sz val="11"/>
        <rFont val="Calibri"/>
        <family val="2"/>
        <scheme val="minor"/>
      </rPr>
      <t>provided further, that no spending reductions shall be made below the amount authorized by this item for the following purposes: (i) early education reopening grants funded by the federal Child Care and Development Block Grant; (ii) the transfer to the Health Safety Net Trust Fund for community hospitals; (iii) essential behavioral health services; (iv) services and workforce supports under the department of elder affairs; and (v) statewide efforts to address racial disparities in health</t>
    </r>
    <r>
      <rPr>
        <sz val="11"/>
        <color theme="1"/>
        <rFont val="Calibri"/>
        <family val="2"/>
        <scheme val="minor"/>
      </rPr>
      <t>; provided further, that funds made available in this item, including those made available through identification of an alternative funding source or not needed for a particular purpose, may be expended by public instrumentalities at the secretary’s discretion to support the commonwealth’s monitoring, treatment, containment, public awareness and prevention efforts against the 2019 novel coronavirus; provided further, that not later than September 30, 2020 the secretary of administration and finance shall provide a report to the house and senate committees on ways and means on spending from this item, including the federal resources utilized or applied for, to cover purposes supported by this item; and provided further, that the secretary shall provide subsequent updates, as necessary, on the federal resources utilized to cover purposes supported by this item</t>
    </r>
  </si>
  <si>
    <t>Was veto overridden?</t>
  </si>
  <si>
    <t>1599-1232. For a reserve to support the commonwealth’s monitoring, treatment, containment, public awareness and prevention efforts against the 2019 novel coronavirus by the department of public health, regional and local boards of health and other public instrumentalities</t>
  </si>
  <si>
    <t>1599-1232</t>
  </si>
  <si>
    <t>provided, that not less than $9,250,000 shall be transferred to item 7004-0102 and expended for the increased pandemic-related costs of the individual shelter system; provided further, that said funds shall be provided directly to shelters and providers using the same distribution criteria and formula as used in the annual appropriation of said item 7004-0102</t>
  </si>
  <si>
    <t>Release: core housing program</t>
  </si>
  <si>
    <t>provided further, that not less than $20,000,000 shall be transferred to item 7004-9316 for a COVID-19 Residential Assistance for Families in Transition Response, or CRR, program to provide additional support through the residential assistance for families in transition program in order to prevent homelessness among those at risk due to pandemic-related economic insecurity; provided further, that for the purposes of the temporary CRR program, the amount of financial assistance shall not exceed $10,000 for the duration of the program; provided further, that not less than 33 per cent of the CRR funds shall be provided to households with an income that is not greater than 30 per cent of the area median income, subject to the department of housing and community development’s discretion based on data reflecting program demand and usage; provided further, that in distributing 50 per cent of the funds, the department of housing and community development shall prioritize those families most likely to otherwise require shelter services under said item 7004-0101</t>
  </si>
  <si>
    <t>provided further, that not less than $1,500,000 shall be transferred to item 7004-3036 and expended for the additional costs incurred by housing consumer education centers in administering housing and homelessness prevention resources and addressing increased volume of referrals of residents in need of housing and homelessness prevention resources due to reduced or lost incomes caused by the 2019 novel coronavirus pandemic</t>
  </si>
  <si>
    <t>provided further, that not less than $5,800,000 shall be transferred to said item 7004-0104 for costs incurred as a result of the 2019 novel coronavirus pandemic and for the support of organizations providing low-threshold permanent supportive housing in non-congregate single-occupancy settings that provide a safer alternative to congregate shelter settings for the homeless population</t>
  </si>
  <si>
    <t>provided further, that not less than $1,000,000 shall be transferred to item 4000-0007 for increased housing and supportive services necessitated by the 2019 novel coronavirus for unaccompanied homeless youth under section 16X of chapter 6A of the General Laws</t>
  </si>
  <si>
    <t>Interim budget</t>
  </si>
  <si>
    <t>provided further, that not less than $12,300,000 shall be transferred to item 4513-1020 to provide for increased staffing costs, equipment, connectivity and other costs associated with the implementation and expansion of early intervention services delivered via telehealth to support access to critical early intervention services during the 2019 novel coronavirus; provided further, the department of public health shall issue a 2019 novel coronavirus retainer or sustainability payment to all early intervention vendors and such payment shall be made on a proportional basis, calculated using the most recent early intervention child counts of the department of public health</t>
  </si>
  <si>
    <t>provided further, that not less than $250,000 shall be transferred to item 4400-1001 for additional support for the FoodSource Hotline run by Project Bread – The Walk for Hunger, Inc. in order to meet additional demand generated by the 2019 novel coronavirus, to connect callers across the commonwealth to food resources in their communities and to assist households with SNAP applications</t>
  </si>
  <si>
    <t>provided further, that not less than $1,000,000 shall be transferred to said item 4400-1001 to enhance the SNAP Outreach program administered by the department of transitional assistance to fund a range of organizations providing SNAP application assistance to reduce food insecurity during the 2019 novel coronavirus pandemic</t>
  </si>
  <si>
    <t>To receive FFP</t>
  </si>
  <si>
    <t>provided further, that not less than $5,250,000 shall be transferred to item 7053-1925 to fund outreach, technical support and emergency operational costs of the school meal sites run by the Child Nutrition Outreach Program during the 2019 novel coronavirus pandemic; provided further, that not less than $250,000 of this amount shall be for proactive outreach and technical support to districts and partners in the Child Nutrition Outreach Program, as well as promotional materials, including a statewide meal site map, signage and posters for individual meal sites</t>
  </si>
  <si>
    <t>provided further, that not less than $9,000,000 shall be transferred to item 2511-0105 for the purchase of supplemental foods for the emergency food assistance program within the Feeding America nationally-certified food bank system for extraordinary need due to the 2019 novel coronavirus; provided further, that the funds appropriated in this item shall be consistent with the Feeding America allocation formula in order to benefit the commonwealth’s 4 regional food banks in a manner that promotes geographic equity; provided further, that funds may be made available for costs associated with the distribution of foods for the emergency food assistance program as a result of increased demand caused by the 2019 novel coronavirus</t>
  </si>
  <si>
    <t>provided further, that not less than $5,515,000 shall be transferred to item 7002-0012 for expansion of summer job programs and other youth-at-risk employment programs in response to increased economic insecurity as a result of 2019 novel coronavirus</t>
  </si>
  <si>
    <t>Interim budget (Summer 2021)</t>
  </si>
  <si>
    <t>provided further, that not less than $235,000 shall be transferred to item 1595-5819 for the purposes of funding Health Care For All, Inc. for the additional costs associated with operating its free statewide non-profit consumer assistance helpline during the 2019 novel coronavirus pandemic in order to provide health coverage eligibility, enrollment and navigation assistance and to operate an online support platform for enrollment assisters across the commonwealth</t>
  </si>
  <si>
    <t>provided further, that not less than $400,000 shall be transferred to item 4510-0110 and expended on a statewide program of technical assistance to community health centers engaged in critically important facets of the commonwealth’s pandemic response to be provided by a state primary care association qualified under section 330A(f)(1) of the federal Public Health Service Act, 42 USC section 254c(f)(1)</t>
  </si>
  <si>
    <t>provided further, that not less than $10,000,000 shall be transferred to the Massachusetts Growth Capital Corporation established in chapter 40W of the General Laws for grants to support small businesses negatively impacted by the 2019 novel coronavirus; provided further, that eligible grant applicants shall have not more than 50 employees; provided further, that grants may be used for employee payroll and benefit costs, mortgage interest, rent, utilities and interest on other debt obligations; provided further, that priority in awarding grants shall be given to: (i) businesses that focus on reaching underserved markets; (ii) socially and economically disadvantaged businesses, which may include, but shall not be limited to, minority-owned, women-owned and veteran-owned businesses; and (iii) businesses that have not received aid from federal programs related to the 2019 novel coronavirus; provided further, that not later than December 1, 2020, the Massachusetts Growth Capital Corporation shall submit a report to the house and senate committees on ways and means detailing: (a) grant recipients; (b) grant sizes by recipient; and (c) any additional criteria that were considered in the awarding of these grants</t>
  </si>
  <si>
    <t>Note: decided during FY20, but not released until more recently</t>
  </si>
  <si>
    <t>provided further, that not less than $10,000,000 shall be expended for wage and benefit supports to employees impacted by the 2019 novel coronavirus</t>
  </si>
  <si>
    <t>Enhanced UI benefits</t>
  </si>
  <si>
    <t>provided further, that not less than $10,000,000 shall be transferred to item 7002-0010 for grants to community foundations to provide support to individuals and households throughout the commonwealth who are experiencing severe economic hardships due to the 2019 novel coronavirus; provided further, that grants shall be distributed equitably among the community foundations based on the following factors: (1) population of individuals living in poverty in the area served by the foundation; (2) limited availability of federal pandemic-related relief funds that provide direct emergency financial assistance to individuals or households served by the foundation; (3) pandemic-related public health impact on the region served by the foundation; (4) population of individuals with unmet economic needs resulting from the 2019 novel coronavirus; and (5) geographic area and the number of gateway municipalities as defined in section 3A of chapter 23A of the General Laws or municipalities with high proportions of low-income and non-English or limited English speaking populations served by the foundation; provided further, that community foundations receiving grants shall issue requests for proposals to community organizations to provide direct economic support for costs related to meeting basic human needs, such as housing and utility support and food security, to low-income impacted individuals and households with no, or very limited, access to sources of economic relief; provided further, that community foundations receiving grants shall evaluate community organizations applying based on the organization’s: (A) history of serving low-income, non-English or limited English speaking and historically underserved communities; (B) history of serving populations whose economic hardship has been exacerbated by the 2019 novel coronavirus; (C) ability to conduct outreach to identify individuals and households that qualify for assistance; and (D) ability to establish a simplified application process; provided further, that community foundations receiving grants shall work with the executive office of housing and economic development and subgrantees to develop and implement a reporting process to ensure that financial assistance is directed to the individuals and households most impacted by the 2019 novel coronavirus; provided further, that if an area, city or town is determined to be unserved by a community foundation, the executive office shall work directly with community organizations to distribute grants providing direct aid to individuals and households; provided further, that the executive office shall, to the extent feasible, seek out philanthropic and other private funds necessary to match contributions equal to $1 for every $1 contributed by this item</t>
  </si>
  <si>
    <t>provided further, that not less than $5,000,000 shall be expended by the secretary of the commonwealth for costs associated with expanded vote by mail made necessary by the 2019 novel coronavirus for primary and other elections in calendar year 2020 including, but not limited, to postage and application materials</t>
  </si>
  <si>
    <t>Massachusetts received $8.3 M in Help America Vote Act (HAVA) emergency grants; if certain costs are ineligible, the remainder may be covered from the CvRF or General Fund</t>
  </si>
  <si>
    <t>provided further, that not less than $500,000 shall be expended for “buy local” organizations that support local agriculture and farms; provided further, that prospective “buy local” organizations shall have 2 or more years of experience expanding consumer purchasing of locally grown food and 1 “buy local” organization shall be funded in each of the following 9 geographic areas: (I) Berkshire county; (II) Connecticut river valley and Hampden, Hampshire and Franklin counties; (III) Worcester county in central Massachusetts; (IV) greater Boston, including Suffolk and certain parts of Middlesex counties; (V) North of Boston, including Essex county and certain parts of Middlesex county; (VI) southeastern Massachusetts, including Bristol, Plymouth, and Norfolk counties; (VII) Cape Cod in Barnstable county; (VIII) Martha’s vineyard in the county of Dukes county; and (IX) Nantucket in Nantucket county</t>
  </si>
  <si>
    <t>provided further, that not less than $100,000 shall be provided to the city of Malden for costs associated with monitoring, treatment, containment, public awareness of and prevention efforts against the 2019 novel coronavirus pandemic</t>
  </si>
  <si>
    <t>provided further, that not less than $125,000 shall be expended to the city of Boston’s public health commission to administer grants for violence prevention, intervention, trauma, mental health and recovery services for communities disproportionately impacted by the 2019 novel coronavirus to address increased need for services</t>
  </si>
  <si>
    <t>Release: LBOH</t>
  </si>
  <si>
    <t>provided further, that not less than $125,000 shall be expended to the department of elementary and secondary education for a grant program for quality out-of-school and summer academic enrichment programs in historically underserved communities to support the costs of health and safety improvements related to the 2019 novel coronavirus</t>
  </si>
  <si>
    <t>Summer and Vacation Learning Program Grant</t>
  </si>
  <si>
    <t>Confirm with Caroline/DESE</t>
  </si>
  <si>
    <t>provided further, that not less than $75,000 shall be expended for Housing Families Inc. in the city of Malden for housing assistance services provided during the 2019 novel coronavirus pandemic</t>
  </si>
  <si>
    <t>provided further, that not less than $75,000 shall be expended for Bread of Life, Inc. in the city of Malden to address food insecurity due to the 2019 novel coronavirus pandemic</t>
  </si>
  <si>
    <t>Release: food</t>
  </si>
  <si>
    <t>provided further, that not less than $250,000 shall be expended equally to Avon coalition for every student, Braintree community partnership on substance abuse, Canton alliance against substance abuse, EB Hope, Inc. in the town of East Bridgewater, Easton wings of hope, Milton substance abuse prevention coalition, Randolph substance abuse prevention coalition, Sharon substance prevention and resource coalition and organizing against substances in Stoughton to address increased demand for substance use prevention services caused by the 2019 novel coronavirus</t>
  </si>
  <si>
    <t>provided further, that not less than $175,000 shall be expended equally to the towns of Auburn, Grafton, Leicester, Millbury, Northbridge, Shrewsbury and Upton for technology, health and safety improvements in public schools related to the 2019 novel coronavirus pandemic</t>
  </si>
  <si>
    <t>X</t>
  </si>
  <si>
    <t>provided further, that not less than $75,000 shall be expended for technology and health and safety improvements relating to the 2019 novel coronavirus pandemic for public schools in the city of Worcester</t>
  </si>
  <si>
    <t>provided further, that not less than $250,000 shall be expended equally to the towns of Avon, Braintree, Canton, East Bridgewater, Easton, Milton, Randolph, Sharon, Stoughton and West Bridgewater for the prevention and mitigation of the 2019 novel coronavirus</t>
  </si>
  <si>
    <t>East Bridgewater, West Bridgewater in Plymouth County</t>
  </si>
  <si>
    <t>provided further, that not less than $250,000 shall be expended for the purchase of personal protective equipment and other protective and safety materials, related to the extraordinary costs of the 2019 novel coronavirus pandemic suffered by public schools, including vocational and technical schools, within the towns of Ashburnham, Athol, Barre, Brookfield, Charlton, East Brookfield, Hardwick, Hubbardston, New Braintree, North Brookfield, Oakham, Paxton, Petersham, Phillipston, Rutland, Spencer, Sturbridge, Templeton, Warren, West Brookfield and Winchendon in the county of Worcester, the towns of Brimfield, Holland, Monson, Palmer and Wales in the county of Hampden, the town of Ware in the county of Hampshire and the town of Ashby in the county of Middlesex</t>
  </si>
  <si>
    <t>provided further, that not less than $100,000 shall be expended for the New England Center and Home for Veterans to address additional costs incurred in addressing the challenges of the 2019 novel coronavirus</t>
  </si>
  <si>
    <t>provided further, that not less than $20,000 shall be expended for Entrepreneurship for All, Inc., A Nonprofit Corporation, in the city of New Bedford to support small businesses negatively impacted by the 2019 novel coronavirus by providing e-commerce training and peer-to-peer networking and support</t>
  </si>
  <si>
    <t>provided further, that not less than $40,000 shall be expended for the Community Economic Development Center of Southeastern Massachusetts, Inc. in the city of New Bedford to provide support to individuals and households who are experiencing severe economic hardships due to the 2019 novel coronavirus</t>
  </si>
  <si>
    <t>provided further, that not less than $190,000 shall be expended for Southcoast Health System, Inc., in collaboration with the Greater New Bedford Community Health Center, Inc., to provide increased access to testing and personal protective equipment for residents vulnerable to the 2019 novel coronavirus in the city of New Bedford, including, but not limited to, low-income, non-English or limited English speaking and historically underserved populations</t>
  </si>
  <si>
    <t>provided further, that not less than $150,000 shall be expended to the city of Lowell and the towns of Westford, Tyngsborough, Groton, Pepperell and Dunstable for the costs incurred by public libraries to transition in-person youth programs to accessible remote programming as a result of the 2019 novel coronavirus pandemic; provided further, that funding shall be allocated based on the percentage of the population served; provided further, that each community shall receive not less than $15,000</t>
  </si>
  <si>
    <t>provided further, that not less than $100,000 shall be expended to Entrepreneurship for All, Inc. in the city of Lowell for small business technical assistance and relief for those impacted by the 2019 novel coronavirus in the city of Lowell</t>
  </si>
  <si>
    <t>provided further, that not less than $125,000 shall be expended to Harrington Memorial Hospital, Inc., in the town of Southbridge for the purchase of personal protective equipment and other necessary expenses incurred due to the 2019 novel coronavirus pandemic</t>
  </si>
  <si>
    <t>provided further, that not less than $250,000 shall be expended for Household Goods, Inc. in the town of Acton for a facility expansion due to increased client need and enhanced social distancing necessitated by the 2019 novel coronavirus pandemic</t>
  </si>
  <si>
    <t>provided further, that not less than $125,000 shall be expended to Milford Regional Medical Center, Inc. in the town of Milford for the purchase of personal protective equipment and other necessary expenses incurred due to the 2019 novel coronavirus pandemic</t>
  </si>
  <si>
    <t>provided further, that not less than $250,000 shall be expended for water dispensing machines and other protective and safety materials, related to the extraordinary costs of the 2019 novel coronavirus suffered by public schools, including vocational and technical schools, within the cities of Fitchburg, Gardner and Leominster and the towns of Berlin, Bolton, Clinton, precincts 1 and 2, Lancaster, Lunenburg, Sterling and Westminster in the county of Worcester and the town of Townsend in the county of Middlesex</t>
  </si>
  <si>
    <t>provided further, that not less than $80,000 shall be expended to Food Link, Inc. to address increased food insecurity resulting from the 2019 novel coronavirus in the towns of Arlington, Billerica, Burlington and Lexington and in the city of Woburn</t>
  </si>
  <si>
    <t>provided further, that not less than $125,000 shall be expended for the city of Quincy, $50,000 for the town of Braintree and $25,000 each for the towns of Abington, Holbrook and Rockland for extraordinary costs necessitated by the 2019 novel coronavirus pandemic</t>
  </si>
  <si>
    <t>Holbrook already approved for full allocation in CvRF-MP Round 1; Abington, Rockland in Plymouth County</t>
  </si>
  <si>
    <t>provided further, that not less than $170,000 shall be expended to the town of Arlington youth counseling center for increased mental health service needs due to the 2019 novel coronavirus pandemic</t>
  </si>
  <si>
    <t>provided further, that not less than $60,000 shall be expended for the city of Beverly for personal protective equipment to respond to the 2019 novel coronavirus</t>
  </si>
  <si>
    <t>Already approved for full allocation in CvRF-MP Round 1</t>
  </si>
  <si>
    <t>Heath 9/13/2020: moved from Other CvRF to Muni CvRF</t>
  </si>
  <si>
    <t>provided further, that not less than $40,000 shall be expended for the town of Danvers for personal protective equipment to respond to the 2019 novel coronavirus</t>
  </si>
  <si>
    <t>provided further, that not less than $80,000 shall be expended for the city of Peabody for personal protective equipment to respond to the 2019 novel coronavirus</t>
  </si>
  <si>
    <t>provided further, that not less than $65,000 shall be expended for the city of Salem for personal protective equipment to respond to the 2019 novel coronavirus</t>
  </si>
  <si>
    <t>provided further, that not less than $5,000 shall be expended for the town of Topsfield for personal protective equipment to respond to the 2019 novel coronavirus</t>
  </si>
  <si>
    <t>provided further, that not less than $100,000 shall be expended for food distribution to the council on aging in the city of Everett in order to address food insecurity brought about by the 2019 novel coronavirus</t>
  </si>
  <si>
    <t>http://www.doe.mass.edu/grants/2021/114-333-238/</t>
  </si>
  <si>
    <t>provided further, that not less than $100,000 shall be expended for food distribution to the Chelsea Collaborative, Inc. in the city of Chelsea in order to address food insecurity brought about by the 2019 novel coronavirus</t>
  </si>
  <si>
    <t>provided further, that not less than $50,000 shall be expended for food distribution to Harvest on Vine in the Charlestown section of the city of Boston in order to address food insecurity brought about by the 2019 novel coronavirus</t>
  </si>
  <si>
    <t>provided further, that not less than $100,000 shall be expended for the Young Men’s Christian Association of Greater Boston, Inc., for additional costs incurred in addressing the challenges of the 2019 novel coronavirus pandemic</t>
  </si>
  <si>
    <t>provided further, that not less than $110,000 shall be provided to the Franklin County Chamber of Commerce, Inc., for assistance to businesses and nonprofit organizations to promote public health and economic opportunity in response to the 2019 novel coronavirus pandemic</t>
  </si>
  <si>
    <t>provided further, that not less than $110,000 shall be provided to the Greater Northampton Chamber of Commerce Inc. for assistance to businesses and nonprofit organizations to promote public health and economic opportunity in response to the 2019 novel coronavirus pandemic</t>
  </si>
  <si>
    <t>provided further, that not less than $30,000 shall be provided to Franklin County D.I.A.L./S.E.L.F. Inc. for the expansion of services for youth homelessness prevention in response to increased economic insecurity as a result of the 2019 novel coronavirus pandemic</t>
  </si>
  <si>
    <t>provided further, that not less than $100,000 shall be expended for Pembroke public schools for technology improvements to facilitate remote or online learning necessitated by the 2019 novel coronavirus pandemic</t>
  </si>
  <si>
    <t>RLTE</t>
  </si>
  <si>
    <t>$96,338 from ESSER; $159,056 from RLTE</t>
  </si>
  <si>
    <t>provided further, that not less than $50,000 shall be expended to the North Andover fire department to expand transportation and response capabilities to respond to unanticipated need during the 2019 novel coronavirus pandemic</t>
  </si>
  <si>
    <t>Evaluating eligibility for CvRF</t>
  </si>
  <si>
    <t>provided further, that not less than $25,000 shall be expended to the Society for the Development of Arts and Humanities of Greater Newburyport, Inc. in the city of Newburyport to provide for unanticipated costs related to implementing health and safety guidelines during the 2019 novel coronavirus pandemic</t>
  </si>
  <si>
    <t>provided further, that not less than $50,000 shall be expended equally to Haverhill Inner City Boxing Club, Inc. in the city of Haverhill and to Haverhill Downtown Boxing, Inc. in the city of Haverhill to provide for unanticipated costs related to implementing health and safety guidelines for critical services for youth during the 2019 novel coronavirus pandemic</t>
  </si>
  <si>
    <t>provided further, that not less than $40,000 shall be expended equally to Methuen High School for the Students Against Destructive Decisions program and to the Merrimack Valley Prevention and Substance Abuse Project, Inc. for substance use programming due to unexpected costs incurred and adaptation to remote services provided during the 2019 novel coronavirus pandemic to support vulnerable populations</t>
  </si>
  <si>
    <t>provided further, that not less than $65,000 shall be expended to John Ashford Link House, Inc. in the cities of Newburyport and Amesbury and in the town of Salisbury to provide critical support for the unanticipated need for resources and programs serving vulnerable populations at risk of drug and alcohol addiction during the 2019 novel coronavirus pandemic</t>
  </si>
  <si>
    <t>provided further, that not less than $250,000 shall be expended for the Greater Springfield Convention and Visitors Bureau, Inc. to market and promote the Pioneer Valley of Hampden, Hampshire and Franklin counties in-state tourism and visits from the New York, New Jersey and the New England region with a focus on small and local businesses that have been adversely impacted by travel disruptions from the 2019 novel coronavirus pandemic; provided further, that said funding shall not be used for salaries, operations or other administrative work</t>
  </si>
  <si>
    <t>provided further, that not less than $250,000 shall be expended for the Worcester Trauma and Resilience Collaborative for expanded programming and supports to address increased needs due to the 2019 novel coronavirus pandemic to support youth in the city of Worcester who have experienced adverse childhood experiences that have been compounded by the 2019 novel coronavirus pandemic and the resulting educational and economic disruptions and further exacerbated by racial inequities</t>
  </si>
  <si>
    <t>provided further, that not less than $100,000 shall be expended to Steps to Success, Inc., for staffing, equipment and materials that, due to the 2019 novel coronavirus pandemic, are needed to provide individualized academic support and comprehensive services to students living in public housing units in the town of Brookline</t>
  </si>
  <si>
    <t>provided further, that not less than $25,000 shall be expended for the town of North Reading food pantry to address food insecurity due to the 2019 novel coronavirus pandemic</t>
  </si>
  <si>
    <t>provided further, that not less than $250,000 shall be expended for the Barnstable county department of health and environment to establish a mobile COVID-19 testing program within Barnstable county; provided further, that the Barnstable county department of health and environment shall work in consultation with municipal fire and emergency medical services departments within Barnstable county, fire districts within the town of Barnstable, Cape Cod Healthcare and community health centers located within Barnstable county to develop and execute the mobile testing program; provided further, that a portion of the funds may be used for subsidizing the cost of testing for individuals, at the discretion of the director of the Barnstable county department of health and environment</t>
  </si>
  <si>
    <t>Earmarked spending appears more than once; execute higher amount</t>
  </si>
  <si>
    <t>provided further, that not less than $110,000 shall be expended for The Open Door food pantry to address increased food insecurity due to the 2019 novel coronavirus</t>
  </si>
  <si>
    <t>provided further, that not less than $90,000 shall be expended equally for costs associated to the response to 2019 novel coronavirus at skilled nursing facilities in the towns of Rockport and Wilmington and the city of Gloucester</t>
  </si>
  <si>
    <t>provided further, that not less than $25,000 shall be expended for the planning and design of a public security facility to increase efficiency in response to the 2019 novel coronavirus in the town of Middleton</t>
  </si>
  <si>
    <t>provided further, that not less than $70,000 shall be expended to Martin Luther King, Jr. Family Services, Inc. in the city of Springfield to adapt programming and respond to increased need for comprehensive youth development and violence prevention services due to the 2019 novel coronavirus pandemic</t>
  </si>
  <si>
    <t>provided further, that not less than $200,000 shall be expended equally to the towns of Andover, Dracut and Tewksbury and the city of Lawrence for the purchase of personal protective equipment, overtime for town and city employees and any other necessary purchases for costs incurred due to the 2019 novel coronavirus</t>
  </si>
  <si>
    <t>provided further, that not less than $150,000 shall be expended for the town of Plymouth for technology improvements to facilitate remote or online learning necessitated by the 2019 novel coronavirus</t>
  </si>
  <si>
    <t>Plymouth in Plymouth County</t>
  </si>
  <si>
    <t>provided further, that not less than $250,000 shall be expended for unanticipated costs related to implementing health and safety guidelines on the jobsite for the Somerville high school project related to the 2019 novel coronavirus</t>
  </si>
  <si>
    <t>provided further, that not less than $50,000 shall be expended to Springfield Neighborhood Housing Services, Inc. for assistance related to home financing and financial planning during the 2019 novel coronavirus pandemic</t>
  </si>
  <si>
    <t>provided further, that not less than $250,000 shall be expended for the Soldiers’ Home in Holyoke to support increased needs due to the 2019 novel coronavirus, including, but not limited to, personal protective equipment, technological upgrades and infection control</t>
  </si>
  <si>
    <t>Continuing to incur costs for increased needs, in addition to $1.7 M direct costs incurred in FY20</t>
  </si>
  <si>
    <t>Confirm comment w/ HHS</t>
  </si>
  <si>
    <t>provided further, that not less than $30,000 shall be expended to the Fit Body and Soul diabetes prevention program in the city of Springfield to support health and other services for patients who are at risk of complications from the 2019 novel coronavirus</t>
  </si>
  <si>
    <t>provided further, that not less than $150,000 shall be expended for staffing, supplies and equipment necessary to provide day care and services on-site to residents with cognitive and developmental disabilities at Pathway to Possible, Inc. homes in the city of Newton and the town of Wellesley due to the 2019 novel coronavirus pandemic</t>
  </si>
  <si>
    <t>provided further, that not less than $50,000 shall be expended to the Waltham Boys and Girls Club, Inc. for the purchase and distribution of food and supplies to families and associated labor costs necessitated by the 2019 novel coronavirus pandemic</t>
  </si>
  <si>
    <t>provided further, that not less than $100,000 shall be expended to New North Citizens Council, Inc. in the city of Springfield for disbursement of personal protective equipment to essential workers and COVID-19 testing in response to the 2019 novel coronavirus pandemic</t>
  </si>
  <si>
    <t>provided further, that not less than $75,000 shall be expended to W.A.T.C.H., Inc. in the city of Waltham for direct food assistance and direct rent and utility assistance to families necessitated by the 2019 novel coronavirus pandemic</t>
  </si>
  <si>
    <t>provided further, that not less than $126,000 shall be expended to Charles River Community Health, Inc. for the staffing of nurses necessitated by the 2019 novel coronavirus pandemic to assist with COVID-19 testing and managing pediatric vaccinations missed due to the 2019 novel coronavirus</t>
  </si>
  <si>
    <t>provided further, that not less than $125,000 shall be allocated for the public schools in the city of Attleboro and the towns of Franklin, Millis, Natick, Needham, Norfolk, North Attleborough, Plainville, Sherborn, Wayland, Wellesley and Wrentham for the purpose of adapting their learning environments to changes necessitated by the 2019 novel coronavirus</t>
  </si>
  <si>
    <t>provided further, that not less than $50,000 shall be expended for Groundwork Lawrence, Inc.'s partnership-based food access programs in the Merrimack Valley due to the increase in food insecurity due to the 2019 novel coronavirus</t>
  </si>
  <si>
    <t>provided further, that not less than $125,000 shall be allocated to the city of Attleboro and the towns of Franklin, Millis, Natick, Needham, Norfolk, North Attleborough, Plainville, Sherborn, Wayland, Wellesley and Wrentham to purchase personal protective equipment made necessary due to the 2019 novel coronavirus</t>
  </si>
  <si>
    <t>Millis already approved for full allocation in CvRF-MP Round 1</t>
  </si>
  <si>
    <t>provided further, that not less than $50,000 shall be expended to Entrepreneurship For All, Inc., a Nonprofit Corporation in the city of Lynn to assist entrepreneurs and small businesses in the city of Lynn and the North Shore region navigate the challenges and steep economic setbacks being faced as a result of the 2019 novel coronavirus pandemic</t>
  </si>
  <si>
    <t>provided further, that not less than $125,000 shall be expended to the school system of the city of Taunton to provide necessary technology for distance learning for underserved students made necessary by the 2019 novel coronavirus</t>
  </si>
  <si>
    <t>provided further, that not less than $125,000 shall be expended equally to the school systems of the towns of Middleborough and Wareham to provide necessary technology for distance learning for underserved students made necessary by the 2019 novel coronavirus pandemic</t>
  </si>
  <si>
    <t>ESSER; Middleborough, Wareham in Plymouth County</t>
  </si>
  <si>
    <t>Middleborough $6,892 via RLTE, $364,274 via ESSER; Wareham $507,964 via ESSER</t>
  </si>
  <si>
    <t>provided further, that not less than $200,000 shall be expended to the department of public health in the city of Lynn for the funding of nursing personnel and interpretation services to assist with continued efforts of the contact tracing program and coordination with the reopening of public schools in the city of Lynn</t>
  </si>
  <si>
    <t>provided further, that not less than $200,000 shall be expended for personal protective equipment for the regional school systems in the towns of Hanson and Whitman as a result of the 2019 novel coronavirus pandemic</t>
  </si>
  <si>
    <t>ESSER; Hanson, Whitman in Plymouth County</t>
  </si>
  <si>
    <t>provided further, that not less than $250,000 shall be expended for the Berkshire Regional Planning Commission to assist businesses, municipalities and non-profit organizations in acquiring supplies and adapting to the 2019 novel coronavirus pandemic</t>
  </si>
  <si>
    <t>provided further, that not less than $50,000 shall be expended to the Haitian Community Partners Foundation, Inc. in the city of Brockton for losses incurred by the cancellation of English as a second language, financial literacy and youth summer programs as a result of the 2019</t>
  </si>
  <si>
    <t>provided further, that not less than $175,000 shall be expended equally to the towns of Medfield, Walpole, Sharon, Foxborough, Mansfield, Norton, Seekonk and Rehoboth for food pantries within the community to combat food insecurity related to the 2019 novel coronavirus pandemic for students, seniors, veterans, working people and other vulnerable populations</t>
  </si>
  <si>
    <t>provided further, that not less than $250,000 shall be expended for public schools in the city known as the town of Weymouth for costs associated with supplementing free full-day kindergarten as necessitated by the 2019 novel coronavirus pandemic</t>
  </si>
  <si>
    <t>provided further, that $75,000 shall be expended to the Hebron Food Pantry, Inc. in the city of Attleboro to combat food insecurity related to the 2019 novel coronavirus pandemic and serve the immediate and critical food needs of seniors, veterans, working people and other vulnerable populations in the greater Attleboro region</t>
  </si>
  <si>
    <t>provided further, that not less than $2,000,000 shall be transferred to the Massachusetts cultural council established under section 52 of the chapter 10 of the General Laws for grants to support 501(c)(3) nonprofit organizations negatively impacted by the 2019 novel coronavirus; provided further, that eligible grant applicants shall have not more than 25 employees; provided further, that grants may be used for general operations, employee payroll and benefit costs, mortgage interest, rent, utilities and interest on other debt obligations</t>
  </si>
  <si>
    <t>provided further, that not less than $3,000,000 shall be expended for licensed summer camps and youth programming operating in the summer of 2020 to provide adequate and appropriate accommodations in a manner that is consistent with the safety protocols necessary to mitigate the spread of the 2019 novel coronavirus pandemic</t>
  </si>
  <si>
    <t>provided further, that not less than $1,250,000 shall be expended for a grant program to be administered by the department of transitional assistance for 2 generation programs to support economic mobility among high-risk young parents between 14 and 24 years of age, inclusive, who are experiencing or at risk of experiencing economic insecurity as a result of the 2019 novel coronavirus pandemic and who are eligible for assistance under department of transitional assistance young parent program; provided further, that said department of transitional assistance grants shall be targeted at young parents experiencing acute trauma, multiple systems involvement, mental health, domestic violence or abuse; provided further, that said department of transitional assistance grant funding shall be utilized to increase parenting and life skills, housing stability, self-sufficiency and build cognitive and behavioral skills through intensive case management and wraparound supports; provided further, that the department of transitional assistance shall distribute said grant funds through a competitive grant program; provided further, that said department of transitional assistance grants shall be awarded to applicants that: (aa) are community-based nonprofit programs; (bb) have demonstrated experience working with high-risk young parents and partnering with local administering agencies; and (cc) seek additional federal, state or private funds to ensure the effective continuation of services and local partnerships; provided further, that the department of transitional assistance shall collect robust data from contracted agencies to better understand said population, their risk factors and services provided; provided further, that the department of transitional assistance shall award not more than 5 grants; provided further, that said department of transitional assistance grants shall be awarded in communities with high numbers of pregnant and parenting teens; provided further, that said department of transitional assistance grants shall be not less than $250,000 and not more than $500,000; provided further, that not later than March 31, 2021, the department of transitional assistance shall submit a report to the house and senate committees on ways and means on the: (AA) total number of program participants; (BB) educational attainment for program participants; (CC) employment status, including employment history, for program participants; (DD) number of program participants receiving assistance under item 4403-2000; and (EE) relevant demographic information to be determined by said department</t>
  </si>
  <si>
    <t>provided further, that not less than $50,000 shall be expended to the Greater Boston Food Bank, Inc. to support the distribution of food to individuals who have been financially impacted by the 2019 novel coronavirus</t>
  </si>
  <si>
    <t>provided further, that not less than $150,000 shall be expended to the town of Westport for personal protective equipment costs associated with the Westport middle-high school construction project incurred in response to the 2019 novel coronavirus pandemic</t>
  </si>
  <si>
    <t>provided further, that not less than $75,000 shall be expended for the Boys and Girls Club of Fall River for costs associated with personal protective equipment, facility improvements, staffing and transportation incurred in response to the 2019 novel coronavirus pandemic</t>
  </si>
  <si>
    <t>provided further, that not less than $25,000 shall be expended for the Children’s Museum of Greater Fall River, Inc. in the city of Fall River for costs incurred in response to the 2019 novel coronavirus pandemic</t>
  </si>
  <si>
    <t>provided further, that not less than $150,000 shall be expended for housing, foreclosure and eviction counseling and legal services provided by Metrowest Legal Services, Inc. to individuals and families impacted by the 2019 novel coronavirus</t>
  </si>
  <si>
    <t>provided further, that not less than $500,000 shall expended for communities in the Metrowest region, including the city of Framingham and the towns of Ashland, Franklin, Holliston, Hopkinton, Medway and Natick, for personal protective equipment and other public health costs incurred in response to the 2019 novel coronavirus</t>
  </si>
  <si>
    <t>Heath 9/13/2020 moved all to CvRF - MP</t>
  </si>
  <si>
    <t>provided further, that not less than $150,000 shall be expended for the Massachusetts Fair Housing Center, Inc. in the city of Holyoke to provide housing and eviction prevention services to those adversely impacted by the 2019 novel coronavirus pandemic</t>
  </si>
  <si>
    <t>provided further, that not less than $75,000 be provided to the city of Everett to increase funding for the Everett family resource center due to the 2019 novel coronavirus pandemic for additional food, diaper service and fundamental family services for residents</t>
  </si>
  <si>
    <t>provided further, that not less than $100,000 shall be provided to the city of Everett to implement a grant program for small businesses with between 6 to 50 employees impacted by the 2019 novel coronavirus pandemic, with preference given to socially and economically disadvantaged businesses, which may include but shall not be limited to minority-owned and women-owned small businesses</t>
  </si>
  <si>
    <t>provided further, that not less than $25,000 shall be expended for the West End House Boys and Girls Club for food distribution services to the Allston-Brighton community and the city of Boston</t>
  </si>
  <si>
    <t>provided further, that not less than $75,000 shall be expended to the Malden board of health for the staffing of temporary public health nurses necessitated by the 2019 novel coronavirus pandemic</t>
  </si>
  <si>
    <t>provided further, that not less than $25,000 shall be expended for language translation services for 2019 novel coronavirus pandemic related materials in the city of Malden</t>
  </si>
  <si>
    <t>provided further, that not less than $75,000 shall be expended to the city of Malden for the staffing of temporary nurses to work on cases related to the 2019 novel coronavirus pandemic in Malden public schools</t>
  </si>
  <si>
    <t>provided further, that not less than $25,000 shall be expended to the city of Malden for language translation services and materials related to the 2019 novel coronavirus pandemic in the Malden public schools</t>
  </si>
  <si>
    <t>provided further, that not less than $90,000 shall be expended to the town of Watertown for the cleaning of town buildings, office reconfiguration of town hall and additional personal protective equipment in response to the 2019 novel coronavirus pandemic</t>
  </si>
  <si>
    <t>provided further, that not less than $85,000 shall be expended to the city of Newton for office reconfiguration of town hall in response the 2019 novel coronavirus pandemic</t>
  </si>
  <si>
    <t>provided further, that not less than $200,000 shall be expended to city of the Waltham health department for the staffing of additional public health nurses necessitated by the 2019 novel coronavirus pandemic to assist with disease investigation and tracing of cases</t>
  </si>
  <si>
    <t>provided further, that not less than $26,000 shall be allocated for the cost of personal protective equipment due to the 2019 novel coronavirus pandemic for the Silver Lake regional school district in the town of Kingston</t>
  </si>
  <si>
    <t>ESSER</t>
  </si>
  <si>
    <t>Silver Lake RSD received $58,891 in ESSER</t>
  </si>
  <si>
    <t>provided further, that not less than $75,000 shall be expended to the healthy Waltham community response food pantry to meet the immediate and critical need created by the 2019 novel coronavirus pandemic</t>
  </si>
  <si>
    <t>provided further, that not less than $125,000 shall be expended for the town of Wilmington to purchase physical barriers for student desks, child and adult sized masks, fumigators and cleaning supplies for the town’s schools and public buildings as a result of the 2019 novel coronavirus pandemic</t>
  </si>
  <si>
    <t>provided further, that not less than $120,000 be allocated for the cost of technology upgrades for remote learning in the Silver Lake regional school district in the town of Kingston as a result of the 2019 novel coronavirus pandemic</t>
  </si>
  <si>
    <t>provided further, that not less than $125,000 shall be expended for the town of Tewksbury to purchase physical barriers for student desks, child and adult sized masks, fumigators and cleaning supplies for the town’s schools and public buildings as a result of the 2019 novel coronavirus pandemic</t>
  </si>
  <si>
    <t>provided further, that not less than $241,650 shall be expended for city of Marlborough public schools to replace equipment and continue remote learning as a result of the 2019 novel coronavirus pandemic</t>
  </si>
  <si>
    <t>provided further, that not less than $200,000 shall be expended to the Whitman-Hanson regional school district for technology improvements to facilitate remote learning necessitated by the 2019 novel coronavirus pandemic</t>
  </si>
  <si>
    <t>provided further, that not less than $48,000 shall be expended for city of Marlborough public schools hot spots to continue remote learning and provide internet access to students as a result of the 2019 novel coronavirus pandemic</t>
  </si>
  <si>
    <t>theoretically overlaps with $241,650 earmarks but w/e CvRF school grants way more than this</t>
  </si>
  <si>
    <t>provided further, that not less than $40,000 shall be expended for the Marlborough food pantry to combat 2019 novel coronavirus pandemic-related food insecurity for students, seniors and other vulnerable populations and fill the gap that was being provided by school nutrition during the school year</t>
  </si>
  <si>
    <t>provided further, that not less than $25,000 shall be expended for the Westborough food pantry to combat 2019 novel coronavirus pandemic-related food insecurity for students, seniors and other vulnerable populations and fill the gap that was being provided by school nutrition during the school year</t>
  </si>
  <si>
    <t>provided further, that not less than $25,000 shall be expended for Northborough community services to combat 2019 novel coronavirus pandemic-related food insecurity for students, seniors and other vulnerable populations and fill the gap that was being provided by school nutrition during the school year</t>
  </si>
  <si>
    <t>provided further, that not less than $16,000 shall be expended for town of Northborough youth and family services for increased crisis management and referral costs related to the 2019 novel coronavirus pandemic</t>
  </si>
  <si>
    <t>provided further, that not less than $20,000 shall be expended for the city of Marlborough personal protective equipment allotment</t>
  </si>
  <si>
    <t>provided further, that not less than $10,000 shall be expended for the town of Westborough personal protective equipment allotment</t>
  </si>
  <si>
    <t>provided further, that not less than $10,000 shall be expended for the town of Northborough personal protective equipment allotment</t>
  </si>
  <si>
    <t>provided further, that not less than $75,000 shall be expended for town of Duxbury public schools for technology improvements to facilitate remote learning necessitated by the 2019 novel coronavirus pandemic</t>
  </si>
  <si>
    <t>ESSER; Duxbury in Plymouth County</t>
  </si>
  <si>
    <t>$63,349 from ESSER; received nothing through RLTE</t>
  </si>
  <si>
    <t>provided further, that not less than $250,000 shall be expended for the city of Chelsea for emergency shelter services and to reduce food insecurity for those adversely impacted by the 2019 novel coronavirus pandemic</t>
  </si>
  <si>
    <t>Used to be release: food</t>
  </si>
  <si>
    <t>provided further, that not less than $200,000 shall be expended for Survival Centers, Inc. in the town of Amherst to reimburse for expenses associated with the acquisition, storage, distribution and delivery of emergency food and personal care items, program operations and compliance with public health guidelines, during the 2019 novel coronavirus pandemic</t>
  </si>
  <si>
    <t>provided further, that not less than $50,000 be expended for the Rockland Emergency Food Pantry, Inc. for expenses meeting increased demand due to rising food insecurity brought on by the 2019 novel coronavirus pandemic and the resulting economic impact</t>
  </si>
  <si>
    <t>Release: food -- note, in Plymouth County</t>
  </si>
  <si>
    <t>provided further, that not less than $70,000 shall be expended for the town of Pembroke council on aging for transportation expenses necessitated by the 2019 novel coronavirus pandemic</t>
  </si>
  <si>
    <t>Pembroke in Plymouth County</t>
  </si>
  <si>
    <t>provided further, that not less than $600,000 shall be expended to the city of Lawrence for rapid rehousing and housing stabilization to assist families who have lost their jobs due to the 2019 novel coronavirus pandemic and its economic impact</t>
  </si>
  <si>
    <t>provided further, that not less than $55,000 shall be expended for the Downtown Amherst Foundation, Inc. to support its relief and resiliency efforts related to the closing and re-opening of small businesses in the town of Amherst resulting from the 2019 novel coronavirus pandemic</t>
  </si>
  <si>
    <t>provided further, that not less than $300,000 shall be expended for the town of Andover to provide adequate and appropriate public accommodations to operate and hold public meetings in a manner that is consistent with the safety protocols necessary to mitigate the spread of the 2019 novel coronavirus pandemic</t>
  </si>
  <si>
    <t>provided further, that not less than $50,000 shall be expended for international veteran care services in the city of Lawrence to mitigate food insecurity and provide housing relief to members of the veteran community that have been financially impacted by the 2019 novel coronavirus pandemic</t>
  </si>
  <si>
    <t>provided further, that not less than $100,000 shall be expended for the city of Framingham for a pilot program of city-wide wireless internet access, necessary for educational purposes in response to the 2019 novel coronavirus pandemic</t>
  </si>
  <si>
    <t>provided further, that not less than $50,000 shall be expended for Grow Food Northampton, Inc. to combat 2019 novel coronavirus pandemic related food insecurity for students, seniors and other vulnerable populations and to fill the gap that was being provided by school nutrition during the school year</t>
  </si>
  <si>
    <t>provided further, that not less than $15,000 shall be expended for the Reading food pantry to address food insecurity due to the 2019 novel coronavirus pandemic</t>
  </si>
  <si>
    <t>provided further, that not less than $25,000 shall be expended for the First R Foundation, Inc. and Pathways for Children Head Start program to provide for the purchase of books for children through a contract with imagination library due to limited access to libraries and classrooms caused by the 2019 novel coronavirus pandemic</t>
  </si>
  <si>
    <t>provided further, that not less than $50,000 shall be expended for virtual technology and infrastructure in the town of Plymouth in response to the 2019 novel coronavirus pandemic</t>
  </si>
  <si>
    <t>provided further, that not less than $60,000 shall be expended for Wellspring House, Inc. to provide advising and mentoring to help individuals with limited job opportunities due to the 2019 novel coronavirus pandemic</t>
  </si>
  <si>
    <t>provided further, that not less than $50,000 shall be expended for the Hampshire county children’s advocacy center in response to the 2019 novel coronavirus pandemic</t>
  </si>
  <si>
    <t>Note: technically overlaps with $50k in interim budget</t>
  </si>
  <si>
    <t>provided further, that not less than $75,000 shall be expended for the town of Wayland public schools for costs associated with the 2019 novel coronavirus pandemic</t>
  </si>
  <si>
    <t>provided further, that not less than $200,000 shall be expended for expanded 2019 novel coronavirus pandemic response activities at the Dalton community recreation association in the town of Dalton</t>
  </si>
  <si>
    <t>provided further, that not less than $50,000 shall be expended for the town of Wakefield health department for the staffing of public health nurses necessitated by the 2019 novel coronavirus pandemic, including for the purposes of contact tracing</t>
  </si>
  <si>
    <t>provided further, that not less than $300,000 shall be expended for distance learning and telework expenses in the town of Braintree necessitated by the 2019 novel coronavirus pandemic</t>
  </si>
  <si>
    <t>provided further, that not less than $150,000 shall be expended for distance learning and telework expenses in the town of Holbrook necessitated by the 2019 novel coronavirus pandemic</t>
  </si>
  <si>
    <t>Heath moved to CvRF-MP</t>
  </si>
  <si>
    <t>provided further, that not less than $100,000 shall be expended for distance learning and telework expenses in the town of Randolph necessitated by the 2019 novel coronavirus pandemic</t>
  </si>
  <si>
    <t>provided further, that not less than $10,000 shall be expended for Auburn Youth &amp; Family Services, Inc. for masks, sanitizer, other personal protection equipment, supplies or devices, food distribution, 2019 novel coronavirus pandemic education materials, programs, mental health services for families in need and internal improvements within the building to combat and protect against the 2019 novel coronavirus pandemic</t>
  </si>
  <si>
    <t>provided further, that not less than $30,000 shall be expended for the town of Plymouth for personal protective equipment in response to the 2019 novel coronavirus pandemic</t>
  </si>
  <si>
    <t>provided further, that not less than $50,000 shall be expended to the Coastal Foodshed Initiative in the Greater New Bedford area for a program that provides locally sourced produce and other foodstuffs to SNAP recipients during the 2019 novel coronavirus pandemic</t>
  </si>
  <si>
    <t>provided further, that not less than $25,000 shall be allocated for the St. Anne’s Food Pantry in the town of Shrewsbury to combat the 2019 novel coronavirus pandemic related food insecurity for students, seniors and other vulnerable populations and fill the gap that was being provided by school nutrition during the school year</t>
  </si>
  <si>
    <t>provided further, that not less than $25,000 shall be expended to the town of Framingham health department to support increased services necessitated by the 2019 novel coronavirus pandemic including, but not limited to, disease investigation and tracing of cases</t>
  </si>
  <si>
    <t>provided further, that not less than $50,000 be directed to the town of Framingham public schools for technology and health and safety improvements relating to the 2019 novel coronavirus pandemic</t>
  </si>
  <si>
    <t>provided further, that not less than $25,000 be directed to the town of Ashland public schools for technology and health and safety improvements related to 2019 novel coronavirus pandemic</t>
  </si>
  <si>
    <t>provided further, that not less than $10,000 shall be expended for the town of Auburn for masks, sanitizer, other personal protection equipment, food distribution, 2019 novel coronavirus pandemic education materials and programs within the community</t>
  </si>
  <si>
    <t>provided further, that not less than $80,000 shall be expended to the town of Belmont health department for the staffing of a temporary contracted health inspector for the 2019 novel coronavirus pandemic</t>
  </si>
  <si>
    <t>provided further, that not less than $10,000 shall be expended for the town of Millbury for masks, sanitizer, personal protection equipment, food distribution, 2019 novel coronavirus pandemic education materials and programs within the community</t>
  </si>
  <si>
    <t>provided further, that not less than $15,000 shall be expended for the town of Webster for masks, sanitizer, other personal protection equipment, food distribution and 2019 novel coronavirus pandemic education materials, to combat and protect against the 2019 novel coronavirus pandemic</t>
  </si>
  <si>
    <t>provided further, that not less than $10,000 shall be expended for the town of Charlton for masks, sanitizer, other personal protection equipment, food distribution, 2019 novel coronavirus pandemic education materials and programs within the community</t>
  </si>
  <si>
    <t>provided further, that not less than $15,000 shall be expended for the town of Douglas for masks, sanitizer, other personal protection equipment, food distribution and 2019 novel coronavirus pandemic education materials, to combat and protect against the 2019 novel coronavirus pandemic</t>
  </si>
  <si>
    <t>provided further, that not less than $15,000 shall be expended for the town of Sutton for masks, sanitizer, other personal protection equipment, food distribution, and 2019 novel coronavirus pandemic education materials, to combat and protect against the 2019 novel coronavirus pandemic</t>
  </si>
  <si>
    <t>provided further, that not less than $50,000 shall be expended to the Massachusetts Military Support Foundation, Inc. for the Food4Vets program to support the distribution of food to veterans in need for costs necessitated by the 2019 novel coronavirus pandemic</t>
  </si>
  <si>
    <t>provided further, that not less than $10,000 shall be expended to the town of Shrewsbury for personal protective equipment against the 2019 novel coronavirus pandemic</t>
  </si>
  <si>
    <t>provided further, that not less than $300,000 shall be expended to the Barnstable county department of health and environment for the purposes of establishing a drive-through testing facility in the town of Falmouth</t>
  </si>
  <si>
    <t>provided further, that not less than $15,000 shall be expended for the Woburn food pantry for costs necessitated by the 2019 novel coronavirus pandemic</t>
  </si>
  <si>
    <t>provided further, that not less than $400,000 shall be expended to the Charles River Community Health, Inc. for 2019 novel coronavirus pandemic related expenses including, but not limited to, staffing, testing, personal protective equipment, and other 2019 novel coronavirus pandemic related equipment required by federal guidelines for safe operations of clinic space</t>
  </si>
  <si>
    <t>provided further, that not less than $200,000 shall be expended for distance learning and telework expenses in the city of Woburn necessitated by the 2019 novel coronavirus pandemic</t>
  </si>
  <si>
    <t>provided further, that not less than $500,000 shall be expended to provide contact tracing, antibody testing and monthly 2019 novel coronavirus pandemic testing to residents of the Boston Housing Authority developments who are essential workers or returning to employment outside of their home</t>
  </si>
  <si>
    <t>provided further, that not less than $10,000 shall be expended for the town of Oxford for costs related to the 2019 novel coronavirus pandemic including touchless retrofits to buildings, protective office equipment and upgrades to the senior center kitchen</t>
  </si>
  <si>
    <t>provided further, that not less than $500,000 shall be expended to create new jobs for youth residents of Boston Housing Authority developments, with a special focus on STEAM, parks and recreation, sports and MSPCA jobs</t>
  </si>
  <si>
    <t>provided further, that not less than $40,000 shall be expended for the town of Randolph for the expansion and distribution of multilingual public awareness communications and educational materials related to the response and prevention of the 2019 novel coronavirus pandemic</t>
  </si>
  <si>
    <t>provided further, that not less than $30,000 shall be expended for the town of Randolph for the allocation and distribution of a home kit for those who test positive for the 2019 novel coronavirus, which may include face masks, disinfectant wipes, disposable gloves, hand-sanitizer, multilingual instructions and educational materials on how to prevent the spread of the 2019 novel coronavirus and how to care for those infected and other supplies as needed</t>
  </si>
  <si>
    <t>provided further, that not less than $15,000 shall be expended to the town of Belmont for extraordinary expenses related to remote town meeting and safety equipment for local elections</t>
  </si>
  <si>
    <t>provided further, that not less than $100,000 shall be expended to the town of Arlington for unanticipated obligations due to the 2019 novel coronavirus pandemic</t>
  </si>
  <si>
    <t>provided further, that not less than $150,000 shall be provided to the city of Melrose for costs associated with monitoring, treatment, containment, public awareness and prevention efforts against the 2019 novel coronavirus pandemic</t>
  </si>
  <si>
    <t>provided further, that not less than $500,000 shall be expended for the department of early education and care to leverage state funding by working with philanthropic and private partners in order to assist the business and technical needs of early education and care providers in the commonwealth during the reopening and recovery process through the Early Education and Care Public-Private Trust Fund established under section 2IIIII of chapter 29 of the General Laws, including through statewide and regional trainings and by providing opportunities for providers and stakeholders to assess and share best business practices and supports available for providers relative to early education and care reopening and recovery efforts</t>
  </si>
  <si>
    <t>Check with EEC - draw down CCDBG</t>
  </si>
  <si>
    <t>provided further, that not less than $5,000,000 shall be expended for a federally qualified community health center with a 24/7 satellite emergency facility licensed under 105 C.M.R. 130 for the purpose of public safety improvements, modernization and expansion of emergency and urgent care services as a result of the 2019 novel coronavirus pandemic</t>
  </si>
  <si>
    <t>East Boston Neighborhood Health Center</t>
  </si>
  <si>
    <t>provided further, that not less than $2,000,000 shall be expended for an adaptive surveillance testing program to routinely test nursing home staff and residents who have previously tested negative on polymerase chain reaction testing for the 2019 novel coronavirus or have a positive serological test; provided further, that nursing facilities shall be reimbursed for this testing on a monthly basis</t>
  </si>
  <si>
    <t>provided further, that not less than $150,000 shall be expended for costs associated with necessary department renovation requirements due to the 2019 novel coronavirus in the city of Fall River</t>
  </si>
  <si>
    <t>provided further, that not less than $10,000 shall be expended for the Stow Food Pantry for costs necessitated by the 2019 novel coronavirus pandemic</t>
  </si>
  <si>
    <t>provided further, that not less than $10,000 shall be expended for the Maynard Food Pantry for costs necessitated by the 2019 novel coronavirus pandemic</t>
  </si>
  <si>
    <t>provided further, that not less than $20,000 shall be expended for the Hudson Food Pantry for costs necessitated by the 2019 novel coronavirus pandemic</t>
  </si>
  <si>
    <t>provided further, that not less than $10,000 shall be expended to Open Table in the town Maynard for pantry service and future community meal services for costs necessitated by the 2019 novel coronavirus pandemic</t>
  </si>
  <si>
    <t>provided further, that not less than $100,000 shall be expended for One Can Help, Inc. in the city of Newton for services related to combatting the 2019 novel coronavirus pandemic</t>
  </si>
  <si>
    <t>provided further, that not less than $450,000 shall be provided to the city of Medford for costs associated with personal protective equipment and remote learning as a result of the 2019 novel coronavirus pandemic</t>
  </si>
  <si>
    <t>provided further, that not less than $20,000 shall be provided to the town of North Attleborough for replacing and updating equipment for first responders relative to the 2019 novel coronavirus pandemic</t>
  </si>
  <si>
    <t>unclear if CvRF eligible</t>
  </si>
  <si>
    <t>provided further, that not less than $250,000 shall be expended for expanded response activities at the Greenfield Emergency Operations Center in the city of Greenfield as a result of the 2019 novel coronavirus pandemic</t>
  </si>
  <si>
    <t>provided further, that not less than $50,000 shall be expended for personal protective equipment and technology upgrades at the Charles River Center in the town of Needham</t>
  </si>
  <si>
    <t>provided further, that not less than $250,000 shall be provided to the city of Revere for costs associated with monitoring, treatment, containment, public awareness and prevention efforts against the 2019 novel coronavirus</t>
  </si>
  <si>
    <t>provided further, that not less than $250,000 shall be provided to the town of Winthrop for costs associated with monitoring, treatment, containment, public awareness and prevention efforts against the 2019 novel coronavirus</t>
  </si>
  <si>
    <t>provided further, that not less than $500,000 shall be expended for the North End Waterfront Neighborhood Health Center for testing costs related to the 2019 novel coronavirus</t>
  </si>
  <si>
    <t>provided further, that supplemental payments made by MassHealth from April 1, 2020 through July 31, 2020 to chronic disease rehabilitation hospitals located in the commonwealth that serve solely children and adolescents shall be defined as a grant to be used for the purposes of capital improvements made to said facility as it relates to the 2019 novel coronavirus and other infectious diseases</t>
  </si>
  <si>
    <t>provided further, that the supplemental payment advance of $1,500,000 made to Franciscan Hospital for Children, Inc. by MassHealth in December 2019 shall not be due until August 31, 2022</t>
  </si>
  <si>
    <t>provided further, that not less than $15,000 shall be expended to the town of Grafton for the cost of personal protective equipment relating to the 2019 novel coronavirus pandemic</t>
  </si>
  <si>
    <t>provided further, that not less than $15,000 shall be expended to the town of Northbridge for the cost of personal protective equipment relating to the 2019 novel coronavirus pandemic</t>
  </si>
  <si>
    <t>provided further, that not less than $15,000 shall be expended to the town of Upton for the cost of personal protective equipment relating to the 2019 novel coronavirus pandemic</t>
  </si>
  <si>
    <t>provided further, that not less than $100,000 shall be provided to the city of Haverhill to execute an economic recovery response to the 400 jobs lost from the Southwick manufacturing plant closing as a result of the 2019 novel coronavirus pandemic</t>
  </si>
  <si>
    <t>Note: ecodev via muni CvRF</t>
  </si>
  <si>
    <t>provided further, that not less than $100,000 shall be expended for the Haverhill public schools for technology and health and safety improvements necessitated by the 2019 novel coronavirus pandemic</t>
  </si>
  <si>
    <t>provided further, that not less than $50,000 shall be expended to the city of Haverhill to restock local food pantries and address food insecurity related to the 2019 novel coronavirus pandemic</t>
  </si>
  <si>
    <t>provided further, that not less than $100,000 shall be expended for All Aces Inc. in the city of Boston for senior outreach and wellness related to the 2019 novel coronavirus pandemic</t>
  </si>
  <si>
    <t>provided further, that not less than $100,000 shall be expended for Smart from the Start, Inc. for food security and remote learning needs related to the 2019 novel coronavirus pandemic</t>
  </si>
  <si>
    <t>provided further, that the secretary of administration and finance shall seek federal reimbursement for spending incurred in this item where appropriate and available; provided further, that the secretary of administration and finance shall consider the availability and constraints both of direct funding sources and reimbursement sources; provided further, that in the event that a direct funding source is more appropriate for spending authorized in this item, the secretary of administration and finance may spend from the other direct funding source and reduce spending from this item accordingly; provided further, that funds made available in this item, including those made available through identification of an alternative funding source or not needed for a particular purpose, may be expended by public instrumentalities at the secretary’s discretion to support the commonwealth’s monitoring, treatment, containment, public awareness and prevention efforts against the 2019 novel coronavirus; provided further, that not later than September 30, 2020, the secretary of administration and finance shall provide a report to the house and senate committees on ways and means on spending from this item, including the federal resources utilized or applied for to cover purposes supported by this item; and provided further, that the secretary shall provide subsequent updates, as necessary, on the federal resources utilized to cover purposes supported by this item</t>
  </si>
  <si>
    <t>Adjustments for remaining authorization</t>
  </si>
  <si>
    <t>Category 1</t>
  </si>
  <si>
    <t>Category 2</t>
  </si>
  <si>
    <t>Category3</t>
  </si>
  <si>
    <t>Title</t>
  </si>
  <si>
    <t>Senate Sponsor</t>
  </si>
  <si>
    <t>House Sponsor</t>
  </si>
  <si>
    <t>DORCODE</t>
  </si>
  <si>
    <t>TownEarID</t>
  </si>
  <si>
    <t>ACTNUM</t>
  </si>
  <si>
    <t>Already Spent Or Planned For</t>
  </si>
  <si>
    <t>CvRF Muni Earmarks</t>
  </si>
  <si>
    <t>Municipal</t>
  </si>
  <si>
    <t>Malden COVID Costs</t>
  </si>
  <si>
    <t>Lewis</t>
  </si>
  <si>
    <t xml:space="preserve">CvRF - School </t>
  </si>
  <si>
    <t>School</t>
  </si>
  <si>
    <t xml:space="preserve">Auburn Schools </t>
  </si>
  <si>
    <t>Moore</t>
  </si>
  <si>
    <t>Grafton Schools</t>
  </si>
  <si>
    <t>Leicester Schools</t>
  </si>
  <si>
    <t>Millbury Schools</t>
  </si>
  <si>
    <t>Northbridge Schools</t>
  </si>
  <si>
    <t>Shrewsbury Schools</t>
  </si>
  <si>
    <t>Upton Schools</t>
  </si>
  <si>
    <t>Worcester PS COVID Costs</t>
  </si>
  <si>
    <t>Avon COVID Costs</t>
  </si>
  <si>
    <t>Timilty</t>
  </si>
  <si>
    <t>Braintree COVID Costs</t>
  </si>
  <si>
    <t>Canton COVID Costs</t>
  </si>
  <si>
    <t>Easton COVID Costs</t>
  </si>
  <si>
    <t>Milton COVID Costs</t>
  </si>
  <si>
    <t>Randolph COVID Costs</t>
  </si>
  <si>
    <t>Sharon COVID Costs</t>
  </si>
  <si>
    <t>Stoughton COVID Costs</t>
  </si>
  <si>
    <t>Ashburnham Schools</t>
  </si>
  <si>
    <t>Gobi</t>
  </si>
  <si>
    <t>Athol Schools</t>
  </si>
  <si>
    <t>Barre Schools</t>
  </si>
  <si>
    <t>Brookfield Schools</t>
  </si>
  <si>
    <t>Charlton Schools</t>
  </si>
  <si>
    <t>Hardwick Schools</t>
  </si>
  <si>
    <t>Hubbardston Schools</t>
  </si>
  <si>
    <t>Templeton Schools</t>
  </si>
  <si>
    <t>New Braintree Schools</t>
  </si>
  <si>
    <t>North Brookfield Schools</t>
  </si>
  <si>
    <t>Oakham Schools</t>
  </si>
  <si>
    <t>Paxton Schools</t>
  </si>
  <si>
    <t>Petersham Schools</t>
  </si>
  <si>
    <t xml:space="preserve">Phillipston Schools </t>
  </si>
  <si>
    <t>Rutland Schools</t>
  </si>
  <si>
    <t>Spencer Schools</t>
  </si>
  <si>
    <t>Sturbridge Schools</t>
  </si>
  <si>
    <t>Warren Schools</t>
  </si>
  <si>
    <t>West Brookfield Schools</t>
  </si>
  <si>
    <t>Winchendon Schools</t>
  </si>
  <si>
    <t>Brimfield Schools</t>
  </si>
  <si>
    <t>Holland Schools</t>
  </si>
  <si>
    <t>Monson Schools</t>
  </si>
  <si>
    <t>Palmer Schools</t>
  </si>
  <si>
    <t>Wales Schools</t>
  </si>
  <si>
    <t>Ware Schools</t>
  </si>
  <si>
    <t>Ashby Schools</t>
  </si>
  <si>
    <t>Lowell Libraries</t>
  </si>
  <si>
    <t>Kennedy</t>
  </si>
  <si>
    <t>Westford Libraries</t>
  </si>
  <si>
    <t>Tyngsborough Libraries</t>
  </si>
  <si>
    <t>Groton Libraries</t>
  </si>
  <si>
    <t>Pepperell Libraries</t>
  </si>
  <si>
    <t>Dunstable Libraries</t>
  </si>
  <si>
    <t>Quincy COVID Costs</t>
  </si>
  <si>
    <t>Keenan</t>
  </si>
  <si>
    <t>Arlington Youth Counseling Center</t>
  </si>
  <si>
    <t>Friedman</t>
  </si>
  <si>
    <t>Danvers PPE</t>
  </si>
  <si>
    <t>Lovely</t>
  </si>
  <si>
    <t>Peabody PPE</t>
  </si>
  <si>
    <t>Salem PPE</t>
  </si>
  <si>
    <t>Food</t>
  </si>
  <si>
    <t>Everett COA Food Distribution</t>
  </si>
  <si>
    <t>DiDomenico</t>
  </si>
  <si>
    <t>Andover COVID Costs</t>
  </si>
  <si>
    <t>Finegold</t>
  </si>
  <si>
    <t>Dracut COVID Costs</t>
  </si>
  <si>
    <t>Tewksbury COVID Costs</t>
  </si>
  <si>
    <t>Lawrence COVID Costs</t>
  </si>
  <si>
    <t>Somerville HS Construction COVID Costs</t>
  </si>
  <si>
    <t>Jehlen</t>
  </si>
  <si>
    <t>Franklin PPE</t>
  </si>
  <si>
    <t>Rausch</t>
  </si>
  <si>
    <t>Millis Schools</t>
  </si>
  <si>
    <t>Natick PPE</t>
  </si>
  <si>
    <t>Needham PPE</t>
  </si>
  <si>
    <t>Norfolk PPE</t>
  </si>
  <si>
    <t>North Attleborough PPE</t>
  </si>
  <si>
    <t>Plainville PPE</t>
  </si>
  <si>
    <t>Sherborn PPE</t>
  </si>
  <si>
    <t>Wayland PPE</t>
  </si>
  <si>
    <t>Wellesley PPE</t>
  </si>
  <si>
    <t>Wrentham PPE</t>
  </si>
  <si>
    <t>Taunton PS Distance Learning</t>
  </si>
  <si>
    <t>Pacheco</t>
  </si>
  <si>
    <t>Foxborough Area Food Pantries</t>
  </si>
  <si>
    <t>Feeney</t>
  </si>
  <si>
    <t>Weymouth Kindergarten</t>
  </si>
  <si>
    <t>O'Connor</t>
  </si>
  <si>
    <t>Westport School Construction COVID Costs</t>
  </si>
  <si>
    <t>SWM</t>
  </si>
  <si>
    <t>Everett Family Resource Center</t>
  </si>
  <si>
    <t>McGonagle</t>
  </si>
  <si>
    <t>Everett Small Business Grants</t>
  </si>
  <si>
    <t>Malden Language Translation Services</t>
  </si>
  <si>
    <t>Ultrino</t>
  </si>
  <si>
    <t>Malden Public Schools Nurses</t>
  </si>
  <si>
    <t>Malden Public Schools Language Translation Services</t>
  </si>
  <si>
    <t>Watertown Building town buildings &amp; PPE</t>
  </si>
  <si>
    <t>Lawn</t>
  </si>
  <si>
    <t>Newton Town Hall</t>
  </si>
  <si>
    <t>Silver Lake RSD Remote Learning</t>
  </si>
  <si>
    <t>LaNatra</t>
  </si>
  <si>
    <t>Tewksbury Public Schools Health and Safety</t>
  </si>
  <si>
    <t>Robertson</t>
  </si>
  <si>
    <t>Marlborough Public Schools</t>
  </si>
  <si>
    <t>Gregoire</t>
  </si>
  <si>
    <t>Marlborough Public Schools II</t>
  </si>
  <si>
    <t>Northborough Community Services</t>
  </si>
  <si>
    <t>Northborough Youth and Family Services</t>
  </si>
  <si>
    <t>Marlborough PPE</t>
  </si>
  <si>
    <t>Westborough PPE</t>
  </si>
  <si>
    <t xml:space="preserve">Northborough PPE </t>
  </si>
  <si>
    <t>Duxbury Public Schools Remote Learning</t>
  </si>
  <si>
    <t>Cutler</t>
  </si>
  <si>
    <t>Lawrence Rental Assistance</t>
  </si>
  <si>
    <t>Moran</t>
  </si>
  <si>
    <t>Andover Public Meeting Accommodations</t>
  </si>
  <si>
    <t>Framingham Wifi</t>
  </si>
  <si>
    <t>Robinson</t>
  </si>
  <si>
    <t>Wayland Public Schools</t>
  </si>
  <si>
    <t>Gentile</t>
  </si>
  <si>
    <t>Wakefield Health Dept Nurses</t>
  </si>
  <si>
    <t>Lipper-Garabedian</t>
  </si>
  <si>
    <t xml:space="preserve">Braintree Distance Learning and Telework Expenses </t>
  </si>
  <si>
    <t>Cusack</t>
  </si>
  <si>
    <t xml:space="preserve">Randolph Distance Learning and Telework </t>
  </si>
  <si>
    <t xml:space="preserve"> Framingham Public Schools</t>
  </si>
  <si>
    <t xml:space="preserve"> Ashland Public Schools</t>
  </si>
  <si>
    <t>Auburn COVID costs</t>
  </si>
  <si>
    <t>Frost</t>
  </si>
  <si>
    <t>Millbury COVID costs</t>
  </si>
  <si>
    <t>Webster COVID costs</t>
  </si>
  <si>
    <t>McKenna</t>
  </si>
  <si>
    <t>Charlton COVID costs</t>
  </si>
  <si>
    <t>Douglas COVID costs</t>
  </si>
  <si>
    <t>Sutton COVID costs</t>
  </si>
  <si>
    <t>Shrewsbury PPE</t>
  </si>
  <si>
    <t>Kane</t>
  </si>
  <si>
    <t xml:space="preserve">Woburn Distance Learning and Telework </t>
  </si>
  <si>
    <t>Haggerty</t>
  </si>
  <si>
    <t>Oxford facility upgrades</t>
  </si>
  <si>
    <t>Randolph Public Awareness Communications</t>
  </si>
  <si>
    <t>Driscoll</t>
  </si>
  <si>
    <t>Randolph Home Kits for Isolation</t>
  </si>
  <si>
    <t>Belmont Town Meeting and Local Election</t>
  </si>
  <si>
    <t>Rogers</t>
  </si>
  <si>
    <t>Arlington COVID Costs</t>
  </si>
  <si>
    <t>Melrose COVID Costs</t>
  </si>
  <si>
    <t>Fall River renovations</t>
  </si>
  <si>
    <t>Medford PPE &amp; Remote Learning</t>
  </si>
  <si>
    <t>Greenfield Emergency Operations Center</t>
  </si>
  <si>
    <t>Revere COVID Costs</t>
  </si>
  <si>
    <t>Winthrop COVID Costs</t>
  </si>
  <si>
    <t>Grafton PPE</t>
  </si>
  <si>
    <t>Northbridge PPE</t>
  </si>
  <si>
    <t>Upton PPE</t>
  </si>
  <si>
    <t xml:space="preserve">Haverhill Southwick plant closure </t>
  </si>
  <si>
    <t>Haverhill PS COVID Costs</t>
  </si>
  <si>
    <t>Attleboro PPE</t>
  </si>
  <si>
    <t>Attleboro Schools</t>
  </si>
  <si>
    <t>Berlin Schools Water Dispensing Machines and PPE</t>
  </si>
  <si>
    <t>Tran</t>
  </si>
  <si>
    <t>Bolton Schools Water Dispensing Machines and PPE</t>
  </si>
  <si>
    <t>Clinton Schools Water Dispensing Machines and PPE</t>
  </si>
  <si>
    <t>Regional/County</t>
  </si>
  <si>
    <t>Mobile Testing Program on Cape Cod</t>
  </si>
  <si>
    <t>Fernandes</t>
  </si>
  <si>
    <t>Fitchburg Schools Water Dispensing Machines and PPE</t>
  </si>
  <si>
    <t>Framingham PPE and COVID Costs</t>
  </si>
  <si>
    <t>Franklin PPE and COVID Costs</t>
  </si>
  <si>
    <t>Franklin Schools</t>
  </si>
  <si>
    <t>Gardener Schools Water Dispensing Machines and PPE</t>
  </si>
  <si>
    <t>Holliston PPE and COVID Costs</t>
  </si>
  <si>
    <t>Hopkinton PPE and COVID Cost</t>
  </si>
  <si>
    <t>Silver Lake RSD PPE</t>
  </si>
  <si>
    <t>Lancaster Schools Water Dispensing Machines and PPE</t>
  </si>
  <si>
    <t>Leominster Schools Water Dispensing Machines and PPE</t>
  </si>
  <si>
    <t>Lunenburg Schools Water Dispensing Machines and PPE</t>
  </si>
  <si>
    <t>Medway PPE and COVID Costs</t>
  </si>
  <si>
    <t>Students Against Destructive Decisions of Methuen</t>
  </si>
  <si>
    <t>DiZoglio</t>
  </si>
  <si>
    <t>Middleborough &amp; Wareham PS Distance Learning</t>
  </si>
  <si>
    <t>Natick PPE and COVID Costs</t>
  </si>
  <si>
    <t>Natick Schools</t>
  </si>
  <si>
    <t>Needham Schools</t>
  </si>
  <si>
    <t>Norfolk Schools</t>
  </si>
  <si>
    <t>North Attleborough Schools</t>
  </si>
  <si>
    <t>Pembroke PS Technology</t>
  </si>
  <si>
    <t>Plainville Schools</t>
  </si>
  <si>
    <t>Sherborn Schools</t>
  </si>
  <si>
    <t>Sterling Schools Water Dispensing Machines and PPE</t>
  </si>
  <si>
    <t>Townsend Schools Water Dispensing Machines and PPE</t>
  </si>
  <si>
    <t>Wayland Schools</t>
  </si>
  <si>
    <t>Wellesley Schools</t>
  </si>
  <si>
    <t>Westminster Schools Water Dispensing Machines and PPE</t>
  </si>
  <si>
    <t>Hanson &amp; Whitman School PPE</t>
  </si>
  <si>
    <t>Brady</t>
  </si>
  <si>
    <t xml:space="preserve">Whitman-Hanson RSD Remote Learning Technology </t>
  </si>
  <si>
    <t>Wilmington School Health and Safety</t>
  </si>
  <si>
    <t>Wrentham Schools</t>
  </si>
  <si>
    <t>Other Earmarks</t>
  </si>
  <si>
    <t>State - ANF</t>
  </si>
  <si>
    <t>Rate Add-Ons for Providers of Congregate Care and Other Essential Human Services</t>
  </si>
  <si>
    <t>EEC CCDBG Funds for Provider Re-Opening Subsidy</t>
  </si>
  <si>
    <t>Community Tracing Collaborative</t>
  </si>
  <si>
    <t>EEC: Emergency Child Care for Essential Workers, Parent Fees for State-Subsidized Providers</t>
  </si>
  <si>
    <t>Field Hospitals and Shelters</t>
  </si>
  <si>
    <t>Incentive Pay for State Employees at Facilities in 24-Hour Operation</t>
  </si>
  <si>
    <t>State - Hospital/Health Center</t>
  </si>
  <si>
    <t>Essential Behavioral Health Services</t>
  </si>
  <si>
    <t>Local Housing Authorities</t>
  </si>
  <si>
    <t>State - Human Services</t>
  </si>
  <si>
    <t>Elder Affairs Services and Workforce Supports</t>
  </si>
  <si>
    <t>State - Economic Development</t>
  </si>
  <si>
    <t>MGCC: Small Business Assistance Grants</t>
  </si>
  <si>
    <t>Employee wage and benefit supports</t>
  </si>
  <si>
    <t>Summer Jobs</t>
  </si>
  <si>
    <t>State - Housing</t>
  </si>
  <si>
    <t>RAFT</t>
  </si>
  <si>
    <t>Early Intervention telehealth</t>
  </si>
  <si>
    <t>State - Other</t>
  </si>
  <si>
    <t>Expanded vote by mail</t>
  </si>
  <si>
    <t>Individual and Family Shelters</t>
  </si>
  <si>
    <t>State - Health</t>
  </si>
  <si>
    <t>Nursing Facility Surveillance Testing</t>
  </si>
  <si>
    <t>Golden</t>
  </si>
  <si>
    <t>Unaccompanied Homeless Youth</t>
  </si>
  <si>
    <t>Hospital/Health Centers</t>
  </si>
  <si>
    <t>Holyoke Soldiers' Home</t>
  </si>
  <si>
    <t>Velis</t>
  </si>
  <si>
    <t>Greater Boston Food Bank</t>
  </si>
  <si>
    <t>Rush</t>
  </si>
  <si>
    <t>New Spending</t>
  </si>
  <si>
    <t>Core Services - Food, Housing Programs (RAFT, individual shelters), and Local Boards of Health</t>
  </si>
  <si>
    <t>Bread of Life, Inc.</t>
  </si>
  <si>
    <t>Chelsea Collaborative, Inc. Food Distribution</t>
  </si>
  <si>
    <t>Chelsea Shelter and Food</t>
  </si>
  <si>
    <t>Ryan</t>
  </si>
  <si>
    <t>Coastal Foodshed</t>
  </si>
  <si>
    <t>Straus</t>
  </si>
  <si>
    <t>Food Link, Inc.</t>
  </si>
  <si>
    <t>Groundwork Lawrence, Inc. Food Insecurity</t>
  </si>
  <si>
    <t>Grow Food Northampton</t>
  </si>
  <si>
    <t>Sabadosa</t>
  </si>
  <si>
    <t>Harvest on the Vine Charlestown Food Distribution</t>
  </si>
  <si>
    <t>Haverhill food pantries</t>
  </si>
  <si>
    <t>Healthy Waltham Community Response Food Pantry</t>
  </si>
  <si>
    <t>Hebron Food Pantry, Inc.</t>
  </si>
  <si>
    <t>Hudson Food Pantry</t>
  </si>
  <si>
    <t>International Veteran Care Services of Lawrence</t>
  </si>
  <si>
    <t>Marlborough Food Pantry</t>
  </si>
  <si>
    <t>Mass Military Support Fndn, Food4Vets</t>
  </si>
  <si>
    <t>Dean Campbell</t>
  </si>
  <si>
    <t>Buzzards Bay</t>
  </si>
  <si>
    <t>Maynard Food Pantry</t>
  </si>
  <si>
    <t>North Reading Food Pantry</t>
  </si>
  <si>
    <t>Tarr</t>
  </si>
  <si>
    <t>Jones</t>
  </si>
  <si>
    <t>Open Table Food Pantry</t>
  </si>
  <si>
    <t>Reading Food Pantry</t>
  </si>
  <si>
    <t>Rockland Emergency Food Pantry, Inc.</t>
  </si>
  <si>
    <t>St. Anne’s Food Pantry in Shrewsbury</t>
  </si>
  <si>
    <t>Stow Food Pantry</t>
  </si>
  <si>
    <t>The Open Door food pantry</t>
  </si>
  <si>
    <t>Ferrante</t>
  </si>
  <si>
    <t>Waltham Boys and Girls Club Food and Supply Assistance</t>
  </si>
  <si>
    <t>Barrett</t>
  </si>
  <si>
    <t>WATCH CDC Housing and Food Assistance</t>
  </si>
  <si>
    <t>Westborough Food Pantry</t>
  </si>
  <si>
    <t>Woburn Food Pantry</t>
  </si>
  <si>
    <t>Local Board of Health</t>
  </si>
  <si>
    <t>Belmont Health Department</t>
  </si>
  <si>
    <t>Boston Public Health Commission</t>
  </si>
  <si>
    <t>Collins</t>
  </si>
  <si>
    <t>Framingham Health Department</t>
  </si>
  <si>
    <t>Lynn Department of Public Health</t>
  </si>
  <si>
    <t>Crighton</t>
  </si>
  <si>
    <t>Malden Board of Health</t>
  </si>
  <si>
    <t>Waltham Health Department</t>
  </si>
  <si>
    <t>Stanley</t>
  </si>
  <si>
    <t>HWM</t>
  </si>
  <si>
    <t>Individual Shelters</t>
  </si>
  <si>
    <t>Budget Flexibility</t>
  </si>
  <si>
    <t>Transfer to Health Safety Net Trust Fund for Community Health Centers</t>
  </si>
  <si>
    <t>Racial Disparities in Health</t>
  </si>
  <si>
    <t>Community Foundation Grants for low income individuals without access to economic relief</t>
  </si>
  <si>
    <t>State - Food</t>
  </si>
  <si>
    <t>Emergency Food Assistance</t>
  </si>
  <si>
    <t>Home and Healthy for Good</t>
  </si>
  <si>
    <t xml:space="preserve">Child Nutrition Outreach Program (CNOP) </t>
  </si>
  <si>
    <t>Madaro</t>
  </si>
  <si>
    <t>Summer Camps and Youth Programming</t>
  </si>
  <si>
    <t>Hinds</t>
  </si>
  <si>
    <t>MCC Cultural Grants for Small Nonprofits</t>
  </si>
  <si>
    <t xml:space="preserve">Housing Consumer Education Centers </t>
  </si>
  <si>
    <t>DTA young parents program</t>
  </si>
  <si>
    <t>SNAP Outreach Programs</t>
  </si>
  <si>
    <t>North End Waterfront Neighborhood Health Center</t>
  </si>
  <si>
    <t>Boston Housing Auth Testing &amp; Contact Tracing</t>
  </si>
  <si>
    <t>Elugardo</t>
  </si>
  <si>
    <t>Boston Housing Authority Youth Employment</t>
  </si>
  <si>
    <t>Statewide Buy Local Program</t>
  </si>
  <si>
    <t>Blais</t>
  </si>
  <si>
    <t>Early Education and Care State Partnership Business Trust Fund</t>
  </si>
  <si>
    <t>Peisch</t>
  </si>
  <si>
    <t>Charles River Community Health, Inc. COVID costs</t>
  </si>
  <si>
    <t>Community Health Center tech assistance</t>
  </si>
  <si>
    <t>Non-profit</t>
  </si>
  <si>
    <t>Household Goods, Inc.</t>
  </si>
  <si>
    <t>Eldridge</t>
  </si>
  <si>
    <t xml:space="preserve">Berkshire Regional Planning Commission </t>
  </si>
  <si>
    <t>Greater Springfield Convention and Visitors Bureau, Inc.</t>
  </si>
  <si>
    <t>Lesser</t>
  </si>
  <si>
    <t>Worcester Trauma and Resilience Collaborative Youth Programs</t>
  </si>
  <si>
    <t>Chandler</t>
  </si>
  <si>
    <t>Project Bread's Food Source Hotline</t>
  </si>
  <si>
    <t xml:space="preserve">HCFA Hotline </t>
  </si>
  <si>
    <t>Dalton Community Recreation Association</t>
  </si>
  <si>
    <t>Mark</t>
  </si>
  <si>
    <t xml:space="preserve">Survival Centers, Inc. </t>
  </si>
  <si>
    <t>Domb</t>
  </si>
  <si>
    <t>Southcoast Health Systems Community Testing</t>
  </si>
  <si>
    <t>Montigny</t>
  </si>
  <si>
    <t xml:space="preserve">Holbrook Distance Learning and Telework Expenses </t>
  </si>
  <si>
    <t>Plymouth Virtual Learning Infrastructure</t>
  </si>
  <si>
    <t>Massachusetts Fair Housing Center</t>
  </si>
  <si>
    <t>Vega</t>
  </si>
  <si>
    <t>Metrowest Legal Services, Inc.</t>
  </si>
  <si>
    <t>Pathway to Possible of Newton and Wellesley</t>
  </si>
  <si>
    <t>Creem</t>
  </si>
  <si>
    <t>Harrington Hospital</t>
  </si>
  <si>
    <t>Fattman</t>
  </si>
  <si>
    <t>Milford Regional Medical Center</t>
  </si>
  <si>
    <t>DESE Out-of-School and Summer Grants</t>
  </si>
  <si>
    <t>Franklin County Chamber of Commerce</t>
  </si>
  <si>
    <t>Comerford</t>
  </si>
  <si>
    <t>Greater Northampton Chamber of Commerce</t>
  </si>
  <si>
    <t>All Aces, Inc.</t>
  </si>
  <si>
    <t>Entrepreneurship For All, Lowell</t>
  </si>
  <si>
    <t>New England Center and Home for Veterans</t>
  </si>
  <si>
    <t xml:space="preserve">New North Citizens Council, Inc. PPE </t>
  </si>
  <si>
    <t>Welch</t>
  </si>
  <si>
    <t>One Can Help, Inc.</t>
  </si>
  <si>
    <t>Smart from the Start, Inc.</t>
  </si>
  <si>
    <t>Steps to Success, Inc.</t>
  </si>
  <si>
    <t>YMCA of Greater Boston</t>
  </si>
  <si>
    <t>Boys and Girls Club of Fall River</t>
  </si>
  <si>
    <t>Housing Families, Inc.</t>
  </si>
  <si>
    <t>Ashland PPE and COVID Costs</t>
  </si>
  <si>
    <t>Pembroke COA Transportation</t>
  </si>
  <si>
    <t>Martin Luther King, Jr. Family Services, Inc. Youth Development</t>
  </si>
  <si>
    <t xml:space="preserve">John Ashford Link House </t>
  </si>
  <si>
    <t>Beverly PPE</t>
  </si>
  <si>
    <t>Wellspring House relative to at-risk youth</t>
  </si>
  <si>
    <t>Downtown Amherst Foundation</t>
  </si>
  <si>
    <t>Abington COVID Costs</t>
  </si>
  <si>
    <t>Holbrook COVID Costs</t>
  </si>
  <si>
    <t>North Andover Fire Department</t>
  </si>
  <si>
    <t xml:space="preserve">Plymouth Virtual Technology </t>
  </si>
  <si>
    <t>Muratore</t>
  </si>
  <si>
    <t>Rockland COVID Costs</t>
  </si>
  <si>
    <t>Charles River Center PPE and Tech</t>
  </si>
  <si>
    <t>Entrepreneurship For All, Lynn</t>
  </si>
  <si>
    <t>Haitian Community Partner Foundation of Brockton</t>
  </si>
  <si>
    <t>Haverhill Inner City &amp; Downtown Boxing Clubs, Inc</t>
  </si>
  <si>
    <t xml:space="preserve">Springfield Neighborhood Housing Services, Inc. </t>
  </si>
  <si>
    <t>Hampshire County Children’s Advocacy Center</t>
  </si>
  <si>
    <t>Community Economic Development Center of SE MA, Inc.</t>
  </si>
  <si>
    <t>Gloucester Area SNFs</t>
  </si>
  <si>
    <t>Plymouth PPE</t>
  </si>
  <si>
    <t xml:space="preserve">Fit Body and Soul </t>
  </si>
  <si>
    <t>Franklin County DIAL/SELF youth homelessness prevention</t>
  </si>
  <si>
    <t>Local Substance Abuse Coalitions near Milton</t>
  </si>
  <si>
    <t>East Bridgewater COVID Costs</t>
  </si>
  <si>
    <t>Middleton Public Security Facility Planning</t>
  </si>
  <si>
    <t>West Bridgewater COVID Costs</t>
  </si>
  <si>
    <t>Children's Museum of Greater Fall River</t>
  </si>
  <si>
    <t xml:space="preserve">First R Foundation, Inc. and Pathways for Children Head Start </t>
  </si>
  <si>
    <t>Soc'y for the Devel. of Arts and Hum. Greater Newburyport (Firehouse Center)</t>
  </si>
  <si>
    <t>West End House Boys and Girls Club food distribution</t>
  </si>
  <si>
    <t>Honan</t>
  </si>
  <si>
    <t>North Attleborough First Responders</t>
  </si>
  <si>
    <t>EforAll Southcoast</t>
  </si>
  <si>
    <t>Millis PPE</t>
  </si>
  <si>
    <t>Auburn Youth and Family Services PPE</t>
  </si>
  <si>
    <t>Topsfield PPE</t>
  </si>
  <si>
    <t>Remaining Authorization</t>
  </si>
  <si>
    <t>Flexible Authorization or Funds that would otherwise Revert</t>
  </si>
  <si>
    <t>Unspecified</t>
  </si>
  <si>
    <t>Adjustment for Authorization already used</t>
  </si>
  <si>
    <t>Language Only</t>
  </si>
  <si>
    <t>No budgetary impact</t>
  </si>
  <si>
    <t>Franciscan Hospital for Children, Inc.</t>
  </si>
  <si>
    <t>Prevent SNF admissions</t>
  </si>
  <si>
    <t>$12,134 is the right amount for legal only; the other stuff was ineligible</t>
  </si>
  <si>
    <t>Heath plug</t>
  </si>
  <si>
    <t>Legal fees</t>
  </si>
  <si>
    <t>Request does not match muni tracker - $12,134 is the right amount for legal only; the other stuff was ineligible</t>
  </si>
  <si>
    <t>Request does not match muni tracker - Plug added</t>
  </si>
  <si>
    <t>Request does not match muni tracker - updated to match muni tracker</t>
  </si>
  <si>
    <t>Requested $600K in email</t>
  </si>
  <si>
    <t>Laptops for Police Department</t>
  </si>
  <si>
    <t>Portable Police Radios - Highways</t>
  </si>
  <si>
    <t>Triband Portables  - Police</t>
  </si>
  <si>
    <t>Portable Police Radios - Police</t>
  </si>
  <si>
    <t>COA: Desktop Computer</t>
  </si>
  <si>
    <t>COA: Signage</t>
  </si>
  <si>
    <t>Fire Dept: Personnel, Administrative Assistant</t>
  </si>
  <si>
    <t>Fire Dept: Desktop computer, color printer, software</t>
  </si>
  <si>
    <t>Fire Dept: Desk and chair</t>
  </si>
  <si>
    <t>Health Dept: Desktop PC with Software</t>
  </si>
  <si>
    <t>Fire Dept: Uniforms</t>
  </si>
  <si>
    <t>Health Dept: Communication, open space &amp; park signage</t>
  </si>
  <si>
    <t>Health Dept: Color printer / ink cartridges</t>
  </si>
  <si>
    <t>Health Dept: Cybersecurity, email hosting</t>
  </si>
  <si>
    <t>EMD: Wages</t>
  </si>
  <si>
    <t>EMD: Electronic Signage (2)</t>
  </si>
  <si>
    <t>EMD, Fire Dept: Communications</t>
  </si>
  <si>
    <t>EMD, Fire Dept: Transportation Expenses</t>
  </si>
  <si>
    <t>COA, Library, Town Hall: Plexi Barriers - Sneeze Guards</t>
  </si>
  <si>
    <t xml:space="preserve">Future Town Meeting </t>
  </si>
  <si>
    <t xml:space="preserve">Town Election and Meeting, This include sanitation supplies and services, signage and rentals of necessary items such as chairs tables and tents. 
</t>
  </si>
  <si>
    <t>Access System - Beverly City Hall</t>
  </si>
  <si>
    <t>Cotton police uniforms</t>
  </si>
  <si>
    <t>Office Modifications/Plexiglass/Sneeze Guards</t>
  </si>
  <si>
    <t>Renovate Airport space for Board of Health move</t>
  </si>
  <si>
    <t>IT office entrance</t>
  </si>
  <si>
    <t>City Hall Trailer</t>
  </si>
  <si>
    <t>Bathroom upgrades</t>
  </si>
  <si>
    <t>Mountain bikes for police enforcement for compliance on Beverly beaches, parks and sidewalks</t>
  </si>
  <si>
    <t>Specialized air filters for senior center, collectors, library locations to reduce COVID-19 particulates and contaminants in the air</t>
  </si>
  <si>
    <t>Tents to allow social distancing for children at camps and for public health department for testing</t>
  </si>
  <si>
    <t>Commonwealth of MA Dedham Superior court Filing fee to delay debt exclusion June vote</t>
  </si>
  <si>
    <t>Insurance Certificate for CATS Academy isolation site</t>
  </si>
  <si>
    <t xml:space="preserve">Credit card fees required for golf registration fees </t>
  </si>
  <si>
    <t>Fitness instructors fees for public television fitness classes through Elder Affairs department</t>
  </si>
  <si>
    <t>Installation of Face shielding</t>
  </si>
  <si>
    <t>Lock boxes (mail)</t>
  </si>
  <si>
    <t>Cones/bars</t>
  </si>
  <si>
    <t>Annual Town Meeting Tent/Chairs</t>
  </si>
  <si>
    <t>Annual Town Meeting 7 Portable Toilets</t>
  </si>
  <si>
    <t xml:space="preserve">Assistance to Clerk ATM &amp; Voting COVID </t>
  </si>
  <si>
    <t>Officer Coverage for Prisoner Watch COVID</t>
  </si>
  <si>
    <t>Message Boards</t>
  </si>
  <si>
    <t>MISC. COVID</t>
  </si>
  <si>
    <t>Voter Check in Booths</t>
  </si>
  <si>
    <t>Thermometer</t>
  </si>
  <si>
    <t>Utility Carts for quarantined books for library</t>
  </si>
  <si>
    <t>Plexiglass shields for library</t>
  </si>
  <si>
    <t>Paper Towels, duct tape for floor marking etc. for library</t>
  </si>
  <si>
    <t>Emergency changes to fire station</t>
  </si>
  <si>
    <t>Plexi-glass shields</t>
  </si>
  <si>
    <t>Personal VHS Handheld radios for crew members</t>
  </si>
  <si>
    <t>Washer/dryer for Fire Dept</t>
  </si>
  <si>
    <t>Thermometers</t>
  </si>
  <si>
    <t>Postage for mailings</t>
  </si>
  <si>
    <t>Poll location change</t>
  </si>
  <si>
    <t>Early voting ballots postage</t>
  </si>
  <si>
    <t>Early voter mailings</t>
  </si>
  <si>
    <t xml:space="preserve">2 Lucus CR Device  </t>
  </si>
  <si>
    <t xml:space="preserve">2 DECON Shower   </t>
  </si>
  <si>
    <t>Book returns - library</t>
  </si>
  <si>
    <t>Book carts - library</t>
  </si>
  <si>
    <t>Plexiglass barriers and framing materials for town/school buildings and for the election, medical and other supplies from the ambulance/police that were contaminated, thermometers and refill caps/cover clear sheeting/clamps/straps for ambulance to protect supplies materials for library curbside pickups, 3month rental of hand sink and wash station at forestation desks to be used to hold computers for new central services area so residents don’t have to go into offices replace standard water bubblers with touchless bottle fillers at town offices</t>
  </si>
  <si>
    <t>Muni tracker indicates submitted backup; Request does not match muni tracker - Plug added</t>
  </si>
  <si>
    <t xml:space="preserve">Sewer back-up expenses caused by sanitary wipes </t>
  </si>
  <si>
    <t>Marine Resource WFH: tech support, WFH mail-envelopes, Boat pump out equipment for covid requirements, covid special filter, harbormaster drop off/up wfh, postage permits</t>
  </si>
  <si>
    <t xml:space="preserve">Unemployment assistance not received April/may/June and family first act </t>
  </si>
  <si>
    <t>Wood for plexiglass frame for library</t>
  </si>
  <si>
    <t>$22,309.55 in incurred expenses, $35,464.61 in estimated expenses (includes town meeting expenses, sanitation supplies for town hall, Camp Tahattawan expenses, PPE)</t>
  </si>
  <si>
    <t xml:space="preserve">Town facilities fit-up </t>
  </si>
  <si>
    <t>Misc. staffing</t>
  </si>
  <si>
    <t xml:space="preserve">Misc. cleaning and PPE </t>
  </si>
  <si>
    <t>Trailer to be used for the town nurse/Covid-19 related supplies etc.</t>
  </si>
  <si>
    <t>Public school meals delivered to families</t>
  </si>
  <si>
    <t xml:space="preserve">Modifications to office configurations in town buildings (material, labor); Additional signage, beach staff, and police enforcement to monitor the beach, parking area, and road areas; Unemployment insurance for part time staff that have been laid off from their primary (non-town) employer
</t>
  </si>
  <si>
    <t>T-shirts</t>
  </si>
  <si>
    <t>Porta johns</t>
  </si>
  <si>
    <t>Total Calculated in "Other Requests" worksheet: Identified Other Requests</t>
  </si>
  <si>
    <t>Total Calculated in "Other Requests" worksheet: Cashflow</t>
  </si>
  <si>
    <t>Total, Round 1 Cashflow</t>
  </si>
  <si>
    <t>Total, Round 1 Identified Other Requests</t>
  </si>
  <si>
    <t>Total Eligible Amount</t>
  </si>
  <si>
    <t>Spending Summary</t>
  </si>
  <si>
    <t>Core municipal services in a declared state of emergency</t>
  </si>
  <si>
    <t>Expanded public health mission</t>
  </si>
  <si>
    <t>Services and supports to residents in their homes</t>
  </si>
  <si>
    <t>Round 1 Cashflow Request</t>
  </si>
  <si>
    <t>Round 2 Total CvRF Request</t>
  </si>
  <si>
    <t>Remaining CvRF Amount</t>
  </si>
  <si>
    <t>Parks cleaning equipment</t>
  </si>
  <si>
    <t>Public buildings capital</t>
  </si>
  <si>
    <t>Addiction support and public mental health</t>
  </si>
  <si>
    <t>Food banks / food pantries</t>
  </si>
  <si>
    <t xml:space="preserve">Transporting residents to COVID-19 medical and testing appointments </t>
  </si>
  <si>
    <t>Costs of debt financing related to COVID-19 investments – short-term borrowing and construction carrying costs</t>
  </si>
  <si>
    <t>Cleaning/ disinfection of public buildings</t>
  </si>
  <si>
    <t>Municipal CEO First Name:</t>
  </si>
  <si>
    <t>Legal Fees</t>
  </si>
  <si>
    <t>Unemployment claims</t>
  </si>
  <si>
    <t>Municipal CEO Last Name:</t>
  </si>
  <si>
    <t>Municipal CEO E-mail Address:</t>
  </si>
  <si>
    <t>Municipal CEO Phone Number:</t>
  </si>
  <si>
    <t xml:space="preserve">1. </t>
  </si>
  <si>
    <t>2.</t>
  </si>
  <si>
    <t>3.</t>
  </si>
  <si>
    <t>a.   are necessary expenditures incurred due to the public health emergency with respect to the Coronavirus Disease 2019 (COVID-19);</t>
  </si>
  <si>
    <t>c.   were incurred during the period that begins on March 1, 2020, and ends on December 30, 2020.</t>
  </si>
  <si>
    <t>4.</t>
  </si>
  <si>
    <t>I will report quarterly on incurred expenses in a form prescribed by the Secretary of Administration and Finance, and will cooperate with the Executive Office for Administration and Finance in creating and retaining appropriate documentation to demonstrate that the proposed uses meet the requirements of section 601.</t>
  </si>
  <si>
    <t>5.</t>
  </si>
  <si>
    <t>I will coordinate with the Executive Office for Administration and Finance in optimizing federal funds from section 601 and other potentially available federal sources. In particular, I will prioritize and coordinate application for FEMA reimbursement where available.</t>
  </si>
  <si>
    <t>6.</t>
  </si>
  <si>
    <t xml:space="preserve">Signature:  </t>
  </si>
  <si>
    <t xml:space="preserve">Title:   </t>
  </si>
  <si>
    <t xml:space="preserve">Date:   </t>
  </si>
  <si>
    <t>Please certify the following steps are complete before uploading your application and certification.</t>
  </si>
  <si>
    <t>Tab Name</t>
  </si>
  <si>
    <t>Action</t>
  </si>
  <si>
    <t>Start Here</t>
  </si>
  <si>
    <t>Application Form</t>
  </si>
  <si>
    <t>Confirm Completion (Y/N)</t>
  </si>
  <si>
    <t>Enter Value</t>
  </si>
  <si>
    <t>Round 2 total costs requests populated</t>
  </si>
  <si>
    <t>Other Requests - Round 2</t>
  </si>
  <si>
    <t>If applicable, round 2 other requests defined</t>
  </si>
  <si>
    <t>If applicable, earmarks received reviewed</t>
  </si>
  <si>
    <t>Certification - Attachment B</t>
  </si>
  <si>
    <t>Enter contact's name &amp; information and municipal CEO's name &amp; information</t>
  </si>
  <si>
    <t>If incomplete, action required</t>
  </si>
  <si>
    <t>Populate Round 2 Total Costs column with estimated or incurred eligible expenses between March 1, 2020 and December 30, 2020 that have not already been covered by other sources including but not limited to CvRF-MP Round 1 and FEMA reimbursements.</t>
  </si>
  <si>
    <t>If requesting funds that do not fit into an Attachment A subcategory, populate other request in "Other Requests - Round 2" tab</t>
  </si>
  <si>
    <t>Print certification, sign form, and scan completed form</t>
  </si>
  <si>
    <t>Review earmarks tab. If your municipality received earmarks, review amount and clause</t>
  </si>
  <si>
    <t>Election expenses</t>
  </si>
  <si>
    <t>Certification document printed, signed, and scanned</t>
  </si>
  <si>
    <t>Remaining Eligible Amount:</t>
  </si>
  <si>
    <t>Subtotal, Round 1 Submission</t>
  </si>
  <si>
    <t>Subtotal, Round 2 Submission</t>
  </si>
  <si>
    <t>CARES Act Coronavirus Relief Fund - Municipal Program Summary</t>
  </si>
  <si>
    <t>Municipality:</t>
  </si>
  <si>
    <t>Total, Round 2 Submission Adjusted for Cashflow Request</t>
  </si>
  <si>
    <t>Total Request from CvRF-MP</t>
  </si>
  <si>
    <t>Amount to Allocate</t>
  </si>
  <si>
    <t>Cashflow Allocation</t>
  </si>
  <si>
    <t>CARES Act Coronavirus Relief Fund - Municipal Program Cashflow Allocation</t>
  </si>
  <si>
    <t>CARES Act Coronavirus Relief Fund - Municipal Program Other Requests (Round 1)</t>
  </si>
  <si>
    <t>CARES Act Coronavirus Relief Fund - Municipal Program Other Requests (Round 2)</t>
  </si>
  <si>
    <t>CARES Act Coronavirus Relief Fund - Municipal Program Earmarks</t>
  </si>
  <si>
    <t>Round 1 Cashflow</t>
  </si>
  <si>
    <t>Amount Remaining to Allocate (please ensure this is 0)</t>
  </si>
  <si>
    <t>Total Request</t>
  </si>
  <si>
    <t>Plug in muni tracker</t>
  </si>
  <si>
    <t>Plug from muni tracker</t>
  </si>
  <si>
    <t xml:space="preserve">Allocate round 1 cashflow into attachment A subcategories </t>
  </si>
  <si>
    <t>If applicable, round 1 cashflow has been allocated</t>
  </si>
  <si>
    <t>Social Distancing measures in public buildings (plexiglass barriers, stanchions, small building modifications), Cleaning/ disinfection of public buildings</t>
  </si>
  <si>
    <t>Signage and communication including translation services, Social Distancing measures in public buildings (plexiglass barriers, stanchions, small building modifications)</t>
  </si>
  <si>
    <t>CARES Act Coronavirus Relief Fund - Municipal Final Checklist</t>
  </si>
  <si>
    <t>Assumed FEMA Eligible?</t>
  </si>
  <si>
    <t xml:space="preserve">If municipality received earmarks, municipality may request funds as described in the COVID supplemental appropriations law by allocating incurred or expected expenses to the specified purposes from their existing Total Eligible Amount. Alternatively, a municipality may choose to forego the earmark and retain the ability to expend CvRF-MP funds on any eligible use. The earmarks do not change a municipality's Total Eligible Amount. </t>
  </si>
  <si>
    <t>Contact information is populated</t>
  </si>
  <si>
    <t>Municipality Key Data - Populate Fields Highlighted:</t>
  </si>
  <si>
    <r>
      <t xml:space="preserve">1. Populate municipality key data fields above, including contact and municipal CEO's information </t>
    </r>
    <r>
      <rPr>
        <i/>
        <sz val="11"/>
        <color theme="1"/>
        <rFont val="Calibri"/>
        <family val="2"/>
        <scheme val="minor"/>
      </rPr>
      <t>(Start Here)</t>
    </r>
  </si>
  <si>
    <r>
      <t xml:space="preserve">2. If cashflow was received in Round 1, reallocate those funds to eligible uses as specified in Attachment A </t>
    </r>
    <r>
      <rPr>
        <i/>
        <sz val="11"/>
        <color theme="1"/>
        <rFont val="Calibri"/>
        <family val="2"/>
        <scheme val="minor"/>
      </rPr>
      <t>(Cashflow Allocation)</t>
    </r>
  </si>
  <si>
    <r>
      <rPr>
        <sz val="11"/>
        <color theme="1"/>
        <rFont val="Calibri"/>
        <family val="2"/>
        <scheme val="minor"/>
      </rPr>
      <t xml:space="preserve">Notes: If additional information needed on remaining eligible amount, review </t>
    </r>
    <r>
      <rPr>
        <i/>
        <sz val="11"/>
        <color theme="1"/>
        <rFont val="Calibri"/>
        <family val="2"/>
        <scheme val="minor"/>
      </rPr>
      <t>Summary.</t>
    </r>
    <r>
      <rPr>
        <sz val="11"/>
        <color theme="1"/>
        <rFont val="Calibri"/>
        <family val="2"/>
        <scheme val="minor"/>
      </rPr>
      <t xml:space="preserve"> If additional information needed on Round 1 other requests, review</t>
    </r>
    <r>
      <rPr>
        <i/>
        <sz val="11"/>
        <color theme="1"/>
        <rFont val="Calibri"/>
        <family val="2"/>
        <scheme val="minor"/>
      </rPr>
      <t xml:space="preserve"> Other Request - Round 1. </t>
    </r>
    <r>
      <rPr>
        <sz val="11"/>
        <color theme="1"/>
        <rFont val="Calibri"/>
        <family val="2"/>
        <scheme val="minor"/>
      </rPr>
      <t xml:space="preserve">If additional information needed on earmarks, </t>
    </r>
    <r>
      <rPr>
        <i/>
        <sz val="11"/>
        <color theme="1"/>
        <rFont val="Calibri"/>
        <family val="2"/>
        <scheme val="minor"/>
      </rPr>
      <t>review Earmarks.</t>
    </r>
  </si>
  <si>
    <r>
      <t xml:space="preserve">6. Review and complete final checklist to ensure application is ready for submission </t>
    </r>
    <r>
      <rPr>
        <i/>
        <sz val="11"/>
        <color theme="1"/>
        <rFont val="Calibri"/>
        <family val="2"/>
        <scheme val="minor"/>
      </rPr>
      <t>(End Here)</t>
    </r>
  </si>
  <si>
    <r>
      <t xml:space="preserve">4. If making other requests in Round 2, populate details </t>
    </r>
    <r>
      <rPr>
        <i/>
        <sz val="11"/>
        <color rgb="FF000000"/>
        <rFont val="Calibri"/>
        <family val="2"/>
        <scheme val="minor"/>
      </rPr>
      <t>(Other Request - Round 2)</t>
    </r>
  </si>
  <si>
    <t>Hold</t>
  </si>
  <si>
    <t>15991231</t>
  </si>
  <si>
    <t>0. Spent in FY20</t>
  </si>
  <si>
    <t>7. Spent (other)</t>
  </si>
  <si>
    <t>9. Hold</t>
  </si>
  <si>
    <t>hide</t>
  </si>
  <si>
    <t>15991232</t>
  </si>
  <si>
    <t>6. Core housing</t>
  </si>
  <si>
    <t>8. Spent from state resources</t>
  </si>
  <si>
    <t>1. Municipal Program</t>
  </si>
  <si>
    <t>4. Local Board of Health</t>
  </si>
  <si>
    <t>5. Food</t>
  </si>
  <si>
    <t>2. School Reopening</t>
  </si>
  <si>
    <t>h</t>
  </si>
  <si>
    <t>3. ESSER/Remote Learning</t>
  </si>
  <si>
    <t/>
  </si>
  <si>
    <t>STATUS</t>
  </si>
  <si>
    <t>Changes</t>
  </si>
  <si>
    <t>no changes</t>
  </si>
  <si>
    <t>EARS 1 reports 20,000 Muni -CRF</t>
  </si>
  <si>
    <t>EARS 1 reports 73918</t>
  </si>
  <si>
    <t>EARS 1 reports 16082</t>
  </si>
  <si>
    <t>EARS 1 reports 15000</t>
  </si>
  <si>
    <t xml:space="preserve">comments </t>
  </si>
  <si>
    <t>EARS 1 reports 73123</t>
  </si>
  <si>
    <t>EARS 1 reports 17739</t>
  </si>
  <si>
    <t>EARS 1 reports 33230</t>
  </si>
  <si>
    <t>EARS 1 reports 14939</t>
  </si>
  <si>
    <t>EARS 1 reports13427</t>
  </si>
  <si>
    <t>EARS 1 reports 18269</t>
  </si>
  <si>
    <t>EARS 1 reports 36229</t>
  </si>
  <si>
    <t xml:space="preserve">an additional $75, 00 Holbrook already approved for full allocation in CvRF-MP Round 1; Abington, Rockland in Plymouth County </t>
  </si>
  <si>
    <t>Grocery and/or meals delivery, Social Distancing measures in public buildings (plexiglass barriers, stanchions, small building modifications)</t>
  </si>
  <si>
    <t>Sanitation and Refuse Collection, PPE, including first responders, grocery store employees, gas station attendants and others who interact with the public, Wellness check-ins with vulnerable elders</t>
  </si>
  <si>
    <t>Sanitation and Refuse Collection, PPE, including first responders, grocery store employees, gas station attendants and others who interact with the public</t>
  </si>
  <si>
    <t>School distance learning: Planning and development, including IT costs</t>
  </si>
  <si>
    <t>Social Distancing measures in public buildings (plexiglass barriers, stanchions, small building modifications), Signage and communication including translation services, Unemployment claims</t>
  </si>
  <si>
    <t>Signage and communication including translation services, PPE, including first responders, grocery store employees, gas station attendants and others who interact with the public, Cleaning/ disinfection of public buildings, Sanitation and Refuse Collection</t>
  </si>
  <si>
    <t>This request covers costs from costs from March 1, 2020 to December 30, 2020 in connection with section 601 of the Social Security Act, as added by section 5001 of the Coronavirus Aid, Relief, and Economic Security Act, Pub. L. No. 116-136, div. A, Title V (Mar. 27, 2020) (“section 601”).</t>
  </si>
  <si>
    <t>John</t>
  </si>
  <si>
    <t>Doe</t>
  </si>
  <si>
    <t>To the extent actual expenditures are less than the amount requested per item 1 above, I agree to return the balance of unspent funds to the Commonwealth.</t>
  </si>
  <si>
    <t>First responder direct staffing costs - Overtime, additional hires, and/or backfilling staff who test positive</t>
  </si>
  <si>
    <t>School distance learning: Incremental costs of special education services required under individual education plans (IEPs) in a remote, distance, or alternative location</t>
  </si>
  <si>
    <t>School distance learning: Food for families that rely on food through the school system</t>
  </si>
  <si>
    <r>
      <t xml:space="preserve">3. Identify and populate Round 2 requests by Attachment A eligible uses </t>
    </r>
    <r>
      <rPr>
        <i/>
        <sz val="11"/>
        <color rgb="FF000000"/>
        <rFont val="Calibri"/>
        <family val="2"/>
        <scheme val="minor"/>
      </rPr>
      <t>(Application Form)</t>
    </r>
  </si>
  <si>
    <r>
      <t xml:space="preserve">5. Review certification form (pre-populated). Print the document, sign it, and then scan and upload the file with the application form submission </t>
    </r>
    <r>
      <rPr>
        <i/>
        <sz val="11"/>
        <color theme="1"/>
        <rFont val="Calibri"/>
        <family val="2"/>
        <scheme val="minor"/>
      </rPr>
      <t>(Certification - Attach. B)</t>
    </r>
  </si>
  <si>
    <t xml:space="preserve">7. Once checklist is complete,  upload completed application template and signed certification form here: </t>
  </si>
  <si>
    <t>https://massgov.formstack.com/forms/crf_mp_round_2_application_submission</t>
  </si>
  <si>
    <t xml:space="preserve">Once checklist is complete, please upload both your completed application template and your signed certification form (attachment B) here: </t>
  </si>
  <si>
    <t>Submission Steps:</t>
  </si>
  <si>
    <t>If the municipality submits multiple application forms, A&amp;F will always use the most recently submitted data. If a municipality needs to amend the application, please resubmit. Note that once A&amp;F reviews an application, no further amendments will be accepted.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</si>
</sst>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_(* #,##0_);_(* \(#,##0\);_(* &quot;-&quot;??_);_(@_)"/>
    <numFmt numFmtId="165" formatCode="0.0%"/>
    <numFmt numFmtId="166" formatCode="_(&quot;$&quot;* #,##0_);_(&quot;$&quot;* \(#,##0\);_(&quot;$&quot;* &quot;-&quot;??_);_(@_)"/>
  </numFmts>
  <fonts count="41"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9"/>
      <color indexed="81"/>
      <name val="Tahoma"/>
      <family val="2"/>
    </font>
    <font>
      <sz val="9"/>
      <color indexed="81"/>
      <name val="Tahoma"/>
      <family val="2"/>
    </font>
    <font>
      <u/>
      <sz val="11"/>
      <color theme="10"/>
      <name val="Calibri"/>
      <family val="2"/>
      <scheme val="minor"/>
    </font>
    <font>
      <strike/>
      <sz val="11"/>
      <name val="Calibri"/>
      <family val="2"/>
      <scheme val="minor"/>
    </font>
    <font>
      <i/>
      <sz val="11"/>
      <color theme="1"/>
      <name val="Calibri"/>
      <family val="2"/>
      <scheme val="minor"/>
    </font>
    <font>
      <b/>
      <sz val="11"/>
      <color rgb="FF000000"/>
      <name val="Times New Roman"/>
      <family val="1"/>
    </font>
    <font>
      <sz val="11"/>
      <color rgb="FF000000"/>
      <name val="Times New Roman"/>
      <family val="1"/>
    </font>
    <font>
      <sz val="11"/>
      <color rgb="FF000000"/>
      <name val="Calibri"/>
      <family val="2"/>
      <scheme val="minor"/>
    </font>
    <font>
      <sz val="12"/>
      <color rgb="FF000000"/>
      <name val="Times New Roman"/>
      <family val="1"/>
    </font>
    <font>
      <b/>
      <sz val="11"/>
      <color theme="0"/>
      <name val="Calibri"/>
      <family val="2"/>
      <scheme val="minor"/>
    </font>
    <font>
      <sz val="12"/>
      <color theme="1"/>
      <name val="Calibri"/>
      <family val="2"/>
      <scheme val="minor"/>
    </font>
    <font>
      <sz val="16"/>
      <color theme="0"/>
      <name val="Calibri"/>
      <family val="2"/>
      <scheme val="minor"/>
    </font>
    <font>
      <b/>
      <sz val="16"/>
      <color theme="0"/>
      <name val="Calibri"/>
      <family val="2"/>
      <scheme val="minor"/>
    </font>
    <font>
      <b/>
      <sz val="12"/>
      <color theme="1"/>
      <name val="Calibri"/>
      <family val="2"/>
      <scheme val="minor"/>
    </font>
    <font>
      <b/>
      <i/>
      <sz val="12"/>
      <color theme="1"/>
      <name val="Calibri"/>
      <family val="2"/>
      <scheme val="minor"/>
    </font>
    <font>
      <b/>
      <i/>
      <sz val="11"/>
      <color theme="0"/>
      <name val="Calibri"/>
      <family val="2"/>
      <scheme val="minor"/>
    </font>
    <font>
      <i/>
      <sz val="12"/>
      <color theme="1"/>
      <name val="Calibri"/>
      <family val="2"/>
      <scheme val="minor"/>
    </font>
    <font>
      <b/>
      <sz val="12"/>
      <color rgb="FF000000"/>
      <name val="Calibri"/>
      <family val="2"/>
      <scheme val="minor"/>
    </font>
    <font>
      <sz val="12"/>
      <color rgb="FF000000"/>
      <name val="Calibri"/>
      <family val="2"/>
      <scheme val="minor"/>
    </font>
    <font>
      <b/>
      <u/>
      <sz val="12"/>
      <color rgb="FF000000"/>
      <name val="Calibri"/>
      <family val="2"/>
      <scheme val="minor"/>
    </font>
    <font>
      <b/>
      <u/>
      <sz val="12"/>
      <color theme="1"/>
      <name val="Calibri"/>
      <family val="2"/>
      <scheme val="minor"/>
    </font>
    <font>
      <b/>
      <i/>
      <u/>
      <sz val="12"/>
      <color theme="1"/>
      <name val="Calibri"/>
      <family val="2"/>
      <scheme val="minor"/>
    </font>
    <font>
      <u/>
      <sz val="12"/>
      <color theme="1"/>
      <name val="Calibri"/>
      <family val="2"/>
      <scheme val="minor"/>
    </font>
    <font>
      <b/>
      <u/>
      <sz val="11"/>
      <color theme="1"/>
      <name val="Calibri"/>
      <family val="2"/>
      <scheme val="minor"/>
    </font>
    <font>
      <sz val="11"/>
      <name val="Calibri"/>
      <family val="2"/>
      <scheme val="minor"/>
    </font>
    <font>
      <sz val="12"/>
      <name val="Calibri"/>
      <family val="2"/>
      <scheme val="minor"/>
    </font>
    <font>
      <sz val="11"/>
      <color rgb="FF333333"/>
      <name val="Calibri"/>
      <family val="2"/>
      <scheme val="minor"/>
    </font>
    <font>
      <sz val="11"/>
      <color rgb="FF000000"/>
      <name val="Calibri"/>
      <family val="2"/>
    </font>
    <font>
      <b/>
      <sz val="18"/>
      <color theme="0"/>
      <name val="Calibri"/>
      <family val="2"/>
      <scheme val="minor"/>
    </font>
    <font>
      <sz val="18"/>
      <color theme="0"/>
      <name val="Calibri"/>
      <family val="2"/>
      <scheme val="minor"/>
    </font>
    <font>
      <sz val="12"/>
      <color rgb="FFFF0000"/>
      <name val="Calibri"/>
      <family val="2"/>
      <scheme val="minor"/>
    </font>
    <font>
      <i/>
      <sz val="16"/>
      <color theme="1"/>
      <name val="Calibri"/>
      <family val="2"/>
      <scheme val="minor"/>
    </font>
    <font>
      <b/>
      <sz val="16"/>
      <color theme="1"/>
      <name val="Calibri"/>
      <family val="2"/>
      <scheme val="minor"/>
    </font>
    <font>
      <sz val="16"/>
      <color theme="1"/>
      <name val="Calibri"/>
      <family val="2"/>
      <scheme val="minor"/>
    </font>
    <font>
      <b/>
      <i/>
      <sz val="18"/>
      <color theme="0"/>
      <name val="Calibri"/>
      <family val="2"/>
      <scheme val="minor"/>
    </font>
    <font>
      <i/>
      <sz val="11"/>
      <color rgb="FF000000"/>
      <name val="Calibri"/>
      <family val="2"/>
      <scheme val="minor"/>
    </font>
    <font>
      <u/>
      <sz val="16"/>
      <color theme="10"/>
      <name val="Calibri"/>
      <family val="2"/>
      <scheme val="minor"/>
    </font>
  </fonts>
  <fills count="16">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gray125">
        <bgColor theme="0" tint="-0.14999847407452621"/>
      </patternFill>
    </fill>
    <fill>
      <patternFill patternType="solid">
        <fgColor rgb="FFFFFF00"/>
        <bgColor indexed="64"/>
      </patternFill>
    </fill>
    <fill>
      <patternFill patternType="gray125">
        <bgColor rgb="FFFFFF00"/>
      </patternFill>
    </fill>
    <fill>
      <patternFill patternType="solid">
        <fgColor theme="1"/>
        <bgColor indexed="64"/>
      </patternFill>
    </fill>
    <fill>
      <patternFill patternType="gray125">
        <bgColor theme="1"/>
      </patternFill>
    </fill>
    <fill>
      <patternFill patternType="solid">
        <fgColor theme="0"/>
        <bgColor indexed="64"/>
      </patternFill>
    </fill>
    <fill>
      <patternFill patternType="solid">
        <fgColor theme="4"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3"/>
        <bgColor theme="4" tint="0.79998168889431442"/>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hair">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style="thin">
        <color indexed="64"/>
      </left>
      <right style="thin">
        <color indexed="64"/>
      </right>
      <top/>
      <bottom style="hair">
        <color auto="1"/>
      </bottom>
      <diagonal/>
    </border>
    <border>
      <left/>
      <right/>
      <top/>
      <bottom style="dotted">
        <color theme="0" tint="-0.34998626667073579"/>
      </bottom>
      <diagonal/>
    </border>
    <border>
      <left/>
      <right/>
      <top style="hair">
        <color auto="1"/>
      </top>
      <bottom/>
      <diagonal/>
    </border>
    <border>
      <left/>
      <right/>
      <top/>
      <bottom style="hair">
        <color auto="1"/>
      </bottom>
      <diagonal/>
    </border>
  </borders>
  <cellStyleXfs count="4">
    <xf numFmtId="0" fontId="0" fillId="0" borderId="0"/>
    <xf numFmtId="43" fontId="1" fillId="0" borderId="0" applyFont="0" applyFill="0" applyBorder="0" applyAlignment="0" applyProtection="0"/>
    <xf numFmtId="0" fontId="6" fillId="0" borderId="0" applyNumberFormat="0" applyFill="0" applyBorder="0" applyAlignment="0" applyProtection="0"/>
    <xf numFmtId="44" fontId="1" fillId="0" borderId="0" applyFont="0" applyFill="0" applyBorder="0" applyAlignment="0" applyProtection="0"/>
  </cellStyleXfs>
  <cellXfs count="317">
    <xf numFmtId="0" fontId="0" fillId="0" borderId="0" xfId="0"/>
    <xf numFmtId="0" fontId="3" fillId="0" borderId="0" xfId="0" applyFont="1"/>
    <xf numFmtId="3" fontId="0" fillId="0" borderId="0" xfId="0" applyNumberFormat="1"/>
    <xf numFmtId="0" fontId="2" fillId="0" borderId="0" xfId="0" applyFont="1"/>
    <xf numFmtId="0" fontId="2" fillId="2" borderId="1" xfId="0" applyFont="1" applyFill="1" applyBorder="1" applyAlignment="1">
      <alignment horizontal="left" vertical="center" wrapText="1"/>
    </xf>
    <xf numFmtId="0" fontId="2" fillId="3" borderId="1" xfId="0" applyFont="1" applyFill="1" applyBorder="1" applyAlignment="1">
      <alignment horizontal="center" vertical="center"/>
    </xf>
    <xf numFmtId="164" fontId="2" fillId="2" borderId="1" xfId="1"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4" borderId="1" xfId="0" applyFont="1" applyFill="1" applyBorder="1" applyAlignment="1">
      <alignment vertical="center" wrapText="1"/>
    </xf>
    <xf numFmtId="0" fontId="0" fillId="0" borderId="0" xfId="0" applyAlignment="1">
      <alignment vertical="top"/>
    </xf>
    <xf numFmtId="0" fontId="0" fillId="0" borderId="1" xfId="0" applyBorder="1" applyAlignment="1">
      <alignment vertical="top" wrapText="1"/>
    </xf>
    <xf numFmtId="0" fontId="0" fillId="3" borderId="1" xfId="0" applyFill="1" applyBorder="1" applyAlignment="1">
      <alignment horizontal="center" vertical="top" wrapText="1"/>
    </xf>
    <xf numFmtId="164" fontId="0" fillId="0" borderId="1" xfId="1" applyNumberFormat="1" applyFont="1" applyFill="1" applyBorder="1" applyAlignment="1">
      <alignment vertical="top"/>
    </xf>
    <xf numFmtId="164" fontId="0" fillId="0" borderId="1" xfId="1" applyNumberFormat="1" applyFont="1" applyBorder="1" applyAlignment="1">
      <alignment vertical="top" wrapText="1"/>
    </xf>
    <xf numFmtId="0" fontId="0" fillId="1" borderId="1" xfId="0" applyFill="1" applyBorder="1" applyAlignment="1">
      <alignment vertical="top"/>
    </xf>
    <xf numFmtId="0" fontId="0" fillId="0" borderId="0" xfId="0" applyAlignment="1">
      <alignment vertical="top" wrapText="1"/>
    </xf>
    <xf numFmtId="164" fontId="0" fillId="5" borderId="1" xfId="1" applyNumberFormat="1" applyFont="1" applyFill="1" applyBorder="1" applyAlignment="1">
      <alignment vertical="top" wrapText="1"/>
    </xf>
    <xf numFmtId="0" fontId="0" fillId="6" borderId="1" xfId="0" applyFill="1" applyBorder="1" applyAlignment="1">
      <alignment vertical="top"/>
    </xf>
    <xf numFmtId="164" fontId="0" fillId="0" borderId="1" xfId="1" applyNumberFormat="1" applyFont="1" applyFill="1" applyBorder="1" applyAlignment="1">
      <alignment vertical="top" wrapText="1"/>
    </xf>
    <xf numFmtId="0" fontId="0" fillId="5" borderId="1" xfId="0" applyFill="1" applyBorder="1" applyAlignment="1">
      <alignment vertical="top" wrapText="1"/>
    </xf>
    <xf numFmtId="0" fontId="0" fillId="0" borderId="1" xfId="0" applyBorder="1" applyAlignment="1">
      <alignment horizontal="center" vertical="top" wrapText="1"/>
    </xf>
    <xf numFmtId="0" fontId="0" fillId="0" borderId="1" xfId="0" applyBorder="1" applyAlignment="1">
      <alignment vertical="top"/>
    </xf>
    <xf numFmtId="0" fontId="0" fillId="7" borderId="1" xfId="0" applyFill="1" applyBorder="1" applyAlignment="1">
      <alignment vertical="top" wrapText="1"/>
    </xf>
    <xf numFmtId="164" fontId="0" fillId="7" borderId="1" xfId="1" applyNumberFormat="1" applyFont="1" applyFill="1" applyBorder="1" applyAlignment="1">
      <alignment vertical="top"/>
    </xf>
    <xf numFmtId="164" fontId="0" fillId="7" borderId="1" xfId="1" applyNumberFormat="1" applyFont="1" applyFill="1" applyBorder="1" applyAlignment="1">
      <alignment vertical="top" wrapText="1"/>
    </xf>
    <xf numFmtId="0" fontId="0" fillId="8" borderId="1" xfId="0" applyFill="1" applyBorder="1" applyAlignment="1">
      <alignment vertical="top"/>
    </xf>
    <xf numFmtId="0" fontId="0" fillId="7" borderId="0" xfId="0" applyFill="1" applyAlignment="1">
      <alignment vertical="top" wrapText="1"/>
    </xf>
    <xf numFmtId="0" fontId="0" fillId="3" borderId="1" xfId="0" applyFill="1" applyBorder="1" applyAlignment="1">
      <alignment horizontal="center" vertical="top"/>
    </xf>
    <xf numFmtId="164" fontId="0" fillId="0" borderId="1" xfId="1" applyNumberFormat="1" applyFont="1" applyBorder="1" applyAlignment="1">
      <alignment vertical="top"/>
    </xf>
    <xf numFmtId="0" fontId="0" fillId="1" borderId="1" xfId="0" applyFill="1" applyBorder="1" applyAlignment="1">
      <alignment vertical="top" wrapText="1"/>
    </xf>
    <xf numFmtId="164" fontId="0" fillId="5" borderId="1" xfId="1" applyNumberFormat="1" applyFont="1" applyFill="1" applyBorder="1" applyAlignment="1">
      <alignment vertical="top"/>
    </xf>
    <xf numFmtId="0" fontId="6" fillId="0" borderId="0" xfId="2" applyAlignment="1">
      <alignment vertical="top"/>
    </xf>
    <xf numFmtId="164" fontId="0" fillId="0" borderId="0" xfId="1" applyNumberFormat="1" applyFont="1" applyAlignment="1">
      <alignment vertical="top"/>
    </xf>
    <xf numFmtId="0" fontId="7" fillId="0" borderId="1" xfId="0" applyFont="1" applyBorder="1" applyAlignment="1">
      <alignment vertical="top" wrapText="1"/>
    </xf>
    <xf numFmtId="0" fontId="0" fillId="0" borderId="1" xfId="0" applyBorder="1" applyAlignment="1">
      <alignment horizontal="center" vertical="top"/>
    </xf>
    <xf numFmtId="0" fontId="8" fillId="0" borderId="1" xfId="0" applyFont="1" applyBorder="1" applyAlignment="1">
      <alignment vertical="top" wrapText="1"/>
    </xf>
    <xf numFmtId="0" fontId="8" fillId="3" borderId="1" xfId="0" applyFont="1" applyFill="1" applyBorder="1" applyAlignment="1">
      <alignment horizontal="center" vertical="top"/>
    </xf>
    <xf numFmtId="164" fontId="8" fillId="0" borderId="1" xfId="1" applyNumberFormat="1" applyFont="1" applyBorder="1" applyAlignment="1">
      <alignment vertical="top"/>
    </xf>
    <xf numFmtId="0" fontId="8" fillId="0" borderId="1" xfId="0" applyFont="1" applyBorder="1" applyAlignment="1">
      <alignment vertical="top"/>
    </xf>
    <xf numFmtId="0" fontId="8" fillId="1" borderId="1" xfId="0" applyFont="1" applyFill="1" applyBorder="1" applyAlignment="1">
      <alignment vertical="top"/>
    </xf>
    <xf numFmtId="0" fontId="8" fillId="0" borderId="0" xfId="0" applyFont="1" applyAlignment="1">
      <alignment vertical="top"/>
    </xf>
    <xf numFmtId="0" fontId="2" fillId="0" borderId="1" xfId="0" applyFont="1" applyBorder="1" applyAlignment="1">
      <alignment vertical="top" wrapText="1"/>
    </xf>
    <xf numFmtId="0" fontId="2" fillId="3" borderId="1" xfId="0" applyFont="1" applyFill="1" applyBorder="1" applyAlignment="1">
      <alignment horizontal="center" vertical="top"/>
    </xf>
    <xf numFmtId="164" fontId="2" fillId="0" borderId="1" xfId="1" applyNumberFormat="1" applyFont="1" applyBorder="1" applyAlignment="1">
      <alignment vertical="top"/>
    </xf>
    <xf numFmtId="0" fontId="0" fillId="3" borderId="0" xfId="0" applyFill="1" applyAlignment="1">
      <alignment horizontal="center" vertical="top"/>
    </xf>
    <xf numFmtId="0" fontId="0" fillId="1" borderId="0" xfId="0" applyFill="1" applyAlignment="1">
      <alignment vertical="top"/>
    </xf>
    <xf numFmtId="3" fontId="2" fillId="3" borderId="1" xfId="0" applyNumberFormat="1" applyFont="1" applyFill="1" applyBorder="1" applyAlignment="1">
      <alignment horizontal="center" vertical="center"/>
    </xf>
    <xf numFmtId="3" fontId="0" fillId="3" borderId="1" xfId="0" applyNumberFormat="1" applyFill="1" applyBorder="1" applyAlignment="1">
      <alignment horizontal="center" vertical="top" wrapText="1"/>
    </xf>
    <xf numFmtId="3" fontId="2" fillId="3" borderId="1" xfId="0" applyNumberFormat="1" applyFont="1" applyFill="1" applyBorder="1" applyAlignment="1">
      <alignment horizontal="center" vertical="top"/>
    </xf>
    <xf numFmtId="3" fontId="0" fillId="3" borderId="0" xfId="0" applyNumberFormat="1" applyFill="1" applyAlignment="1">
      <alignment horizontal="center" vertical="top"/>
    </xf>
    <xf numFmtId="3" fontId="0" fillId="0" borderId="0" xfId="0" applyNumberFormat="1" applyAlignment="1">
      <alignment vertical="top"/>
    </xf>
    <xf numFmtId="165" fontId="0" fillId="0" borderId="0" xfId="0" applyNumberFormat="1" applyAlignment="1">
      <alignment vertical="top"/>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10" fillId="0" borderId="5" xfId="0" applyFont="1" applyBorder="1" applyAlignment="1">
      <alignment vertical="center"/>
    </xf>
    <xf numFmtId="0" fontId="10" fillId="0" borderId="4" xfId="0" applyFont="1" applyBorder="1" applyAlignment="1">
      <alignment vertical="center"/>
    </xf>
    <xf numFmtId="0" fontId="12" fillId="0" borderId="0" xfId="0" applyFont="1" applyAlignment="1">
      <alignment vertical="center"/>
    </xf>
    <xf numFmtId="0" fontId="11" fillId="0" borderId="0" xfId="0" applyFont="1" applyAlignment="1">
      <alignment vertical="center"/>
    </xf>
    <xf numFmtId="0" fontId="13" fillId="0" borderId="1" xfId="0" applyFont="1" applyBorder="1"/>
    <xf numFmtId="164" fontId="13" fillId="0" borderId="1" xfId="0" applyNumberFormat="1" applyFont="1" applyBorder="1"/>
    <xf numFmtId="164" fontId="13" fillId="0" borderId="6" xfId="0" applyNumberFormat="1" applyFont="1" applyBorder="1"/>
    <xf numFmtId="0" fontId="14" fillId="9" borderId="0" xfId="0" applyFont="1" applyFill="1" applyAlignment="1">
      <alignment vertical="top"/>
    </xf>
    <xf numFmtId="0" fontId="8" fillId="9" borderId="0" xfId="0" applyFont="1" applyFill="1" applyAlignment="1">
      <alignment vertical="top"/>
    </xf>
    <xf numFmtId="0" fontId="0" fillId="9" borderId="1" xfId="0" applyFill="1" applyBorder="1" applyAlignment="1">
      <alignment vertical="top"/>
    </xf>
    <xf numFmtId="164" fontId="0" fillId="9" borderId="1" xfId="0" applyNumberFormat="1" applyFill="1" applyBorder="1" applyAlignment="1">
      <alignment vertical="top"/>
    </xf>
    <xf numFmtId="164" fontId="0" fillId="9" borderId="7" xfId="0" applyNumberFormat="1" applyFill="1" applyBorder="1" applyAlignment="1">
      <alignment vertical="top"/>
    </xf>
    <xf numFmtId="164" fontId="0" fillId="9" borderId="8" xfId="0" applyNumberFormat="1" applyFill="1" applyBorder="1" applyAlignment="1">
      <alignment vertical="top"/>
    </xf>
    <xf numFmtId="164" fontId="0" fillId="0" borderId="1" xfId="0" applyNumberFormat="1" applyBorder="1" applyAlignment="1">
      <alignment vertical="top"/>
    </xf>
    <xf numFmtId="164" fontId="0" fillId="0" borderId="8" xfId="0" applyNumberFormat="1" applyBorder="1" applyAlignment="1">
      <alignment vertical="top"/>
    </xf>
    <xf numFmtId="164" fontId="0" fillId="9" borderId="9" xfId="0" applyNumberFormat="1" applyFill="1" applyBorder="1" applyAlignment="1">
      <alignment vertical="top"/>
    </xf>
    <xf numFmtId="164" fontId="0" fillId="0" borderId="6" xfId="0" applyNumberFormat="1" applyBorder="1" applyAlignment="1">
      <alignment vertical="top"/>
    </xf>
    <xf numFmtId="164" fontId="0" fillId="9" borderId="6" xfId="0" applyNumberFormat="1" applyFill="1" applyBorder="1" applyAlignment="1">
      <alignment vertical="top"/>
    </xf>
    <xf numFmtId="164" fontId="0" fillId="0" borderId="10" xfId="0" applyNumberFormat="1" applyBorder="1" applyAlignment="1">
      <alignment vertical="top"/>
    </xf>
    <xf numFmtId="0" fontId="2" fillId="0" borderId="1" xfId="0" applyFont="1" applyFill="1" applyBorder="1" applyAlignment="1">
      <alignment horizontal="left" vertical="center"/>
    </xf>
    <xf numFmtId="49" fontId="0" fillId="9" borderId="7" xfId="0" applyNumberFormat="1" applyFill="1" applyBorder="1" applyAlignment="1">
      <alignment vertical="top"/>
    </xf>
    <xf numFmtId="0" fontId="2" fillId="0" borderId="6" xfId="0" applyFont="1" applyFill="1" applyBorder="1" applyAlignment="1">
      <alignment horizontal="left" vertical="center"/>
    </xf>
    <xf numFmtId="0" fontId="0" fillId="9" borderId="7" xfId="0" applyNumberFormat="1" applyFill="1" applyBorder="1" applyAlignment="1">
      <alignment vertical="top"/>
    </xf>
    <xf numFmtId="0" fontId="0" fillId="9" borderId="8" xfId="0" applyNumberFormat="1" applyFill="1" applyBorder="1" applyAlignment="1">
      <alignment vertical="top"/>
    </xf>
    <xf numFmtId="0" fontId="0" fillId="0" borderId="8" xfId="0" applyNumberFormat="1" applyBorder="1" applyAlignment="1">
      <alignment vertical="top"/>
    </xf>
    <xf numFmtId="0" fontId="0" fillId="9" borderId="9" xfId="0" applyNumberFormat="1" applyFill="1" applyBorder="1" applyAlignment="1">
      <alignment vertical="top"/>
    </xf>
    <xf numFmtId="49" fontId="0" fillId="9" borderId="8" xfId="0" applyNumberFormat="1" applyFill="1" applyBorder="1" applyAlignment="1">
      <alignment vertical="top"/>
    </xf>
    <xf numFmtId="49" fontId="0" fillId="0" borderId="8" xfId="0" applyNumberFormat="1" applyBorder="1" applyAlignment="1">
      <alignment vertical="top"/>
    </xf>
    <xf numFmtId="49" fontId="0" fillId="9" borderId="9" xfId="0" applyNumberFormat="1" applyFill="1" applyBorder="1" applyAlignment="1">
      <alignment vertical="top"/>
    </xf>
    <xf numFmtId="49" fontId="0" fillId="0" borderId="6" xfId="0" applyNumberFormat="1" applyBorder="1" applyAlignment="1">
      <alignment vertical="top"/>
    </xf>
    <xf numFmtId="49" fontId="0" fillId="9" borderId="6" xfId="0" applyNumberFormat="1" applyFill="1" applyBorder="1" applyAlignment="1">
      <alignment vertical="top"/>
    </xf>
    <xf numFmtId="49" fontId="0" fillId="0" borderId="10" xfId="0" applyNumberFormat="1" applyBorder="1" applyAlignment="1">
      <alignment vertical="top"/>
    </xf>
    <xf numFmtId="0" fontId="0" fillId="0" borderId="0" xfId="0" applyFont="1"/>
    <xf numFmtId="0" fontId="0" fillId="0" borderId="0" xfId="0" applyNumberFormat="1"/>
    <xf numFmtId="0" fontId="14" fillId="0" borderId="0" xfId="0" applyFont="1"/>
    <xf numFmtId="0" fontId="15" fillId="11" borderId="0" xfId="0" applyFont="1" applyFill="1"/>
    <xf numFmtId="0" fontId="16" fillId="11" borderId="0" xfId="0" applyFont="1" applyFill="1"/>
    <xf numFmtId="0" fontId="13" fillId="11" borderId="0" xfId="0" applyFont="1" applyFill="1"/>
    <xf numFmtId="0" fontId="17" fillId="0" borderId="0" xfId="0" applyFont="1"/>
    <xf numFmtId="0" fontId="0" fillId="12" borderId="0" xfId="0" applyFill="1"/>
    <xf numFmtId="0" fontId="0" fillId="0" borderId="0" xfId="0" applyAlignment="1">
      <alignment horizontal="center"/>
    </xf>
    <xf numFmtId="3" fontId="0" fillId="0" borderId="0" xfId="0" applyNumberFormat="1" applyAlignment="1">
      <alignment horizontal="center"/>
    </xf>
    <xf numFmtId="0" fontId="0" fillId="9" borderId="0" xfId="0" applyFill="1"/>
    <xf numFmtId="0" fontId="8" fillId="0" borderId="0" xfId="0" applyFont="1"/>
    <xf numFmtId="14" fontId="0" fillId="0" borderId="0" xfId="0" applyNumberFormat="1"/>
    <xf numFmtId="0" fontId="18" fillId="12" borderId="0" xfId="0" applyFont="1" applyFill="1"/>
    <xf numFmtId="0" fontId="19" fillId="11" borderId="0" xfId="0" applyFont="1" applyFill="1"/>
    <xf numFmtId="0" fontId="18" fillId="0" borderId="0" xfId="0" applyFont="1"/>
    <xf numFmtId="0" fontId="20" fillId="0" borderId="0" xfId="0" applyFont="1"/>
    <xf numFmtId="0" fontId="21" fillId="0" borderId="0" xfId="0" applyFont="1" applyBorder="1" applyAlignment="1">
      <alignment vertical="center"/>
    </xf>
    <xf numFmtId="0" fontId="14" fillId="0" borderId="0" xfId="0" applyFont="1" applyBorder="1"/>
    <xf numFmtId="0" fontId="22" fillId="0" borderId="0" xfId="0" applyFont="1" applyBorder="1" applyAlignment="1">
      <alignment vertical="center"/>
    </xf>
    <xf numFmtId="3" fontId="14" fillId="0" borderId="0" xfId="0" applyNumberFormat="1" applyFont="1"/>
    <xf numFmtId="0" fontId="23" fillId="0" borderId="0" xfId="0" applyFont="1" applyBorder="1" applyAlignment="1">
      <alignment vertical="center"/>
    </xf>
    <xf numFmtId="3" fontId="24" fillId="0" borderId="0" xfId="0" applyNumberFormat="1" applyFont="1"/>
    <xf numFmtId="0" fontId="24" fillId="0" borderId="0" xfId="0" applyFont="1"/>
    <xf numFmtId="0" fontId="21" fillId="0" borderId="0" xfId="0" applyFont="1" applyBorder="1" applyAlignment="1"/>
    <xf numFmtId="4" fontId="0" fillId="0" borderId="0" xfId="0" applyNumberFormat="1"/>
    <xf numFmtId="4" fontId="15" fillId="11" borderId="0" xfId="0" applyNumberFormat="1" applyFont="1" applyFill="1"/>
    <xf numFmtId="0" fontId="17" fillId="0" borderId="0" xfId="0" applyFont="1" applyFill="1"/>
    <xf numFmtId="0" fontId="14" fillId="0" borderId="0" xfId="0" applyFont="1" applyFill="1"/>
    <xf numFmtId="4" fontId="14" fillId="0" borderId="0" xfId="0" applyNumberFormat="1" applyFont="1" applyFill="1"/>
    <xf numFmtId="0" fontId="14" fillId="13" borderId="0" xfId="0" applyFont="1" applyFill="1"/>
    <xf numFmtId="0" fontId="24" fillId="13" borderId="0" xfId="0" applyFont="1" applyFill="1"/>
    <xf numFmtId="4" fontId="24" fillId="13" borderId="0" xfId="0" applyNumberFormat="1" applyFont="1" applyFill="1"/>
    <xf numFmtId="4" fontId="14" fillId="0" borderId="0" xfId="0" applyNumberFormat="1" applyFont="1"/>
    <xf numFmtId="0" fontId="24" fillId="0" borderId="6" xfId="0" applyFont="1" applyBorder="1"/>
    <xf numFmtId="4" fontId="24" fillId="0" borderId="14" xfId="0" applyNumberFormat="1" applyFont="1" applyBorder="1"/>
    <xf numFmtId="4" fontId="24" fillId="0" borderId="0" xfId="0" applyNumberFormat="1" applyFont="1"/>
    <xf numFmtId="0" fontId="25" fillId="0" borderId="13" xfId="0" applyFont="1" applyFill="1" applyBorder="1" applyAlignment="1">
      <alignment horizontal="center" wrapText="1"/>
    </xf>
    <xf numFmtId="0" fontId="26" fillId="0" borderId="13" xfId="0" applyFont="1" applyFill="1" applyBorder="1" applyAlignment="1">
      <alignment horizontal="center" wrapText="1"/>
    </xf>
    <xf numFmtId="0" fontId="27" fillId="0" borderId="0" xfId="0" applyFont="1"/>
    <xf numFmtId="0" fontId="0" fillId="0" borderId="0" xfId="0" applyAlignment="1">
      <alignment horizontal="left" vertical="top" wrapText="1"/>
    </xf>
    <xf numFmtId="0" fontId="28" fillId="0" borderId="0" xfId="0" applyFont="1"/>
    <xf numFmtId="0" fontId="28" fillId="0" borderId="0" xfId="0" applyFont="1" applyAlignment="1">
      <alignment vertical="top"/>
    </xf>
    <xf numFmtId="4" fontId="28" fillId="0" borderId="0" xfId="0" applyNumberFormat="1" applyFont="1"/>
    <xf numFmtId="0" fontId="28" fillId="0" borderId="0" xfId="0" applyFont="1" applyAlignment="1">
      <alignment vertical="center"/>
    </xf>
    <xf numFmtId="0" fontId="28" fillId="0" borderId="0" xfId="0" applyFont="1" applyAlignment="1">
      <alignment horizontal="left" vertical="top"/>
    </xf>
    <xf numFmtId="6" fontId="28" fillId="0" borderId="0" xfId="0" applyNumberFormat="1" applyFont="1"/>
    <xf numFmtId="0" fontId="29" fillId="0" borderId="0" xfId="0" applyFont="1" applyAlignment="1">
      <alignment vertical="top"/>
    </xf>
    <xf numFmtId="0" fontId="0" fillId="0" borderId="0" xfId="0" applyAlignment="1">
      <alignment horizontal="left" vertical="top"/>
    </xf>
    <xf numFmtId="4" fontId="0" fillId="0" borderId="0" xfId="0" applyNumberFormat="1" applyAlignment="1">
      <alignment vertical="top"/>
    </xf>
    <xf numFmtId="38" fontId="0" fillId="0" borderId="0" xfId="3" applyNumberFormat="1" applyFont="1" applyAlignment="1"/>
    <xf numFmtId="38" fontId="0" fillId="0" borderId="0" xfId="3" applyNumberFormat="1" applyFont="1" applyFill="1" applyAlignment="1"/>
    <xf numFmtId="0" fontId="30" fillId="0" borderId="0" xfId="0" applyFont="1" applyAlignment="1">
      <alignment vertical="top"/>
    </xf>
    <xf numFmtId="0" fontId="11" fillId="0" borderId="0" xfId="0" applyFont="1" applyAlignment="1">
      <alignment vertical="top"/>
    </xf>
    <xf numFmtId="4" fontId="11" fillId="0" borderId="0" xfId="0" applyNumberFormat="1" applyFont="1" applyAlignment="1">
      <alignment vertical="center"/>
    </xf>
    <xf numFmtId="0" fontId="11" fillId="0" borderId="0" xfId="0" applyFont="1" applyAlignment="1">
      <alignment horizontal="right" vertical="center"/>
    </xf>
    <xf numFmtId="0" fontId="11" fillId="0" borderId="0" xfId="0" applyFont="1" applyAlignment="1">
      <alignment horizontal="left" vertical="center"/>
    </xf>
    <xf numFmtId="0" fontId="14" fillId="0" borderId="7" xfId="0" applyFont="1" applyFill="1" applyBorder="1"/>
    <xf numFmtId="0" fontId="24" fillId="0" borderId="15" xfId="0" applyFont="1" applyFill="1" applyBorder="1"/>
    <xf numFmtId="0" fontId="24" fillId="0" borderId="15" xfId="0" applyFont="1" applyFill="1" applyBorder="1" applyAlignment="1">
      <alignment wrapText="1"/>
    </xf>
    <xf numFmtId="4" fontId="24" fillId="0" borderId="16" xfId="0" applyNumberFormat="1" applyFont="1" applyFill="1" applyBorder="1"/>
    <xf numFmtId="0" fontId="14" fillId="13" borderId="17" xfId="0" applyFont="1" applyFill="1" applyBorder="1"/>
    <xf numFmtId="0" fontId="14" fillId="13" borderId="17" xfId="0" applyNumberFormat="1" applyFont="1" applyFill="1" applyBorder="1" applyAlignment="1">
      <alignment wrapText="1"/>
    </xf>
    <xf numFmtId="4" fontId="14" fillId="13" borderId="17" xfId="0" applyNumberFormat="1" applyFont="1" applyFill="1" applyBorder="1"/>
    <xf numFmtId="0" fontId="0" fillId="9" borderId="0" xfId="0" applyFill="1" applyAlignment="1">
      <alignment horizontal="left" vertical="top" wrapText="1"/>
    </xf>
    <xf numFmtId="0" fontId="0" fillId="0" borderId="0" xfId="0" applyFill="1"/>
    <xf numFmtId="0" fontId="28" fillId="0" borderId="0" xfId="0" applyFont="1" applyFill="1" applyAlignment="1">
      <alignment vertical="center"/>
    </xf>
    <xf numFmtId="0" fontId="28" fillId="0" borderId="0" xfId="0" applyFont="1" applyFill="1"/>
    <xf numFmtId="0" fontId="28" fillId="0" borderId="0" xfId="0" applyFont="1" applyFill="1" applyAlignment="1">
      <alignment vertical="top"/>
    </xf>
    <xf numFmtId="4" fontId="28" fillId="0" borderId="0" xfId="0" applyNumberFormat="1" applyFont="1" applyFill="1"/>
    <xf numFmtId="0" fontId="11" fillId="0" borderId="0" xfId="0" applyFont="1" applyFill="1" applyAlignment="1">
      <alignment vertical="center"/>
    </xf>
    <xf numFmtId="0" fontId="0" fillId="0" borderId="0" xfId="0" applyFill="1" applyAlignment="1">
      <alignment vertical="top"/>
    </xf>
    <xf numFmtId="4" fontId="0" fillId="0" borderId="0" xfId="0" applyNumberFormat="1" applyFill="1"/>
    <xf numFmtId="3" fontId="31" fillId="0" borderId="0" xfId="0" applyNumberFormat="1" applyFont="1" applyFill="1" applyBorder="1" applyAlignment="1"/>
    <xf numFmtId="0" fontId="28" fillId="0" borderId="0" xfId="0" applyFont="1" applyAlignment="1">
      <alignment vertical="top" wrapText="1"/>
    </xf>
    <xf numFmtId="0" fontId="0" fillId="0" borderId="0" xfId="0" applyAlignment="1">
      <alignment wrapText="1"/>
    </xf>
    <xf numFmtId="3" fontId="27" fillId="0" borderId="0" xfId="0" applyNumberFormat="1" applyFont="1"/>
    <xf numFmtId="0" fontId="32" fillId="11" borderId="0" xfId="0" applyFont="1" applyFill="1"/>
    <xf numFmtId="0" fontId="33" fillId="11" borderId="0" xfId="0" applyFont="1" applyFill="1"/>
    <xf numFmtId="0" fontId="0" fillId="12" borderId="0" xfId="0" applyFont="1" applyFill="1"/>
    <xf numFmtId="0" fontId="0" fillId="0" borderId="18" xfId="0" applyBorder="1" applyAlignment="1">
      <alignment wrapText="1"/>
    </xf>
    <xf numFmtId="3" fontId="0" fillId="0" borderId="18" xfId="0" applyNumberFormat="1" applyBorder="1" applyAlignment="1">
      <alignment wrapText="1"/>
    </xf>
    <xf numFmtId="0" fontId="8" fillId="0" borderId="18" xfId="0" applyFont="1" applyBorder="1" applyAlignment="1">
      <alignment wrapText="1"/>
    </xf>
    <xf numFmtId="0" fontId="28" fillId="0" borderId="0" xfId="0" applyFont="1" applyAlignment="1">
      <alignment wrapText="1"/>
    </xf>
    <xf numFmtId="0" fontId="28" fillId="0" borderId="0" xfId="0" applyFont="1" applyAlignment="1">
      <alignment horizontal="left" vertical="center"/>
    </xf>
    <xf numFmtId="0" fontId="0" fillId="9" borderId="0" xfId="0" applyFill="1" applyBorder="1"/>
    <xf numFmtId="0" fontId="0" fillId="9" borderId="0" xfId="0" applyFill="1" applyAlignment="1"/>
    <xf numFmtId="0" fontId="0" fillId="9" borderId="0" xfId="0" applyFill="1" applyAlignment="1">
      <alignment vertical="top"/>
    </xf>
    <xf numFmtId="0" fontId="0" fillId="9" borderId="0" xfId="0" applyFill="1" applyAlignment="1">
      <alignment vertical="top" wrapText="1"/>
    </xf>
    <xf numFmtId="0" fontId="0" fillId="9" borderId="0" xfId="0" quotePrefix="1" applyFill="1" applyAlignment="1">
      <alignment vertical="top" wrapText="1"/>
    </xf>
    <xf numFmtId="0" fontId="2" fillId="9" borderId="0" xfId="0" applyFont="1" applyFill="1" applyAlignment="1">
      <alignment horizontal="right"/>
    </xf>
    <xf numFmtId="0" fontId="2" fillId="9" borderId="0" xfId="0" applyFont="1" applyFill="1" applyAlignment="1">
      <alignment horizontal="right" vertical="top"/>
    </xf>
    <xf numFmtId="0" fontId="0" fillId="0" borderId="0" xfId="0" applyFill="1" applyAlignment="1">
      <alignment horizontal="left"/>
    </xf>
    <xf numFmtId="0" fontId="36" fillId="2" borderId="1" xfId="0" applyFont="1" applyFill="1" applyBorder="1" applyAlignment="1">
      <alignment horizontal="center" vertical="center" wrapText="1"/>
    </xf>
    <xf numFmtId="0" fontId="36" fillId="2" borderId="1" xfId="0" applyFont="1" applyFill="1" applyBorder="1" applyAlignment="1">
      <alignment horizontal="center" vertical="center"/>
    </xf>
    <xf numFmtId="0" fontId="37" fillId="9" borderId="1" xfId="0" applyFont="1" applyFill="1" applyBorder="1"/>
    <xf numFmtId="0" fontId="37" fillId="9" borderId="1" xfId="0" applyFont="1" applyFill="1" applyBorder="1" applyAlignment="1">
      <alignment wrapText="1"/>
    </xf>
    <xf numFmtId="0" fontId="37" fillId="9" borderId="0" xfId="0" applyFont="1" applyFill="1" applyBorder="1"/>
    <xf numFmtId="0" fontId="20" fillId="10" borderId="7" xfId="0" applyFont="1" applyFill="1" applyBorder="1" applyAlignment="1">
      <alignment horizontal="center" wrapText="1"/>
    </xf>
    <xf numFmtId="0" fontId="20" fillId="10" borderId="16" xfId="0" applyFont="1" applyFill="1" applyBorder="1" applyAlignment="1">
      <alignment horizontal="center" wrapText="1"/>
    </xf>
    <xf numFmtId="0" fontId="20" fillId="0" borderId="15" xfId="0" applyFont="1" applyBorder="1" applyAlignment="1">
      <alignment horizontal="center" wrapText="1"/>
    </xf>
    <xf numFmtId="0" fontId="22" fillId="0" borderId="18" xfId="0" applyFont="1" applyBorder="1" applyAlignment="1">
      <alignment vertical="center"/>
    </xf>
    <xf numFmtId="3" fontId="14" fillId="0" borderId="18" xfId="0" applyNumberFormat="1" applyFont="1" applyBorder="1"/>
    <xf numFmtId="0" fontId="14" fillId="0" borderId="18" xfId="0" applyFont="1" applyBorder="1"/>
    <xf numFmtId="0" fontId="22" fillId="0" borderId="18" xfId="0" applyFont="1" applyFill="1" applyBorder="1" applyAlignment="1">
      <alignment vertical="center"/>
    </xf>
    <xf numFmtId="0" fontId="24" fillId="0" borderId="10" xfId="0" applyFont="1" applyBorder="1"/>
    <xf numFmtId="0" fontId="14" fillId="0" borderId="10" xfId="0" applyFont="1" applyBorder="1"/>
    <xf numFmtId="0" fontId="0" fillId="11" borderId="0" xfId="0" applyFill="1"/>
    <xf numFmtId="0" fontId="14" fillId="12" borderId="0" xfId="0" applyFont="1" applyFill="1"/>
    <xf numFmtId="3" fontId="14" fillId="12" borderId="0" xfId="0" applyNumberFormat="1" applyFont="1" applyFill="1"/>
    <xf numFmtId="0" fontId="38" fillId="11" borderId="0" xfId="0" applyFont="1" applyFill="1"/>
    <xf numFmtId="0" fontId="8" fillId="12" borderId="0" xfId="0" applyFont="1" applyFill="1"/>
    <xf numFmtId="0" fontId="17" fillId="12" borderId="0" xfId="0" applyFont="1" applyFill="1"/>
    <xf numFmtId="0" fontId="0" fillId="0" borderId="23" xfId="0" applyBorder="1"/>
    <xf numFmtId="0" fontId="17" fillId="0" borderId="23" xfId="0" applyFont="1" applyBorder="1"/>
    <xf numFmtId="0" fontId="20" fillId="0" borderId="23" xfId="0" applyFont="1" applyBorder="1"/>
    <xf numFmtId="0" fontId="14" fillId="0" borderId="23" xfId="0" applyFont="1" applyBorder="1"/>
    <xf numFmtId="0" fontId="0" fillId="0" borderId="18" xfId="0" applyBorder="1"/>
    <xf numFmtId="0" fontId="17" fillId="0" borderId="18" xfId="0" applyFont="1" applyBorder="1"/>
    <xf numFmtId="0" fontId="20" fillId="0" borderId="18" xfId="0" applyFont="1" applyBorder="1"/>
    <xf numFmtId="0" fontId="26" fillId="0" borderId="18" xfId="0" applyFont="1" applyBorder="1"/>
    <xf numFmtId="3" fontId="26" fillId="0" borderId="18" xfId="0" applyNumberFormat="1" applyFont="1" applyBorder="1"/>
    <xf numFmtId="3" fontId="17" fillId="0" borderId="23" xfId="0" applyNumberFormat="1" applyFont="1" applyBorder="1"/>
    <xf numFmtId="0" fontId="35" fillId="9" borderId="0" xfId="0" applyFont="1" applyFill="1" applyBorder="1" applyAlignment="1">
      <alignment horizontal="left"/>
    </xf>
    <xf numFmtId="0" fontId="14" fillId="9" borderId="0" xfId="0" applyFont="1" applyFill="1"/>
    <xf numFmtId="0" fontId="0" fillId="9" borderId="0" xfId="0" applyFont="1" applyFill="1"/>
    <xf numFmtId="0" fontId="21" fillId="9" borderId="0" xfId="0" applyFont="1" applyFill="1" applyBorder="1" applyAlignment="1"/>
    <xf numFmtId="0" fontId="14" fillId="9" borderId="0" xfId="0" applyFont="1" applyFill="1" applyBorder="1"/>
    <xf numFmtId="0" fontId="21" fillId="9" borderId="0" xfId="0" applyFont="1" applyFill="1" applyBorder="1" applyAlignment="1">
      <alignment vertical="center"/>
    </xf>
    <xf numFmtId="0" fontId="22" fillId="9" borderId="18" xfId="0" applyFont="1" applyFill="1" applyBorder="1" applyAlignment="1">
      <alignment vertical="center"/>
    </xf>
    <xf numFmtId="0" fontId="23" fillId="9" borderId="0" xfId="0" applyFont="1" applyFill="1" applyBorder="1" applyAlignment="1">
      <alignment vertical="center"/>
    </xf>
    <xf numFmtId="0" fontId="22" fillId="9" borderId="0" xfId="0" applyFont="1" applyFill="1" applyBorder="1" applyAlignment="1">
      <alignment vertical="center"/>
    </xf>
    <xf numFmtId="0" fontId="17" fillId="9" borderId="0" xfId="0" applyFont="1" applyFill="1"/>
    <xf numFmtId="0" fontId="8" fillId="9" borderId="0" xfId="0" applyFont="1" applyFill="1"/>
    <xf numFmtId="0" fontId="17" fillId="0" borderId="0" xfId="0" applyFont="1" applyBorder="1"/>
    <xf numFmtId="0" fontId="17" fillId="9" borderId="18" xfId="0" applyFont="1" applyFill="1" applyBorder="1"/>
    <xf numFmtId="0" fontId="17" fillId="9" borderId="0" xfId="0" applyFont="1" applyFill="1" applyBorder="1"/>
    <xf numFmtId="44" fontId="17" fillId="9" borderId="0" xfId="3" applyFont="1" applyFill="1" applyBorder="1"/>
    <xf numFmtId="0" fontId="14" fillId="9" borderId="24" xfId="0" applyFont="1" applyFill="1" applyBorder="1"/>
    <xf numFmtId="0" fontId="29" fillId="9" borderId="26" xfId="0" applyFont="1" applyFill="1" applyBorder="1" applyAlignment="1">
      <alignment vertical="center"/>
    </xf>
    <xf numFmtId="0" fontId="20" fillId="14" borderId="1" xfId="0" applyFont="1" applyFill="1" applyBorder="1" applyAlignment="1">
      <alignment horizontal="center" wrapText="1"/>
    </xf>
    <xf numFmtId="3" fontId="17" fillId="0" borderId="18" xfId="0" applyNumberFormat="1" applyFont="1" applyBorder="1"/>
    <xf numFmtId="3" fontId="24" fillId="0" borderId="24" xfId="0" applyNumberFormat="1" applyFont="1" applyBorder="1"/>
    <xf numFmtId="3" fontId="0" fillId="0" borderId="0" xfId="0" applyNumberFormat="1" applyFont="1"/>
    <xf numFmtId="0" fontId="14" fillId="13" borderId="17" xfId="0" applyNumberFormat="1" applyFont="1" applyFill="1" applyBorder="1" applyAlignment="1">
      <alignment vertical="top" wrapText="1"/>
    </xf>
    <xf numFmtId="0" fontId="33" fillId="9" borderId="0" xfId="0" applyFont="1" applyFill="1"/>
    <xf numFmtId="0" fontId="0" fillId="9" borderId="0" xfId="0" applyFill="1" applyBorder="1" applyAlignment="1"/>
    <xf numFmtId="3" fontId="14" fillId="10" borderId="22" xfId="0" applyNumberFormat="1" applyFont="1" applyFill="1" applyBorder="1" applyAlignment="1">
      <alignment horizontal="right" indent="1"/>
    </xf>
    <xf numFmtId="3" fontId="24" fillId="10" borderId="12" xfId="0" applyNumberFormat="1" applyFont="1" applyFill="1" applyBorder="1" applyAlignment="1">
      <alignment horizontal="right" indent="1"/>
    </xf>
    <xf numFmtId="3" fontId="14" fillId="10" borderId="12" xfId="0" applyNumberFormat="1" applyFont="1" applyFill="1" applyBorder="1" applyAlignment="1">
      <alignment horizontal="right" indent="1"/>
    </xf>
    <xf numFmtId="0" fontId="14" fillId="10" borderId="12" xfId="0" applyFont="1" applyFill="1" applyBorder="1" applyAlignment="1">
      <alignment horizontal="right" indent="1"/>
    </xf>
    <xf numFmtId="3" fontId="24" fillId="10" borderId="11" xfId="0" applyNumberFormat="1" applyFont="1" applyFill="1" applyBorder="1" applyAlignment="1">
      <alignment horizontal="right" indent="1"/>
    </xf>
    <xf numFmtId="3" fontId="14" fillId="0" borderId="18" xfId="0" applyNumberFormat="1" applyFont="1" applyBorder="1" applyAlignment="1">
      <alignment horizontal="right" indent="1"/>
    </xf>
    <xf numFmtId="3" fontId="14" fillId="9" borderId="18" xfId="0" applyNumberFormat="1" applyFont="1" applyFill="1" applyBorder="1" applyAlignment="1">
      <alignment horizontal="right" indent="1"/>
    </xf>
    <xf numFmtId="3" fontId="24" fillId="0" borderId="0" xfId="0" applyNumberFormat="1" applyFont="1" applyAlignment="1">
      <alignment horizontal="right" indent="1"/>
    </xf>
    <xf numFmtId="3" fontId="14" fillId="0" borderId="0" xfId="0" applyNumberFormat="1" applyFont="1" applyAlignment="1">
      <alignment horizontal="right" indent="1"/>
    </xf>
    <xf numFmtId="3" fontId="14" fillId="9" borderId="0" xfId="0" applyNumberFormat="1" applyFont="1" applyFill="1" applyAlignment="1">
      <alignment horizontal="right" indent="1"/>
    </xf>
    <xf numFmtId="0" fontId="14" fillId="0" borderId="0" xfId="0" applyFont="1" applyAlignment="1">
      <alignment horizontal="right" indent="1"/>
    </xf>
    <xf numFmtId="0" fontId="14" fillId="9" borderId="0" xfId="0" applyFont="1" applyFill="1" applyAlignment="1">
      <alignment horizontal="right" indent="1"/>
    </xf>
    <xf numFmtId="3" fontId="14" fillId="0" borderId="18" xfId="0" applyNumberFormat="1" applyFont="1" applyFill="1" applyBorder="1" applyAlignment="1">
      <alignment horizontal="right" indent="1"/>
    </xf>
    <xf numFmtId="0" fontId="14" fillId="0" borderId="18" xfId="0" applyFont="1" applyBorder="1" applyAlignment="1">
      <alignment horizontal="right" indent="1"/>
    </xf>
    <xf numFmtId="3" fontId="24" fillId="0" borderId="10" xfId="0" applyNumberFormat="1" applyFont="1" applyBorder="1" applyAlignment="1">
      <alignment horizontal="right" indent="1"/>
    </xf>
    <xf numFmtId="3" fontId="17" fillId="0" borderId="2" xfId="0" applyNumberFormat="1" applyFont="1" applyFill="1" applyBorder="1" applyAlignment="1">
      <alignment horizontal="right" indent="1"/>
    </xf>
    <xf numFmtId="0" fontId="0" fillId="14" borderId="0" xfId="0" applyFill="1" applyAlignment="1" applyProtection="1">
      <alignment horizontal="left" indent="1"/>
      <protection locked="0"/>
    </xf>
    <xf numFmtId="14" fontId="0" fillId="14" borderId="0" xfId="0" applyNumberFormat="1" applyFill="1" applyAlignment="1" applyProtection="1">
      <alignment horizontal="left" indent="1"/>
      <protection locked="0"/>
    </xf>
    <xf numFmtId="0" fontId="8" fillId="0" borderId="0" xfId="0" applyFont="1" applyProtection="1">
      <protection locked="0"/>
    </xf>
    <xf numFmtId="3" fontId="14" fillId="14" borderId="25" xfId="0" applyNumberFormat="1" applyFont="1" applyFill="1" applyBorder="1" applyProtection="1">
      <protection locked="0"/>
    </xf>
    <xf numFmtId="3" fontId="14" fillId="14" borderId="18" xfId="0" applyNumberFormat="1" applyFont="1" applyFill="1" applyBorder="1" applyAlignment="1" applyProtection="1">
      <alignment horizontal="right" indent="1"/>
      <protection locked="0"/>
    </xf>
    <xf numFmtId="0" fontId="14" fillId="14" borderId="0" xfId="0" applyFont="1" applyFill="1" applyProtection="1">
      <protection locked="0"/>
    </xf>
    <xf numFmtId="0" fontId="14" fillId="14" borderId="0" xfId="0" applyFont="1" applyFill="1" applyAlignment="1" applyProtection="1">
      <alignment horizontal="center"/>
      <protection locked="0"/>
    </xf>
    <xf numFmtId="4" fontId="14" fillId="14" borderId="0" xfId="0" applyNumberFormat="1" applyFont="1" applyFill="1" applyProtection="1">
      <protection locked="0"/>
    </xf>
    <xf numFmtId="0" fontId="14" fillId="9" borderId="0" xfId="0" applyFont="1" applyFill="1" applyAlignment="1" applyProtection="1">
      <alignment horizontal="center"/>
    </xf>
    <xf numFmtId="166" fontId="0" fillId="0" borderId="2" xfId="3" applyNumberFormat="1" applyFont="1" applyFill="1" applyBorder="1" applyProtection="1"/>
    <xf numFmtId="0" fontId="37" fillId="14" borderId="1" xfId="0" applyFont="1" applyFill="1" applyBorder="1" applyProtection="1">
      <protection locked="0"/>
    </xf>
    <xf numFmtId="164" fontId="0" fillId="0" borderId="13" xfId="0" applyNumberFormat="1" applyBorder="1" applyAlignment="1">
      <alignment vertical="top"/>
    </xf>
    <xf numFmtId="164" fontId="0" fillId="0" borderId="9" xfId="0" applyNumberFormat="1" applyBorder="1" applyAlignment="1">
      <alignment vertical="top"/>
    </xf>
    <xf numFmtId="164" fontId="0" fillId="0" borderId="7" xfId="0" applyNumberFormat="1" applyBorder="1" applyAlignment="1">
      <alignment vertical="top"/>
    </xf>
    <xf numFmtId="0" fontId="13" fillId="15" borderId="8" xfId="0" applyFont="1" applyFill="1" applyBorder="1" applyAlignment="1"/>
    <xf numFmtId="0" fontId="13" fillId="15" borderId="12" xfId="0" applyFont="1" applyFill="1" applyBorder="1" applyAlignment="1"/>
    <xf numFmtId="0" fontId="18" fillId="10" borderId="11" xfId="0" applyFont="1" applyFill="1" applyBorder="1" applyAlignment="1">
      <alignment horizontal="centerContinuous"/>
    </xf>
    <xf numFmtId="0" fontId="18" fillId="10" borderId="9" xfId="0" applyFont="1" applyFill="1" applyBorder="1" applyAlignment="1">
      <alignment horizontal="centerContinuous"/>
    </xf>
    <xf numFmtId="3" fontId="14" fillId="10" borderId="21" xfId="0" applyNumberFormat="1" applyFont="1" applyFill="1" applyBorder="1" applyAlignment="1">
      <alignment horizontal="right" indent="1"/>
    </xf>
    <xf numFmtId="3" fontId="24" fillId="10" borderId="8" xfId="0" applyNumberFormat="1" applyFont="1" applyFill="1" applyBorder="1" applyAlignment="1">
      <alignment horizontal="right" indent="1"/>
    </xf>
    <xf numFmtId="3" fontId="14" fillId="10" borderId="8" xfId="0" applyNumberFormat="1" applyFont="1" applyFill="1" applyBorder="1" applyAlignment="1">
      <alignment horizontal="right" indent="1"/>
    </xf>
    <xf numFmtId="0" fontId="14" fillId="10" borderId="8" xfId="0" applyFont="1" applyFill="1" applyBorder="1" applyAlignment="1">
      <alignment horizontal="right" indent="1"/>
    </xf>
    <xf numFmtId="3" fontId="24" fillId="10" borderId="9" xfId="0" applyNumberFormat="1" applyFont="1" applyFill="1" applyBorder="1" applyAlignment="1">
      <alignment horizontal="right" indent="1"/>
    </xf>
    <xf numFmtId="0" fontId="18" fillId="13" borderId="9" xfId="0" applyFont="1" applyFill="1" applyBorder="1" applyAlignment="1"/>
    <xf numFmtId="0" fontId="20" fillId="13" borderId="7" xfId="0" applyFont="1" applyFill="1" applyBorder="1" applyAlignment="1">
      <alignment horizontal="center" wrapText="1"/>
    </xf>
    <xf numFmtId="0" fontId="14" fillId="13" borderId="21" xfId="0" applyFont="1" applyFill="1" applyBorder="1" applyAlignment="1">
      <alignment horizontal="center"/>
    </xf>
    <xf numFmtId="0" fontId="34" fillId="13" borderId="21" xfId="0" applyFont="1" applyFill="1" applyBorder="1" applyAlignment="1">
      <alignment horizontal="center"/>
    </xf>
    <xf numFmtId="0" fontId="14" fillId="13" borderId="8" xfId="0" applyFont="1" applyFill="1" applyBorder="1" applyAlignment="1">
      <alignment horizontal="center"/>
    </xf>
    <xf numFmtId="0" fontId="14" fillId="13" borderId="8" xfId="0" applyFont="1" applyFill="1" applyBorder="1"/>
    <xf numFmtId="0" fontId="14" fillId="13" borderId="9" xfId="0" applyFont="1" applyFill="1" applyBorder="1"/>
    <xf numFmtId="0" fontId="0" fillId="0" borderId="8" xfId="0" applyBorder="1" applyAlignment="1"/>
    <xf numFmtId="0" fontId="0" fillId="0" borderId="0" xfId="0" applyAlignment="1"/>
    <xf numFmtId="0" fontId="0" fillId="0" borderId="0" xfId="0" applyFont="1" applyAlignment="1"/>
    <xf numFmtId="0" fontId="0" fillId="0" borderId="1" xfId="0" applyNumberFormat="1" applyBorder="1" applyAlignment="1">
      <alignment vertical="top"/>
    </xf>
    <xf numFmtId="0" fontId="0" fillId="0" borderId="6" xfId="0" applyNumberFormat="1" applyBorder="1" applyAlignment="1">
      <alignment vertical="top"/>
    </xf>
    <xf numFmtId="0" fontId="28" fillId="14" borderId="7" xfId="0" applyFont="1" applyFill="1" applyBorder="1" applyAlignment="1" applyProtection="1">
      <alignment horizontal="left" vertical="top"/>
      <protection locked="0"/>
    </xf>
    <xf numFmtId="0" fontId="28" fillId="14" borderId="15" xfId="0" applyFont="1" applyFill="1" applyBorder="1" applyAlignment="1" applyProtection="1">
      <alignment horizontal="left" vertical="top"/>
      <protection locked="0"/>
    </xf>
    <xf numFmtId="0" fontId="28" fillId="14" borderId="16" xfId="0" applyFont="1" applyFill="1" applyBorder="1" applyAlignment="1" applyProtection="1">
      <alignment horizontal="left" vertical="top"/>
      <protection locked="0"/>
    </xf>
    <xf numFmtId="0" fontId="28" fillId="14" borderId="8" xfId="0" applyFont="1" applyFill="1" applyBorder="1" applyAlignment="1" applyProtection="1">
      <alignment horizontal="left" vertical="top"/>
      <protection locked="0"/>
    </xf>
    <xf numFmtId="0" fontId="28" fillId="14" borderId="0" xfId="0" applyFont="1" applyFill="1" applyAlignment="1" applyProtection="1">
      <alignment horizontal="left" vertical="top"/>
      <protection locked="0"/>
    </xf>
    <xf numFmtId="0" fontId="28" fillId="14" borderId="12" xfId="0" applyFont="1" applyFill="1" applyBorder="1" applyAlignment="1" applyProtection="1">
      <alignment horizontal="left" vertical="top"/>
      <protection locked="0"/>
    </xf>
    <xf numFmtId="0" fontId="28" fillId="14" borderId="9" xfId="0" applyFont="1" applyFill="1" applyBorder="1" applyAlignment="1" applyProtection="1">
      <alignment horizontal="left" vertical="top"/>
      <protection locked="0"/>
    </xf>
    <xf numFmtId="0" fontId="28" fillId="14" borderId="10" xfId="0" applyFont="1" applyFill="1" applyBorder="1" applyAlignment="1" applyProtection="1">
      <alignment horizontal="left" vertical="top"/>
      <protection locked="0"/>
    </xf>
    <xf numFmtId="0" fontId="28" fillId="14" borderId="11" xfId="0" applyFont="1" applyFill="1" applyBorder="1" applyAlignment="1" applyProtection="1">
      <alignment horizontal="left" vertical="top"/>
      <protection locked="0"/>
    </xf>
    <xf numFmtId="0" fontId="14" fillId="0" borderId="0" xfId="0" applyFont="1" applyAlignment="1">
      <alignment horizontal="left" vertical="top" wrapText="1"/>
    </xf>
    <xf numFmtId="0" fontId="0" fillId="0" borderId="0" xfId="0" applyAlignment="1">
      <alignment horizontal="left" vertical="top" wrapText="1"/>
    </xf>
    <xf numFmtId="0" fontId="11" fillId="9" borderId="18" xfId="0" applyFont="1" applyFill="1" applyBorder="1" applyAlignment="1" applyProtection="1">
      <alignment horizontal="left" vertical="center"/>
      <protection locked="0"/>
    </xf>
    <xf numFmtId="0" fontId="0" fillId="0" borderId="0" xfId="0" applyFont="1" applyAlignment="1" applyProtection="1">
      <alignment horizontal="left"/>
      <protection locked="0"/>
    </xf>
    <xf numFmtId="0" fontId="11" fillId="9" borderId="28" xfId="0" applyFont="1" applyFill="1" applyBorder="1" applyAlignment="1" applyProtection="1">
      <alignment horizontal="left" vertical="center" wrapText="1"/>
      <protection locked="0"/>
    </xf>
    <xf numFmtId="0" fontId="11" fillId="9" borderId="29" xfId="0" applyFont="1" applyFill="1" applyBorder="1" applyAlignment="1" applyProtection="1">
      <alignment horizontal="left" vertical="center" wrapText="1"/>
      <protection locked="0"/>
    </xf>
    <xf numFmtId="0" fontId="6" fillId="0" borderId="0" xfId="2" applyAlignment="1" applyProtection="1">
      <alignment horizontal="left" wrapText="1"/>
      <protection locked="0"/>
    </xf>
    <xf numFmtId="0" fontId="8" fillId="0" borderId="0" xfId="0" applyFont="1" applyAlignment="1" applyProtection="1">
      <alignment horizontal="left" wrapText="1"/>
      <protection locked="0"/>
    </xf>
    <xf numFmtId="0" fontId="0" fillId="0" borderId="0" xfId="0" applyFont="1" applyAlignment="1" applyProtection="1">
      <alignment horizontal="left" wrapText="1"/>
      <protection locked="0"/>
    </xf>
    <xf numFmtId="0" fontId="18" fillId="0" borderId="9" xfId="0" applyFont="1" applyBorder="1" applyAlignment="1">
      <alignment horizontal="center"/>
    </xf>
    <xf numFmtId="0" fontId="18" fillId="0" borderId="10" xfId="0" applyFont="1" applyBorder="1" applyAlignment="1">
      <alignment horizontal="center"/>
    </xf>
    <xf numFmtId="0" fontId="0" fillId="12" borderId="27" xfId="0" applyFill="1" applyBorder="1" applyAlignment="1">
      <alignment horizontal="left" vertical="top" wrapText="1"/>
    </xf>
    <xf numFmtId="0" fontId="2" fillId="9" borderId="0" xfId="0" applyFont="1" applyFill="1" applyAlignment="1">
      <alignment horizontal="right" vertical="center"/>
    </xf>
    <xf numFmtId="0" fontId="0" fillId="14" borderId="19" xfId="0" applyFill="1" applyBorder="1" applyAlignment="1" applyProtection="1">
      <alignment horizontal="left" vertical="center"/>
      <protection locked="0"/>
    </xf>
    <xf numFmtId="0" fontId="0" fillId="14" borderId="20" xfId="0" applyFill="1" applyBorder="1" applyAlignment="1" applyProtection="1">
      <alignment horizontal="left" vertical="center"/>
      <protection locked="0"/>
    </xf>
    <xf numFmtId="0" fontId="0" fillId="14" borderId="3" xfId="0" applyFill="1" applyBorder="1" applyAlignment="1" applyProtection="1">
      <alignment horizontal="left" vertical="center"/>
      <protection locked="0"/>
    </xf>
    <xf numFmtId="14" fontId="0" fillId="14" borderId="19" xfId="0" applyNumberFormat="1" applyFill="1" applyBorder="1" applyAlignment="1" applyProtection="1">
      <alignment horizontal="left" vertical="center"/>
      <protection locked="0"/>
    </xf>
    <xf numFmtId="14" fontId="0" fillId="14" borderId="20" xfId="0" applyNumberFormat="1" applyFill="1" applyBorder="1" applyAlignment="1" applyProtection="1">
      <alignment horizontal="left" vertical="center"/>
      <protection locked="0"/>
    </xf>
    <xf numFmtId="14" fontId="0" fillId="14" borderId="3" xfId="0" applyNumberFormat="1" applyFill="1" applyBorder="1" applyAlignment="1" applyProtection="1">
      <alignment horizontal="left" vertical="center"/>
      <protection locked="0"/>
    </xf>
    <xf numFmtId="0" fontId="0" fillId="9" borderId="0" xfId="0" applyFill="1" applyAlignment="1">
      <alignment horizontal="left" vertical="top" wrapText="1"/>
    </xf>
    <xf numFmtId="0" fontId="0" fillId="9" borderId="0" xfId="0" applyFill="1" applyAlignment="1">
      <alignment horizontal="left" wrapText="1"/>
    </xf>
    <xf numFmtId="0" fontId="35" fillId="9" borderId="0" xfId="0" applyFont="1" applyFill="1" applyBorder="1" applyAlignment="1">
      <alignment horizontal="left" wrapText="1"/>
    </xf>
    <xf numFmtId="0" fontId="40" fillId="9" borderId="0" xfId="2" applyFont="1" applyFill="1" applyBorder="1" applyAlignment="1" applyProtection="1">
      <alignment horizontal="left"/>
      <protection locked="0"/>
    </xf>
  </cellXfs>
  <cellStyles count="4">
    <cellStyle name="Comma" xfId="1" builtinId="3"/>
    <cellStyle name="Currency" xfId="3" builtinId="4"/>
    <cellStyle name="Hyperlink" xfId="2" builtinId="8"/>
    <cellStyle name="Normal" xfId="0" builtinId="0"/>
  </cellStyles>
  <dxfs count="35">
    <dxf>
      <numFmt numFmtId="164" formatCode="_(* #,##0_);_(* \(#,##0\);_(* &quot;-&quot;??_);_(@_)"/>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numFmt numFmtId="164" formatCode="_(* #,##0_);_(* \(#,##0\);_(* &quot;-&quot;??_);_(@_)"/>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numFmt numFmtId="30" formatCode="@"/>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numFmt numFmtId="0" formatCode="General"/>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numFmt numFmtId="164" formatCode="_(* #,##0_);_(* \(#,##0\);_(* &quot;-&quot;??_);_(@_)"/>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numFmt numFmtId="164" formatCode="_(* #,##0_);_(* \(#,##0\);_(* &quot;-&quot;??_);_(@_)"/>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numFmt numFmtId="164" formatCode="_(* #,##0_);_(* \(#,##0\);_(* &quot;-&quot;??_);_(@_)"/>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numFmt numFmtId="164" formatCode="_(* #,##0_);_(* \(#,##0\);_(* &quot;-&quot;??_);_(@_)"/>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textRotation="0" wrapText="0" indent="0" justifyLastLine="0" shrinkToFit="0" readingOrder="0"/>
    </dxf>
    <dxf>
      <font>
        <b val="0"/>
      </font>
      <alignment textRotation="0" wrapText="0" indent="0" justifyLastLine="0" shrinkToFit="0" readingOrder="0"/>
    </dxf>
    <dxf>
      <border outline="0">
        <right style="thin">
          <color indexed="64"/>
        </right>
      </border>
    </dxf>
    <dxf>
      <alignment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tint="0.79998168889431442"/>
          <bgColor theme="3"/>
        </patternFill>
      </fill>
      <alignment horizontal="general" vertical="bottom" textRotation="0" wrapText="0" indent="0" justifyLastLine="0" shrinkToFit="0" readingOrder="0"/>
      <border diagonalUp="0" diagonalDown="0" outline="0">
        <left style="thin">
          <color indexed="64"/>
        </left>
        <right style="thin">
          <color indexed="64"/>
        </right>
        <top/>
        <bottom/>
      </border>
    </dxf>
    <dxf>
      <numFmt numFmtId="4" formatCode="#,##0.00"/>
    </dxf>
    <dxf>
      <alignment horizontal="general" vertical="top" textRotation="0" wrapText="0" indent="0" justifyLastLine="0" shrinkToFit="0" readingOrder="0"/>
    </dxf>
    <dxf>
      <font>
        <strike val="0"/>
        <outline val="0"/>
        <shadow val="0"/>
        <u val="none"/>
        <vertAlign val="baseline"/>
        <sz val="11"/>
        <color auto="1"/>
        <name val="Calibri"/>
        <family val="2"/>
        <scheme val="minor"/>
      </font>
    </dxf>
    <dxf>
      <numFmt numFmtId="3" formatCode="#,##0"/>
    </dxf>
    <dxf>
      <numFmt numFmtId="3" formatCode="#,##0"/>
    </dxf>
    <dxf>
      <numFmt numFmtId="3" formatCode="#,##0"/>
    </dxf>
    <dxf>
      <numFmt numFmtId="3" formatCode="#,##0"/>
    </dxf>
    <dxf>
      <numFmt numFmtId="0" formatCode="General"/>
    </dxf>
    <dxf>
      <numFmt numFmtId="0" formatCode="Genera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 Id="rId27"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ahle\Special%20Director%20for%20Federal%20Funds\Municipal%20CvRF%202020\Muni%20Tracker%20v.5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icipality"/>
      <sheetName val="Stats by CD"/>
      <sheetName val="County"/>
      <sheetName val="Webinar Attendees"/>
      <sheetName val="Muni CvRF Stats"/>
      <sheetName val="Statewide"/>
      <sheetName val="Questions"/>
      <sheetName val="Contacts"/>
      <sheetName val="Applications"/>
      <sheetName val="App QC"/>
      <sheetName val="Town Summary"/>
      <sheetName val="Application_data"/>
      <sheetName val="Application_processing"/>
      <sheetName val="CARES"/>
    </sheetNames>
    <sheetDataSet>
      <sheetData sheetId="0"/>
      <sheetData sheetId="1"/>
      <sheetData sheetId="2"/>
      <sheetData sheetId="3"/>
      <sheetData sheetId="4"/>
      <sheetData sheetId="5">
        <row r="4">
          <cell r="P4" t="str">
            <v>Yes</v>
          </cell>
        </row>
        <row r="5">
          <cell r="P5" t="str">
            <v>*</v>
          </cell>
        </row>
      </sheetData>
      <sheetData sheetId="6"/>
      <sheetData sheetId="7"/>
      <sheetData sheetId="8"/>
      <sheetData sheetId="9">
        <row r="2">
          <cell r="D2" t="str">
            <v>New Salem</v>
          </cell>
          <cell r="N2">
            <v>623759323</v>
          </cell>
        </row>
        <row r="3">
          <cell r="K3">
            <v>44062.615648148145</v>
          </cell>
        </row>
      </sheetData>
      <sheetData sheetId="10"/>
      <sheetData sheetId="11"/>
      <sheetData sheetId="12"/>
      <sheetData sheetId="13"/>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BE007C7-9F67-4C5C-9DA5-07912858A6F8}" autoFormatId="16" applyNumberFormats="0" applyBorderFormats="0" applyFontFormats="0" applyPatternFormats="0" applyAlignmentFormats="0" applyWidthHeightFormats="0">
  <queryTableRefresh nextId="6">
    <queryTableFields count="5">
      <queryTableField id="1" name="DOR Code" tableColumnId="1"/>
      <queryTableField id="2" name="Municipality" tableColumnId="2"/>
      <queryTableField id="5" dataBound="0" tableColumnId="5"/>
      <queryTableField id="3" name="Attribute" tableColumnId="3"/>
      <queryTableField id="4" name="Value"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6877549-F954-46FF-BDA3-F4925AC45BA4}" name="Table2_2" displayName="Table2_2" ref="A1:E10180" tableType="queryTable" totalsRowShown="0">
  <autoFilter ref="A1:E10180" xr:uid="{F61FF1E5-227E-4A11-B741-5F17AFB6434D}"/>
  <tableColumns count="5">
    <tableColumn id="1" xr3:uid="{65C95033-7715-4872-B12A-D73B723D8A68}" uniqueName="1" name="DOR Code" queryTableFieldId="1"/>
    <tableColumn id="2" xr3:uid="{B159F06A-2692-4679-B1D3-AB1F2EE1EFBE}" uniqueName="2" name="Municipality" queryTableFieldId="2"/>
    <tableColumn id="5" xr3:uid="{F52B5301-CC57-4487-BE3C-44FD66D444F3}" uniqueName="5" name="Attachment A Code" queryTableFieldId="5" dataDxfId="27">
      <calculatedColumnFormula>INDEX(Categories!C:C,MATCH(D2,Categories!D:D,0))</calculatedColumnFormula>
    </tableColumn>
    <tableColumn id="3" xr3:uid="{3D1A0B8A-9A1D-4B0A-9DA8-9A011460040D}" uniqueName="3" name="Attribute" queryTableFieldId="3" dataDxfId="26"/>
    <tableColumn id="4" xr3:uid="{29B547EC-503B-4494-BEF3-23F201E251B6}" uniqueName="4" name="Amount" queryTableFieldId="4"/>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0DE7D9-1EE8-4175-A48D-4C91E7986720}" name="Table2" displayName="Table2" ref="A1:AO352" totalsRowShown="0">
  <autoFilter ref="A1:AO352" xr:uid="{4EFE88A3-A25B-4508-A0B1-7BA720DEB295}"/>
  <tableColumns count="41">
    <tableColumn id="1" xr3:uid="{C6421E41-ACAC-4E2D-A5C5-C8248B74B1CA}" name="DOR Code"/>
    <tableColumn id="2" xr3:uid="{4AAB191A-F388-45E7-83ED-D88C8FF71158}" name="Municipality"/>
    <tableColumn id="3" xr3:uid="{2CA756C5-F389-4482-89E0-15739E85CBFF}" name="County"/>
    <tableColumn id="4" xr3:uid="{3C882664-0D1A-4640-9308-829D4180E850}" name="CD1"/>
    <tableColumn id="5" xr3:uid="{0194CF59-0DB7-4503-8D4B-75CE82F226C7}" name="CD2"/>
    <tableColumn id="6" xr3:uid="{4DE94E42-5A1C-4A24-AFC4-31AF9903EEB1}" name="Population (2018 Est)" dataDxfId="25"/>
    <tableColumn id="7" xr3:uid="{2F65D655-7049-43D9-8685-D98E6707FF7A}" name="Actual Total Eligible Amount" dataDxfId="24"/>
    <tableColumn id="8" xr3:uid="{7C5CDC1C-25AF-4E35-8BA1-C590850CE23E}" name="Round 1 Amount" dataDxfId="23"/>
    <tableColumn id="9" xr3:uid="{8DC53F88-872D-47D3-986C-FB49A2D81ECB}" name="Remaining Eligible Amount" dataDxfId="22">
      <calculatedColumnFormula>IF((G2-H2)&lt;0,0,G2-H2)</calculatedColumnFormula>
    </tableColumn>
    <tableColumn id="10" xr3:uid="{0206E0D9-C92C-4C57-A684-A03E06AED92C}" name="A. Direct staffing costs - Overtime, additional hires, and/or backfilling staff who test positive"/>
    <tableColumn id="11" xr3:uid="{3AB93360-A696-4625-AF45-02E84B4A3DE8}" name="B. Quarantine/isolation costs for first responders who may be infected and should not put household members at risk - or who should be kept apart from potentially infected household members"/>
    <tableColumn id="12" xr3:uid="{F87A1D9D-6A6E-4E7A-9B41-8FF41D5D5D8A}" name="Temporary staff to backfill sick or quarantined municipal employees"/>
    <tableColumn id="13" xr3:uid="{FB8C89CE-07CD-47F0-95C0-16F2B05DDB6E}" name="Staff for compliance and reporting associated with this funding"/>
    <tableColumn id="14" xr3:uid="{0905C375-CD34-4C80-BD63-B7E3C340A690}" name="Hiring and training, including training for employees and contractors hired for COVID-19 response"/>
    <tableColumn id="15" xr3:uid="{36BA8AA7-4DE2-438B-A6E9-D6E862F8ECC3}" name="PPE, including first responders, grocery store employees, gas station attendants and others who interact with the public"/>
    <tableColumn id="16" xr3:uid="{20C2A105-2D6A-4ED0-A728-B4D2EB95A8E6}" name="Cleaning/disinfection of public buildings"/>
    <tableColumn id="17" xr3:uid="{7425F1B7-5163-4B7E-B0BE-7A97766945BE}" name="Health insurance claims costs in excess of reasonably budgeted claims costs, and directly related to COVID-19 medical costs"/>
    <tableColumn id="18" xr3:uid="{FE62D09E-954A-413D-BDDD-1750CB6927D1}" name="Boards of health staffing needs - to the extent not addressed with public health funding"/>
    <tableColumn id="19" xr3:uid="{FA651C57-73B4-4B40-AF49-7984FCBA957C}" name="Use of public spaces/buildings as field hospitals"/>
    <tableColumn id="20" xr3:uid="{A64628A0-B8ED-45DF-8678-7E9B84753A43}" name="Shelter for those who are homeless or otherwise have nowhere they can go without significant risk to themselves or other household members, and are at high risk or recovering from COVID-19"/>
    <tableColumn id="21" xr3:uid="{02E74D13-CAE4-4938-BEBF-780F162A3964}" name="Travel expenses - for distribution of resources"/>
    <tableColumn id="22" xr3:uid="{9EDC73DF-193A-4F64-BB78-40EDD0CCB966}" name="Transporting residents to COVID-19 medical and testing appointments"/>
    <tableColumn id="23" xr3:uid="{601F3CF1-FD5B-43BE-92DD-9D996BBF5559}" name="Signage and communication including translation services"/>
    <tableColumn id="24" xr3:uid="{DB62B222-A562-4071-B0AE-07153095E5FD}" name="Educational materials related to COVID-19"/>
    <tableColumn id="25" xr3:uid="{2A25B7BD-42A2-4029-9B2F-F5AA24873B74}" name="Testing for COVID-19"/>
    <tableColumn id="26" xr3:uid="{0802261D-FE11-4BD3-AF30-6DABC90CC5B0}" name="Grocery and/or meals delivery - modeled on COA activities"/>
    <tableColumn id="27" xr3:uid="{9B834033-0792-464C-A03A-EE6C10CD3B2D}" name="FEMA"/>
    <tableColumn id="28" xr3:uid="{069FE8A2-0DD3-4A54-85C2-F91E384A1810}" name="Non-FEMA Match"/>
    <tableColumn id="29" xr3:uid="{1D1B1DF3-0703-4062-99CB-50CCDB3FA2E0}" name="Accelerated telework capacity - infrastructure, subscriptions for meeting services, hardware (laptops)"/>
    <tableColumn id="30" xr3:uid="{BE5D46FB-76CD-4076-A078-DA0D3C99FF60}" name="Sanitation and Refuse Collection"/>
    <tableColumn id="31" xr3:uid="{082F421D-0C3B-4CFA-A832-1EC08B20D53E}" name="Food inspection"/>
    <tableColumn id="32" xr3:uid="{C6263C8E-A5D2-4C21-A501-A841040F34B3}" name="A. Planning and development, including IT costs"/>
    <tableColumn id="33" xr3:uid="{A2D81AD6-1372-4A9F-A491-2FB201D475A9}" name="B. Incremental costs of special education services required under individual education plans (IEPs) in a remote, distance, or alternative location"/>
    <tableColumn id="34" xr3:uid="{F8BAB9DE-72DF-4208-A4F6-9EF07B53D631}" name="C. Food for families that rely on food through the school system"/>
    <tableColumn id="35" xr3:uid="{FB7FBEB9-64DF-4843-A037-899AB7463EF7}" name="Costs of debt financing related to COVID-19 investments - short-term borrowing and construction carrying costs"/>
    <tableColumn id="36" xr3:uid="{B3E196EC-09C0-4C96-99F1-A391AB123569}" name="Food banks/food pantries - need to be tied to COVID-19"/>
    <tableColumn id="37" xr3:uid="{71DE0EF0-CB0C-49FD-9F0F-FB2832C4D83E}" name="Wellness check-ins with vulnerable elders"/>
    <tableColumn id="38" xr3:uid="{674F2335-734F-4ADB-BDC3-2842264DFEA4}" name="Short-term rental or mortgage support"/>
    <tableColumn id="39" xr3:uid="{4EC15D6C-2929-4E0B-9403-8974281B8397}" name="Prescription drug delivery"/>
    <tableColumn id="40" xr3:uid="{1B803FB3-7C62-427D-B603-2CD6BB42F972}" name="Other request"/>
    <tableColumn id="41" xr3:uid="{5777C532-D8B1-4440-8472-A65A418E709F}" name="Plug"/>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4B40E8C-C4DE-4C68-91BF-09DD8617A83F}" name="Table4" displayName="Table4" ref="A1:H406" totalsRowShown="0">
  <autoFilter ref="A1:H406" xr:uid="{C87C7D1F-7E31-45E5-968F-8CF690647888}"/>
  <tableColumns count="8">
    <tableColumn id="1" xr3:uid="{81AD5EF7-5CB8-465B-8D1B-B84FE0F8D8B8}" name="Municipality"/>
    <tableColumn id="2" xr3:uid="{4E3A7E9B-484B-43F9-B5D4-E43FD5ACA45F}" name="DOR CODE"/>
    <tableColumn id="3" xr3:uid="{40723A4A-25E2-4381-97A4-CA78A4AB7AC7}" name="Other Request Number"/>
    <tableColumn id="4" xr3:uid="{A7B256C2-CB1D-46C4-ADB6-9FFF5E6CC821}" name="Category" dataDxfId="21"/>
    <tableColumn id="6" xr3:uid="{5AE716D7-B5E5-447B-94A8-D2F4500C3E1C}" name="Description" dataDxfId="20"/>
    <tableColumn id="7" xr3:uid="{E19E82CA-83CC-465F-BED3-BDEF9C1C451F}" name="Amount" dataDxfId="19"/>
    <tableColumn id="5" xr3:uid="{4987458E-3644-476D-9AB7-9FEB0DD61346}" name="Comments"/>
    <tableColumn id="8" xr3:uid="{0105EF0B-5272-4C81-87B1-4C8E4564D6D8}" name="Heath"/>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642EC6-ED2C-4F09-895E-A1A866E4006A}" name="Table1" displayName="Table1" ref="A1:P337" totalsRowShown="0" headerRowDxfId="18" dataDxfId="17" tableBorderDxfId="16">
  <autoFilter ref="A1:P337" xr:uid="{F6FC1F75-1C69-406D-BC91-F809B8D3C225}">
    <filterColumn colId="1">
      <filters>
        <filter val="CvRF Muni Earmarks"/>
      </filters>
    </filterColumn>
  </autoFilter>
  <tableColumns count="16">
    <tableColumn id="1" xr3:uid="{6B41CF86-5929-4951-BEC1-754B4092C099}" name="Category 1" dataDxfId="15"/>
    <tableColumn id="2" xr3:uid="{FB619ACC-83A1-4C50-A83D-7DCBF7F4BDCF}" name="Category 2" dataDxfId="14"/>
    <tableColumn id="3" xr3:uid="{565FFC43-23BD-4745-95CC-B6DB534E4891}" name="Category3" dataDxfId="13"/>
    <tableColumn id="4" xr3:uid="{5684FB8F-5293-433D-94EC-638E80E5BE58}" name="Title" dataDxfId="12"/>
    <tableColumn id="5" xr3:uid="{D61D8BCB-4E0F-49DA-8237-4B1765EA1E54}" name="Senate Sponsor" dataDxfId="11"/>
    <tableColumn id="6" xr3:uid="{6C2DAFE1-3C10-4A3E-94D3-D64918A6F4C7}" name="House Sponsor" dataDxfId="10"/>
    <tableColumn id="15" xr3:uid="{71380814-8090-4ABA-9E4B-A22BB19DBAFB}" name="DORCODE" dataDxfId="9"/>
    <tableColumn id="7" xr3:uid="{453D19EF-D13A-4300-A54D-18B25C001F33}" name="Location" dataDxfId="8"/>
    <tableColumn id="8" xr3:uid="{F61E6061-EA0E-4659-AA05-BBD18C10CA33}" name="Amount" dataDxfId="7"/>
    <tableColumn id="11" xr3:uid="{0A6E71D5-FD32-4477-80CB-7316B8DC5B49}" name="EarID" dataDxfId="6"/>
    <tableColumn id="12" xr3:uid="{36EC8D9E-A7EA-4B5F-8D4D-7A3AC8ADC4F0}" name="EarSUBID" dataDxfId="5"/>
    <tableColumn id="9" xr3:uid="{B15905FE-B83B-45C3-A01E-0CEECE23F7E2}" name="TownEarID" dataDxfId="4">
      <calculatedColumnFormula>COUNTIFS($H$2:H2,H2,$C$2:C2,"Municipal",$B$2:B2,"CvRF Muni Earmarks")</calculatedColumnFormula>
    </tableColumn>
    <tableColumn id="14" xr3:uid="{54EC3A51-3FCA-4B40-BA66-86A6EC58B347}" name="ACTNUM" dataDxfId="3"/>
    <tableColumn id="10" xr3:uid="{21096302-77B9-4FF1-894B-8377D1CD1AB3}" name="Clause" dataDxfId="2"/>
    <tableColumn id="13" xr3:uid="{24A0A137-8A6F-454F-9930-C38E297AA740}" name="STATUS" dataDxfId="1"/>
    <tableColumn id="16" xr3:uid="{32167E40-216F-4576-A6FF-89CB5B376AB1}" name="Chang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massgov.formstack.com/forms/crf_mp_round_2_application_submission" TargetMode="Externa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6.v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doe.mass.edu/grants/2021/114-333-238/" TargetMode="External"/></Relationships>
</file>

<file path=xl/worksheets/_rels/sheet1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massgov.formstack.com/forms/crf_mp_round_2_application_submiss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75CE1-CE03-4E8E-AB02-89D318886BB6}">
  <sheetPr codeName="Sheet2">
    <tabColor rgb="FFC00000"/>
  </sheetPr>
  <dimension ref="A1:I50"/>
  <sheetViews>
    <sheetView showGridLines="0" tabSelected="1" zoomScale="80" zoomScaleNormal="80" workbookViewId="0">
      <selection activeCell="C40" sqref="C40:I40"/>
    </sheetView>
  </sheetViews>
  <sheetFormatPr defaultRowHeight="14.6" x14ac:dyDescent="0.4"/>
  <cols>
    <col min="1" max="1" width="2.69140625" customWidth="1"/>
    <col min="2" max="2" width="2.69140625" style="98" customWidth="1"/>
    <col min="3" max="3" width="36.3828125" customWidth="1"/>
    <col min="4" max="4" width="25.3828125" customWidth="1"/>
    <col min="5" max="5" width="5.3828125" customWidth="1"/>
    <col min="8" max="8" width="14.69140625" customWidth="1"/>
    <col min="9" max="9" width="25.53515625" customWidth="1"/>
  </cols>
  <sheetData>
    <row r="1" spans="1:9" ht="20.6" x14ac:dyDescent="0.55000000000000004">
      <c r="A1" s="91" t="s">
        <v>0</v>
      </c>
      <c r="B1" s="101"/>
      <c r="C1" s="92"/>
      <c r="D1" s="92"/>
      <c r="E1" s="92"/>
      <c r="F1" s="92"/>
      <c r="G1" s="92"/>
      <c r="H1" s="92"/>
      <c r="I1" s="92"/>
    </row>
    <row r="2" spans="1:9" ht="15.9" x14ac:dyDescent="0.45">
      <c r="B2" s="102" t="s">
        <v>1</v>
      </c>
    </row>
    <row r="3" spans="1:9" ht="61" customHeight="1" x14ac:dyDescent="0.4">
      <c r="C3" s="294" t="s">
        <v>2</v>
      </c>
      <c r="D3" s="294"/>
      <c r="E3" s="294"/>
      <c r="F3" s="294"/>
      <c r="G3" s="294"/>
      <c r="H3" s="294"/>
      <c r="I3" s="294"/>
    </row>
    <row r="5" spans="1:9" ht="15.9" x14ac:dyDescent="0.45">
      <c r="B5" s="100" t="s">
        <v>1954</v>
      </c>
      <c r="C5" s="94"/>
      <c r="D5" s="94"/>
      <c r="E5" s="94"/>
      <c r="F5" s="94"/>
      <c r="G5" s="94"/>
      <c r="H5" s="94"/>
      <c r="I5" s="94"/>
    </row>
    <row r="7" spans="1:9" x14ac:dyDescent="0.4">
      <c r="C7" t="s">
        <v>3</v>
      </c>
      <c r="D7" s="250"/>
      <c r="H7" t="s">
        <v>5</v>
      </c>
      <c r="I7" s="95" t="e">
        <f>INDEX(DORCODE,MATCH(TOWN,MUNIS,0))</f>
        <v>#N/A</v>
      </c>
    </row>
    <row r="8" spans="1:9" x14ac:dyDescent="0.4">
      <c r="C8" t="s">
        <v>6</v>
      </c>
      <c r="D8" s="250"/>
      <c r="H8" t="s">
        <v>7</v>
      </c>
      <c r="I8" s="95" t="e">
        <f>INDEX(COUNTY,MATCH(TOWN,MUNIS,0))</f>
        <v>#N/A</v>
      </c>
    </row>
    <row r="9" spans="1:9" x14ac:dyDescent="0.4">
      <c r="C9" t="s">
        <v>8</v>
      </c>
      <c r="D9" s="250"/>
      <c r="H9" t="s">
        <v>9</v>
      </c>
      <c r="I9" s="96" cm="1">
        <f t="array" ref="I9">SUMIFS(POPULATION,DORCODE,CODE)</f>
        <v>0</v>
      </c>
    </row>
    <row r="10" spans="1:9" x14ac:dyDescent="0.4">
      <c r="C10" t="s">
        <v>10</v>
      </c>
      <c r="D10" s="250"/>
    </row>
    <row r="11" spans="1:9" x14ac:dyDescent="0.4">
      <c r="C11" t="s">
        <v>11</v>
      </c>
      <c r="D11" s="250"/>
    </row>
    <row r="12" spans="1:9" x14ac:dyDescent="0.4">
      <c r="D12" s="152"/>
    </row>
    <row r="13" spans="1:9" x14ac:dyDescent="0.4">
      <c r="C13" t="s">
        <v>1889</v>
      </c>
      <c r="D13" s="250" t="s">
        <v>1999</v>
      </c>
    </row>
    <row r="14" spans="1:9" x14ac:dyDescent="0.4">
      <c r="C14" t="s">
        <v>1892</v>
      </c>
      <c r="D14" s="250" t="s">
        <v>2000</v>
      </c>
    </row>
    <row r="15" spans="1:9" x14ac:dyDescent="0.4">
      <c r="C15" t="s">
        <v>1893</v>
      </c>
      <c r="D15" s="250"/>
    </row>
    <row r="16" spans="1:9" x14ac:dyDescent="0.4">
      <c r="C16" t="s">
        <v>1894</v>
      </c>
      <c r="D16" s="250"/>
    </row>
    <row r="17" spans="2:9" x14ac:dyDescent="0.4">
      <c r="D17" s="179"/>
    </row>
    <row r="18" spans="2:9" x14ac:dyDescent="0.4">
      <c r="C18" t="s">
        <v>12</v>
      </c>
      <c r="D18" s="251"/>
    </row>
    <row r="20" spans="2:9" x14ac:dyDescent="0.4">
      <c r="C20" t="s">
        <v>13</v>
      </c>
      <c r="D20" s="2">
        <f>SUMIFS(TEA,DORCODE,CODE)</f>
        <v>0</v>
      </c>
    </row>
    <row r="21" spans="2:9" x14ac:dyDescent="0.4">
      <c r="C21" t="s">
        <v>14</v>
      </c>
      <c r="D21" s="2">
        <f>SUMIFS(ROUND,DORCODE,CODE)</f>
        <v>0</v>
      </c>
    </row>
    <row r="22" spans="2:9" x14ac:dyDescent="0.4">
      <c r="C22" t="s">
        <v>1928</v>
      </c>
      <c r="D22" s="2">
        <f>SUMIFS(REA,DORCODE,CODE)</f>
        <v>0</v>
      </c>
    </row>
    <row r="23" spans="2:9" x14ac:dyDescent="0.4">
      <c r="D23" s="2"/>
    </row>
    <row r="24" spans="2:9" ht="15.9" x14ac:dyDescent="0.45">
      <c r="B24" s="100" t="s">
        <v>2010</v>
      </c>
      <c r="C24" s="94"/>
      <c r="D24" s="94"/>
      <c r="E24" s="94"/>
      <c r="F24" s="94"/>
      <c r="G24" s="94"/>
      <c r="H24" s="94"/>
      <c r="I24" s="94"/>
    </row>
    <row r="25" spans="2:9" x14ac:dyDescent="0.4">
      <c r="C25" s="296" t="s">
        <v>1955</v>
      </c>
      <c r="D25" s="296"/>
      <c r="E25" s="296"/>
      <c r="F25" s="296"/>
      <c r="G25" s="296"/>
      <c r="H25" s="296"/>
      <c r="I25" s="296"/>
    </row>
    <row r="26" spans="2:9" x14ac:dyDescent="0.4">
      <c r="C26" s="297" t="s">
        <v>1956</v>
      </c>
      <c r="D26" s="297"/>
      <c r="E26" s="297"/>
      <c r="F26" s="297"/>
      <c r="G26" s="297"/>
      <c r="H26" s="297"/>
      <c r="I26" s="297"/>
    </row>
    <row r="27" spans="2:9" ht="15" customHeight="1" x14ac:dyDescent="0.4">
      <c r="C27" s="298" t="s">
        <v>2005</v>
      </c>
      <c r="D27" s="298"/>
      <c r="E27" s="298"/>
      <c r="F27" s="298"/>
      <c r="G27" s="298"/>
      <c r="H27" s="298"/>
      <c r="I27" s="298"/>
    </row>
    <row r="28" spans="2:9" x14ac:dyDescent="0.4">
      <c r="C28" s="296" t="s">
        <v>1959</v>
      </c>
      <c r="D28" s="296"/>
      <c r="E28" s="296"/>
      <c r="F28" s="296"/>
      <c r="G28" s="296"/>
      <c r="H28" s="296"/>
      <c r="I28" s="296"/>
    </row>
    <row r="29" spans="2:9" x14ac:dyDescent="0.4">
      <c r="C29" s="298" t="s">
        <v>2006</v>
      </c>
      <c r="D29" s="298"/>
      <c r="E29" s="298"/>
      <c r="F29" s="298"/>
      <c r="G29" s="298"/>
      <c r="H29" s="298"/>
      <c r="I29" s="298"/>
    </row>
    <row r="30" spans="2:9" x14ac:dyDescent="0.4">
      <c r="C30" s="299"/>
      <c r="D30" s="299"/>
      <c r="E30" s="299"/>
      <c r="F30" s="299"/>
      <c r="G30" s="299"/>
      <c r="H30" s="299"/>
      <c r="I30" s="299"/>
    </row>
    <row r="31" spans="2:9" x14ac:dyDescent="0.4">
      <c r="C31" s="296" t="s">
        <v>1958</v>
      </c>
      <c r="D31" s="296"/>
      <c r="E31" s="296"/>
      <c r="F31" s="296"/>
      <c r="G31" s="296"/>
      <c r="H31" s="296"/>
      <c r="I31" s="296"/>
    </row>
    <row r="32" spans="2:9" ht="15" customHeight="1" x14ac:dyDescent="0.4">
      <c r="C32" s="302" t="s">
        <v>2007</v>
      </c>
      <c r="D32" s="302"/>
      <c r="E32" s="302"/>
      <c r="F32" s="302"/>
      <c r="G32" s="302"/>
      <c r="H32" s="302"/>
      <c r="I32" s="302"/>
    </row>
    <row r="33" spans="2:9" ht="15" customHeight="1" x14ac:dyDescent="0.4">
      <c r="C33" s="300" t="s">
        <v>2008</v>
      </c>
      <c r="D33" s="301"/>
      <c r="E33" s="301"/>
      <c r="F33" s="301"/>
      <c r="G33" s="301"/>
      <c r="H33" s="301"/>
      <c r="I33" s="301"/>
    </row>
    <row r="34" spans="2:9" ht="15" customHeight="1" x14ac:dyDescent="0.4">
      <c r="C34" s="298" t="s">
        <v>1957</v>
      </c>
      <c r="D34" s="298"/>
      <c r="E34" s="298"/>
      <c r="F34" s="298"/>
      <c r="G34" s="298"/>
      <c r="H34" s="298"/>
      <c r="I34" s="298"/>
    </row>
    <row r="35" spans="2:9" x14ac:dyDescent="0.4">
      <c r="C35" s="299"/>
      <c r="D35" s="299"/>
      <c r="E35" s="299"/>
      <c r="F35" s="299"/>
      <c r="G35" s="299"/>
      <c r="H35" s="299"/>
      <c r="I35" s="299"/>
    </row>
    <row r="37" spans="2:9" ht="15.9" x14ac:dyDescent="0.45">
      <c r="B37" s="100" t="s">
        <v>15</v>
      </c>
      <c r="C37" s="94"/>
      <c r="D37" s="94"/>
      <c r="E37" s="94"/>
      <c r="F37" s="94"/>
      <c r="G37" s="94"/>
      <c r="H37" s="94"/>
      <c r="I37" s="94"/>
    </row>
    <row r="38" spans="2:9" ht="15.9" x14ac:dyDescent="0.45">
      <c r="B38" s="103"/>
      <c r="C38" t="s">
        <v>16</v>
      </c>
      <c r="F38" s="252" t="str">
        <f>TOWN&amp;".Round2.xlsx"</f>
        <v>.Round2.xlsx</v>
      </c>
    </row>
    <row r="39" spans="2:9" ht="15.9" x14ac:dyDescent="0.45">
      <c r="B39" s="103"/>
    </row>
    <row r="40" spans="2:9" ht="46.5" customHeight="1" x14ac:dyDescent="0.4">
      <c r="C40" s="295" t="s">
        <v>2011</v>
      </c>
      <c r="D40" s="295"/>
      <c r="E40" s="295"/>
      <c r="F40" s="295"/>
      <c r="G40" s="295"/>
      <c r="H40" s="295"/>
      <c r="I40" s="295"/>
    </row>
    <row r="41" spans="2:9" x14ac:dyDescent="0.4">
      <c r="C41" s="127"/>
      <c r="D41" s="127"/>
      <c r="E41" s="127"/>
      <c r="F41" s="127"/>
      <c r="G41" s="127"/>
      <c r="H41" s="127"/>
      <c r="I41" s="127"/>
    </row>
    <row r="42" spans="2:9" ht="15.9" x14ac:dyDescent="0.45">
      <c r="B42" s="100" t="s">
        <v>17</v>
      </c>
      <c r="C42" s="94"/>
      <c r="D42" s="94"/>
      <c r="E42" s="94"/>
      <c r="F42" s="94"/>
      <c r="G42" s="94"/>
      <c r="H42" s="94"/>
      <c r="I42" s="94"/>
    </row>
    <row r="43" spans="2:9" x14ac:dyDescent="0.4">
      <c r="C43" t="s">
        <v>18</v>
      </c>
    </row>
    <row r="44" spans="2:9" x14ac:dyDescent="0.4">
      <c r="C44" s="285"/>
      <c r="D44" s="286"/>
      <c r="E44" s="286"/>
      <c r="F44" s="286"/>
      <c r="G44" s="286"/>
      <c r="H44" s="286"/>
      <c r="I44" s="287"/>
    </row>
    <row r="45" spans="2:9" x14ac:dyDescent="0.4">
      <c r="C45" s="288"/>
      <c r="D45" s="289"/>
      <c r="E45" s="289"/>
      <c r="F45" s="289"/>
      <c r="G45" s="289"/>
      <c r="H45" s="289"/>
      <c r="I45" s="290"/>
    </row>
    <row r="46" spans="2:9" x14ac:dyDescent="0.4">
      <c r="C46" s="288"/>
      <c r="D46" s="289"/>
      <c r="E46" s="289"/>
      <c r="F46" s="289"/>
      <c r="G46" s="289"/>
      <c r="H46" s="289"/>
      <c r="I46" s="290"/>
    </row>
    <row r="47" spans="2:9" x14ac:dyDescent="0.4">
      <c r="C47" s="291"/>
      <c r="D47" s="292"/>
      <c r="E47" s="292"/>
      <c r="F47" s="292"/>
      <c r="G47" s="292"/>
      <c r="H47" s="292"/>
      <c r="I47" s="293"/>
    </row>
    <row r="49" spans="2:9" ht="15.9" x14ac:dyDescent="0.45">
      <c r="B49" s="100" t="s">
        <v>19</v>
      </c>
      <c r="C49" s="94"/>
      <c r="D49" s="94"/>
      <c r="E49" s="94"/>
      <c r="F49" s="94"/>
      <c r="G49" s="94"/>
      <c r="H49" s="94"/>
      <c r="I49" s="94"/>
    </row>
    <row r="50" spans="2:9" x14ac:dyDescent="0.4">
      <c r="C50" s="99">
        <v>44104</v>
      </c>
    </row>
  </sheetData>
  <mergeCells count="12">
    <mergeCell ref="C44:I47"/>
    <mergeCell ref="C3:I3"/>
    <mergeCell ref="C40:I40"/>
    <mergeCell ref="C25:I25"/>
    <mergeCell ref="C26:I26"/>
    <mergeCell ref="C34:I35"/>
    <mergeCell ref="C31:I31"/>
    <mergeCell ref="C28:I28"/>
    <mergeCell ref="C27:I27"/>
    <mergeCell ref="C29:I30"/>
    <mergeCell ref="C33:I33"/>
    <mergeCell ref="C32:I32"/>
  </mergeCells>
  <dataValidations count="1">
    <dataValidation type="list" allowBlank="1" showInputMessage="1" showErrorMessage="1" sqref="D7" xr:uid="{A3B3CF7E-E6C8-47F3-A9DD-A2082797ED5F}">
      <formula1>MUNI</formula1>
    </dataValidation>
  </dataValidations>
  <hyperlinks>
    <hyperlink ref="C33" r:id="rId1" xr:uid="{E7FA633C-A7EA-49E5-A29A-8BD1C745C75E}"/>
  </hyperlinks>
  <pageMargins left="0.7" right="0.7" top="0.75" bottom="0.75" header="0.3" footer="0.3"/>
  <pageSetup orientation="portrait"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48789-18D8-4FE7-B04A-C957C6D7E779}">
  <sheetPr codeName="Sheet11"/>
  <dimension ref="A1:E39"/>
  <sheetViews>
    <sheetView topLeftCell="C1" workbookViewId="0">
      <selection activeCell="C2" sqref="C2"/>
    </sheetView>
  </sheetViews>
  <sheetFormatPr defaultRowHeight="14.6" x14ac:dyDescent="0.4"/>
  <cols>
    <col min="2" max="2" width="31.3046875" bestFit="1" customWidth="1"/>
    <col min="3" max="3" width="31.3046875" customWidth="1"/>
    <col min="4" max="4" width="159" bestFit="1" customWidth="1"/>
    <col min="5" max="5" width="98.3828125" bestFit="1" customWidth="1"/>
  </cols>
  <sheetData>
    <row r="1" spans="1:5" ht="15" thickBot="1" x14ac:dyDescent="0.45">
      <c r="A1" t="s">
        <v>20</v>
      </c>
    </row>
    <row r="2" spans="1:5" ht="15" thickBot="1" x14ac:dyDescent="0.45">
      <c r="B2" s="52" t="s">
        <v>590</v>
      </c>
      <c r="C2" s="52" t="s">
        <v>591</v>
      </c>
      <c r="D2" s="52" t="s">
        <v>592</v>
      </c>
      <c r="E2" s="53" t="s">
        <v>593</v>
      </c>
    </row>
    <row r="3" spans="1:5" ht="15" thickBot="1" x14ac:dyDescent="0.45">
      <c r="B3" s="54" t="s">
        <v>594</v>
      </c>
      <c r="C3" s="54">
        <v>1</v>
      </c>
      <c r="D3" s="56" t="s">
        <v>595</v>
      </c>
      <c r="E3" s="55" t="s">
        <v>596</v>
      </c>
    </row>
    <row r="4" spans="1:5" ht="15" thickBot="1" x14ac:dyDescent="0.45">
      <c r="B4" s="54" t="s">
        <v>594</v>
      </c>
      <c r="C4" s="54">
        <v>2</v>
      </c>
      <c r="D4" s="56" t="s">
        <v>597</v>
      </c>
      <c r="E4" s="55" t="s">
        <v>596</v>
      </c>
    </row>
    <row r="5" spans="1:5" ht="15" thickBot="1" x14ac:dyDescent="0.45">
      <c r="B5" s="54" t="s">
        <v>594</v>
      </c>
      <c r="C5" s="54">
        <v>3</v>
      </c>
      <c r="D5" s="56" t="s">
        <v>30</v>
      </c>
      <c r="E5" s="55" t="s">
        <v>596</v>
      </c>
    </row>
    <row r="6" spans="1:5" ht="15" thickBot="1" x14ac:dyDescent="0.45">
      <c r="B6" s="54" t="s">
        <v>594</v>
      </c>
      <c r="C6" s="54">
        <v>4</v>
      </c>
      <c r="D6" s="56" t="s">
        <v>31</v>
      </c>
      <c r="E6" s="55" t="s">
        <v>596</v>
      </c>
    </row>
    <row r="7" spans="1:5" ht="15" thickBot="1" x14ac:dyDescent="0.45">
      <c r="B7" s="54" t="s">
        <v>594</v>
      </c>
      <c r="C7" s="54">
        <v>5</v>
      </c>
      <c r="D7" s="56" t="s">
        <v>32</v>
      </c>
      <c r="E7" s="55" t="s">
        <v>598</v>
      </c>
    </row>
    <row r="8" spans="1:5" ht="15" thickBot="1" x14ac:dyDescent="0.45">
      <c r="B8" s="54" t="s">
        <v>594</v>
      </c>
      <c r="C8" s="54">
        <v>6</v>
      </c>
      <c r="D8" s="56" t="s">
        <v>34</v>
      </c>
      <c r="E8" s="55" t="s">
        <v>596</v>
      </c>
    </row>
    <row r="9" spans="1:5" ht="15" thickBot="1" x14ac:dyDescent="0.45">
      <c r="B9" s="54" t="s">
        <v>594</v>
      </c>
      <c r="C9" s="54">
        <v>7</v>
      </c>
      <c r="D9" s="56" t="s">
        <v>35</v>
      </c>
      <c r="E9" s="55" t="s">
        <v>599</v>
      </c>
    </row>
    <row r="10" spans="1:5" ht="15" thickBot="1" x14ac:dyDescent="0.45">
      <c r="B10" s="54" t="s">
        <v>594</v>
      </c>
      <c r="C10" s="54">
        <v>8</v>
      </c>
      <c r="D10" s="56" t="s">
        <v>36</v>
      </c>
      <c r="E10" s="55" t="s">
        <v>600</v>
      </c>
    </row>
    <row r="11" spans="1:5" ht="15" thickBot="1" x14ac:dyDescent="0.45">
      <c r="B11" s="54" t="s">
        <v>594</v>
      </c>
      <c r="C11" s="54">
        <v>9</v>
      </c>
      <c r="D11" s="56" t="s">
        <v>37</v>
      </c>
      <c r="E11" s="55" t="s">
        <v>600</v>
      </c>
    </row>
    <row r="12" spans="1:5" ht="15" thickBot="1" x14ac:dyDescent="0.45">
      <c r="B12" s="54" t="s">
        <v>594</v>
      </c>
      <c r="C12" s="54">
        <v>10</v>
      </c>
      <c r="D12" s="56" t="s">
        <v>38</v>
      </c>
      <c r="E12" s="55" t="s">
        <v>596</v>
      </c>
    </row>
    <row r="13" spans="1:5" ht="15" thickBot="1" x14ac:dyDescent="0.45">
      <c r="B13" s="54" t="s">
        <v>594</v>
      </c>
      <c r="C13" s="54">
        <v>30</v>
      </c>
      <c r="D13" s="56" t="s">
        <v>39</v>
      </c>
      <c r="E13" s="55" t="s">
        <v>596</v>
      </c>
    </row>
    <row r="14" spans="1:5" ht="15" thickBot="1" x14ac:dyDescent="0.45">
      <c r="B14" s="54" t="s">
        <v>594</v>
      </c>
      <c r="C14" s="54">
        <v>11</v>
      </c>
      <c r="D14" s="56" t="s">
        <v>601</v>
      </c>
      <c r="E14" s="55" t="s">
        <v>596</v>
      </c>
    </row>
    <row r="15" spans="1:5" ht="15" thickBot="1" x14ac:dyDescent="0.45">
      <c r="B15" s="54" t="s">
        <v>594</v>
      </c>
      <c r="C15" s="54">
        <v>12</v>
      </c>
      <c r="D15" s="56" t="s">
        <v>602</v>
      </c>
      <c r="E15" s="55" t="s">
        <v>603</v>
      </c>
    </row>
    <row r="16" spans="1:5" ht="15" thickBot="1" x14ac:dyDescent="0.45">
      <c r="B16" s="54" t="s">
        <v>594</v>
      </c>
      <c r="C16" s="54">
        <v>13</v>
      </c>
      <c r="D16" s="56" t="s">
        <v>604</v>
      </c>
      <c r="E16" s="55" t="s">
        <v>605</v>
      </c>
    </row>
    <row r="17" spans="2:5" ht="15" thickBot="1" x14ac:dyDescent="0.45">
      <c r="B17" s="54" t="s">
        <v>594</v>
      </c>
      <c r="C17" s="54">
        <v>14</v>
      </c>
      <c r="D17" s="56" t="s">
        <v>41</v>
      </c>
      <c r="E17" s="55" t="s">
        <v>606</v>
      </c>
    </row>
    <row r="18" spans="2:5" ht="15" thickBot="1" x14ac:dyDescent="0.45">
      <c r="B18" s="54" t="s">
        <v>594</v>
      </c>
      <c r="C18" s="54">
        <v>15</v>
      </c>
      <c r="D18" s="56" t="s">
        <v>42</v>
      </c>
      <c r="E18" s="55" t="s">
        <v>607</v>
      </c>
    </row>
    <row r="19" spans="2:5" ht="15" thickBot="1" x14ac:dyDescent="0.45">
      <c r="B19" s="54" t="s">
        <v>44</v>
      </c>
      <c r="C19" s="54">
        <v>16</v>
      </c>
      <c r="D19" s="56" t="s">
        <v>45</v>
      </c>
      <c r="E19" s="55" t="s">
        <v>608</v>
      </c>
    </row>
    <row r="20" spans="2:5" ht="15" thickBot="1" x14ac:dyDescent="0.45">
      <c r="B20" s="54" t="s">
        <v>44</v>
      </c>
      <c r="C20" s="54">
        <v>17</v>
      </c>
      <c r="D20" s="56" t="s">
        <v>46</v>
      </c>
      <c r="E20" s="55" t="s">
        <v>607</v>
      </c>
    </row>
    <row r="21" spans="2:5" ht="15" thickBot="1" x14ac:dyDescent="0.45">
      <c r="B21" s="54" t="s">
        <v>44</v>
      </c>
      <c r="C21" s="54">
        <v>18</v>
      </c>
      <c r="D21" s="56" t="s">
        <v>47</v>
      </c>
      <c r="E21" s="55" t="s">
        <v>600</v>
      </c>
    </row>
    <row r="22" spans="2:5" ht="15" thickBot="1" x14ac:dyDescent="0.45">
      <c r="B22" s="54" t="s">
        <v>44</v>
      </c>
      <c r="C22" s="54">
        <v>19</v>
      </c>
      <c r="D22" s="56" t="s">
        <v>48</v>
      </c>
      <c r="E22" s="55" t="s">
        <v>605</v>
      </c>
    </row>
    <row r="23" spans="2:5" ht="15" thickBot="1" x14ac:dyDescent="0.45">
      <c r="B23" s="54" t="s">
        <v>44</v>
      </c>
      <c r="C23" s="54">
        <v>20</v>
      </c>
      <c r="D23" s="56" t="s">
        <v>49</v>
      </c>
      <c r="E23" s="55" t="s">
        <v>600</v>
      </c>
    </row>
    <row r="24" spans="2:5" ht="15" thickBot="1" x14ac:dyDescent="0.45">
      <c r="B24" s="54" t="s">
        <v>44</v>
      </c>
      <c r="C24" s="54">
        <v>21</v>
      </c>
      <c r="D24" s="56" t="s">
        <v>50</v>
      </c>
      <c r="E24" s="55" t="s">
        <v>607</v>
      </c>
    </row>
    <row r="25" spans="2:5" ht="15" thickBot="1" x14ac:dyDescent="0.45">
      <c r="B25" s="54" t="s">
        <v>44</v>
      </c>
      <c r="C25" s="54">
        <v>22</v>
      </c>
      <c r="D25" s="56" t="s">
        <v>51</v>
      </c>
      <c r="E25" s="55" t="s">
        <v>600</v>
      </c>
    </row>
    <row r="26" spans="2:5" ht="15" thickBot="1" x14ac:dyDescent="0.45">
      <c r="B26" s="54" t="s">
        <v>44</v>
      </c>
      <c r="C26" s="54">
        <v>23</v>
      </c>
      <c r="D26" s="56" t="s">
        <v>52</v>
      </c>
      <c r="E26" s="55" t="s">
        <v>600</v>
      </c>
    </row>
    <row r="27" spans="2:5" ht="15" thickBot="1" x14ac:dyDescent="0.45">
      <c r="B27" s="54" t="s">
        <v>44</v>
      </c>
      <c r="C27" s="54">
        <v>24</v>
      </c>
      <c r="D27" s="56" t="s">
        <v>53</v>
      </c>
      <c r="E27" s="55" t="s">
        <v>609</v>
      </c>
    </row>
    <row r="28" spans="2:5" ht="15" thickBot="1" x14ac:dyDescent="0.45">
      <c r="B28" s="54" t="s">
        <v>610</v>
      </c>
      <c r="C28" s="54">
        <v>25</v>
      </c>
      <c r="D28" s="56" t="s">
        <v>56</v>
      </c>
      <c r="E28" s="55" t="s">
        <v>605</v>
      </c>
    </row>
    <row r="29" spans="2:5" ht="15" thickBot="1" x14ac:dyDescent="0.45">
      <c r="B29" s="54" t="s">
        <v>610</v>
      </c>
      <c r="C29" s="54">
        <v>26</v>
      </c>
      <c r="D29" s="56" t="s">
        <v>57</v>
      </c>
      <c r="E29" s="55" t="s">
        <v>600</v>
      </c>
    </row>
    <row r="30" spans="2:5" ht="15" thickBot="1" x14ac:dyDescent="0.45">
      <c r="B30" s="54" t="s">
        <v>610</v>
      </c>
      <c r="C30" s="54">
        <v>27</v>
      </c>
      <c r="D30" s="56" t="s">
        <v>58</v>
      </c>
      <c r="E30" s="55" t="s">
        <v>611</v>
      </c>
    </row>
    <row r="31" spans="2:5" ht="15" thickBot="1" x14ac:dyDescent="0.45">
      <c r="B31" s="54" t="s">
        <v>610</v>
      </c>
      <c r="C31" s="54">
        <v>28</v>
      </c>
      <c r="D31" s="56" t="s">
        <v>59</v>
      </c>
      <c r="E31" s="55" t="s">
        <v>607</v>
      </c>
    </row>
    <row r="32" spans="2:5" ht="15.45" x14ac:dyDescent="0.4">
      <c r="B32" s="57" t="s">
        <v>91</v>
      </c>
      <c r="C32" s="57">
        <v>29</v>
      </c>
      <c r="D32" s="57" t="s">
        <v>92</v>
      </c>
      <c r="E32" s="58" t="s">
        <v>612</v>
      </c>
    </row>
    <row r="33" spans="2:5" ht="15.45" x14ac:dyDescent="0.4">
      <c r="B33" s="57" t="s">
        <v>91</v>
      </c>
      <c r="C33" s="57"/>
      <c r="D33" s="57" t="s">
        <v>91</v>
      </c>
      <c r="E33" s="58" t="s">
        <v>613</v>
      </c>
    </row>
    <row r="34" spans="2:5" ht="15.45" x14ac:dyDescent="0.4">
      <c r="B34" s="57" t="s">
        <v>91</v>
      </c>
      <c r="C34" s="57"/>
      <c r="D34" s="57" t="s">
        <v>91</v>
      </c>
      <c r="E34" s="58" t="s">
        <v>608</v>
      </c>
    </row>
    <row r="35" spans="2:5" ht="15.45" x14ac:dyDescent="0.4">
      <c r="B35" s="57" t="s">
        <v>91</v>
      </c>
      <c r="C35" s="57"/>
      <c r="D35" s="57" t="s">
        <v>91</v>
      </c>
      <c r="E35" s="58" t="s">
        <v>269</v>
      </c>
    </row>
    <row r="36" spans="2:5" ht="15.45" x14ac:dyDescent="0.4">
      <c r="B36" s="57" t="s">
        <v>91</v>
      </c>
      <c r="C36" s="57"/>
      <c r="D36" s="57" t="s">
        <v>91</v>
      </c>
      <c r="E36" s="58" t="s">
        <v>614</v>
      </c>
    </row>
    <row r="37" spans="2:5" ht="15.45" x14ac:dyDescent="0.4">
      <c r="B37" s="57" t="s">
        <v>91</v>
      </c>
      <c r="C37" s="57"/>
      <c r="D37" s="57" t="s">
        <v>91</v>
      </c>
      <c r="E37" s="58" t="s">
        <v>615</v>
      </c>
    </row>
    <row r="38" spans="2:5" ht="15.45" x14ac:dyDescent="0.4">
      <c r="B38" s="57" t="s">
        <v>91</v>
      </c>
      <c r="C38" s="57"/>
      <c r="D38" s="57" t="s">
        <v>91</v>
      </c>
      <c r="E38" s="58" t="s">
        <v>616</v>
      </c>
    </row>
    <row r="39" spans="2:5" ht="15.45" x14ac:dyDescent="0.4">
      <c r="C39">
        <v>31</v>
      </c>
      <c r="D39" s="57" t="s">
        <v>617</v>
      </c>
    </row>
  </sheetData>
  <sheetProtection algorithmName="SHA-512" hashValue="Hq2WVsiZ1NOMwcoKd4Wl0VCMpDigHW3NH79FWUj7fxpEWAx7/oMCLNRAS0kHTRHWWEuerv651mkrzecAjw/RzQ==" saltValue="rGS3MDsqx+hnutqbS4Mho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F68EE-84B2-4982-B370-E429ECCB5294}">
  <sheetPr codeName="Sheet12"/>
  <dimension ref="A1:E10180"/>
  <sheetViews>
    <sheetView workbookViewId="0">
      <selection activeCell="C1" sqref="C1"/>
    </sheetView>
  </sheetViews>
  <sheetFormatPr defaultRowHeight="14.6" x14ac:dyDescent="0.4"/>
  <cols>
    <col min="1" max="1" width="11.53515625" bestFit="1" customWidth="1"/>
    <col min="2" max="2" width="20.15234375" bestFit="1" customWidth="1"/>
    <col min="3" max="3" width="19.53515625" bestFit="1" customWidth="1"/>
    <col min="4" max="4" width="163.53515625" bestFit="1" customWidth="1"/>
    <col min="5" max="5" width="7.84375" bestFit="1" customWidth="1"/>
  </cols>
  <sheetData>
    <row r="1" spans="1:5" x14ac:dyDescent="0.4">
      <c r="A1" t="s">
        <v>5</v>
      </c>
      <c r="B1" t="s">
        <v>3</v>
      </c>
      <c r="C1" t="s">
        <v>591</v>
      </c>
      <c r="D1" t="s">
        <v>618</v>
      </c>
      <c r="E1" t="s">
        <v>65</v>
      </c>
    </row>
    <row r="2" spans="1:5" x14ac:dyDescent="0.4">
      <c r="A2" t="s">
        <v>619</v>
      </c>
      <c r="B2" t="s">
        <v>620</v>
      </c>
      <c r="C2">
        <f>INDEX(Categories!C:C,MATCH(D2,Categories!D:D,0))</f>
        <v>1</v>
      </c>
      <c r="D2" s="88" t="s">
        <v>595</v>
      </c>
      <c r="E2">
        <v>0</v>
      </c>
    </row>
    <row r="3" spans="1:5" x14ac:dyDescent="0.4">
      <c r="A3" t="s">
        <v>619</v>
      </c>
      <c r="B3" t="s">
        <v>620</v>
      </c>
      <c r="C3">
        <f>INDEX(Categories!C:C,MATCH(D3,Categories!D:D,0))</f>
        <v>2</v>
      </c>
      <c r="D3" s="88" t="s">
        <v>597</v>
      </c>
      <c r="E3">
        <v>0</v>
      </c>
    </row>
    <row r="4" spans="1:5" x14ac:dyDescent="0.4">
      <c r="A4" t="s">
        <v>619</v>
      </c>
      <c r="B4" t="s">
        <v>620</v>
      </c>
      <c r="C4">
        <f>INDEX(Categories!C:C,MATCH(D4,Categories!D:D,0))</f>
        <v>3</v>
      </c>
      <c r="D4" s="88" t="s">
        <v>30</v>
      </c>
      <c r="E4">
        <v>0</v>
      </c>
    </row>
    <row r="5" spans="1:5" x14ac:dyDescent="0.4">
      <c r="A5" t="s">
        <v>619</v>
      </c>
      <c r="B5" t="s">
        <v>620</v>
      </c>
      <c r="C5">
        <f>INDEX(Categories!C:C,MATCH(D5,Categories!D:D,0))</f>
        <v>4</v>
      </c>
      <c r="D5" s="88" t="s">
        <v>31</v>
      </c>
      <c r="E5">
        <v>0</v>
      </c>
    </row>
    <row r="6" spans="1:5" x14ac:dyDescent="0.4">
      <c r="A6" t="s">
        <v>619</v>
      </c>
      <c r="B6" t="s">
        <v>620</v>
      </c>
      <c r="C6">
        <f>INDEX(Categories!C:C,MATCH(D6,Categories!D:D,0))</f>
        <v>6</v>
      </c>
      <c r="D6" s="88" t="s">
        <v>34</v>
      </c>
      <c r="E6">
        <v>0</v>
      </c>
    </row>
    <row r="7" spans="1:5" x14ac:dyDescent="0.4">
      <c r="A7" t="s">
        <v>619</v>
      </c>
      <c r="B7" t="s">
        <v>620</v>
      </c>
      <c r="C7">
        <f>INDEX(Categories!C:C,MATCH(D7,Categories!D:D,0))</f>
        <v>7</v>
      </c>
      <c r="D7" s="88" t="s">
        <v>35</v>
      </c>
      <c r="E7">
        <v>0</v>
      </c>
    </row>
    <row r="8" spans="1:5" x14ac:dyDescent="0.4">
      <c r="A8" t="s">
        <v>619</v>
      </c>
      <c r="B8" t="s">
        <v>620</v>
      </c>
      <c r="C8">
        <f>INDEX(Categories!C:C,MATCH(D8,Categories!D:D,0))</f>
        <v>10</v>
      </c>
      <c r="D8" s="88" t="s">
        <v>38</v>
      </c>
      <c r="E8">
        <v>0</v>
      </c>
    </row>
    <row r="9" spans="1:5" x14ac:dyDescent="0.4">
      <c r="A9" t="s">
        <v>619</v>
      </c>
      <c r="B9" t="s">
        <v>620</v>
      </c>
      <c r="C9">
        <f>INDEX(Categories!C:C,MATCH(D9,Categories!D:D,0))</f>
        <v>15</v>
      </c>
      <c r="D9" s="88" t="s">
        <v>42</v>
      </c>
      <c r="E9">
        <v>0</v>
      </c>
    </row>
    <row r="10" spans="1:5" x14ac:dyDescent="0.4">
      <c r="A10" t="s">
        <v>619</v>
      </c>
      <c r="B10" t="s">
        <v>620</v>
      </c>
      <c r="C10">
        <f>INDEX(Categories!C:C,MATCH(D10,Categories!D:D,0))</f>
        <v>16</v>
      </c>
      <c r="D10" s="88" t="s">
        <v>45</v>
      </c>
      <c r="E10">
        <v>0</v>
      </c>
    </row>
    <row r="11" spans="1:5" x14ac:dyDescent="0.4">
      <c r="A11" t="s">
        <v>619</v>
      </c>
      <c r="B11" t="s">
        <v>620</v>
      </c>
      <c r="C11">
        <f>INDEX(Categories!C:C,MATCH(D11,Categories!D:D,0))</f>
        <v>17</v>
      </c>
      <c r="D11" s="88" t="s">
        <v>46</v>
      </c>
      <c r="E11">
        <v>0</v>
      </c>
    </row>
    <row r="12" spans="1:5" x14ac:dyDescent="0.4">
      <c r="A12" t="s">
        <v>619</v>
      </c>
      <c r="B12" t="s">
        <v>620</v>
      </c>
      <c r="C12">
        <f>INDEX(Categories!C:C,MATCH(D12,Categories!D:D,0))</f>
        <v>18</v>
      </c>
      <c r="D12" s="88" t="s">
        <v>47</v>
      </c>
      <c r="E12">
        <v>0</v>
      </c>
    </row>
    <row r="13" spans="1:5" x14ac:dyDescent="0.4">
      <c r="A13" t="s">
        <v>619</v>
      </c>
      <c r="B13" t="s">
        <v>620</v>
      </c>
      <c r="C13">
        <f>INDEX(Categories!C:C,MATCH(D13,Categories!D:D,0))</f>
        <v>20</v>
      </c>
      <c r="D13" s="88" t="s">
        <v>49</v>
      </c>
      <c r="E13">
        <v>0</v>
      </c>
    </row>
    <row r="14" spans="1:5" x14ac:dyDescent="0.4">
      <c r="A14" t="s">
        <v>619</v>
      </c>
      <c r="B14" t="s">
        <v>620</v>
      </c>
      <c r="C14">
        <f>INDEX(Categories!C:C,MATCH(D14,Categories!D:D,0))</f>
        <v>21</v>
      </c>
      <c r="D14" s="88" t="s">
        <v>50</v>
      </c>
      <c r="E14">
        <v>0</v>
      </c>
    </row>
    <row r="15" spans="1:5" x14ac:dyDescent="0.4">
      <c r="A15" t="s">
        <v>619</v>
      </c>
      <c r="B15" t="s">
        <v>620</v>
      </c>
      <c r="C15">
        <f>INDEX(Categories!C:C,MATCH(D15,Categories!D:D,0))</f>
        <v>22</v>
      </c>
      <c r="D15" s="88" t="s">
        <v>51</v>
      </c>
      <c r="E15">
        <v>0</v>
      </c>
    </row>
    <row r="16" spans="1:5" x14ac:dyDescent="0.4">
      <c r="A16" t="s">
        <v>619</v>
      </c>
      <c r="B16" t="s">
        <v>620</v>
      </c>
      <c r="C16">
        <f>INDEX(Categories!C:C,MATCH(D16,Categories!D:D,0))</f>
        <v>23</v>
      </c>
      <c r="D16" s="88" t="s">
        <v>52</v>
      </c>
      <c r="E16">
        <v>0</v>
      </c>
    </row>
    <row r="17" spans="1:5" x14ac:dyDescent="0.4">
      <c r="A17" t="s">
        <v>619</v>
      </c>
      <c r="B17" t="s">
        <v>620</v>
      </c>
      <c r="C17">
        <f>INDEX(Categories!C:C,MATCH(D17,Categories!D:D,0))</f>
        <v>24</v>
      </c>
      <c r="D17" s="88" t="s">
        <v>53</v>
      </c>
      <c r="E17">
        <v>0</v>
      </c>
    </row>
    <row r="18" spans="1:5" x14ac:dyDescent="0.4">
      <c r="A18" t="s">
        <v>619</v>
      </c>
      <c r="B18" t="s">
        <v>620</v>
      </c>
      <c r="C18">
        <f>INDEX(Categories!C:C,MATCH(D18,Categories!D:D,0))</f>
        <v>25</v>
      </c>
      <c r="D18" s="88" t="s">
        <v>56</v>
      </c>
      <c r="E18">
        <v>0</v>
      </c>
    </row>
    <row r="19" spans="1:5" x14ac:dyDescent="0.4">
      <c r="A19" t="s">
        <v>619</v>
      </c>
      <c r="B19" t="s">
        <v>620</v>
      </c>
      <c r="C19">
        <f>INDEX(Categories!C:C,MATCH(D19,Categories!D:D,0))</f>
        <v>5</v>
      </c>
      <c r="D19" s="88" t="s">
        <v>32</v>
      </c>
      <c r="E19">
        <v>0</v>
      </c>
    </row>
    <row r="20" spans="1:5" x14ac:dyDescent="0.4">
      <c r="A20" t="s">
        <v>619</v>
      </c>
      <c r="B20" t="s">
        <v>620</v>
      </c>
      <c r="C20">
        <f>INDEX(Categories!C:C,MATCH(D20,Categories!D:D,0))</f>
        <v>8</v>
      </c>
      <c r="D20" s="88" t="s">
        <v>36</v>
      </c>
      <c r="E20">
        <v>0</v>
      </c>
    </row>
    <row r="21" spans="1:5" x14ac:dyDescent="0.4">
      <c r="A21" t="s">
        <v>619</v>
      </c>
      <c r="B21" t="s">
        <v>620</v>
      </c>
      <c r="C21">
        <f>INDEX(Categories!C:C,MATCH(D21,Categories!D:D,0))</f>
        <v>9</v>
      </c>
      <c r="D21" s="88" t="s">
        <v>37</v>
      </c>
      <c r="E21">
        <v>0</v>
      </c>
    </row>
    <row r="22" spans="1:5" x14ac:dyDescent="0.4">
      <c r="A22" t="s">
        <v>619</v>
      </c>
      <c r="B22" t="s">
        <v>620</v>
      </c>
      <c r="C22">
        <f>INDEX(Categories!C:C,MATCH(D22,Categories!D:D,0))</f>
        <v>11</v>
      </c>
      <c r="D22" s="88" t="s">
        <v>601</v>
      </c>
      <c r="E22">
        <v>0</v>
      </c>
    </row>
    <row r="23" spans="1:5" x14ac:dyDescent="0.4">
      <c r="A23" t="s">
        <v>619</v>
      </c>
      <c r="B23" t="s">
        <v>620</v>
      </c>
      <c r="C23">
        <f>INDEX(Categories!C:C,MATCH(D23,Categories!D:D,0))</f>
        <v>12</v>
      </c>
      <c r="D23" s="88" t="s">
        <v>602</v>
      </c>
      <c r="E23">
        <v>0</v>
      </c>
    </row>
    <row r="24" spans="1:5" x14ac:dyDescent="0.4">
      <c r="A24" t="s">
        <v>619</v>
      </c>
      <c r="B24" t="s">
        <v>620</v>
      </c>
      <c r="C24">
        <f>INDEX(Categories!C:C,MATCH(D24,Categories!D:D,0))</f>
        <v>13</v>
      </c>
      <c r="D24" s="88" t="s">
        <v>604</v>
      </c>
      <c r="E24">
        <v>0</v>
      </c>
    </row>
    <row r="25" spans="1:5" x14ac:dyDescent="0.4">
      <c r="A25" t="s">
        <v>619</v>
      </c>
      <c r="B25" t="s">
        <v>620</v>
      </c>
      <c r="C25">
        <f>INDEX(Categories!C:C,MATCH(D25,Categories!D:D,0))</f>
        <v>14</v>
      </c>
      <c r="D25" s="88" t="s">
        <v>41</v>
      </c>
      <c r="E25">
        <v>0</v>
      </c>
    </row>
    <row r="26" spans="1:5" x14ac:dyDescent="0.4">
      <c r="A26" t="s">
        <v>619</v>
      </c>
      <c r="B26" t="s">
        <v>620</v>
      </c>
      <c r="C26">
        <f>INDEX(Categories!C:C,MATCH(D26,Categories!D:D,0))</f>
        <v>19</v>
      </c>
      <c r="D26" s="88" t="s">
        <v>48</v>
      </c>
      <c r="E26">
        <v>0</v>
      </c>
    </row>
    <row r="27" spans="1:5" x14ac:dyDescent="0.4">
      <c r="A27" t="s">
        <v>619</v>
      </c>
      <c r="B27" t="s">
        <v>620</v>
      </c>
      <c r="C27">
        <f>INDEX(Categories!C:C,MATCH(D27,Categories!D:D,0))</f>
        <v>26</v>
      </c>
      <c r="D27" s="88" t="s">
        <v>57</v>
      </c>
      <c r="E27">
        <v>0</v>
      </c>
    </row>
    <row r="28" spans="1:5" x14ac:dyDescent="0.4">
      <c r="A28" t="s">
        <v>619</v>
      </c>
      <c r="B28" t="s">
        <v>620</v>
      </c>
      <c r="C28">
        <f>INDEX(Categories!C:C,MATCH(D28,Categories!D:D,0))</f>
        <v>27</v>
      </c>
      <c r="D28" s="88" t="s">
        <v>58</v>
      </c>
      <c r="E28">
        <v>0</v>
      </c>
    </row>
    <row r="29" spans="1:5" x14ac:dyDescent="0.4">
      <c r="A29" t="s">
        <v>619</v>
      </c>
      <c r="B29" t="s">
        <v>620</v>
      </c>
      <c r="C29">
        <f>INDEX(Categories!C:C,MATCH(D29,Categories!D:D,0))</f>
        <v>28</v>
      </c>
      <c r="D29" s="88" t="s">
        <v>59</v>
      </c>
      <c r="E29">
        <v>0</v>
      </c>
    </row>
    <row r="30" spans="1:5" x14ac:dyDescent="0.4">
      <c r="A30" t="s">
        <v>619</v>
      </c>
      <c r="B30" t="s">
        <v>620</v>
      </c>
      <c r="C30">
        <f>INDEX(Categories!C:C,MATCH(D30,Categories!D:D,0))</f>
        <v>29</v>
      </c>
      <c r="D30" s="88" t="s">
        <v>92</v>
      </c>
      <c r="E30">
        <v>0</v>
      </c>
    </row>
    <row r="31" spans="1:5" x14ac:dyDescent="0.4">
      <c r="A31" t="s">
        <v>81</v>
      </c>
      <c r="B31" t="s">
        <v>80</v>
      </c>
      <c r="C31">
        <f>INDEX(Categories!C:C,MATCH(D31,Categories!D:D,0))</f>
        <v>1</v>
      </c>
      <c r="D31" s="88" t="s">
        <v>595</v>
      </c>
      <c r="E31">
        <v>95266</v>
      </c>
    </row>
    <row r="32" spans="1:5" x14ac:dyDescent="0.4">
      <c r="A32" t="s">
        <v>81</v>
      </c>
      <c r="B32" t="s">
        <v>80</v>
      </c>
      <c r="C32">
        <f>INDEX(Categories!C:C,MATCH(D32,Categories!D:D,0))</f>
        <v>2</v>
      </c>
      <c r="D32" s="88" t="s">
        <v>597</v>
      </c>
      <c r="E32">
        <v>249</v>
      </c>
    </row>
    <row r="33" spans="1:5" x14ac:dyDescent="0.4">
      <c r="A33" t="s">
        <v>81</v>
      </c>
      <c r="B33" t="s">
        <v>80</v>
      </c>
      <c r="C33">
        <f>INDEX(Categories!C:C,MATCH(D33,Categories!D:D,0))</f>
        <v>3</v>
      </c>
      <c r="D33" s="88" t="s">
        <v>30</v>
      </c>
      <c r="E33">
        <v>0</v>
      </c>
    </row>
    <row r="34" spans="1:5" x14ac:dyDescent="0.4">
      <c r="A34" t="s">
        <v>81</v>
      </c>
      <c r="B34" t="s">
        <v>80</v>
      </c>
      <c r="C34">
        <f>INDEX(Categories!C:C,MATCH(D34,Categories!D:D,0))</f>
        <v>4</v>
      </c>
      <c r="D34" s="88" t="s">
        <v>31</v>
      </c>
      <c r="E34">
        <v>75000</v>
      </c>
    </row>
    <row r="35" spans="1:5" x14ac:dyDescent="0.4">
      <c r="A35" t="s">
        <v>81</v>
      </c>
      <c r="B35" t="s">
        <v>80</v>
      </c>
      <c r="C35">
        <f>INDEX(Categories!C:C,MATCH(D35,Categories!D:D,0))</f>
        <v>6</v>
      </c>
      <c r="D35" s="88" t="s">
        <v>34</v>
      </c>
      <c r="E35">
        <v>0</v>
      </c>
    </row>
    <row r="36" spans="1:5" x14ac:dyDescent="0.4">
      <c r="A36" t="s">
        <v>81</v>
      </c>
      <c r="B36" t="s">
        <v>80</v>
      </c>
      <c r="C36">
        <f>INDEX(Categories!C:C,MATCH(D36,Categories!D:D,0))</f>
        <v>7</v>
      </c>
      <c r="D36" s="88" t="s">
        <v>35</v>
      </c>
      <c r="E36">
        <v>6917</v>
      </c>
    </row>
    <row r="37" spans="1:5" x14ac:dyDescent="0.4">
      <c r="A37" t="s">
        <v>81</v>
      </c>
      <c r="B37" t="s">
        <v>80</v>
      </c>
      <c r="C37">
        <f>INDEX(Categories!C:C,MATCH(D37,Categories!D:D,0))</f>
        <v>10</v>
      </c>
      <c r="D37" s="88" t="s">
        <v>38</v>
      </c>
      <c r="E37">
        <v>46812</v>
      </c>
    </row>
    <row r="38" spans="1:5" x14ac:dyDescent="0.4">
      <c r="A38" t="s">
        <v>81</v>
      </c>
      <c r="B38" t="s">
        <v>80</v>
      </c>
      <c r="C38">
        <f>INDEX(Categories!C:C,MATCH(D38,Categories!D:D,0))</f>
        <v>15</v>
      </c>
      <c r="D38" s="88" t="s">
        <v>42</v>
      </c>
      <c r="E38">
        <v>0</v>
      </c>
    </row>
    <row r="39" spans="1:5" x14ac:dyDescent="0.4">
      <c r="A39" t="s">
        <v>81</v>
      </c>
      <c r="B39" t="s">
        <v>80</v>
      </c>
      <c r="C39">
        <f>INDEX(Categories!C:C,MATCH(D39,Categories!D:D,0))</f>
        <v>16</v>
      </c>
      <c r="D39" s="88" t="s">
        <v>45</v>
      </c>
      <c r="E39">
        <v>0</v>
      </c>
    </row>
    <row r="40" spans="1:5" x14ac:dyDescent="0.4">
      <c r="A40" t="s">
        <v>81</v>
      </c>
      <c r="B40" t="s">
        <v>80</v>
      </c>
      <c r="C40">
        <f>INDEX(Categories!C:C,MATCH(D40,Categories!D:D,0))</f>
        <v>17</v>
      </c>
      <c r="D40" s="88" t="s">
        <v>46</v>
      </c>
      <c r="E40">
        <v>0</v>
      </c>
    </row>
    <row r="41" spans="1:5" x14ac:dyDescent="0.4">
      <c r="A41" t="s">
        <v>81</v>
      </c>
      <c r="B41" t="s">
        <v>80</v>
      </c>
      <c r="C41">
        <f>INDEX(Categories!C:C,MATCH(D41,Categories!D:D,0))</f>
        <v>18</v>
      </c>
      <c r="D41" s="88" t="s">
        <v>47</v>
      </c>
      <c r="E41">
        <v>0</v>
      </c>
    </row>
    <row r="42" spans="1:5" x14ac:dyDescent="0.4">
      <c r="A42" t="s">
        <v>81</v>
      </c>
      <c r="B42" t="s">
        <v>80</v>
      </c>
      <c r="C42">
        <f>INDEX(Categories!C:C,MATCH(D42,Categories!D:D,0))</f>
        <v>20</v>
      </c>
      <c r="D42" s="88" t="s">
        <v>49</v>
      </c>
      <c r="E42">
        <v>0</v>
      </c>
    </row>
    <row r="43" spans="1:5" x14ac:dyDescent="0.4">
      <c r="A43" t="s">
        <v>81</v>
      </c>
      <c r="B43" t="s">
        <v>80</v>
      </c>
      <c r="C43">
        <f>INDEX(Categories!C:C,MATCH(D43,Categories!D:D,0))</f>
        <v>21</v>
      </c>
      <c r="D43" s="88" t="s">
        <v>50</v>
      </c>
      <c r="E43">
        <v>0</v>
      </c>
    </row>
    <row r="44" spans="1:5" x14ac:dyDescent="0.4">
      <c r="A44" t="s">
        <v>81</v>
      </c>
      <c r="B44" t="s">
        <v>80</v>
      </c>
      <c r="C44">
        <f>INDEX(Categories!C:C,MATCH(D44,Categories!D:D,0))</f>
        <v>22</v>
      </c>
      <c r="D44" s="88" t="s">
        <v>51</v>
      </c>
      <c r="E44">
        <v>3170</v>
      </c>
    </row>
    <row r="45" spans="1:5" x14ac:dyDescent="0.4">
      <c r="A45" t="s">
        <v>81</v>
      </c>
      <c r="B45" t="s">
        <v>80</v>
      </c>
      <c r="C45">
        <f>INDEX(Categories!C:C,MATCH(D45,Categories!D:D,0))</f>
        <v>23</v>
      </c>
      <c r="D45" s="88" t="s">
        <v>52</v>
      </c>
      <c r="E45">
        <v>0</v>
      </c>
    </row>
    <row r="46" spans="1:5" x14ac:dyDescent="0.4">
      <c r="A46" t="s">
        <v>81</v>
      </c>
      <c r="B46" t="s">
        <v>80</v>
      </c>
      <c r="C46">
        <f>INDEX(Categories!C:C,MATCH(D46,Categories!D:D,0))</f>
        <v>24</v>
      </c>
      <c r="D46" s="88" t="s">
        <v>53</v>
      </c>
      <c r="E46">
        <v>0</v>
      </c>
    </row>
    <row r="47" spans="1:5" x14ac:dyDescent="0.4">
      <c r="A47" t="s">
        <v>81</v>
      </c>
      <c r="B47" t="s">
        <v>80</v>
      </c>
      <c r="C47">
        <f>INDEX(Categories!C:C,MATCH(D47,Categories!D:D,0))</f>
        <v>25</v>
      </c>
      <c r="D47" s="88" t="s">
        <v>56</v>
      </c>
      <c r="E47">
        <v>0</v>
      </c>
    </row>
    <row r="48" spans="1:5" x14ac:dyDescent="0.4">
      <c r="A48" t="s">
        <v>81</v>
      </c>
      <c r="B48" t="s">
        <v>80</v>
      </c>
      <c r="C48">
        <f>INDEX(Categories!C:C,MATCH(D48,Categories!D:D,0))</f>
        <v>5</v>
      </c>
      <c r="D48" s="88" t="s">
        <v>32</v>
      </c>
      <c r="E48">
        <v>29218</v>
      </c>
    </row>
    <row r="49" spans="1:5" x14ac:dyDescent="0.4">
      <c r="A49" t="s">
        <v>81</v>
      </c>
      <c r="B49" t="s">
        <v>80</v>
      </c>
      <c r="C49">
        <f>INDEX(Categories!C:C,MATCH(D49,Categories!D:D,0))</f>
        <v>8</v>
      </c>
      <c r="D49" s="88" t="s">
        <v>36</v>
      </c>
      <c r="E49">
        <v>0</v>
      </c>
    </row>
    <row r="50" spans="1:5" x14ac:dyDescent="0.4">
      <c r="A50" t="s">
        <v>81</v>
      </c>
      <c r="B50" t="s">
        <v>80</v>
      </c>
      <c r="C50">
        <f>INDEX(Categories!C:C,MATCH(D50,Categories!D:D,0))</f>
        <v>9</v>
      </c>
      <c r="D50" s="88" t="s">
        <v>37</v>
      </c>
      <c r="E50">
        <v>0</v>
      </c>
    </row>
    <row r="51" spans="1:5" x14ac:dyDescent="0.4">
      <c r="A51" t="s">
        <v>81</v>
      </c>
      <c r="B51" t="s">
        <v>80</v>
      </c>
      <c r="C51">
        <f>INDEX(Categories!C:C,MATCH(D51,Categories!D:D,0))</f>
        <v>11</v>
      </c>
      <c r="D51" s="88" t="s">
        <v>601</v>
      </c>
      <c r="E51">
        <v>0</v>
      </c>
    </row>
    <row r="52" spans="1:5" x14ac:dyDescent="0.4">
      <c r="A52" t="s">
        <v>81</v>
      </c>
      <c r="B52" t="s">
        <v>80</v>
      </c>
      <c r="C52">
        <f>INDEX(Categories!C:C,MATCH(D52,Categories!D:D,0))</f>
        <v>12</v>
      </c>
      <c r="D52" s="88" t="s">
        <v>602</v>
      </c>
      <c r="E52">
        <v>0</v>
      </c>
    </row>
    <row r="53" spans="1:5" x14ac:dyDescent="0.4">
      <c r="A53" t="s">
        <v>81</v>
      </c>
      <c r="B53" t="s">
        <v>80</v>
      </c>
      <c r="C53">
        <f>INDEX(Categories!C:C,MATCH(D53,Categories!D:D,0))</f>
        <v>13</v>
      </c>
      <c r="D53" s="88" t="s">
        <v>604</v>
      </c>
      <c r="E53">
        <v>0</v>
      </c>
    </row>
    <row r="54" spans="1:5" x14ac:dyDescent="0.4">
      <c r="A54" t="s">
        <v>81</v>
      </c>
      <c r="B54" t="s">
        <v>80</v>
      </c>
      <c r="C54">
        <f>INDEX(Categories!C:C,MATCH(D54,Categories!D:D,0))</f>
        <v>14</v>
      </c>
      <c r="D54" s="88" t="s">
        <v>41</v>
      </c>
      <c r="E54">
        <v>0</v>
      </c>
    </row>
    <row r="55" spans="1:5" x14ac:dyDescent="0.4">
      <c r="A55" t="s">
        <v>81</v>
      </c>
      <c r="B55" t="s">
        <v>80</v>
      </c>
      <c r="C55">
        <f>INDEX(Categories!C:C,MATCH(D55,Categories!D:D,0))</f>
        <v>19</v>
      </c>
      <c r="D55" s="88" t="s">
        <v>48</v>
      </c>
      <c r="E55">
        <v>0</v>
      </c>
    </row>
    <row r="56" spans="1:5" x14ac:dyDescent="0.4">
      <c r="A56" t="s">
        <v>81</v>
      </c>
      <c r="B56" t="s">
        <v>80</v>
      </c>
      <c r="C56">
        <f>INDEX(Categories!C:C,MATCH(D56,Categories!D:D,0))</f>
        <v>26</v>
      </c>
      <c r="D56" s="88" t="s">
        <v>57</v>
      </c>
      <c r="E56">
        <v>0</v>
      </c>
    </row>
    <row r="57" spans="1:5" x14ac:dyDescent="0.4">
      <c r="A57" t="s">
        <v>81</v>
      </c>
      <c r="B57" t="s">
        <v>80</v>
      </c>
      <c r="C57">
        <f>INDEX(Categories!C:C,MATCH(D57,Categories!D:D,0))</f>
        <v>27</v>
      </c>
      <c r="D57" s="88" t="s">
        <v>58</v>
      </c>
      <c r="E57">
        <v>50000</v>
      </c>
    </row>
    <row r="58" spans="1:5" x14ac:dyDescent="0.4">
      <c r="A58" t="s">
        <v>81</v>
      </c>
      <c r="B58" t="s">
        <v>80</v>
      </c>
      <c r="C58">
        <f>INDEX(Categories!C:C,MATCH(D58,Categories!D:D,0))</f>
        <v>28</v>
      </c>
      <c r="D58" s="88" t="s">
        <v>59</v>
      </c>
      <c r="E58">
        <v>0</v>
      </c>
    </row>
    <row r="59" spans="1:5" x14ac:dyDescent="0.4">
      <c r="A59" t="s">
        <v>81</v>
      </c>
      <c r="B59" t="s">
        <v>80</v>
      </c>
      <c r="C59">
        <f>INDEX(Categories!C:C,MATCH(D59,Categories!D:D,0))</f>
        <v>29</v>
      </c>
      <c r="D59" s="88" t="s">
        <v>92</v>
      </c>
      <c r="E59">
        <v>54903</v>
      </c>
    </row>
    <row r="60" spans="1:5" x14ac:dyDescent="0.4">
      <c r="A60" t="s">
        <v>621</v>
      </c>
      <c r="B60" t="s">
        <v>622</v>
      </c>
      <c r="C60">
        <f>INDEX(Categories!C:C,MATCH(D60,Categories!D:D,0))</f>
        <v>1</v>
      </c>
      <c r="D60" s="88" t="s">
        <v>595</v>
      </c>
      <c r="E60">
        <v>10324</v>
      </c>
    </row>
    <row r="61" spans="1:5" x14ac:dyDescent="0.4">
      <c r="A61" t="s">
        <v>621</v>
      </c>
      <c r="B61" t="s">
        <v>622</v>
      </c>
      <c r="C61">
        <f>INDEX(Categories!C:C,MATCH(D61,Categories!D:D,0))</f>
        <v>2</v>
      </c>
      <c r="D61" s="88" t="s">
        <v>597</v>
      </c>
      <c r="E61">
        <v>0</v>
      </c>
    </row>
    <row r="62" spans="1:5" x14ac:dyDescent="0.4">
      <c r="A62" t="s">
        <v>621</v>
      </c>
      <c r="B62" t="s">
        <v>622</v>
      </c>
      <c r="C62">
        <f>INDEX(Categories!C:C,MATCH(D62,Categories!D:D,0))</f>
        <v>3</v>
      </c>
      <c r="D62" s="88" t="s">
        <v>30</v>
      </c>
      <c r="E62">
        <v>0</v>
      </c>
    </row>
    <row r="63" spans="1:5" x14ac:dyDescent="0.4">
      <c r="A63" t="s">
        <v>621</v>
      </c>
      <c r="B63" t="s">
        <v>622</v>
      </c>
      <c r="C63">
        <f>INDEX(Categories!C:C,MATCH(D63,Categories!D:D,0))</f>
        <v>4</v>
      </c>
      <c r="D63" s="88" t="s">
        <v>31</v>
      </c>
      <c r="E63">
        <v>0</v>
      </c>
    </row>
    <row r="64" spans="1:5" x14ac:dyDescent="0.4">
      <c r="A64" t="s">
        <v>621</v>
      </c>
      <c r="B64" t="s">
        <v>622</v>
      </c>
      <c r="C64">
        <f>INDEX(Categories!C:C,MATCH(D64,Categories!D:D,0))</f>
        <v>6</v>
      </c>
      <c r="D64" s="88" t="s">
        <v>34</v>
      </c>
      <c r="E64">
        <v>0</v>
      </c>
    </row>
    <row r="65" spans="1:5" x14ac:dyDescent="0.4">
      <c r="A65" t="s">
        <v>621</v>
      </c>
      <c r="B65" t="s">
        <v>622</v>
      </c>
      <c r="C65">
        <f>INDEX(Categories!C:C,MATCH(D65,Categories!D:D,0))</f>
        <v>7</v>
      </c>
      <c r="D65" s="88" t="s">
        <v>35</v>
      </c>
      <c r="E65">
        <v>30456</v>
      </c>
    </row>
    <row r="66" spans="1:5" x14ac:dyDescent="0.4">
      <c r="A66" t="s">
        <v>621</v>
      </c>
      <c r="B66" t="s">
        <v>622</v>
      </c>
      <c r="C66">
        <f>INDEX(Categories!C:C,MATCH(D66,Categories!D:D,0))</f>
        <v>10</v>
      </c>
      <c r="D66" s="88" t="s">
        <v>38</v>
      </c>
      <c r="E66">
        <v>58300</v>
      </c>
    </row>
    <row r="67" spans="1:5" x14ac:dyDescent="0.4">
      <c r="A67" t="s">
        <v>621</v>
      </c>
      <c r="B67" t="s">
        <v>622</v>
      </c>
      <c r="C67">
        <f>INDEX(Categories!C:C,MATCH(D67,Categories!D:D,0))</f>
        <v>15</v>
      </c>
      <c r="D67" s="88" t="s">
        <v>42</v>
      </c>
      <c r="E67">
        <v>0</v>
      </c>
    </row>
    <row r="68" spans="1:5" x14ac:dyDescent="0.4">
      <c r="A68" t="s">
        <v>621</v>
      </c>
      <c r="B68" t="s">
        <v>622</v>
      </c>
      <c r="C68">
        <f>INDEX(Categories!C:C,MATCH(D68,Categories!D:D,0))</f>
        <v>16</v>
      </c>
      <c r="D68" s="88" t="s">
        <v>45</v>
      </c>
      <c r="E68">
        <v>0</v>
      </c>
    </row>
    <row r="69" spans="1:5" x14ac:dyDescent="0.4">
      <c r="A69" t="s">
        <v>621</v>
      </c>
      <c r="B69" t="s">
        <v>622</v>
      </c>
      <c r="C69">
        <f>INDEX(Categories!C:C,MATCH(D69,Categories!D:D,0))</f>
        <v>17</v>
      </c>
      <c r="D69" s="88" t="s">
        <v>46</v>
      </c>
      <c r="E69">
        <v>0</v>
      </c>
    </row>
    <row r="70" spans="1:5" x14ac:dyDescent="0.4">
      <c r="A70" t="s">
        <v>621</v>
      </c>
      <c r="B70" t="s">
        <v>622</v>
      </c>
      <c r="C70">
        <f>INDEX(Categories!C:C,MATCH(D70,Categories!D:D,0))</f>
        <v>18</v>
      </c>
      <c r="D70" s="88" t="s">
        <v>47</v>
      </c>
      <c r="E70">
        <v>0</v>
      </c>
    </row>
    <row r="71" spans="1:5" x14ac:dyDescent="0.4">
      <c r="A71" t="s">
        <v>621</v>
      </c>
      <c r="B71" t="s">
        <v>622</v>
      </c>
      <c r="C71">
        <f>INDEX(Categories!C:C,MATCH(D71,Categories!D:D,0))</f>
        <v>20</v>
      </c>
      <c r="D71" s="88" t="s">
        <v>49</v>
      </c>
      <c r="E71">
        <v>0</v>
      </c>
    </row>
    <row r="72" spans="1:5" x14ac:dyDescent="0.4">
      <c r="A72" t="s">
        <v>621</v>
      </c>
      <c r="B72" t="s">
        <v>622</v>
      </c>
      <c r="C72">
        <f>INDEX(Categories!C:C,MATCH(D72,Categories!D:D,0))</f>
        <v>21</v>
      </c>
      <c r="D72" s="88" t="s">
        <v>50</v>
      </c>
      <c r="E72">
        <v>0</v>
      </c>
    </row>
    <row r="73" spans="1:5" x14ac:dyDescent="0.4">
      <c r="A73" t="s">
        <v>621</v>
      </c>
      <c r="B73" t="s">
        <v>622</v>
      </c>
      <c r="C73">
        <f>INDEX(Categories!C:C,MATCH(D73,Categories!D:D,0))</f>
        <v>22</v>
      </c>
      <c r="D73" s="88" t="s">
        <v>51</v>
      </c>
      <c r="E73">
        <v>0</v>
      </c>
    </row>
    <row r="74" spans="1:5" x14ac:dyDescent="0.4">
      <c r="A74" t="s">
        <v>621</v>
      </c>
      <c r="B74" t="s">
        <v>622</v>
      </c>
      <c r="C74">
        <f>INDEX(Categories!C:C,MATCH(D74,Categories!D:D,0))</f>
        <v>23</v>
      </c>
      <c r="D74" s="88" t="s">
        <v>52</v>
      </c>
      <c r="E74">
        <v>0</v>
      </c>
    </row>
    <row r="75" spans="1:5" x14ac:dyDescent="0.4">
      <c r="A75" t="s">
        <v>621</v>
      </c>
      <c r="B75" t="s">
        <v>622</v>
      </c>
      <c r="C75">
        <f>INDEX(Categories!C:C,MATCH(D75,Categories!D:D,0))</f>
        <v>24</v>
      </c>
      <c r="D75" s="88" t="s">
        <v>53</v>
      </c>
      <c r="E75">
        <v>0</v>
      </c>
    </row>
    <row r="76" spans="1:5" x14ac:dyDescent="0.4">
      <c r="A76" t="s">
        <v>621</v>
      </c>
      <c r="B76" t="s">
        <v>622</v>
      </c>
      <c r="C76">
        <f>INDEX(Categories!C:C,MATCH(D76,Categories!D:D,0))</f>
        <v>25</v>
      </c>
      <c r="D76" s="88" t="s">
        <v>56</v>
      </c>
      <c r="E76">
        <v>1498</v>
      </c>
    </row>
    <row r="77" spans="1:5" x14ac:dyDescent="0.4">
      <c r="A77" t="s">
        <v>621</v>
      </c>
      <c r="B77" t="s">
        <v>622</v>
      </c>
      <c r="C77">
        <f>INDEX(Categories!C:C,MATCH(D77,Categories!D:D,0))</f>
        <v>5</v>
      </c>
      <c r="D77" s="88" t="s">
        <v>32</v>
      </c>
      <c r="E77">
        <v>9096</v>
      </c>
    </row>
    <row r="78" spans="1:5" x14ac:dyDescent="0.4">
      <c r="A78" t="s">
        <v>621</v>
      </c>
      <c r="B78" t="s">
        <v>622</v>
      </c>
      <c r="C78">
        <f>INDEX(Categories!C:C,MATCH(D78,Categories!D:D,0))</f>
        <v>8</v>
      </c>
      <c r="D78" s="88" t="s">
        <v>36</v>
      </c>
      <c r="E78">
        <v>0</v>
      </c>
    </row>
    <row r="79" spans="1:5" x14ac:dyDescent="0.4">
      <c r="A79" t="s">
        <v>621</v>
      </c>
      <c r="B79" t="s">
        <v>622</v>
      </c>
      <c r="C79">
        <f>INDEX(Categories!C:C,MATCH(D79,Categories!D:D,0))</f>
        <v>9</v>
      </c>
      <c r="D79" s="88" t="s">
        <v>37</v>
      </c>
      <c r="E79">
        <v>0</v>
      </c>
    </row>
    <row r="80" spans="1:5" x14ac:dyDescent="0.4">
      <c r="A80" t="s">
        <v>621</v>
      </c>
      <c r="B80" t="s">
        <v>622</v>
      </c>
      <c r="C80">
        <f>INDEX(Categories!C:C,MATCH(D80,Categories!D:D,0))</f>
        <v>11</v>
      </c>
      <c r="D80" s="88" t="s">
        <v>601</v>
      </c>
      <c r="E80">
        <v>153100</v>
      </c>
    </row>
    <row r="81" spans="1:5" x14ac:dyDescent="0.4">
      <c r="A81" t="s">
        <v>621</v>
      </c>
      <c r="B81" t="s">
        <v>622</v>
      </c>
      <c r="C81">
        <f>INDEX(Categories!C:C,MATCH(D81,Categories!D:D,0))</f>
        <v>12</v>
      </c>
      <c r="D81" s="88" t="s">
        <v>602</v>
      </c>
      <c r="E81">
        <v>0</v>
      </c>
    </row>
    <row r="82" spans="1:5" x14ac:dyDescent="0.4">
      <c r="A82" t="s">
        <v>621</v>
      </c>
      <c r="B82" t="s">
        <v>622</v>
      </c>
      <c r="C82">
        <f>INDEX(Categories!C:C,MATCH(D82,Categories!D:D,0))</f>
        <v>13</v>
      </c>
      <c r="D82" s="88" t="s">
        <v>604</v>
      </c>
      <c r="E82">
        <v>0</v>
      </c>
    </row>
    <row r="83" spans="1:5" x14ac:dyDescent="0.4">
      <c r="A83" t="s">
        <v>621</v>
      </c>
      <c r="B83" t="s">
        <v>622</v>
      </c>
      <c r="C83">
        <f>INDEX(Categories!C:C,MATCH(D83,Categories!D:D,0))</f>
        <v>14</v>
      </c>
      <c r="D83" s="88" t="s">
        <v>41</v>
      </c>
      <c r="E83">
        <v>0</v>
      </c>
    </row>
    <row r="84" spans="1:5" x14ac:dyDescent="0.4">
      <c r="A84" t="s">
        <v>621</v>
      </c>
      <c r="B84" t="s">
        <v>622</v>
      </c>
      <c r="C84">
        <f>INDEX(Categories!C:C,MATCH(D84,Categories!D:D,0))</f>
        <v>19</v>
      </c>
      <c r="D84" s="88" t="s">
        <v>48</v>
      </c>
      <c r="E84">
        <v>0</v>
      </c>
    </row>
    <row r="85" spans="1:5" x14ac:dyDescent="0.4">
      <c r="A85" t="s">
        <v>621</v>
      </c>
      <c r="B85" t="s">
        <v>622</v>
      </c>
      <c r="C85">
        <f>INDEX(Categories!C:C,MATCH(D85,Categories!D:D,0))</f>
        <v>26</v>
      </c>
      <c r="D85" s="88" t="s">
        <v>57</v>
      </c>
      <c r="E85">
        <v>0</v>
      </c>
    </row>
    <row r="86" spans="1:5" x14ac:dyDescent="0.4">
      <c r="A86" t="s">
        <v>621</v>
      </c>
      <c r="B86" t="s">
        <v>622</v>
      </c>
      <c r="C86">
        <f>INDEX(Categories!C:C,MATCH(D86,Categories!D:D,0))</f>
        <v>27</v>
      </c>
      <c r="D86" s="88" t="s">
        <v>58</v>
      </c>
      <c r="E86">
        <v>0</v>
      </c>
    </row>
    <row r="87" spans="1:5" x14ac:dyDescent="0.4">
      <c r="A87" t="s">
        <v>621</v>
      </c>
      <c r="B87" t="s">
        <v>622</v>
      </c>
      <c r="C87">
        <f>INDEX(Categories!C:C,MATCH(D87,Categories!D:D,0))</f>
        <v>28</v>
      </c>
      <c r="D87" s="88" t="s">
        <v>59</v>
      </c>
      <c r="E87">
        <v>0</v>
      </c>
    </row>
    <row r="88" spans="1:5" x14ac:dyDescent="0.4">
      <c r="A88" t="s">
        <v>621</v>
      </c>
      <c r="B88" t="s">
        <v>622</v>
      </c>
      <c r="C88">
        <f>INDEX(Categories!C:C,MATCH(D88,Categories!D:D,0))</f>
        <v>29</v>
      </c>
      <c r="D88" s="88" t="s">
        <v>92</v>
      </c>
      <c r="E88">
        <v>0</v>
      </c>
    </row>
    <row r="89" spans="1:5" x14ac:dyDescent="0.4">
      <c r="A89" t="s">
        <v>90</v>
      </c>
      <c r="B89" t="s">
        <v>89</v>
      </c>
      <c r="C89">
        <f>INDEX(Categories!C:C,MATCH(D89,Categories!D:D,0))</f>
        <v>1</v>
      </c>
      <c r="D89" s="88" t="s">
        <v>595</v>
      </c>
      <c r="E89">
        <v>36060</v>
      </c>
    </row>
    <row r="90" spans="1:5" x14ac:dyDescent="0.4">
      <c r="A90" t="s">
        <v>90</v>
      </c>
      <c r="B90" t="s">
        <v>89</v>
      </c>
      <c r="C90">
        <f>INDEX(Categories!C:C,MATCH(D90,Categories!D:D,0))</f>
        <v>2</v>
      </c>
      <c r="D90" s="88" t="s">
        <v>597</v>
      </c>
      <c r="E90">
        <v>0</v>
      </c>
    </row>
    <row r="91" spans="1:5" x14ac:dyDescent="0.4">
      <c r="A91" t="s">
        <v>90</v>
      </c>
      <c r="B91" t="s">
        <v>89</v>
      </c>
      <c r="C91">
        <f>INDEX(Categories!C:C,MATCH(D91,Categories!D:D,0))</f>
        <v>3</v>
      </c>
      <c r="D91" s="88" t="s">
        <v>30</v>
      </c>
      <c r="E91">
        <v>0</v>
      </c>
    </row>
    <row r="92" spans="1:5" x14ac:dyDescent="0.4">
      <c r="A92" t="s">
        <v>90</v>
      </c>
      <c r="B92" t="s">
        <v>89</v>
      </c>
      <c r="C92">
        <f>INDEX(Categories!C:C,MATCH(D92,Categories!D:D,0))</f>
        <v>4</v>
      </c>
      <c r="D92" s="88" t="s">
        <v>31</v>
      </c>
      <c r="E92">
        <v>0</v>
      </c>
    </row>
    <row r="93" spans="1:5" x14ac:dyDescent="0.4">
      <c r="A93" t="s">
        <v>90</v>
      </c>
      <c r="B93" t="s">
        <v>89</v>
      </c>
      <c r="C93">
        <f>INDEX(Categories!C:C,MATCH(D93,Categories!D:D,0))</f>
        <v>6</v>
      </c>
      <c r="D93" s="88" t="s">
        <v>34</v>
      </c>
      <c r="E93">
        <v>0</v>
      </c>
    </row>
    <row r="94" spans="1:5" x14ac:dyDescent="0.4">
      <c r="A94" t="s">
        <v>90</v>
      </c>
      <c r="B94" t="s">
        <v>89</v>
      </c>
      <c r="C94">
        <f>INDEX(Categories!C:C,MATCH(D94,Categories!D:D,0))</f>
        <v>7</v>
      </c>
      <c r="D94" s="88" t="s">
        <v>35</v>
      </c>
      <c r="E94">
        <v>5932</v>
      </c>
    </row>
    <row r="95" spans="1:5" x14ac:dyDescent="0.4">
      <c r="A95" t="s">
        <v>90</v>
      </c>
      <c r="B95" t="s">
        <v>89</v>
      </c>
      <c r="C95">
        <f>INDEX(Categories!C:C,MATCH(D95,Categories!D:D,0))</f>
        <v>10</v>
      </c>
      <c r="D95" s="88" t="s">
        <v>38</v>
      </c>
      <c r="E95">
        <v>28815</v>
      </c>
    </row>
    <row r="96" spans="1:5" x14ac:dyDescent="0.4">
      <c r="A96" t="s">
        <v>90</v>
      </c>
      <c r="B96" t="s">
        <v>89</v>
      </c>
      <c r="C96">
        <f>INDEX(Categories!C:C,MATCH(D96,Categories!D:D,0))</f>
        <v>15</v>
      </c>
      <c r="D96" s="88" t="s">
        <v>42</v>
      </c>
      <c r="E96">
        <v>0</v>
      </c>
    </row>
    <row r="97" spans="1:5" x14ac:dyDescent="0.4">
      <c r="A97" t="s">
        <v>90</v>
      </c>
      <c r="B97" t="s">
        <v>89</v>
      </c>
      <c r="C97">
        <f>INDEX(Categories!C:C,MATCH(D97,Categories!D:D,0))</f>
        <v>16</v>
      </c>
      <c r="D97" s="88" t="s">
        <v>45</v>
      </c>
      <c r="E97">
        <v>3408</v>
      </c>
    </row>
    <row r="98" spans="1:5" x14ac:dyDescent="0.4">
      <c r="A98" t="s">
        <v>90</v>
      </c>
      <c r="B98" t="s">
        <v>89</v>
      </c>
      <c r="C98">
        <f>INDEX(Categories!C:C,MATCH(D98,Categories!D:D,0))</f>
        <v>17</v>
      </c>
      <c r="D98" s="88" t="s">
        <v>46</v>
      </c>
      <c r="E98">
        <v>0</v>
      </c>
    </row>
    <row r="99" spans="1:5" x14ac:dyDescent="0.4">
      <c r="A99" t="s">
        <v>90</v>
      </c>
      <c r="B99" t="s">
        <v>89</v>
      </c>
      <c r="C99">
        <f>INDEX(Categories!C:C,MATCH(D99,Categories!D:D,0))</f>
        <v>18</v>
      </c>
      <c r="D99" s="88" t="s">
        <v>47</v>
      </c>
      <c r="E99">
        <v>0</v>
      </c>
    </row>
    <row r="100" spans="1:5" x14ac:dyDescent="0.4">
      <c r="A100" t="s">
        <v>90</v>
      </c>
      <c r="B100" t="s">
        <v>89</v>
      </c>
      <c r="C100">
        <f>INDEX(Categories!C:C,MATCH(D100,Categories!D:D,0))</f>
        <v>20</v>
      </c>
      <c r="D100" s="88" t="s">
        <v>49</v>
      </c>
      <c r="E100">
        <v>0</v>
      </c>
    </row>
    <row r="101" spans="1:5" x14ac:dyDescent="0.4">
      <c r="A101" t="s">
        <v>90</v>
      </c>
      <c r="B101" t="s">
        <v>89</v>
      </c>
      <c r="C101">
        <f>INDEX(Categories!C:C,MATCH(D101,Categories!D:D,0))</f>
        <v>21</v>
      </c>
      <c r="D101" s="88" t="s">
        <v>50</v>
      </c>
      <c r="E101">
        <v>0</v>
      </c>
    </row>
    <row r="102" spans="1:5" x14ac:dyDescent="0.4">
      <c r="A102" t="s">
        <v>90</v>
      </c>
      <c r="B102" t="s">
        <v>89</v>
      </c>
      <c r="C102">
        <f>INDEX(Categories!C:C,MATCH(D102,Categories!D:D,0))</f>
        <v>22</v>
      </c>
      <c r="D102" s="88" t="s">
        <v>51</v>
      </c>
      <c r="E102">
        <v>1000</v>
      </c>
    </row>
    <row r="103" spans="1:5" x14ac:dyDescent="0.4">
      <c r="A103" t="s">
        <v>90</v>
      </c>
      <c r="B103" t="s">
        <v>89</v>
      </c>
      <c r="C103">
        <f>INDEX(Categories!C:C,MATCH(D103,Categories!D:D,0))</f>
        <v>23</v>
      </c>
      <c r="D103" s="88" t="s">
        <v>52</v>
      </c>
      <c r="E103">
        <v>0</v>
      </c>
    </row>
    <row r="104" spans="1:5" x14ac:dyDescent="0.4">
      <c r="A104" t="s">
        <v>90</v>
      </c>
      <c r="B104" t="s">
        <v>89</v>
      </c>
      <c r="C104">
        <f>INDEX(Categories!C:C,MATCH(D104,Categories!D:D,0))</f>
        <v>24</v>
      </c>
      <c r="D104" s="88" t="s">
        <v>53</v>
      </c>
      <c r="E104">
        <v>0</v>
      </c>
    </row>
    <row r="105" spans="1:5" x14ac:dyDescent="0.4">
      <c r="A105" t="s">
        <v>90</v>
      </c>
      <c r="B105" t="s">
        <v>89</v>
      </c>
      <c r="C105">
        <f>INDEX(Categories!C:C,MATCH(D105,Categories!D:D,0))</f>
        <v>25</v>
      </c>
      <c r="D105" s="88" t="s">
        <v>56</v>
      </c>
      <c r="E105">
        <v>456</v>
      </c>
    </row>
    <row r="106" spans="1:5" x14ac:dyDescent="0.4">
      <c r="A106" t="s">
        <v>90</v>
      </c>
      <c r="B106" t="s">
        <v>89</v>
      </c>
      <c r="C106">
        <f>INDEX(Categories!C:C,MATCH(D106,Categories!D:D,0))</f>
        <v>5</v>
      </c>
      <c r="D106" s="88" t="s">
        <v>32</v>
      </c>
      <c r="E106">
        <v>13692</v>
      </c>
    </row>
    <row r="107" spans="1:5" x14ac:dyDescent="0.4">
      <c r="A107" t="s">
        <v>90</v>
      </c>
      <c r="B107" t="s">
        <v>89</v>
      </c>
      <c r="C107">
        <f>INDEX(Categories!C:C,MATCH(D107,Categories!D:D,0))</f>
        <v>8</v>
      </c>
      <c r="D107" s="88" t="s">
        <v>36</v>
      </c>
      <c r="E107">
        <v>0</v>
      </c>
    </row>
    <row r="108" spans="1:5" x14ac:dyDescent="0.4">
      <c r="A108" t="s">
        <v>90</v>
      </c>
      <c r="B108" t="s">
        <v>89</v>
      </c>
      <c r="C108">
        <f>INDEX(Categories!C:C,MATCH(D108,Categories!D:D,0))</f>
        <v>9</v>
      </c>
      <c r="D108" s="88" t="s">
        <v>37</v>
      </c>
      <c r="E108">
        <v>0</v>
      </c>
    </row>
    <row r="109" spans="1:5" x14ac:dyDescent="0.4">
      <c r="A109" t="s">
        <v>90</v>
      </c>
      <c r="B109" t="s">
        <v>89</v>
      </c>
      <c r="C109">
        <f>INDEX(Categories!C:C,MATCH(D109,Categories!D:D,0))</f>
        <v>11</v>
      </c>
      <c r="D109" s="88" t="s">
        <v>601</v>
      </c>
      <c r="E109">
        <v>0</v>
      </c>
    </row>
    <row r="110" spans="1:5" x14ac:dyDescent="0.4">
      <c r="A110" t="s">
        <v>90</v>
      </c>
      <c r="B110" t="s">
        <v>89</v>
      </c>
      <c r="C110">
        <f>INDEX(Categories!C:C,MATCH(D110,Categories!D:D,0))</f>
        <v>12</v>
      </c>
      <c r="D110" s="88" t="s">
        <v>602</v>
      </c>
      <c r="E110">
        <v>0</v>
      </c>
    </row>
    <row r="111" spans="1:5" x14ac:dyDescent="0.4">
      <c r="A111" t="s">
        <v>90</v>
      </c>
      <c r="B111" t="s">
        <v>89</v>
      </c>
      <c r="C111">
        <f>INDEX(Categories!C:C,MATCH(D111,Categories!D:D,0))</f>
        <v>13</v>
      </c>
      <c r="D111" s="88" t="s">
        <v>604</v>
      </c>
      <c r="E111">
        <v>0</v>
      </c>
    </row>
    <row r="112" spans="1:5" x14ac:dyDescent="0.4">
      <c r="A112" t="s">
        <v>90</v>
      </c>
      <c r="B112" t="s">
        <v>89</v>
      </c>
      <c r="C112">
        <f>INDEX(Categories!C:C,MATCH(D112,Categories!D:D,0))</f>
        <v>14</v>
      </c>
      <c r="D112" s="88" t="s">
        <v>41</v>
      </c>
      <c r="E112">
        <v>0</v>
      </c>
    </row>
    <row r="113" spans="1:5" x14ac:dyDescent="0.4">
      <c r="A113" t="s">
        <v>90</v>
      </c>
      <c r="B113" t="s">
        <v>89</v>
      </c>
      <c r="C113">
        <f>INDEX(Categories!C:C,MATCH(D113,Categories!D:D,0))</f>
        <v>19</v>
      </c>
      <c r="D113" s="88" t="s">
        <v>48</v>
      </c>
      <c r="E113">
        <v>0</v>
      </c>
    </row>
    <row r="114" spans="1:5" x14ac:dyDescent="0.4">
      <c r="A114" t="s">
        <v>90</v>
      </c>
      <c r="B114" t="s">
        <v>89</v>
      </c>
      <c r="C114">
        <f>INDEX(Categories!C:C,MATCH(D114,Categories!D:D,0))</f>
        <v>26</v>
      </c>
      <c r="D114" s="88" t="s">
        <v>57</v>
      </c>
      <c r="E114">
        <v>1636</v>
      </c>
    </row>
    <row r="115" spans="1:5" x14ac:dyDescent="0.4">
      <c r="A115" t="s">
        <v>90</v>
      </c>
      <c r="B115" t="s">
        <v>89</v>
      </c>
      <c r="C115">
        <f>INDEX(Categories!C:C,MATCH(D115,Categories!D:D,0))</f>
        <v>27</v>
      </c>
      <c r="D115" s="88" t="s">
        <v>58</v>
      </c>
      <c r="E115">
        <v>0</v>
      </c>
    </row>
    <row r="116" spans="1:5" x14ac:dyDescent="0.4">
      <c r="A116" t="s">
        <v>90</v>
      </c>
      <c r="B116" t="s">
        <v>89</v>
      </c>
      <c r="C116">
        <f>INDEX(Categories!C:C,MATCH(D116,Categories!D:D,0))</f>
        <v>28</v>
      </c>
      <c r="D116" s="88" t="s">
        <v>59</v>
      </c>
      <c r="E116">
        <v>0</v>
      </c>
    </row>
    <row r="117" spans="1:5" x14ac:dyDescent="0.4">
      <c r="A117" t="s">
        <v>90</v>
      </c>
      <c r="B117" t="s">
        <v>89</v>
      </c>
      <c r="C117">
        <f>INDEX(Categories!C:C,MATCH(D117,Categories!D:D,0))</f>
        <v>29</v>
      </c>
      <c r="D117" s="88" t="s">
        <v>92</v>
      </c>
      <c r="E117">
        <v>8687</v>
      </c>
    </row>
    <row r="118" spans="1:5" x14ac:dyDescent="0.4">
      <c r="A118" t="s">
        <v>623</v>
      </c>
      <c r="B118" t="s">
        <v>624</v>
      </c>
      <c r="C118">
        <f>INDEX(Categories!C:C,MATCH(D118,Categories!D:D,0))</f>
        <v>1</v>
      </c>
      <c r="D118" s="88" t="s">
        <v>595</v>
      </c>
      <c r="E118">
        <v>24238</v>
      </c>
    </row>
    <row r="119" spans="1:5" x14ac:dyDescent="0.4">
      <c r="A119" t="s">
        <v>623</v>
      </c>
      <c r="B119" t="s">
        <v>624</v>
      </c>
      <c r="C119">
        <f>INDEX(Categories!C:C,MATCH(D119,Categories!D:D,0))</f>
        <v>2</v>
      </c>
      <c r="D119" s="88" t="s">
        <v>597</v>
      </c>
      <c r="E119">
        <v>0</v>
      </c>
    </row>
    <row r="120" spans="1:5" x14ac:dyDescent="0.4">
      <c r="A120" t="s">
        <v>623</v>
      </c>
      <c r="B120" t="s">
        <v>624</v>
      </c>
      <c r="C120">
        <f>INDEX(Categories!C:C,MATCH(D120,Categories!D:D,0))</f>
        <v>3</v>
      </c>
      <c r="D120" s="88" t="s">
        <v>30</v>
      </c>
      <c r="E120">
        <v>0</v>
      </c>
    </row>
    <row r="121" spans="1:5" x14ac:dyDescent="0.4">
      <c r="A121" t="s">
        <v>623</v>
      </c>
      <c r="B121" t="s">
        <v>624</v>
      </c>
      <c r="C121">
        <f>INDEX(Categories!C:C,MATCH(D121,Categories!D:D,0))</f>
        <v>4</v>
      </c>
      <c r="D121" s="88" t="s">
        <v>31</v>
      </c>
      <c r="E121">
        <v>0</v>
      </c>
    </row>
    <row r="122" spans="1:5" x14ac:dyDescent="0.4">
      <c r="A122" t="s">
        <v>623</v>
      </c>
      <c r="B122" t="s">
        <v>624</v>
      </c>
      <c r="C122">
        <f>INDEX(Categories!C:C,MATCH(D122,Categories!D:D,0))</f>
        <v>6</v>
      </c>
      <c r="D122" s="88" t="s">
        <v>34</v>
      </c>
      <c r="E122">
        <v>0</v>
      </c>
    </row>
    <row r="123" spans="1:5" x14ac:dyDescent="0.4">
      <c r="A123" t="s">
        <v>623</v>
      </c>
      <c r="B123" t="s">
        <v>624</v>
      </c>
      <c r="C123">
        <f>INDEX(Categories!C:C,MATCH(D123,Categories!D:D,0))</f>
        <v>7</v>
      </c>
      <c r="D123" s="88" t="s">
        <v>35</v>
      </c>
      <c r="E123">
        <v>40029</v>
      </c>
    </row>
    <row r="124" spans="1:5" x14ac:dyDescent="0.4">
      <c r="A124" t="s">
        <v>623</v>
      </c>
      <c r="B124" t="s">
        <v>624</v>
      </c>
      <c r="C124">
        <f>INDEX(Categories!C:C,MATCH(D124,Categories!D:D,0))</f>
        <v>10</v>
      </c>
      <c r="D124" s="88" t="s">
        <v>38</v>
      </c>
      <c r="E124">
        <v>21484</v>
      </c>
    </row>
    <row r="125" spans="1:5" x14ac:dyDescent="0.4">
      <c r="A125" t="s">
        <v>623</v>
      </c>
      <c r="B125" t="s">
        <v>624</v>
      </c>
      <c r="C125">
        <f>INDEX(Categories!C:C,MATCH(D125,Categories!D:D,0))</f>
        <v>15</v>
      </c>
      <c r="D125" s="88" t="s">
        <v>42</v>
      </c>
      <c r="E125">
        <v>0</v>
      </c>
    </row>
    <row r="126" spans="1:5" x14ac:dyDescent="0.4">
      <c r="A126" t="s">
        <v>623</v>
      </c>
      <c r="B126" t="s">
        <v>624</v>
      </c>
      <c r="C126">
        <f>INDEX(Categories!C:C,MATCH(D126,Categories!D:D,0))</f>
        <v>16</v>
      </c>
      <c r="D126" s="88" t="s">
        <v>45</v>
      </c>
      <c r="E126">
        <v>0</v>
      </c>
    </row>
    <row r="127" spans="1:5" x14ac:dyDescent="0.4">
      <c r="A127" t="s">
        <v>623</v>
      </c>
      <c r="B127" t="s">
        <v>624</v>
      </c>
      <c r="C127">
        <f>INDEX(Categories!C:C,MATCH(D127,Categories!D:D,0))</f>
        <v>17</v>
      </c>
      <c r="D127" s="88" t="s">
        <v>46</v>
      </c>
      <c r="E127">
        <v>0</v>
      </c>
    </row>
    <row r="128" spans="1:5" x14ac:dyDescent="0.4">
      <c r="A128" t="s">
        <v>623</v>
      </c>
      <c r="B128" t="s">
        <v>624</v>
      </c>
      <c r="C128">
        <f>INDEX(Categories!C:C,MATCH(D128,Categories!D:D,0))</f>
        <v>18</v>
      </c>
      <c r="D128" s="88" t="s">
        <v>47</v>
      </c>
      <c r="E128">
        <v>0</v>
      </c>
    </row>
    <row r="129" spans="1:5" x14ac:dyDescent="0.4">
      <c r="A129" t="s">
        <v>623</v>
      </c>
      <c r="B129" t="s">
        <v>624</v>
      </c>
      <c r="C129">
        <f>INDEX(Categories!C:C,MATCH(D129,Categories!D:D,0))</f>
        <v>20</v>
      </c>
      <c r="D129" s="88" t="s">
        <v>49</v>
      </c>
      <c r="E129">
        <v>0</v>
      </c>
    </row>
    <row r="130" spans="1:5" x14ac:dyDescent="0.4">
      <c r="A130" t="s">
        <v>623</v>
      </c>
      <c r="B130" t="s">
        <v>624</v>
      </c>
      <c r="C130">
        <f>INDEX(Categories!C:C,MATCH(D130,Categories!D:D,0))</f>
        <v>21</v>
      </c>
      <c r="D130" s="88" t="s">
        <v>50</v>
      </c>
      <c r="E130">
        <v>0</v>
      </c>
    </row>
    <row r="131" spans="1:5" x14ac:dyDescent="0.4">
      <c r="A131" t="s">
        <v>623</v>
      </c>
      <c r="B131" t="s">
        <v>624</v>
      </c>
      <c r="C131">
        <f>INDEX(Categories!C:C,MATCH(D131,Categories!D:D,0))</f>
        <v>22</v>
      </c>
      <c r="D131" s="88" t="s">
        <v>51</v>
      </c>
      <c r="E131">
        <v>1312</v>
      </c>
    </row>
    <row r="132" spans="1:5" x14ac:dyDescent="0.4">
      <c r="A132" t="s">
        <v>623</v>
      </c>
      <c r="B132" t="s">
        <v>624</v>
      </c>
      <c r="C132">
        <f>INDEX(Categories!C:C,MATCH(D132,Categories!D:D,0))</f>
        <v>23</v>
      </c>
      <c r="D132" s="88" t="s">
        <v>52</v>
      </c>
      <c r="E132">
        <v>1431</v>
      </c>
    </row>
    <row r="133" spans="1:5" x14ac:dyDescent="0.4">
      <c r="A133" t="s">
        <v>623</v>
      </c>
      <c r="B133" t="s">
        <v>624</v>
      </c>
      <c r="C133">
        <f>INDEX(Categories!C:C,MATCH(D133,Categories!D:D,0))</f>
        <v>24</v>
      </c>
      <c r="D133" s="88" t="s">
        <v>53</v>
      </c>
      <c r="E133">
        <v>0</v>
      </c>
    </row>
    <row r="134" spans="1:5" x14ac:dyDescent="0.4">
      <c r="A134" t="s">
        <v>623</v>
      </c>
      <c r="B134" t="s">
        <v>624</v>
      </c>
      <c r="C134">
        <f>INDEX(Categories!C:C,MATCH(D134,Categories!D:D,0))</f>
        <v>25</v>
      </c>
      <c r="D134" s="88" t="s">
        <v>56</v>
      </c>
      <c r="E134">
        <v>8098</v>
      </c>
    </row>
    <row r="135" spans="1:5" x14ac:dyDescent="0.4">
      <c r="A135" t="s">
        <v>623</v>
      </c>
      <c r="B135" t="s">
        <v>624</v>
      </c>
      <c r="C135">
        <f>INDEX(Categories!C:C,MATCH(D135,Categories!D:D,0))</f>
        <v>5</v>
      </c>
      <c r="D135" s="88" t="s">
        <v>32</v>
      </c>
      <c r="E135">
        <v>15835</v>
      </c>
    </row>
    <row r="136" spans="1:5" x14ac:dyDescent="0.4">
      <c r="A136" t="s">
        <v>623</v>
      </c>
      <c r="B136" t="s">
        <v>624</v>
      </c>
      <c r="C136">
        <f>INDEX(Categories!C:C,MATCH(D136,Categories!D:D,0))</f>
        <v>8</v>
      </c>
      <c r="D136" s="88" t="s">
        <v>36</v>
      </c>
      <c r="E136">
        <v>6884</v>
      </c>
    </row>
    <row r="137" spans="1:5" x14ac:dyDescent="0.4">
      <c r="A137" t="s">
        <v>623</v>
      </c>
      <c r="B137" t="s">
        <v>624</v>
      </c>
      <c r="C137">
        <f>INDEX(Categories!C:C,MATCH(D137,Categories!D:D,0))</f>
        <v>9</v>
      </c>
      <c r="D137" s="88" t="s">
        <v>37</v>
      </c>
      <c r="E137">
        <v>0</v>
      </c>
    </row>
    <row r="138" spans="1:5" x14ac:dyDescent="0.4">
      <c r="A138" t="s">
        <v>623</v>
      </c>
      <c r="B138" t="s">
        <v>624</v>
      </c>
      <c r="C138">
        <f>INDEX(Categories!C:C,MATCH(D138,Categories!D:D,0))</f>
        <v>11</v>
      </c>
      <c r="D138" s="88" t="s">
        <v>601</v>
      </c>
      <c r="E138">
        <v>0</v>
      </c>
    </row>
    <row r="139" spans="1:5" x14ac:dyDescent="0.4">
      <c r="A139" t="s">
        <v>623</v>
      </c>
      <c r="B139" t="s">
        <v>624</v>
      </c>
      <c r="C139">
        <f>INDEX(Categories!C:C,MATCH(D139,Categories!D:D,0))</f>
        <v>12</v>
      </c>
      <c r="D139" s="88" t="s">
        <v>602</v>
      </c>
      <c r="E139">
        <v>107354</v>
      </c>
    </row>
    <row r="140" spans="1:5" x14ac:dyDescent="0.4">
      <c r="A140" t="s">
        <v>623</v>
      </c>
      <c r="B140" t="s">
        <v>624</v>
      </c>
      <c r="C140">
        <f>INDEX(Categories!C:C,MATCH(D140,Categories!D:D,0))</f>
        <v>13</v>
      </c>
      <c r="D140" s="88" t="s">
        <v>604</v>
      </c>
      <c r="E140">
        <v>335828</v>
      </c>
    </row>
    <row r="141" spans="1:5" x14ac:dyDescent="0.4">
      <c r="A141" t="s">
        <v>623</v>
      </c>
      <c r="B141" t="s">
        <v>624</v>
      </c>
      <c r="C141">
        <f>INDEX(Categories!C:C,MATCH(D141,Categories!D:D,0))</f>
        <v>14</v>
      </c>
      <c r="D141" s="88" t="s">
        <v>41</v>
      </c>
      <c r="E141">
        <v>0</v>
      </c>
    </row>
    <row r="142" spans="1:5" x14ac:dyDescent="0.4">
      <c r="A142" t="s">
        <v>623</v>
      </c>
      <c r="B142" t="s">
        <v>624</v>
      </c>
      <c r="C142">
        <f>INDEX(Categories!C:C,MATCH(D142,Categories!D:D,0))</f>
        <v>19</v>
      </c>
      <c r="D142" s="88" t="s">
        <v>48</v>
      </c>
      <c r="E142">
        <v>0</v>
      </c>
    </row>
    <row r="143" spans="1:5" x14ac:dyDescent="0.4">
      <c r="A143" t="s">
        <v>623</v>
      </c>
      <c r="B143" t="s">
        <v>624</v>
      </c>
      <c r="C143">
        <f>INDEX(Categories!C:C,MATCH(D143,Categories!D:D,0))</f>
        <v>26</v>
      </c>
      <c r="D143" s="88" t="s">
        <v>57</v>
      </c>
      <c r="E143">
        <v>0</v>
      </c>
    </row>
    <row r="144" spans="1:5" x14ac:dyDescent="0.4">
      <c r="A144" t="s">
        <v>623</v>
      </c>
      <c r="B144" t="s">
        <v>624</v>
      </c>
      <c r="C144">
        <f>INDEX(Categories!C:C,MATCH(D144,Categories!D:D,0))</f>
        <v>27</v>
      </c>
      <c r="D144" s="88" t="s">
        <v>58</v>
      </c>
      <c r="E144">
        <v>0</v>
      </c>
    </row>
    <row r="145" spans="1:5" x14ac:dyDescent="0.4">
      <c r="A145" t="s">
        <v>623</v>
      </c>
      <c r="B145" t="s">
        <v>624</v>
      </c>
      <c r="C145">
        <f>INDEX(Categories!C:C,MATCH(D145,Categories!D:D,0))</f>
        <v>28</v>
      </c>
      <c r="D145" s="88" t="s">
        <v>59</v>
      </c>
      <c r="E145">
        <v>0</v>
      </c>
    </row>
    <row r="146" spans="1:5" x14ac:dyDescent="0.4">
      <c r="A146" t="s">
        <v>623</v>
      </c>
      <c r="B146" t="s">
        <v>624</v>
      </c>
      <c r="C146">
        <f>INDEX(Categories!C:C,MATCH(D146,Categories!D:D,0))</f>
        <v>29</v>
      </c>
      <c r="D146" s="88" t="s">
        <v>92</v>
      </c>
      <c r="E146">
        <v>0</v>
      </c>
    </row>
    <row r="147" spans="1:5" x14ac:dyDescent="0.4">
      <c r="A147" t="s">
        <v>95</v>
      </c>
      <c r="B147" t="s">
        <v>94</v>
      </c>
      <c r="C147">
        <f>INDEX(Categories!C:C,MATCH(D147,Categories!D:D,0))</f>
        <v>1</v>
      </c>
      <c r="D147" s="88" t="s">
        <v>595</v>
      </c>
      <c r="E147">
        <v>0</v>
      </c>
    </row>
    <row r="148" spans="1:5" x14ac:dyDescent="0.4">
      <c r="A148" t="s">
        <v>95</v>
      </c>
      <c r="B148" t="s">
        <v>94</v>
      </c>
      <c r="C148">
        <f>INDEX(Categories!C:C,MATCH(D148,Categories!D:D,0))</f>
        <v>2</v>
      </c>
      <c r="D148" s="88" t="s">
        <v>597</v>
      </c>
      <c r="E148">
        <v>0</v>
      </c>
    </row>
    <row r="149" spans="1:5" x14ac:dyDescent="0.4">
      <c r="A149" t="s">
        <v>95</v>
      </c>
      <c r="B149" t="s">
        <v>94</v>
      </c>
      <c r="C149">
        <f>INDEX(Categories!C:C,MATCH(D149,Categories!D:D,0))</f>
        <v>3</v>
      </c>
      <c r="D149" s="88" t="s">
        <v>30</v>
      </c>
      <c r="E149">
        <v>9000</v>
      </c>
    </row>
    <row r="150" spans="1:5" x14ac:dyDescent="0.4">
      <c r="A150" t="s">
        <v>95</v>
      </c>
      <c r="B150" t="s">
        <v>94</v>
      </c>
      <c r="C150">
        <f>INDEX(Categories!C:C,MATCH(D150,Categories!D:D,0))</f>
        <v>4</v>
      </c>
      <c r="D150" s="88" t="s">
        <v>31</v>
      </c>
      <c r="E150">
        <v>0</v>
      </c>
    </row>
    <row r="151" spans="1:5" x14ac:dyDescent="0.4">
      <c r="A151" t="s">
        <v>95</v>
      </c>
      <c r="B151" t="s">
        <v>94</v>
      </c>
      <c r="C151">
        <f>INDEX(Categories!C:C,MATCH(D151,Categories!D:D,0))</f>
        <v>6</v>
      </c>
      <c r="D151" s="88" t="s">
        <v>34</v>
      </c>
      <c r="E151">
        <v>0</v>
      </c>
    </row>
    <row r="152" spans="1:5" x14ac:dyDescent="0.4">
      <c r="A152" t="s">
        <v>95</v>
      </c>
      <c r="B152" t="s">
        <v>94</v>
      </c>
      <c r="C152">
        <f>INDEX(Categories!C:C,MATCH(D152,Categories!D:D,0))</f>
        <v>7</v>
      </c>
      <c r="D152" s="88" t="s">
        <v>35</v>
      </c>
      <c r="E152">
        <v>3000</v>
      </c>
    </row>
    <row r="153" spans="1:5" x14ac:dyDescent="0.4">
      <c r="A153" t="s">
        <v>95</v>
      </c>
      <c r="B153" t="s">
        <v>94</v>
      </c>
      <c r="C153">
        <f>INDEX(Categories!C:C,MATCH(D153,Categories!D:D,0))</f>
        <v>10</v>
      </c>
      <c r="D153" s="88" t="s">
        <v>38</v>
      </c>
      <c r="E153">
        <v>3000</v>
      </c>
    </row>
    <row r="154" spans="1:5" x14ac:dyDescent="0.4">
      <c r="A154" t="s">
        <v>95</v>
      </c>
      <c r="B154" t="s">
        <v>94</v>
      </c>
      <c r="C154">
        <f>INDEX(Categories!C:C,MATCH(D154,Categories!D:D,0))</f>
        <v>15</v>
      </c>
      <c r="D154" s="88" t="s">
        <v>42</v>
      </c>
      <c r="E154">
        <v>0</v>
      </c>
    </row>
    <row r="155" spans="1:5" x14ac:dyDescent="0.4">
      <c r="A155" t="s">
        <v>95</v>
      </c>
      <c r="B155" t="s">
        <v>94</v>
      </c>
      <c r="C155">
        <f>INDEX(Categories!C:C,MATCH(D155,Categories!D:D,0))</f>
        <v>16</v>
      </c>
      <c r="D155" s="88" t="s">
        <v>45</v>
      </c>
      <c r="E155">
        <v>0</v>
      </c>
    </row>
    <row r="156" spans="1:5" x14ac:dyDescent="0.4">
      <c r="A156" t="s">
        <v>95</v>
      </c>
      <c r="B156" t="s">
        <v>94</v>
      </c>
      <c r="C156">
        <f>INDEX(Categories!C:C,MATCH(D156,Categories!D:D,0))</f>
        <v>17</v>
      </c>
      <c r="D156" s="88" t="s">
        <v>46</v>
      </c>
      <c r="E156">
        <v>0</v>
      </c>
    </row>
    <row r="157" spans="1:5" x14ac:dyDescent="0.4">
      <c r="A157" t="s">
        <v>95</v>
      </c>
      <c r="B157" t="s">
        <v>94</v>
      </c>
      <c r="C157">
        <f>INDEX(Categories!C:C,MATCH(D157,Categories!D:D,0))</f>
        <v>18</v>
      </c>
      <c r="D157" s="88" t="s">
        <v>47</v>
      </c>
      <c r="E157">
        <v>0</v>
      </c>
    </row>
    <row r="158" spans="1:5" x14ac:dyDescent="0.4">
      <c r="A158" t="s">
        <v>95</v>
      </c>
      <c r="B158" t="s">
        <v>94</v>
      </c>
      <c r="C158">
        <f>INDEX(Categories!C:C,MATCH(D158,Categories!D:D,0))</f>
        <v>20</v>
      </c>
      <c r="D158" s="88" t="s">
        <v>49</v>
      </c>
      <c r="E158">
        <v>0</v>
      </c>
    </row>
    <row r="159" spans="1:5" x14ac:dyDescent="0.4">
      <c r="A159" t="s">
        <v>95</v>
      </c>
      <c r="B159" t="s">
        <v>94</v>
      </c>
      <c r="C159">
        <f>INDEX(Categories!C:C,MATCH(D159,Categories!D:D,0))</f>
        <v>21</v>
      </c>
      <c r="D159" s="88" t="s">
        <v>50</v>
      </c>
      <c r="E159">
        <v>0</v>
      </c>
    </row>
    <row r="160" spans="1:5" x14ac:dyDescent="0.4">
      <c r="A160" t="s">
        <v>95</v>
      </c>
      <c r="B160" t="s">
        <v>94</v>
      </c>
      <c r="C160">
        <f>INDEX(Categories!C:C,MATCH(D160,Categories!D:D,0))</f>
        <v>22</v>
      </c>
      <c r="D160" s="88" t="s">
        <v>51</v>
      </c>
      <c r="E160">
        <v>0</v>
      </c>
    </row>
    <row r="161" spans="1:5" x14ac:dyDescent="0.4">
      <c r="A161" t="s">
        <v>95</v>
      </c>
      <c r="B161" t="s">
        <v>94</v>
      </c>
      <c r="C161">
        <f>INDEX(Categories!C:C,MATCH(D161,Categories!D:D,0))</f>
        <v>23</v>
      </c>
      <c r="D161" s="88" t="s">
        <v>52</v>
      </c>
      <c r="E161">
        <v>0</v>
      </c>
    </row>
    <row r="162" spans="1:5" x14ac:dyDescent="0.4">
      <c r="A162" t="s">
        <v>95</v>
      </c>
      <c r="B162" t="s">
        <v>94</v>
      </c>
      <c r="C162">
        <f>INDEX(Categories!C:C,MATCH(D162,Categories!D:D,0))</f>
        <v>24</v>
      </c>
      <c r="D162" s="88" t="s">
        <v>53</v>
      </c>
      <c r="E162">
        <v>0</v>
      </c>
    </row>
    <row r="163" spans="1:5" x14ac:dyDescent="0.4">
      <c r="A163" t="s">
        <v>95</v>
      </c>
      <c r="B163" t="s">
        <v>94</v>
      </c>
      <c r="C163">
        <f>INDEX(Categories!C:C,MATCH(D163,Categories!D:D,0))</f>
        <v>25</v>
      </c>
      <c r="D163" s="88" t="s">
        <v>56</v>
      </c>
      <c r="E163">
        <v>0</v>
      </c>
    </row>
    <row r="164" spans="1:5" x14ac:dyDescent="0.4">
      <c r="A164" t="s">
        <v>95</v>
      </c>
      <c r="B164" t="s">
        <v>94</v>
      </c>
      <c r="C164">
        <f>INDEX(Categories!C:C,MATCH(D164,Categories!D:D,0))</f>
        <v>5</v>
      </c>
      <c r="D164" s="88" t="s">
        <v>32</v>
      </c>
      <c r="E164">
        <v>0</v>
      </c>
    </row>
    <row r="165" spans="1:5" x14ac:dyDescent="0.4">
      <c r="A165" t="s">
        <v>95</v>
      </c>
      <c r="B165" t="s">
        <v>94</v>
      </c>
      <c r="C165">
        <f>INDEX(Categories!C:C,MATCH(D165,Categories!D:D,0))</f>
        <v>8</v>
      </c>
      <c r="D165" s="88" t="s">
        <v>36</v>
      </c>
      <c r="E165">
        <v>1400</v>
      </c>
    </row>
    <row r="166" spans="1:5" x14ac:dyDescent="0.4">
      <c r="A166" t="s">
        <v>95</v>
      </c>
      <c r="B166" t="s">
        <v>94</v>
      </c>
      <c r="C166">
        <f>INDEX(Categories!C:C,MATCH(D166,Categories!D:D,0))</f>
        <v>9</v>
      </c>
      <c r="D166" s="88" t="s">
        <v>37</v>
      </c>
      <c r="E166">
        <v>0</v>
      </c>
    </row>
    <row r="167" spans="1:5" x14ac:dyDescent="0.4">
      <c r="A167" t="s">
        <v>95</v>
      </c>
      <c r="B167" t="s">
        <v>94</v>
      </c>
      <c r="C167">
        <f>INDEX(Categories!C:C,MATCH(D167,Categories!D:D,0))</f>
        <v>11</v>
      </c>
      <c r="D167" s="88" t="s">
        <v>601</v>
      </c>
      <c r="E167">
        <v>0</v>
      </c>
    </row>
    <row r="168" spans="1:5" x14ac:dyDescent="0.4">
      <c r="A168" t="s">
        <v>95</v>
      </c>
      <c r="B168" t="s">
        <v>94</v>
      </c>
      <c r="C168">
        <f>INDEX(Categories!C:C,MATCH(D168,Categories!D:D,0))</f>
        <v>12</v>
      </c>
      <c r="D168" s="88" t="s">
        <v>602</v>
      </c>
      <c r="E168">
        <v>0</v>
      </c>
    </row>
    <row r="169" spans="1:5" x14ac:dyDescent="0.4">
      <c r="A169" t="s">
        <v>95</v>
      </c>
      <c r="B169" t="s">
        <v>94</v>
      </c>
      <c r="C169">
        <f>INDEX(Categories!C:C,MATCH(D169,Categories!D:D,0))</f>
        <v>13</v>
      </c>
      <c r="D169" s="88" t="s">
        <v>604</v>
      </c>
      <c r="E169">
        <v>0</v>
      </c>
    </row>
    <row r="170" spans="1:5" x14ac:dyDescent="0.4">
      <c r="A170" t="s">
        <v>95</v>
      </c>
      <c r="B170" t="s">
        <v>94</v>
      </c>
      <c r="C170">
        <f>INDEX(Categories!C:C,MATCH(D170,Categories!D:D,0))</f>
        <v>14</v>
      </c>
      <c r="D170" s="88" t="s">
        <v>41</v>
      </c>
      <c r="E170">
        <v>0</v>
      </c>
    </row>
    <row r="171" spans="1:5" x14ac:dyDescent="0.4">
      <c r="A171" t="s">
        <v>95</v>
      </c>
      <c r="B171" t="s">
        <v>94</v>
      </c>
      <c r="C171">
        <f>INDEX(Categories!C:C,MATCH(D171,Categories!D:D,0))</f>
        <v>19</v>
      </c>
      <c r="D171" s="88" t="s">
        <v>48</v>
      </c>
      <c r="E171">
        <v>0</v>
      </c>
    </row>
    <row r="172" spans="1:5" x14ac:dyDescent="0.4">
      <c r="A172" t="s">
        <v>95</v>
      </c>
      <c r="B172" t="s">
        <v>94</v>
      </c>
      <c r="C172">
        <f>INDEX(Categories!C:C,MATCH(D172,Categories!D:D,0))</f>
        <v>26</v>
      </c>
      <c r="D172" s="88" t="s">
        <v>57</v>
      </c>
      <c r="E172">
        <v>0</v>
      </c>
    </row>
    <row r="173" spans="1:5" x14ac:dyDescent="0.4">
      <c r="A173" t="s">
        <v>95</v>
      </c>
      <c r="B173" t="s">
        <v>94</v>
      </c>
      <c r="C173">
        <f>INDEX(Categories!C:C,MATCH(D173,Categories!D:D,0))</f>
        <v>27</v>
      </c>
      <c r="D173" s="88" t="s">
        <v>58</v>
      </c>
      <c r="E173">
        <v>0</v>
      </c>
    </row>
    <row r="174" spans="1:5" x14ac:dyDescent="0.4">
      <c r="A174" t="s">
        <v>95</v>
      </c>
      <c r="B174" t="s">
        <v>94</v>
      </c>
      <c r="C174">
        <f>INDEX(Categories!C:C,MATCH(D174,Categories!D:D,0))</f>
        <v>28</v>
      </c>
      <c r="D174" s="88" t="s">
        <v>59</v>
      </c>
      <c r="E174">
        <v>0</v>
      </c>
    </row>
    <row r="175" spans="1:5" x14ac:dyDescent="0.4">
      <c r="A175" t="s">
        <v>95</v>
      </c>
      <c r="B175" t="s">
        <v>94</v>
      </c>
      <c r="C175">
        <f>INDEX(Categories!C:C,MATCH(D175,Categories!D:D,0))</f>
        <v>29</v>
      </c>
      <c r="D175" s="88" t="s">
        <v>92</v>
      </c>
      <c r="E175">
        <v>2000</v>
      </c>
    </row>
    <row r="176" spans="1:5" x14ac:dyDescent="0.4">
      <c r="A176" t="s">
        <v>625</v>
      </c>
      <c r="B176" t="s">
        <v>626</v>
      </c>
      <c r="C176">
        <f>INDEX(Categories!C:C,MATCH(D176,Categories!D:D,0))</f>
        <v>1</v>
      </c>
      <c r="D176" s="88" t="s">
        <v>595</v>
      </c>
      <c r="E176">
        <v>75731</v>
      </c>
    </row>
    <row r="177" spans="1:5" x14ac:dyDescent="0.4">
      <c r="A177" t="s">
        <v>625</v>
      </c>
      <c r="B177" t="s">
        <v>626</v>
      </c>
      <c r="C177">
        <f>INDEX(Categories!C:C,MATCH(D177,Categories!D:D,0))</f>
        <v>2</v>
      </c>
      <c r="D177" s="88" t="s">
        <v>597</v>
      </c>
      <c r="E177">
        <v>0</v>
      </c>
    </row>
    <row r="178" spans="1:5" x14ac:dyDescent="0.4">
      <c r="A178" t="s">
        <v>625</v>
      </c>
      <c r="B178" t="s">
        <v>626</v>
      </c>
      <c r="C178">
        <f>INDEX(Categories!C:C,MATCH(D178,Categories!D:D,0))</f>
        <v>3</v>
      </c>
      <c r="D178" s="88" t="s">
        <v>30</v>
      </c>
      <c r="E178">
        <v>0</v>
      </c>
    </row>
    <row r="179" spans="1:5" x14ac:dyDescent="0.4">
      <c r="A179" t="s">
        <v>625</v>
      </c>
      <c r="B179" t="s">
        <v>626</v>
      </c>
      <c r="C179">
        <f>INDEX(Categories!C:C,MATCH(D179,Categories!D:D,0))</f>
        <v>4</v>
      </c>
      <c r="D179" s="88" t="s">
        <v>31</v>
      </c>
      <c r="E179">
        <v>9422</v>
      </c>
    </row>
    <row r="180" spans="1:5" x14ac:dyDescent="0.4">
      <c r="A180" t="s">
        <v>625</v>
      </c>
      <c r="B180" t="s">
        <v>626</v>
      </c>
      <c r="C180">
        <f>INDEX(Categories!C:C,MATCH(D180,Categories!D:D,0))</f>
        <v>6</v>
      </c>
      <c r="D180" s="88" t="s">
        <v>34</v>
      </c>
      <c r="E180">
        <v>0</v>
      </c>
    </row>
    <row r="181" spans="1:5" x14ac:dyDescent="0.4">
      <c r="A181" t="s">
        <v>625</v>
      </c>
      <c r="B181" t="s">
        <v>626</v>
      </c>
      <c r="C181">
        <f>INDEX(Categories!C:C,MATCH(D181,Categories!D:D,0))</f>
        <v>7</v>
      </c>
      <c r="D181" s="88" t="s">
        <v>35</v>
      </c>
      <c r="E181">
        <v>0</v>
      </c>
    </row>
    <row r="182" spans="1:5" x14ac:dyDescent="0.4">
      <c r="A182" t="s">
        <v>625</v>
      </c>
      <c r="B182" t="s">
        <v>626</v>
      </c>
      <c r="C182">
        <f>INDEX(Categories!C:C,MATCH(D182,Categories!D:D,0))</f>
        <v>10</v>
      </c>
      <c r="D182" s="88" t="s">
        <v>38</v>
      </c>
      <c r="E182">
        <v>64196</v>
      </c>
    </row>
    <row r="183" spans="1:5" x14ac:dyDescent="0.4">
      <c r="A183" t="s">
        <v>625</v>
      </c>
      <c r="B183" t="s">
        <v>626</v>
      </c>
      <c r="C183">
        <f>INDEX(Categories!C:C,MATCH(D183,Categories!D:D,0))</f>
        <v>15</v>
      </c>
      <c r="D183" s="88" t="s">
        <v>42</v>
      </c>
      <c r="E183">
        <v>0</v>
      </c>
    </row>
    <row r="184" spans="1:5" x14ac:dyDescent="0.4">
      <c r="A184" t="s">
        <v>625</v>
      </c>
      <c r="B184" t="s">
        <v>626</v>
      </c>
      <c r="C184">
        <f>INDEX(Categories!C:C,MATCH(D184,Categories!D:D,0))</f>
        <v>16</v>
      </c>
      <c r="D184" s="88" t="s">
        <v>45</v>
      </c>
      <c r="E184">
        <v>0</v>
      </c>
    </row>
    <row r="185" spans="1:5" x14ac:dyDescent="0.4">
      <c r="A185" t="s">
        <v>625</v>
      </c>
      <c r="B185" t="s">
        <v>626</v>
      </c>
      <c r="C185">
        <f>INDEX(Categories!C:C,MATCH(D185,Categories!D:D,0))</f>
        <v>17</v>
      </c>
      <c r="D185" s="88" t="s">
        <v>46</v>
      </c>
      <c r="E185">
        <v>0</v>
      </c>
    </row>
    <row r="186" spans="1:5" x14ac:dyDescent="0.4">
      <c r="A186" t="s">
        <v>625</v>
      </c>
      <c r="B186" t="s">
        <v>626</v>
      </c>
      <c r="C186">
        <f>INDEX(Categories!C:C,MATCH(D186,Categories!D:D,0))</f>
        <v>18</v>
      </c>
      <c r="D186" s="88" t="s">
        <v>47</v>
      </c>
      <c r="E186">
        <v>0</v>
      </c>
    </row>
    <row r="187" spans="1:5" x14ac:dyDescent="0.4">
      <c r="A187" t="s">
        <v>625</v>
      </c>
      <c r="B187" t="s">
        <v>626</v>
      </c>
      <c r="C187">
        <f>INDEX(Categories!C:C,MATCH(D187,Categories!D:D,0))</f>
        <v>20</v>
      </c>
      <c r="D187" s="88" t="s">
        <v>49</v>
      </c>
      <c r="E187">
        <v>0</v>
      </c>
    </row>
    <row r="188" spans="1:5" x14ac:dyDescent="0.4">
      <c r="A188" t="s">
        <v>625</v>
      </c>
      <c r="B188" t="s">
        <v>626</v>
      </c>
      <c r="C188">
        <f>INDEX(Categories!C:C,MATCH(D188,Categories!D:D,0))</f>
        <v>21</v>
      </c>
      <c r="D188" s="88" t="s">
        <v>50</v>
      </c>
      <c r="E188">
        <v>0</v>
      </c>
    </row>
    <row r="189" spans="1:5" x14ac:dyDescent="0.4">
      <c r="A189" t="s">
        <v>625</v>
      </c>
      <c r="B189" t="s">
        <v>626</v>
      </c>
      <c r="C189">
        <f>INDEX(Categories!C:C,MATCH(D189,Categories!D:D,0))</f>
        <v>22</v>
      </c>
      <c r="D189" s="88" t="s">
        <v>51</v>
      </c>
      <c r="E189">
        <v>0</v>
      </c>
    </row>
    <row r="190" spans="1:5" x14ac:dyDescent="0.4">
      <c r="A190" t="s">
        <v>625</v>
      </c>
      <c r="B190" t="s">
        <v>626</v>
      </c>
      <c r="C190">
        <f>INDEX(Categories!C:C,MATCH(D190,Categories!D:D,0))</f>
        <v>23</v>
      </c>
      <c r="D190" s="88" t="s">
        <v>52</v>
      </c>
      <c r="E190">
        <v>0</v>
      </c>
    </row>
    <row r="191" spans="1:5" x14ac:dyDescent="0.4">
      <c r="A191" t="s">
        <v>625</v>
      </c>
      <c r="B191" t="s">
        <v>626</v>
      </c>
      <c r="C191">
        <f>INDEX(Categories!C:C,MATCH(D191,Categories!D:D,0))</f>
        <v>24</v>
      </c>
      <c r="D191" s="88" t="s">
        <v>53</v>
      </c>
      <c r="E191">
        <v>0</v>
      </c>
    </row>
    <row r="192" spans="1:5" x14ac:dyDescent="0.4">
      <c r="A192" t="s">
        <v>625</v>
      </c>
      <c r="B192" t="s">
        <v>626</v>
      </c>
      <c r="C192">
        <f>INDEX(Categories!C:C,MATCH(D192,Categories!D:D,0))</f>
        <v>25</v>
      </c>
      <c r="D192" s="88" t="s">
        <v>56</v>
      </c>
      <c r="E192">
        <v>0</v>
      </c>
    </row>
    <row r="193" spans="1:5" x14ac:dyDescent="0.4">
      <c r="A193" t="s">
        <v>625</v>
      </c>
      <c r="B193" t="s">
        <v>626</v>
      </c>
      <c r="C193">
        <f>INDEX(Categories!C:C,MATCH(D193,Categories!D:D,0))</f>
        <v>5</v>
      </c>
      <c r="D193" s="88" t="s">
        <v>32</v>
      </c>
      <c r="E193">
        <v>0</v>
      </c>
    </row>
    <row r="194" spans="1:5" x14ac:dyDescent="0.4">
      <c r="A194" t="s">
        <v>625</v>
      </c>
      <c r="B194" t="s">
        <v>626</v>
      </c>
      <c r="C194">
        <f>INDEX(Categories!C:C,MATCH(D194,Categories!D:D,0))</f>
        <v>8</v>
      </c>
      <c r="D194" s="88" t="s">
        <v>36</v>
      </c>
      <c r="E194">
        <v>0</v>
      </c>
    </row>
    <row r="195" spans="1:5" x14ac:dyDescent="0.4">
      <c r="A195" t="s">
        <v>625</v>
      </c>
      <c r="B195" t="s">
        <v>626</v>
      </c>
      <c r="C195">
        <f>INDEX(Categories!C:C,MATCH(D195,Categories!D:D,0))</f>
        <v>9</v>
      </c>
      <c r="D195" s="88" t="s">
        <v>37</v>
      </c>
      <c r="E195">
        <v>0</v>
      </c>
    </row>
    <row r="196" spans="1:5" x14ac:dyDescent="0.4">
      <c r="A196" t="s">
        <v>625</v>
      </c>
      <c r="B196" t="s">
        <v>626</v>
      </c>
      <c r="C196">
        <f>INDEX(Categories!C:C,MATCH(D196,Categories!D:D,0))</f>
        <v>11</v>
      </c>
      <c r="D196" s="88" t="s">
        <v>601</v>
      </c>
      <c r="E196">
        <v>0</v>
      </c>
    </row>
    <row r="197" spans="1:5" x14ac:dyDescent="0.4">
      <c r="A197" t="s">
        <v>625</v>
      </c>
      <c r="B197" t="s">
        <v>626</v>
      </c>
      <c r="C197">
        <f>INDEX(Categories!C:C,MATCH(D197,Categories!D:D,0))</f>
        <v>12</v>
      </c>
      <c r="D197" s="88" t="s">
        <v>602</v>
      </c>
      <c r="E197">
        <v>0</v>
      </c>
    </row>
    <row r="198" spans="1:5" x14ac:dyDescent="0.4">
      <c r="A198" t="s">
        <v>625</v>
      </c>
      <c r="B198" t="s">
        <v>626</v>
      </c>
      <c r="C198">
        <f>INDEX(Categories!C:C,MATCH(D198,Categories!D:D,0))</f>
        <v>13</v>
      </c>
      <c r="D198" s="88" t="s">
        <v>604</v>
      </c>
      <c r="E198">
        <v>35000</v>
      </c>
    </row>
    <row r="199" spans="1:5" x14ac:dyDescent="0.4">
      <c r="A199" t="s">
        <v>625</v>
      </c>
      <c r="B199" t="s">
        <v>626</v>
      </c>
      <c r="C199">
        <f>INDEX(Categories!C:C,MATCH(D199,Categories!D:D,0))</f>
        <v>14</v>
      </c>
      <c r="D199" s="88" t="s">
        <v>41</v>
      </c>
      <c r="E199">
        <v>0</v>
      </c>
    </row>
    <row r="200" spans="1:5" x14ac:dyDescent="0.4">
      <c r="A200" t="s">
        <v>625</v>
      </c>
      <c r="B200" t="s">
        <v>626</v>
      </c>
      <c r="C200">
        <f>INDEX(Categories!C:C,MATCH(D200,Categories!D:D,0))</f>
        <v>19</v>
      </c>
      <c r="D200" s="88" t="s">
        <v>48</v>
      </c>
      <c r="E200">
        <v>0</v>
      </c>
    </row>
    <row r="201" spans="1:5" x14ac:dyDescent="0.4">
      <c r="A201" t="s">
        <v>625</v>
      </c>
      <c r="B201" t="s">
        <v>626</v>
      </c>
      <c r="C201">
        <f>INDEX(Categories!C:C,MATCH(D201,Categories!D:D,0))</f>
        <v>26</v>
      </c>
      <c r="D201" s="88" t="s">
        <v>57</v>
      </c>
      <c r="E201">
        <v>0</v>
      </c>
    </row>
    <row r="202" spans="1:5" x14ac:dyDescent="0.4">
      <c r="A202" t="s">
        <v>625</v>
      </c>
      <c r="B202" t="s">
        <v>626</v>
      </c>
      <c r="C202">
        <f>INDEX(Categories!C:C,MATCH(D202,Categories!D:D,0))</f>
        <v>27</v>
      </c>
      <c r="D202" s="88" t="s">
        <v>58</v>
      </c>
      <c r="E202">
        <v>0</v>
      </c>
    </row>
    <row r="203" spans="1:5" x14ac:dyDescent="0.4">
      <c r="A203" t="s">
        <v>625</v>
      </c>
      <c r="B203" t="s">
        <v>626</v>
      </c>
      <c r="C203">
        <f>INDEX(Categories!C:C,MATCH(D203,Categories!D:D,0))</f>
        <v>28</v>
      </c>
      <c r="D203" s="88" t="s">
        <v>59</v>
      </c>
      <c r="E203">
        <v>0</v>
      </c>
    </row>
    <row r="204" spans="1:5" x14ac:dyDescent="0.4">
      <c r="A204" t="s">
        <v>625</v>
      </c>
      <c r="B204" t="s">
        <v>626</v>
      </c>
      <c r="C204">
        <f>INDEX(Categories!C:C,MATCH(D204,Categories!D:D,0))</f>
        <v>29</v>
      </c>
      <c r="D204" s="88" t="s">
        <v>92</v>
      </c>
      <c r="E204">
        <v>0</v>
      </c>
    </row>
    <row r="205" spans="1:5" x14ac:dyDescent="0.4">
      <c r="A205" t="s">
        <v>99</v>
      </c>
      <c r="B205" t="s">
        <v>98</v>
      </c>
      <c r="C205">
        <f>INDEX(Categories!C:C,MATCH(D205,Categories!D:D,0))</f>
        <v>1</v>
      </c>
      <c r="D205" s="88" t="s">
        <v>595</v>
      </c>
      <c r="E205">
        <v>87269</v>
      </c>
    </row>
    <row r="206" spans="1:5" x14ac:dyDescent="0.4">
      <c r="A206" t="s">
        <v>99</v>
      </c>
      <c r="B206" t="s">
        <v>98</v>
      </c>
      <c r="C206">
        <f>INDEX(Categories!C:C,MATCH(D206,Categories!D:D,0))</f>
        <v>2</v>
      </c>
      <c r="D206" s="88" t="s">
        <v>597</v>
      </c>
      <c r="E206">
        <v>0</v>
      </c>
    </row>
    <row r="207" spans="1:5" x14ac:dyDescent="0.4">
      <c r="A207" t="s">
        <v>99</v>
      </c>
      <c r="B207" t="s">
        <v>98</v>
      </c>
      <c r="C207">
        <f>INDEX(Categories!C:C,MATCH(D207,Categories!D:D,0))</f>
        <v>3</v>
      </c>
      <c r="D207" s="88" t="s">
        <v>30</v>
      </c>
      <c r="E207">
        <v>0</v>
      </c>
    </row>
    <row r="208" spans="1:5" x14ac:dyDescent="0.4">
      <c r="A208" t="s">
        <v>99</v>
      </c>
      <c r="B208" t="s">
        <v>98</v>
      </c>
      <c r="C208">
        <f>INDEX(Categories!C:C,MATCH(D208,Categories!D:D,0))</f>
        <v>4</v>
      </c>
      <c r="D208" s="88" t="s">
        <v>31</v>
      </c>
      <c r="E208">
        <v>0</v>
      </c>
    </row>
    <row r="209" spans="1:5" x14ac:dyDescent="0.4">
      <c r="A209" t="s">
        <v>99</v>
      </c>
      <c r="B209" t="s">
        <v>98</v>
      </c>
      <c r="C209">
        <f>INDEX(Categories!C:C,MATCH(D209,Categories!D:D,0))</f>
        <v>6</v>
      </c>
      <c r="D209" s="88" t="s">
        <v>34</v>
      </c>
      <c r="E209">
        <v>0</v>
      </c>
    </row>
    <row r="210" spans="1:5" x14ac:dyDescent="0.4">
      <c r="A210" t="s">
        <v>99</v>
      </c>
      <c r="B210" t="s">
        <v>98</v>
      </c>
      <c r="C210">
        <f>INDEX(Categories!C:C,MATCH(D210,Categories!D:D,0))</f>
        <v>7</v>
      </c>
      <c r="D210" s="88" t="s">
        <v>35</v>
      </c>
      <c r="E210">
        <v>114064</v>
      </c>
    </row>
    <row r="211" spans="1:5" x14ac:dyDescent="0.4">
      <c r="A211" t="s">
        <v>99</v>
      </c>
      <c r="B211" t="s">
        <v>98</v>
      </c>
      <c r="C211">
        <f>INDEX(Categories!C:C,MATCH(D211,Categories!D:D,0))</f>
        <v>10</v>
      </c>
      <c r="D211" s="88" t="s">
        <v>38</v>
      </c>
      <c r="E211">
        <v>122700</v>
      </c>
    </row>
    <row r="212" spans="1:5" x14ac:dyDescent="0.4">
      <c r="A212" t="s">
        <v>99</v>
      </c>
      <c r="B212" t="s">
        <v>98</v>
      </c>
      <c r="C212">
        <f>INDEX(Categories!C:C,MATCH(D212,Categories!D:D,0))</f>
        <v>15</v>
      </c>
      <c r="D212" s="88" t="s">
        <v>42</v>
      </c>
      <c r="E212">
        <v>0</v>
      </c>
    </row>
    <row r="213" spans="1:5" x14ac:dyDescent="0.4">
      <c r="A213" t="s">
        <v>99</v>
      </c>
      <c r="B213" t="s">
        <v>98</v>
      </c>
      <c r="C213">
        <f>INDEX(Categories!C:C,MATCH(D213,Categories!D:D,0))</f>
        <v>16</v>
      </c>
      <c r="D213" s="88" t="s">
        <v>45</v>
      </c>
      <c r="E213">
        <v>7150</v>
      </c>
    </row>
    <row r="214" spans="1:5" x14ac:dyDescent="0.4">
      <c r="A214" t="s">
        <v>99</v>
      </c>
      <c r="B214" t="s">
        <v>98</v>
      </c>
      <c r="C214">
        <f>INDEX(Categories!C:C,MATCH(D214,Categories!D:D,0))</f>
        <v>17</v>
      </c>
      <c r="D214" s="88" t="s">
        <v>46</v>
      </c>
      <c r="E214">
        <v>0</v>
      </c>
    </row>
    <row r="215" spans="1:5" x14ac:dyDescent="0.4">
      <c r="A215" t="s">
        <v>99</v>
      </c>
      <c r="B215" t="s">
        <v>98</v>
      </c>
      <c r="C215">
        <f>INDEX(Categories!C:C,MATCH(D215,Categories!D:D,0))</f>
        <v>18</v>
      </c>
      <c r="D215" s="88" t="s">
        <v>47</v>
      </c>
      <c r="E215">
        <v>18755</v>
      </c>
    </row>
    <row r="216" spans="1:5" x14ac:dyDescent="0.4">
      <c r="A216" t="s">
        <v>99</v>
      </c>
      <c r="B216" t="s">
        <v>98</v>
      </c>
      <c r="C216">
        <f>INDEX(Categories!C:C,MATCH(D216,Categories!D:D,0))</f>
        <v>20</v>
      </c>
      <c r="D216" s="88" t="s">
        <v>49</v>
      </c>
      <c r="E216">
        <v>0</v>
      </c>
    </row>
    <row r="217" spans="1:5" x14ac:dyDescent="0.4">
      <c r="A217" t="s">
        <v>99</v>
      </c>
      <c r="B217" t="s">
        <v>98</v>
      </c>
      <c r="C217">
        <f>INDEX(Categories!C:C,MATCH(D217,Categories!D:D,0))</f>
        <v>21</v>
      </c>
      <c r="D217" s="88" t="s">
        <v>50</v>
      </c>
      <c r="E217">
        <v>0</v>
      </c>
    </row>
    <row r="218" spans="1:5" x14ac:dyDescent="0.4">
      <c r="A218" t="s">
        <v>99</v>
      </c>
      <c r="B218" t="s">
        <v>98</v>
      </c>
      <c r="C218">
        <f>INDEX(Categories!C:C,MATCH(D218,Categories!D:D,0))</f>
        <v>22</v>
      </c>
      <c r="D218" s="88" t="s">
        <v>51</v>
      </c>
      <c r="E218">
        <v>6605</v>
      </c>
    </row>
    <row r="219" spans="1:5" x14ac:dyDescent="0.4">
      <c r="A219" t="s">
        <v>99</v>
      </c>
      <c r="B219" t="s">
        <v>98</v>
      </c>
      <c r="C219">
        <f>INDEX(Categories!C:C,MATCH(D219,Categories!D:D,0))</f>
        <v>23</v>
      </c>
      <c r="D219" s="88" t="s">
        <v>52</v>
      </c>
      <c r="E219">
        <v>0</v>
      </c>
    </row>
    <row r="220" spans="1:5" x14ac:dyDescent="0.4">
      <c r="A220" t="s">
        <v>99</v>
      </c>
      <c r="B220" t="s">
        <v>98</v>
      </c>
      <c r="C220">
        <f>INDEX(Categories!C:C,MATCH(D220,Categories!D:D,0))</f>
        <v>24</v>
      </c>
      <c r="D220" s="88" t="s">
        <v>53</v>
      </c>
      <c r="E220">
        <v>328</v>
      </c>
    </row>
    <row r="221" spans="1:5" x14ac:dyDescent="0.4">
      <c r="A221" t="s">
        <v>99</v>
      </c>
      <c r="B221" t="s">
        <v>98</v>
      </c>
      <c r="C221">
        <f>INDEX(Categories!C:C,MATCH(D221,Categories!D:D,0))</f>
        <v>25</v>
      </c>
      <c r="D221" s="88" t="s">
        <v>56</v>
      </c>
      <c r="E221">
        <v>1305</v>
      </c>
    </row>
    <row r="222" spans="1:5" x14ac:dyDescent="0.4">
      <c r="A222" t="s">
        <v>99</v>
      </c>
      <c r="B222" t="s">
        <v>98</v>
      </c>
      <c r="C222">
        <f>INDEX(Categories!C:C,MATCH(D222,Categories!D:D,0))</f>
        <v>5</v>
      </c>
      <c r="D222" s="88" t="s">
        <v>32</v>
      </c>
      <c r="E222">
        <v>6419</v>
      </c>
    </row>
    <row r="223" spans="1:5" x14ac:dyDescent="0.4">
      <c r="A223" t="s">
        <v>99</v>
      </c>
      <c r="B223" t="s">
        <v>98</v>
      </c>
      <c r="C223">
        <f>INDEX(Categories!C:C,MATCH(D223,Categories!D:D,0))</f>
        <v>8</v>
      </c>
      <c r="D223" s="88" t="s">
        <v>36</v>
      </c>
      <c r="E223">
        <v>2171</v>
      </c>
    </row>
    <row r="224" spans="1:5" x14ac:dyDescent="0.4">
      <c r="A224" t="s">
        <v>99</v>
      </c>
      <c r="B224" t="s">
        <v>98</v>
      </c>
      <c r="C224">
        <f>INDEX(Categories!C:C,MATCH(D224,Categories!D:D,0))</f>
        <v>9</v>
      </c>
      <c r="D224" s="88" t="s">
        <v>37</v>
      </c>
      <c r="E224">
        <v>0</v>
      </c>
    </row>
    <row r="225" spans="1:5" x14ac:dyDescent="0.4">
      <c r="A225" t="s">
        <v>99</v>
      </c>
      <c r="B225" t="s">
        <v>98</v>
      </c>
      <c r="C225">
        <f>INDEX(Categories!C:C,MATCH(D225,Categories!D:D,0))</f>
        <v>11</v>
      </c>
      <c r="D225" s="88" t="s">
        <v>601</v>
      </c>
      <c r="E225">
        <v>0</v>
      </c>
    </row>
    <row r="226" spans="1:5" x14ac:dyDescent="0.4">
      <c r="A226" t="s">
        <v>99</v>
      </c>
      <c r="B226" t="s">
        <v>98</v>
      </c>
      <c r="C226">
        <f>INDEX(Categories!C:C,MATCH(D226,Categories!D:D,0))</f>
        <v>12</v>
      </c>
      <c r="D226" s="88" t="s">
        <v>602</v>
      </c>
      <c r="E226">
        <v>0</v>
      </c>
    </row>
    <row r="227" spans="1:5" x14ac:dyDescent="0.4">
      <c r="A227" t="s">
        <v>99</v>
      </c>
      <c r="B227" t="s">
        <v>98</v>
      </c>
      <c r="C227">
        <f>INDEX(Categories!C:C,MATCH(D227,Categories!D:D,0))</f>
        <v>13</v>
      </c>
      <c r="D227" s="88" t="s">
        <v>604</v>
      </c>
      <c r="E227">
        <v>0</v>
      </c>
    </row>
    <row r="228" spans="1:5" x14ac:dyDescent="0.4">
      <c r="A228" t="s">
        <v>99</v>
      </c>
      <c r="B228" t="s">
        <v>98</v>
      </c>
      <c r="C228">
        <f>INDEX(Categories!C:C,MATCH(D228,Categories!D:D,0))</f>
        <v>14</v>
      </c>
      <c r="D228" s="88" t="s">
        <v>41</v>
      </c>
      <c r="E228">
        <v>0</v>
      </c>
    </row>
    <row r="229" spans="1:5" x14ac:dyDescent="0.4">
      <c r="A229" t="s">
        <v>99</v>
      </c>
      <c r="B229" t="s">
        <v>98</v>
      </c>
      <c r="C229">
        <f>INDEX(Categories!C:C,MATCH(D229,Categories!D:D,0))</f>
        <v>19</v>
      </c>
      <c r="D229" s="88" t="s">
        <v>48</v>
      </c>
      <c r="E229">
        <v>0</v>
      </c>
    </row>
    <row r="230" spans="1:5" x14ac:dyDescent="0.4">
      <c r="A230" t="s">
        <v>99</v>
      </c>
      <c r="B230" t="s">
        <v>98</v>
      </c>
      <c r="C230">
        <f>INDEX(Categories!C:C,MATCH(D230,Categories!D:D,0))</f>
        <v>26</v>
      </c>
      <c r="D230" s="88" t="s">
        <v>57</v>
      </c>
      <c r="E230">
        <v>0</v>
      </c>
    </row>
    <row r="231" spans="1:5" x14ac:dyDescent="0.4">
      <c r="A231" t="s">
        <v>99</v>
      </c>
      <c r="B231" t="s">
        <v>98</v>
      </c>
      <c r="C231">
        <f>INDEX(Categories!C:C,MATCH(D231,Categories!D:D,0))</f>
        <v>27</v>
      </c>
      <c r="D231" s="88" t="s">
        <v>58</v>
      </c>
      <c r="E231">
        <v>200000</v>
      </c>
    </row>
    <row r="232" spans="1:5" x14ac:dyDescent="0.4">
      <c r="A232" t="s">
        <v>99</v>
      </c>
      <c r="B232" t="s">
        <v>98</v>
      </c>
      <c r="C232">
        <f>INDEX(Categories!C:C,MATCH(D232,Categories!D:D,0))</f>
        <v>28</v>
      </c>
      <c r="D232" s="88" t="s">
        <v>59</v>
      </c>
      <c r="E232">
        <v>0</v>
      </c>
    </row>
    <row r="233" spans="1:5" x14ac:dyDescent="0.4">
      <c r="A233" t="s">
        <v>99</v>
      </c>
      <c r="B233" t="s">
        <v>98</v>
      </c>
      <c r="C233">
        <f>INDEX(Categories!C:C,MATCH(D233,Categories!D:D,0))</f>
        <v>29</v>
      </c>
      <c r="D233" s="88" t="s">
        <v>92</v>
      </c>
      <c r="E233">
        <v>16660</v>
      </c>
    </row>
    <row r="234" spans="1:5" x14ac:dyDescent="0.4">
      <c r="A234" t="s">
        <v>101</v>
      </c>
      <c r="B234" t="s">
        <v>100</v>
      </c>
      <c r="C234">
        <f>INDEX(Categories!C:C,MATCH(D234,Categories!D:D,0))</f>
        <v>1</v>
      </c>
      <c r="D234" s="88" t="s">
        <v>595</v>
      </c>
      <c r="E234">
        <v>88967</v>
      </c>
    </row>
    <row r="235" spans="1:5" x14ac:dyDescent="0.4">
      <c r="A235" t="s">
        <v>101</v>
      </c>
      <c r="B235" t="s">
        <v>100</v>
      </c>
      <c r="C235">
        <f>INDEX(Categories!C:C,MATCH(D235,Categories!D:D,0))</f>
        <v>2</v>
      </c>
      <c r="D235" s="88" t="s">
        <v>597</v>
      </c>
      <c r="E235">
        <v>6661</v>
      </c>
    </row>
    <row r="236" spans="1:5" x14ac:dyDescent="0.4">
      <c r="A236" t="s">
        <v>101</v>
      </c>
      <c r="B236" t="s">
        <v>100</v>
      </c>
      <c r="C236">
        <f>INDEX(Categories!C:C,MATCH(D236,Categories!D:D,0))</f>
        <v>3</v>
      </c>
      <c r="D236" s="88" t="s">
        <v>30</v>
      </c>
      <c r="E236">
        <v>0</v>
      </c>
    </row>
    <row r="237" spans="1:5" x14ac:dyDescent="0.4">
      <c r="A237" t="s">
        <v>101</v>
      </c>
      <c r="B237" t="s">
        <v>100</v>
      </c>
      <c r="C237">
        <f>INDEX(Categories!C:C,MATCH(D237,Categories!D:D,0))</f>
        <v>4</v>
      </c>
      <c r="D237" s="88" t="s">
        <v>31</v>
      </c>
      <c r="E237">
        <v>0</v>
      </c>
    </row>
    <row r="238" spans="1:5" x14ac:dyDescent="0.4">
      <c r="A238" t="s">
        <v>101</v>
      </c>
      <c r="B238" t="s">
        <v>100</v>
      </c>
      <c r="C238">
        <f>INDEX(Categories!C:C,MATCH(D238,Categories!D:D,0))</f>
        <v>6</v>
      </c>
      <c r="D238" s="88" t="s">
        <v>34</v>
      </c>
      <c r="E238">
        <v>0</v>
      </c>
    </row>
    <row r="239" spans="1:5" x14ac:dyDescent="0.4">
      <c r="A239" t="s">
        <v>101</v>
      </c>
      <c r="B239" t="s">
        <v>100</v>
      </c>
      <c r="C239">
        <f>INDEX(Categories!C:C,MATCH(D239,Categories!D:D,0))</f>
        <v>7</v>
      </c>
      <c r="D239" s="88" t="s">
        <v>35</v>
      </c>
      <c r="E239">
        <v>117900</v>
      </c>
    </row>
    <row r="240" spans="1:5" x14ac:dyDescent="0.4">
      <c r="A240" t="s">
        <v>101</v>
      </c>
      <c r="B240" t="s">
        <v>100</v>
      </c>
      <c r="C240">
        <f>INDEX(Categories!C:C,MATCH(D240,Categories!D:D,0))</f>
        <v>10</v>
      </c>
      <c r="D240" s="88" t="s">
        <v>38</v>
      </c>
      <c r="E240">
        <v>80752</v>
      </c>
    </row>
    <row r="241" spans="1:5" x14ac:dyDescent="0.4">
      <c r="A241" t="s">
        <v>101</v>
      </c>
      <c r="B241" t="s">
        <v>100</v>
      </c>
      <c r="C241">
        <f>INDEX(Categories!C:C,MATCH(D241,Categories!D:D,0))</f>
        <v>15</v>
      </c>
      <c r="D241" s="88" t="s">
        <v>42</v>
      </c>
      <c r="E241">
        <v>0</v>
      </c>
    </row>
    <row r="242" spans="1:5" x14ac:dyDescent="0.4">
      <c r="A242" t="s">
        <v>101</v>
      </c>
      <c r="B242" t="s">
        <v>100</v>
      </c>
      <c r="C242">
        <f>INDEX(Categories!C:C,MATCH(D242,Categories!D:D,0))</f>
        <v>16</v>
      </c>
      <c r="D242" s="88" t="s">
        <v>45</v>
      </c>
      <c r="E242">
        <v>0</v>
      </c>
    </row>
    <row r="243" spans="1:5" x14ac:dyDescent="0.4">
      <c r="A243" t="s">
        <v>101</v>
      </c>
      <c r="B243" t="s">
        <v>100</v>
      </c>
      <c r="C243">
        <f>INDEX(Categories!C:C,MATCH(D243,Categories!D:D,0))</f>
        <v>17</v>
      </c>
      <c r="D243" s="88" t="s">
        <v>46</v>
      </c>
      <c r="E243">
        <v>0</v>
      </c>
    </row>
    <row r="244" spans="1:5" x14ac:dyDescent="0.4">
      <c r="A244" t="s">
        <v>101</v>
      </c>
      <c r="B244" t="s">
        <v>100</v>
      </c>
      <c r="C244">
        <f>INDEX(Categories!C:C,MATCH(D244,Categories!D:D,0))</f>
        <v>18</v>
      </c>
      <c r="D244" s="88" t="s">
        <v>47</v>
      </c>
      <c r="E244">
        <v>0</v>
      </c>
    </row>
    <row r="245" spans="1:5" x14ac:dyDescent="0.4">
      <c r="A245" t="s">
        <v>101</v>
      </c>
      <c r="B245" t="s">
        <v>100</v>
      </c>
      <c r="C245">
        <f>INDEX(Categories!C:C,MATCH(D245,Categories!D:D,0))</f>
        <v>20</v>
      </c>
      <c r="D245" s="88" t="s">
        <v>49</v>
      </c>
      <c r="E245">
        <v>0</v>
      </c>
    </row>
    <row r="246" spans="1:5" x14ac:dyDescent="0.4">
      <c r="A246" t="s">
        <v>101</v>
      </c>
      <c r="B246" t="s">
        <v>100</v>
      </c>
      <c r="C246">
        <f>INDEX(Categories!C:C,MATCH(D246,Categories!D:D,0))</f>
        <v>21</v>
      </c>
      <c r="D246" s="88" t="s">
        <v>50</v>
      </c>
      <c r="E246">
        <v>0</v>
      </c>
    </row>
    <row r="247" spans="1:5" x14ac:dyDescent="0.4">
      <c r="A247" t="s">
        <v>101</v>
      </c>
      <c r="B247" t="s">
        <v>100</v>
      </c>
      <c r="C247">
        <f>INDEX(Categories!C:C,MATCH(D247,Categories!D:D,0))</f>
        <v>22</v>
      </c>
      <c r="D247" s="88" t="s">
        <v>51</v>
      </c>
      <c r="E247">
        <v>2725</v>
      </c>
    </row>
    <row r="248" spans="1:5" x14ac:dyDescent="0.4">
      <c r="A248" t="s">
        <v>101</v>
      </c>
      <c r="B248" t="s">
        <v>100</v>
      </c>
      <c r="C248">
        <f>INDEX(Categories!C:C,MATCH(D248,Categories!D:D,0))</f>
        <v>23</v>
      </c>
      <c r="D248" s="88" t="s">
        <v>52</v>
      </c>
      <c r="E248">
        <v>0</v>
      </c>
    </row>
    <row r="249" spans="1:5" x14ac:dyDescent="0.4">
      <c r="A249" t="s">
        <v>101</v>
      </c>
      <c r="B249" t="s">
        <v>100</v>
      </c>
      <c r="C249">
        <f>INDEX(Categories!C:C,MATCH(D249,Categories!D:D,0))</f>
        <v>24</v>
      </c>
      <c r="D249" s="88" t="s">
        <v>53</v>
      </c>
      <c r="E249">
        <v>0</v>
      </c>
    </row>
    <row r="250" spans="1:5" x14ac:dyDescent="0.4">
      <c r="A250" t="s">
        <v>101</v>
      </c>
      <c r="B250" t="s">
        <v>100</v>
      </c>
      <c r="C250">
        <f>INDEX(Categories!C:C,MATCH(D250,Categories!D:D,0))</f>
        <v>25</v>
      </c>
      <c r="D250" s="88" t="s">
        <v>56</v>
      </c>
      <c r="E250">
        <v>4242</v>
      </c>
    </row>
    <row r="251" spans="1:5" x14ac:dyDescent="0.4">
      <c r="A251" t="s">
        <v>101</v>
      </c>
      <c r="B251" t="s">
        <v>100</v>
      </c>
      <c r="C251">
        <f>INDEX(Categories!C:C,MATCH(D251,Categories!D:D,0))</f>
        <v>5</v>
      </c>
      <c r="D251" s="88" t="s">
        <v>32</v>
      </c>
      <c r="E251">
        <v>27005</v>
      </c>
    </row>
    <row r="252" spans="1:5" x14ac:dyDescent="0.4">
      <c r="A252" t="s">
        <v>101</v>
      </c>
      <c r="B252" t="s">
        <v>100</v>
      </c>
      <c r="C252">
        <f>INDEX(Categories!C:C,MATCH(D252,Categories!D:D,0))</f>
        <v>8</v>
      </c>
      <c r="D252" s="88" t="s">
        <v>36</v>
      </c>
      <c r="E252">
        <v>22773</v>
      </c>
    </row>
    <row r="253" spans="1:5" x14ac:dyDescent="0.4">
      <c r="A253" t="s">
        <v>101</v>
      </c>
      <c r="B253" t="s">
        <v>100</v>
      </c>
      <c r="C253">
        <f>INDEX(Categories!C:C,MATCH(D253,Categories!D:D,0))</f>
        <v>9</v>
      </c>
      <c r="D253" s="88" t="s">
        <v>37</v>
      </c>
      <c r="E253">
        <v>0</v>
      </c>
    </row>
    <row r="254" spans="1:5" x14ac:dyDescent="0.4">
      <c r="A254" t="s">
        <v>101</v>
      </c>
      <c r="B254" t="s">
        <v>100</v>
      </c>
      <c r="C254">
        <f>INDEX(Categories!C:C,MATCH(D254,Categories!D:D,0))</f>
        <v>11</v>
      </c>
      <c r="D254" s="88" t="s">
        <v>601</v>
      </c>
      <c r="E254">
        <v>7875</v>
      </c>
    </row>
    <row r="255" spans="1:5" x14ac:dyDescent="0.4">
      <c r="A255" t="s">
        <v>101</v>
      </c>
      <c r="B255" t="s">
        <v>100</v>
      </c>
      <c r="C255">
        <f>INDEX(Categories!C:C,MATCH(D255,Categories!D:D,0))</f>
        <v>12</v>
      </c>
      <c r="D255" s="88" t="s">
        <v>602</v>
      </c>
      <c r="E255">
        <v>0</v>
      </c>
    </row>
    <row r="256" spans="1:5" x14ac:dyDescent="0.4">
      <c r="A256" t="s">
        <v>101</v>
      </c>
      <c r="B256" t="s">
        <v>100</v>
      </c>
      <c r="C256">
        <f>INDEX(Categories!C:C,MATCH(D256,Categories!D:D,0))</f>
        <v>13</v>
      </c>
      <c r="D256" s="88" t="s">
        <v>604</v>
      </c>
      <c r="E256">
        <v>0</v>
      </c>
    </row>
    <row r="257" spans="1:5" x14ac:dyDescent="0.4">
      <c r="A257" t="s">
        <v>101</v>
      </c>
      <c r="B257" t="s">
        <v>100</v>
      </c>
      <c r="C257">
        <f>INDEX(Categories!C:C,MATCH(D257,Categories!D:D,0))</f>
        <v>14</v>
      </c>
      <c r="D257" s="88" t="s">
        <v>41</v>
      </c>
      <c r="E257">
        <v>0</v>
      </c>
    </row>
    <row r="258" spans="1:5" x14ac:dyDescent="0.4">
      <c r="A258" t="s">
        <v>101</v>
      </c>
      <c r="B258" t="s">
        <v>100</v>
      </c>
      <c r="C258">
        <f>INDEX(Categories!C:C,MATCH(D258,Categories!D:D,0))</f>
        <v>19</v>
      </c>
      <c r="D258" s="88" t="s">
        <v>48</v>
      </c>
      <c r="E258">
        <v>0</v>
      </c>
    </row>
    <row r="259" spans="1:5" x14ac:dyDescent="0.4">
      <c r="A259" t="s">
        <v>101</v>
      </c>
      <c r="B259" t="s">
        <v>100</v>
      </c>
      <c r="C259">
        <f>INDEX(Categories!C:C,MATCH(D259,Categories!D:D,0))</f>
        <v>26</v>
      </c>
      <c r="D259" s="88" t="s">
        <v>57</v>
      </c>
      <c r="E259">
        <v>0</v>
      </c>
    </row>
    <row r="260" spans="1:5" x14ac:dyDescent="0.4">
      <c r="A260" t="s">
        <v>101</v>
      </c>
      <c r="B260" t="s">
        <v>100</v>
      </c>
      <c r="C260">
        <f>INDEX(Categories!C:C,MATCH(D260,Categories!D:D,0))</f>
        <v>27</v>
      </c>
      <c r="D260" s="88" t="s">
        <v>58</v>
      </c>
      <c r="E260">
        <v>0</v>
      </c>
    </row>
    <row r="261" spans="1:5" x14ac:dyDescent="0.4">
      <c r="A261" t="s">
        <v>101</v>
      </c>
      <c r="B261" t="s">
        <v>100</v>
      </c>
      <c r="C261">
        <f>INDEX(Categories!C:C,MATCH(D261,Categories!D:D,0))</f>
        <v>28</v>
      </c>
      <c r="D261" s="88" t="s">
        <v>59</v>
      </c>
      <c r="E261">
        <v>0</v>
      </c>
    </row>
    <row r="262" spans="1:5" x14ac:dyDescent="0.4">
      <c r="A262" t="s">
        <v>101</v>
      </c>
      <c r="B262" t="s">
        <v>100</v>
      </c>
      <c r="C262">
        <f>INDEX(Categories!C:C,MATCH(D262,Categories!D:D,0))</f>
        <v>29</v>
      </c>
      <c r="D262" s="88" t="s">
        <v>92</v>
      </c>
      <c r="E262">
        <v>138775</v>
      </c>
    </row>
    <row r="263" spans="1:5" x14ac:dyDescent="0.4">
      <c r="A263" t="s">
        <v>627</v>
      </c>
      <c r="B263" t="s">
        <v>628</v>
      </c>
      <c r="C263">
        <f>INDEX(Categories!C:C,MATCH(D263,Categories!D:D,0))</f>
        <v>1</v>
      </c>
      <c r="D263" s="88" t="s">
        <v>595</v>
      </c>
      <c r="E263">
        <v>10000</v>
      </c>
    </row>
    <row r="264" spans="1:5" x14ac:dyDescent="0.4">
      <c r="A264" t="s">
        <v>627</v>
      </c>
      <c r="B264" t="s">
        <v>628</v>
      </c>
      <c r="C264">
        <f>INDEX(Categories!C:C,MATCH(D264,Categories!D:D,0))</f>
        <v>2</v>
      </c>
      <c r="D264" s="88" t="s">
        <v>597</v>
      </c>
      <c r="E264">
        <v>0</v>
      </c>
    </row>
    <row r="265" spans="1:5" x14ac:dyDescent="0.4">
      <c r="A265" t="s">
        <v>627</v>
      </c>
      <c r="B265" t="s">
        <v>628</v>
      </c>
      <c r="C265">
        <f>INDEX(Categories!C:C,MATCH(D265,Categories!D:D,0))</f>
        <v>3</v>
      </c>
      <c r="D265" s="88" t="s">
        <v>30</v>
      </c>
      <c r="E265">
        <v>10000</v>
      </c>
    </row>
    <row r="266" spans="1:5" x14ac:dyDescent="0.4">
      <c r="A266" t="s">
        <v>627</v>
      </c>
      <c r="B266" t="s">
        <v>628</v>
      </c>
      <c r="C266">
        <f>INDEX(Categories!C:C,MATCH(D266,Categories!D:D,0))</f>
        <v>4</v>
      </c>
      <c r="D266" s="88" t="s">
        <v>31</v>
      </c>
      <c r="E266">
        <v>3000</v>
      </c>
    </row>
    <row r="267" spans="1:5" x14ac:dyDescent="0.4">
      <c r="A267" t="s">
        <v>627</v>
      </c>
      <c r="B267" t="s">
        <v>628</v>
      </c>
      <c r="C267">
        <f>INDEX(Categories!C:C,MATCH(D267,Categories!D:D,0))</f>
        <v>6</v>
      </c>
      <c r="D267" s="88" t="s">
        <v>34</v>
      </c>
      <c r="E267">
        <v>0</v>
      </c>
    </row>
    <row r="268" spans="1:5" x14ac:dyDescent="0.4">
      <c r="A268" t="s">
        <v>627</v>
      </c>
      <c r="B268" t="s">
        <v>628</v>
      </c>
      <c r="C268">
        <f>INDEX(Categories!C:C,MATCH(D268,Categories!D:D,0))</f>
        <v>7</v>
      </c>
      <c r="D268" s="88" t="s">
        <v>35</v>
      </c>
      <c r="E268">
        <v>2000</v>
      </c>
    </row>
    <row r="269" spans="1:5" x14ac:dyDescent="0.4">
      <c r="A269" t="s">
        <v>627</v>
      </c>
      <c r="B269" t="s">
        <v>628</v>
      </c>
      <c r="C269">
        <f>INDEX(Categories!C:C,MATCH(D269,Categories!D:D,0))</f>
        <v>10</v>
      </c>
      <c r="D269" s="88" t="s">
        <v>38</v>
      </c>
      <c r="E269">
        <v>5000</v>
      </c>
    </row>
    <row r="270" spans="1:5" x14ac:dyDescent="0.4">
      <c r="A270" t="s">
        <v>627</v>
      </c>
      <c r="B270" t="s">
        <v>628</v>
      </c>
      <c r="C270">
        <f>INDEX(Categories!C:C,MATCH(D270,Categories!D:D,0))</f>
        <v>15</v>
      </c>
      <c r="D270" s="88" t="s">
        <v>42</v>
      </c>
      <c r="E270">
        <v>2000</v>
      </c>
    </row>
    <row r="271" spans="1:5" x14ac:dyDescent="0.4">
      <c r="A271" t="s">
        <v>627</v>
      </c>
      <c r="B271" t="s">
        <v>628</v>
      </c>
      <c r="C271">
        <f>INDEX(Categories!C:C,MATCH(D271,Categories!D:D,0))</f>
        <v>16</v>
      </c>
      <c r="D271" s="88" t="s">
        <v>45</v>
      </c>
      <c r="E271">
        <v>1000</v>
      </c>
    </row>
    <row r="272" spans="1:5" x14ac:dyDescent="0.4">
      <c r="A272" t="s">
        <v>627</v>
      </c>
      <c r="B272" t="s">
        <v>628</v>
      </c>
      <c r="C272">
        <f>INDEX(Categories!C:C,MATCH(D272,Categories!D:D,0))</f>
        <v>17</v>
      </c>
      <c r="D272" s="88" t="s">
        <v>46</v>
      </c>
      <c r="E272">
        <v>0</v>
      </c>
    </row>
    <row r="273" spans="1:5" x14ac:dyDescent="0.4">
      <c r="A273" t="s">
        <v>627</v>
      </c>
      <c r="B273" t="s">
        <v>628</v>
      </c>
      <c r="C273">
        <f>INDEX(Categories!C:C,MATCH(D273,Categories!D:D,0))</f>
        <v>18</v>
      </c>
      <c r="D273" s="88" t="s">
        <v>47</v>
      </c>
      <c r="E273">
        <v>0</v>
      </c>
    </row>
    <row r="274" spans="1:5" x14ac:dyDescent="0.4">
      <c r="A274" t="s">
        <v>627</v>
      </c>
      <c r="B274" t="s">
        <v>628</v>
      </c>
      <c r="C274">
        <f>INDEX(Categories!C:C,MATCH(D274,Categories!D:D,0))</f>
        <v>20</v>
      </c>
      <c r="D274" s="88" t="s">
        <v>49</v>
      </c>
      <c r="E274">
        <v>1000</v>
      </c>
    </row>
    <row r="275" spans="1:5" x14ac:dyDescent="0.4">
      <c r="A275" t="s">
        <v>627</v>
      </c>
      <c r="B275" t="s">
        <v>628</v>
      </c>
      <c r="C275">
        <f>INDEX(Categories!C:C,MATCH(D275,Categories!D:D,0))</f>
        <v>21</v>
      </c>
      <c r="D275" s="88" t="s">
        <v>50</v>
      </c>
      <c r="E275">
        <v>0</v>
      </c>
    </row>
    <row r="276" spans="1:5" x14ac:dyDescent="0.4">
      <c r="A276" t="s">
        <v>627</v>
      </c>
      <c r="B276" t="s">
        <v>628</v>
      </c>
      <c r="C276">
        <f>INDEX(Categories!C:C,MATCH(D276,Categories!D:D,0))</f>
        <v>22</v>
      </c>
      <c r="D276" s="88" t="s">
        <v>51</v>
      </c>
      <c r="E276">
        <v>2000</v>
      </c>
    </row>
    <row r="277" spans="1:5" x14ac:dyDescent="0.4">
      <c r="A277" t="s">
        <v>627</v>
      </c>
      <c r="B277" t="s">
        <v>628</v>
      </c>
      <c r="C277">
        <f>INDEX(Categories!C:C,MATCH(D277,Categories!D:D,0))</f>
        <v>23</v>
      </c>
      <c r="D277" s="88" t="s">
        <v>52</v>
      </c>
      <c r="E277">
        <v>0</v>
      </c>
    </row>
    <row r="278" spans="1:5" x14ac:dyDescent="0.4">
      <c r="A278" t="s">
        <v>627</v>
      </c>
      <c r="B278" t="s">
        <v>628</v>
      </c>
      <c r="C278">
        <f>INDEX(Categories!C:C,MATCH(D278,Categories!D:D,0))</f>
        <v>24</v>
      </c>
      <c r="D278" s="88" t="s">
        <v>53</v>
      </c>
      <c r="E278">
        <v>0</v>
      </c>
    </row>
    <row r="279" spans="1:5" x14ac:dyDescent="0.4">
      <c r="A279" t="s">
        <v>627</v>
      </c>
      <c r="B279" t="s">
        <v>628</v>
      </c>
      <c r="C279">
        <f>INDEX(Categories!C:C,MATCH(D279,Categories!D:D,0))</f>
        <v>25</v>
      </c>
      <c r="D279" s="88" t="s">
        <v>56</v>
      </c>
      <c r="E279">
        <v>0</v>
      </c>
    </row>
    <row r="280" spans="1:5" x14ac:dyDescent="0.4">
      <c r="A280" t="s">
        <v>627</v>
      </c>
      <c r="B280" t="s">
        <v>628</v>
      </c>
      <c r="C280">
        <f>INDEX(Categories!C:C,MATCH(D280,Categories!D:D,0))</f>
        <v>5</v>
      </c>
      <c r="D280" s="88" t="s">
        <v>32</v>
      </c>
      <c r="E280">
        <v>5000</v>
      </c>
    </row>
    <row r="281" spans="1:5" x14ac:dyDescent="0.4">
      <c r="A281" t="s">
        <v>627</v>
      </c>
      <c r="B281" t="s">
        <v>628</v>
      </c>
      <c r="C281">
        <f>INDEX(Categories!C:C,MATCH(D281,Categories!D:D,0))</f>
        <v>8</v>
      </c>
      <c r="D281" s="88" t="s">
        <v>36</v>
      </c>
      <c r="E281">
        <v>5000</v>
      </c>
    </row>
    <row r="282" spans="1:5" x14ac:dyDescent="0.4">
      <c r="A282" t="s">
        <v>627</v>
      </c>
      <c r="B282" t="s">
        <v>628</v>
      </c>
      <c r="C282">
        <f>INDEX(Categories!C:C,MATCH(D282,Categories!D:D,0))</f>
        <v>9</v>
      </c>
      <c r="D282" s="88" t="s">
        <v>37</v>
      </c>
      <c r="E282">
        <v>0</v>
      </c>
    </row>
    <row r="283" spans="1:5" x14ac:dyDescent="0.4">
      <c r="A283" t="s">
        <v>627</v>
      </c>
      <c r="B283" t="s">
        <v>628</v>
      </c>
      <c r="C283">
        <f>INDEX(Categories!C:C,MATCH(D283,Categories!D:D,0))</f>
        <v>11</v>
      </c>
      <c r="D283" s="88" t="s">
        <v>601</v>
      </c>
      <c r="E283">
        <v>5000</v>
      </c>
    </row>
    <row r="284" spans="1:5" x14ac:dyDescent="0.4">
      <c r="A284" t="s">
        <v>627</v>
      </c>
      <c r="B284" t="s">
        <v>628</v>
      </c>
      <c r="C284">
        <f>INDEX(Categories!C:C,MATCH(D284,Categories!D:D,0))</f>
        <v>12</v>
      </c>
      <c r="D284" s="88" t="s">
        <v>602</v>
      </c>
      <c r="E284">
        <v>0</v>
      </c>
    </row>
    <row r="285" spans="1:5" x14ac:dyDescent="0.4">
      <c r="A285" t="s">
        <v>627</v>
      </c>
      <c r="B285" t="s">
        <v>628</v>
      </c>
      <c r="C285">
        <f>INDEX(Categories!C:C,MATCH(D285,Categories!D:D,0))</f>
        <v>13</v>
      </c>
      <c r="D285" s="88" t="s">
        <v>604</v>
      </c>
      <c r="E285">
        <v>0</v>
      </c>
    </row>
    <row r="286" spans="1:5" x14ac:dyDescent="0.4">
      <c r="A286" t="s">
        <v>627</v>
      </c>
      <c r="B286" t="s">
        <v>628</v>
      </c>
      <c r="C286">
        <f>INDEX(Categories!C:C,MATCH(D286,Categories!D:D,0))</f>
        <v>14</v>
      </c>
      <c r="D286" s="88" t="s">
        <v>41</v>
      </c>
      <c r="E286">
        <v>3000</v>
      </c>
    </row>
    <row r="287" spans="1:5" x14ac:dyDescent="0.4">
      <c r="A287" t="s">
        <v>627</v>
      </c>
      <c r="B287" t="s">
        <v>628</v>
      </c>
      <c r="C287">
        <f>INDEX(Categories!C:C,MATCH(D287,Categories!D:D,0))</f>
        <v>19</v>
      </c>
      <c r="D287" s="88" t="s">
        <v>48</v>
      </c>
      <c r="E287">
        <v>0</v>
      </c>
    </row>
    <row r="288" spans="1:5" x14ac:dyDescent="0.4">
      <c r="A288" t="s">
        <v>627</v>
      </c>
      <c r="B288" t="s">
        <v>628</v>
      </c>
      <c r="C288">
        <f>INDEX(Categories!C:C,MATCH(D288,Categories!D:D,0))</f>
        <v>26</v>
      </c>
      <c r="D288" s="88" t="s">
        <v>57</v>
      </c>
      <c r="E288">
        <v>2000</v>
      </c>
    </row>
    <row r="289" spans="1:5" x14ac:dyDescent="0.4">
      <c r="A289" t="s">
        <v>627</v>
      </c>
      <c r="B289" t="s">
        <v>628</v>
      </c>
      <c r="C289">
        <f>INDEX(Categories!C:C,MATCH(D289,Categories!D:D,0))</f>
        <v>27</v>
      </c>
      <c r="D289" s="88" t="s">
        <v>58</v>
      </c>
      <c r="E289">
        <v>0</v>
      </c>
    </row>
    <row r="290" spans="1:5" x14ac:dyDescent="0.4">
      <c r="A290" t="s">
        <v>627</v>
      </c>
      <c r="B290" t="s">
        <v>628</v>
      </c>
      <c r="C290">
        <f>INDEX(Categories!C:C,MATCH(D290,Categories!D:D,0))</f>
        <v>28</v>
      </c>
      <c r="D290" s="88" t="s">
        <v>59</v>
      </c>
      <c r="E290">
        <v>0</v>
      </c>
    </row>
    <row r="291" spans="1:5" x14ac:dyDescent="0.4">
      <c r="A291" t="s">
        <v>627</v>
      </c>
      <c r="B291" t="s">
        <v>628</v>
      </c>
      <c r="C291">
        <f>INDEX(Categories!C:C,MATCH(D291,Categories!D:D,0))</f>
        <v>29</v>
      </c>
      <c r="D291" s="88" t="s">
        <v>92</v>
      </c>
      <c r="E291">
        <v>0</v>
      </c>
    </row>
    <row r="292" spans="1:5" x14ac:dyDescent="0.4">
      <c r="A292" t="s">
        <v>103</v>
      </c>
      <c r="B292" t="s">
        <v>102</v>
      </c>
      <c r="C292">
        <f>INDEX(Categories!C:C,MATCH(D292,Categories!D:D,0))</f>
        <v>1</v>
      </c>
      <c r="D292" s="88" t="s">
        <v>595</v>
      </c>
      <c r="E292">
        <v>113289</v>
      </c>
    </row>
    <row r="293" spans="1:5" x14ac:dyDescent="0.4">
      <c r="A293" t="s">
        <v>103</v>
      </c>
      <c r="B293" t="s">
        <v>102</v>
      </c>
      <c r="C293">
        <f>INDEX(Categories!C:C,MATCH(D293,Categories!D:D,0))</f>
        <v>2</v>
      </c>
      <c r="D293" s="88" t="s">
        <v>597</v>
      </c>
      <c r="E293">
        <v>1386</v>
      </c>
    </row>
    <row r="294" spans="1:5" x14ac:dyDescent="0.4">
      <c r="A294" t="s">
        <v>103</v>
      </c>
      <c r="B294" t="s">
        <v>102</v>
      </c>
      <c r="C294">
        <f>INDEX(Categories!C:C,MATCH(D294,Categories!D:D,0))</f>
        <v>3</v>
      </c>
      <c r="D294" s="88" t="s">
        <v>30</v>
      </c>
      <c r="E294">
        <v>25953</v>
      </c>
    </row>
    <row r="295" spans="1:5" x14ac:dyDescent="0.4">
      <c r="A295" t="s">
        <v>103</v>
      </c>
      <c r="B295" t="s">
        <v>102</v>
      </c>
      <c r="C295">
        <f>INDEX(Categories!C:C,MATCH(D295,Categories!D:D,0))</f>
        <v>4</v>
      </c>
      <c r="D295" s="88" t="s">
        <v>31</v>
      </c>
      <c r="E295">
        <v>2014</v>
      </c>
    </row>
    <row r="296" spans="1:5" x14ac:dyDescent="0.4">
      <c r="A296" t="s">
        <v>103</v>
      </c>
      <c r="B296" t="s">
        <v>102</v>
      </c>
      <c r="C296">
        <f>INDEX(Categories!C:C,MATCH(D296,Categories!D:D,0))</f>
        <v>6</v>
      </c>
      <c r="D296" s="88" t="s">
        <v>34</v>
      </c>
      <c r="E296">
        <v>0</v>
      </c>
    </row>
    <row r="297" spans="1:5" x14ac:dyDescent="0.4">
      <c r="A297" t="s">
        <v>103</v>
      </c>
      <c r="B297" t="s">
        <v>102</v>
      </c>
      <c r="C297">
        <f>INDEX(Categories!C:C,MATCH(D297,Categories!D:D,0))</f>
        <v>7</v>
      </c>
      <c r="D297" s="88" t="s">
        <v>35</v>
      </c>
      <c r="E297">
        <v>49368</v>
      </c>
    </row>
    <row r="298" spans="1:5" x14ac:dyDescent="0.4">
      <c r="A298" t="s">
        <v>103</v>
      </c>
      <c r="B298" t="s">
        <v>102</v>
      </c>
      <c r="C298">
        <f>INDEX(Categories!C:C,MATCH(D298,Categories!D:D,0))</f>
        <v>10</v>
      </c>
      <c r="D298" s="88" t="s">
        <v>38</v>
      </c>
      <c r="E298">
        <v>141179</v>
      </c>
    </row>
    <row r="299" spans="1:5" x14ac:dyDescent="0.4">
      <c r="A299" t="s">
        <v>103</v>
      </c>
      <c r="B299" t="s">
        <v>102</v>
      </c>
      <c r="C299">
        <f>INDEX(Categories!C:C,MATCH(D299,Categories!D:D,0))</f>
        <v>15</v>
      </c>
      <c r="D299" s="88" t="s">
        <v>42</v>
      </c>
      <c r="E299">
        <v>0</v>
      </c>
    </row>
    <row r="300" spans="1:5" x14ac:dyDescent="0.4">
      <c r="A300" t="s">
        <v>103</v>
      </c>
      <c r="B300" t="s">
        <v>102</v>
      </c>
      <c r="C300">
        <f>INDEX(Categories!C:C,MATCH(D300,Categories!D:D,0))</f>
        <v>16</v>
      </c>
      <c r="D300" s="88" t="s">
        <v>45</v>
      </c>
      <c r="E300">
        <v>41483</v>
      </c>
    </row>
    <row r="301" spans="1:5" x14ac:dyDescent="0.4">
      <c r="A301" t="s">
        <v>103</v>
      </c>
      <c r="B301" t="s">
        <v>102</v>
      </c>
      <c r="C301">
        <f>INDEX(Categories!C:C,MATCH(D301,Categories!D:D,0))</f>
        <v>17</v>
      </c>
      <c r="D301" s="88" t="s">
        <v>46</v>
      </c>
      <c r="E301">
        <v>0</v>
      </c>
    </row>
    <row r="302" spans="1:5" x14ac:dyDescent="0.4">
      <c r="A302" t="s">
        <v>103</v>
      </c>
      <c r="B302" t="s">
        <v>102</v>
      </c>
      <c r="C302">
        <f>INDEX(Categories!C:C,MATCH(D302,Categories!D:D,0))</f>
        <v>18</v>
      </c>
      <c r="D302" s="88" t="s">
        <v>47</v>
      </c>
      <c r="E302">
        <v>0</v>
      </c>
    </row>
    <row r="303" spans="1:5" x14ac:dyDescent="0.4">
      <c r="A303" t="s">
        <v>103</v>
      </c>
      <c r="B303" t="s">
        <v>102</v>
      </c>
      <c r="C303">
        <f>INDEX(Categories!C:C,MATCH(D303,Categories!D:D,0))</f>
        <v>20</v>
      </c>
      <c r="D303" s="88" t="s">
        <v>49</v>
      </c>
      <c r="E303">
        <v>0</v>
      </c>
    </row>
    <row r="304" spans="1:5" x14ac:dyDescent="0.4">
      <c r="A304" t="s">
        <v>103</v>
      </c>
      <c r="B304" t="s">
        <v>102</v>
      </c>
      <c r="C304">
        <f>INDEX(Categories!C:C,MATCH(D304,Categories!D:D,0))</f>
        <v>21</v>
      </c>
      <c r="D304" s="88" t="s">
        <v>50</v>
      </c>
      <c r="E304">
        <v>0</v>
      </c>
    </row>
    <row r="305" spans="1:5" x14ac:dyDescent="0.4">
      <c r="A305" t="s">
        <v>103</v>
      </c>
      <c r="B305" t="s">
        <v>102</v>
      </c>
      <c r="C305">
        <f>INDEX(Categories!C:C,MATCH(D305,Categories!D:D,0))</f>
        <v>22</v>
      </c>
      <c r="D305" s="88" t="s">
        <v>51</v>
      </c>
      <c r="E305">
        <v>11304</v>
      </c>
    </row>
    <row r="306" spans="1:5" x14ac:dyDescent="0.4">
      <c r="A306" t="s">
        <v>103</v>
      </c>
      <c r="B306" t="s">
        <v>102</v>
      </c>
      <c r="C306">
        <f>INDEX(Categories!C:C,MATCH(D306,Categories!D:D,0))</f>
        <v>23</v>
      </c>
      <c r="D306" s="88" t="s">
        <v>52</v>
      </c>
      <c r="E306">
        <v>0</v>
      </c>
    </row>
    <row r="307" spans="1:5" x14ac:dyDescent="0.4">
      <c r="A307" t="s">
        <v>103</v>
      </c>
      <c r="B307" t="s">
        <v>102</v>
      </c>
      <c r="C307">
        <f>INDEX(Categories!C:C,MATCH(D307,Categories!D:D,0))</f>
        <v>24</v>
      </c>
      <c r="D307" s="88" t="s">
        <v>53</v>
      </c>
      <c r="E307">
        <v>5000</v>
      </c>
    </row>
    <row r="308" spans="1:5" x14ac:dyDescent="0.4">
      <c r="A308" t="s">
        <v>103</v>
      </c>
      <c r="B308" t="s">
        <v>102</v>
      </c>
      <c r="C308">
        <f>INDEX(Categories!C:C,MATCH(D308,Categories!D:D,0))</f>
        <v>25</v>
      </c>
      <c r="D308" s="88" t="s">
        <v>56</v>
      </c>
      <c r="E308">
        <v>0</v>
      </c>
    </row>
    <row r="309" spans="1:5" x14ac:dyDescent="0.4">
      <c r="A309" t="s">
        <v>103</v>
      </c>
      <c r="B309" t="s">
        <v>102</v>
      </c>
      <c r="C309">
        <f>INDEX(Categories!C:C,MATCH(D309,Categories!D:D,0))</f>
        <v>5</v>
      </c>
      <c r="D309" s="88" t="s">
        <v>32</v>
      </c>
      <c r="E309">
        <v>660885</v>
      </c>
    </row>
    <row r="310" spans="1:5" x14ac:dyDescent="0.4">
      <c r="A310" t="s">
        <v>103</v>
      </c>
      <c r="B310" t="s">
        <v>102</v>
      </c>
      <c r="C310">
        <f>INDEX(Categories!C:C,MATCH(D310,Categories!D:D,0))</f>
        <v>8</v>
      </c>
      <c r="D310" s="88" t="s">
        <v>36</v>
      </c>
      <c r="E310">
        <v>0</v>
      </c>
    </row>
    <row r="311" spans="1:5" x14ac:dyDescent="0.4">
      <c r="A311" t="s">
        <v>103</v>
      </c>
      <c r="B311" t="s">
        <v>102</v>
      </c>
      <c r="C311">
        <f>INDEX(Categories!C:C,MATCH(D311,Categories!D:D,0))</f>
        <v>9</v>
      </c>
      <c r="D311" s="88" t="s">
        <v>37</v>
      </c>
      <c r="E311">
        <v>0</v>
      </c>
    </row>
    <row r="312" spans="1:5" x14ac:dyDescent="0.4">
      <c r="A312" t="s">
        <v>103</v>
      </c>
      <c r="B312" t="s">
        <v>102</v>
      </c>
      <c r="C312">
        <f>INDEX(Categories!C:C,MATCH(D312,Categories!D:D,0))</f>
        <v>11</v>
      </c>
      <c r="D312" s="88" t="s">
        <v>601</v>
      </c>
      <c r="E312">
        <v>200000</v>
      </c>
    </row>
    <row r="313" spans="1:5" x14ac:dyDescent="0.4">
      <c r="A313" t="s">
        <v>103</v>
      </c>
      <c r="B313" t="s">
        <v>102</v>
      </c>
      <c r="C313">
        <f>INDEX(Categories!C:C,MATCH(D313,Categories!D:D,0))</f>
        <v>12</v>
      </c>
      <c r="D313" s="88" t="s">
        <v>602</v>
      </c>
      <c r="E313">
        <v>0</v>
      </c>
    </row>
    <row r="314" spans="1:5" x14ac:dyDescent="0.4">
      <c r="A314" t="s">
        <v>103</v>
      </c>
      <c r="B314" t="s">
        <v>102</v>
      </c>
      <c r="C314">
        <f>INDEX(Categories!C:C,MATCH(D314,Categories!D:D,0))</f>
        <v>13</v>
      </c>
      <c r="D314" s="88" t="s">
        <v>604</v>
      </c>
      <c r="E314">
        <v>0</v>
      </c>
    </row>
    <row r="315" spans="1:5" x14ac:dyDescent="0.4">
      <c r="A315" t="s">
        <v>103</v>
      </c>
      <c r="B315" t="s">
        <v>102</v>
      </c>
      <c r="C315">
        <f>INDEX(Categories!C:C,MATCH(D315,Categories!D:D,0))</f>
        <v>14</v>
      </c>
      <c r="D315" s="88" t="s">
        <v>41</v>
      </c>
      <c r="E315">
        <v>0</v>
      </c>
    </row>
    <row r="316" spans="1:5" x14ac:dyDescent="0.4">
      <c r="A316" t="s">
        <v>103</v>
      </c>
      <c r="B316" t="s">
        <v>102</v>
      </c>
      <c r="C316">
        <f>INDEX(Categories!C:C,MATCH(D316,Categories!D:D,0))</f>
        <v>19</v>
      </c>
      <c r="D316" s="88" t="s">
        <v>48</v>
      </c>
      <c r="E316">
        <v>0</v>
      </c>
    </row>
    <row r="317" spans="1:5" x14ac:dyDescent="0.4">
      <c r="A317" t="s">
        <v>103</v>
      </c>
      <c r="B317" t="s">
        <v>102</v>
      </c>
      <c r="C317">
        <f>INDEX(Categories!C:C,MATCH(D317,Categories!D:D,0))</f>
        <v>26</v>
      </c>
      <c r="D317" s="88" t="s">
        <v>57</v>
      </c>
      <c r="E317">
        <v>0</v>
      </c>
    </row>
    <row r="318" spans="1:5" x14ac:dyDescent="0.4">
      <c r="A318" t="s">
        <v>103</v>
      </c>
      <c r="B318" t="s">
        <v>102</v>
      </c>
      <c r="C318">
        <f>INDEX(Categories!C:C,MATCH(D318,Categories!D:D,0))</f>
        <v>27</v>
      </c>
      <c r="D318" s="88" t="s">
        <v>58</v>
      </c>
      <c r="E318">
        <v>0</v>
      </c>
    </row>
    <row r="319" spans="1:5" x14ac:dyDescent="0.4">
      <c r="A319" t="s">
        <v>103</v>
      </c>
      <c r="B319" t="s">
        <v>102</v>
      </c>
      <c r="C319">
        <f>INDEX(Categories!C:C,MATCH(D319,Categories!D:D,0))</f>
        <v>28</v>
      </c>
      <c r="D319" s="88" t="s">
        <v>59</v>
      </c>
      <c r="E319">
        <v>0</v>
      </c>
    </row>
    <row r="320" spans="1:5" x14ac:dyDescent="0.4">
      <c r="A320" t="s">
        <v>103</v>
      </c>
      <c r="B320" t="s">
        <v>102</v>
      </c>
      <c r="C320">
        <f>INDEX(Categories!C:C,MATCH(D320,Categories!D:D,0))</f>
        <v>29</v>
      </c>
      <c r="D320" s="88" t="s">
        <v>92</v>
      </c>
      <c r="E320">
        <v>94141</v>
      </c>
    </row>
    <row r="321" spans="1:5" x14ac:dyDescent="0.4">
      <c r="A321" t="s">
        <v>113</v>
      </c>
      <c r="B321" t="s">
        <v>112</v>
      </c>
      <c r="C321">
        <f>INDEX(Categories!C:C,MATCH(D321,Categories!D:D,0))</f>
        <v>1</v>
      </c>
      <c r="D321" s="88" t="s">
        <v>595</v>
      </c>
      <c r="E321">
        <v>128050</v>
      </c>
    </row>
    <row r="322" spans="1:5" x14ac:dyDescent="0.4">
      <c r="A322" t="s">
        <v>113</v>
      </c>
      <c r="B322" t="s">
        <v>112</v>
      </c>
      <c r="C322">
        <f>INDEX(Categories!C:C,MATCH(D322,Categories!D:D,0))</f>
        <v>2</v>
      </c>
      <c r="D322" s="88" t="s">
        <v>597</v>
      </c>
      <c r="E322">
        <v>0</v>
      </c>
    </row>
    <row r="323" spans="1:5" x14ac:dyDescent="0.4">
      <c r="A323" t="s">
        <v>113</v>
      </c>
      <c r="B323" t="s">
        <v>112</v>
      </c>
      <c r="C323">
        <f>INDEX(Categories!C:C,MATCH(D323,Categories!D:D,0))</f>
        <v>3</v>
      </c>
      <c r="D323" s="88" t="s">
        <v>30</v>
      </c>
      <c r="E323">
        <v>3779</v>
      </c>
    </row>
    <row r="324" spans="1:5" x14ac:dyDescent="0.4">
      <c r="A324" t="s">
        <v>113</v>
      </c>
      <c r="B324" t="s">
        <v>112</v>
      </c>
      <c r="C324">
        <f>INDEX(Categories!C:C,MATCH(D324,Categories!D:D,0))</f>
        <v>4</v>
      </c>
      <c r="D324" s="88" t="s">
        <v>31</v>
      </c>
      <c r="E324">
        <v>0</v>
      </c>
    </row>
    <row r="325" spans="1:5" x14ac:dyDescent="0.4">
      <c r="A325" t="s">
        <v>113</v>
      </c>
      <c r="B325" t="s">
        <v>112</v>
      </c>
      <c r="C325">
        <f>INDEX(Categories!C:C,MATCH(D325,Categories!D:D,0))</f>
        <v>6</v>
      </c>
      <c r="D325" s="88" t="s">
        <v>34</v>
      </c>
      <c r="E325">
        <v>0</v>
      </c>
    </row>
    <row r="326" spans="1:5" x14ac:dyDescent="0.4">
      <c r="A326" t="s">
        <v>113</v>
      </c>
      <c r="B326" t="s">
        <v>112</v>
      </c>
      <c r="C326">
        <f>INDEX(Categories!C:C,MATCH(D326,Categories!D:D,0))</f>
        <v>7</v>
      </c>
      <c r="D326" s="88" t="s">
        <v>35</v>
      </c>
      <c r="E326">
        <v>7297</v>
      </c>
    </row>
    <row r="327" spans="1:5" x14ac:dyDescent="0.4">
      <c r="A327" t="s">
        <v>113</v>
      </c>
      <c r="B327" t="s">
        <v>112</v>
      </c>
      <c r="C327">
        <f>INDEX(Categories!C:C,MATCH(D327,Categories!D:D,0))</f>
        <v>10</v>
      </c>
      <c r="D327" s="88" t="s">
        <v>38</v>
      </c>
      <c r="E327">
        <v>6864</v>
      </c>
    </row>
    <row r="328" spans="1:5" x14ac:dyDescent="0.4">
      <c r="A328" t="s">
        <v>113</v>
      </c>
      <c r="B328" t="s">
        <v>112</v>
      </c>
      <c r="C328">
        <f>INDEX(Categories!C:C,MATCH(D328,Categories!D:D,0))</f>
        <v>15</v>
      </c>
      <c r="D328" s="88" t="s">
        <v>42</v>
      </c>
      <c r="E328">
        <v>0</v>
      </c>
    </row>
    <row r="329" spans="1:5" x14ac:dyDescent="0.4">
      <c r="A329" t="s">
        <v>113</v>
      </c>
      <c r="B329" t="s">
        <v>112</v>
      </c>
      <c r="C329">
        <f>INDEX(Categories!C:C,MATCH(D329,Categories!D:D,0))</f>
        <v>16</v>
      </c>
      <c r="D329" s="88" t="s">
        <v>45</v>
      </c>
      <c r="E329">
        <v>7389</v>
      </c>
    </row>
    <row r="330" spans="1:5" x14ac:dyDescent="0.4">
      <c r="A330" t="s">
        <v>113</v>
      </c>
      <c r="B330" t="s">
        <v>112</v>
      </c>
      <c r="C330">
        <f>INDEX(Categories!C:C,MATCH(D330,Categories!D:D,0))</f>
        <v>17</v>
      </c>
      <c r="D330" s="88" t="s">
        <v>46</v>
      </c>
      <c r="E330">
        <v>0</v>
      </c>
    </row>
    <row r="331" spans="1:5" x14ac:dyDescent="0.4">
      <c r="A331" t="s">
        <v>113</v>
      </c>
      <c r="B331" t="s">
        <v>112</v>
      </c>
      <c r="C331">
        <f>INDEX(Categories!C:C,MATCH(D331,Categories!D:D,0))</f>
        <v>18</v>
      </c>
      <c r="D331" s="88" t="s">
        <v>47</v>
      </c>
      <c r="E331">
        <v>0</v>
      </c>
    </row>
    <row r="332" spans="1:5" x14ac:dyDescent="0.4">
      <c r="A332" t="s">
        <v>113</v>
      </c>
      <c r="B332" t="s">
        <v>112</v>
      </c>
      <c r="C332">
        <f>INDEX(Categories!C:C,MATCH(D332,Categories!D:D,0))</f>
        <v>20</v>
      </c>
      <c r="D332" s="88" t="s">
        <v>49</v>
      </c>
      <c r="E332">
        <v>0</v>
      </c>
    </row>
    <row r="333" spans="1:5" x14ac:dyDescent="0.4">
      <c r="A333" t="s">
        <v>113</v>
      </c>
      <c r="B333" t="s">
        <v>112</v>
      </c>
      <c r="C333">
        <f>INDEX(Categories!C:C,MATCH(D333,Categories!D:D,0))</f>
        <v>21</v>
      </c>
      <c r="D333" s="88" t="s">
        <v>50</v>
      </c>
      <c r="E333">
        <v>0</v>
      </c>
    </row>
    <row r="334" spans="1:5" x14ac:dyDescent="0.4">
      <c r="A334" t="s">
        <v>113</v>
      </c>
      <c r="B334" t="s">
        <v>112</v>
      </c>
      <c r="C334">
        <f>INDEX(Categories!C:C,MATCH(D334,Categories!D:D,0))</f>
        <v>22</v>
      </c>
      <c r="D334" s="88" t="s">
        <v>51</v>
      </c>
      <c r="E334">
        <v>0</v>
      </c>
    </row>
    <row r="335" spans="1:5" x14ac:dyDescent="0.4">
      <c r="A335" t="s">
        <v>113</v>
      </c>
      <c r="B335" t="s">
        <v>112</v>
      </c>
      <c r="C335">
        <f>INDEX(Categories!C:C,MATCH(D335,Categories!D:D,0))</f>
        <v>23</v>
      </c>
      <c r="D335" s="88" t="s">
        <v>52</v>
      </c>
      <c r="E335">
        <v>0</v>
      </c>
    </row>
    <row r="336" spans="1:5" x14ac:dyDescent="0.4">
      <c r="A336" t="s">
        <v>113</v>
      </c>
      <c r="B336" t="s">
        <v>112</v>
      </c>
      <c r="C336">
        <f>INDEX(Categories!C:C,MATCH(D336,Categories!D:D,0))</f>
        <v>24</v>
      </c>
      <c r="D336" s="88" t="s">
        <v>53</v>
      </c>
      <c r="E336">
        <v>0</v>
      </c>
    </row>
    <row r="337" spans="1:5" x14ac:dyDescent="0.4">
      <c r="A337" t="s">
        <v>113</v>
      </c>
      <c r="B337" t="s">
        <v>112</v>
      </c>
      <c r="C337">
        <f>INDEX(Categories!C:C,MATCH(D337,Categories!D:D,0))</f>
        <v>25</v>
      </c>
      <c r="D337" s="88" t="s">
        <v>56</v>
      </c>
      <c r="E337">
        <v>0</v>
      </c>
    </row>
    <row r="338" spans="1:5" x14ac:dyDescent="0.4">
      <c r="A338" t="s">
        <v>113</v>
      </c>
      <c r="B338" t="s">
        <v>112</v>
      </c>
      <c r="C338">
        <f>INDEX(Categories!C:C,MATCH(D338,Categories!D:D,0))</f>
        <v>5</v>
      </c>
      <c r="D338" s="88" t="s">
        <v>32</v>
      </c>
      <c r="E338">
        <v>13825</v>
      </c>
    </row>
    <row r="339" spans="1:5" x14ac:dyDescent="0.4">
      <c r="A339" t="s">
        <v>113</v>
      </c>
      <c r="B339" t="s">
        <v>112</v>
      </c>
      <c r="C339">
        <f>INDEX(Categories!C:C,MATCH(D339,Categories!D:D,0))</f>
        <v>8</v>
      </c>
      <c r="D339" s="88" t="s">
        <v>36</v>
      </c>
      <c r="E339">
        <v>0</v>
      </c>
    </row>
    <row r="340" spans="1:5" x14ac:dyDescent="0.4">
      <c r="A340" t="s">
        <v>113</v>
      </c>
      <c r="B340" t="s">
        <v>112</v>
      </c>
      <c r="C340">
        <f>INDEX(Categories!C:C,MATCH(D340,Categories!D:D,0))</f>
        <v>9</v>
      </c>
      <c r="D340" s="88" t="s">
        <v>37</v>
      </c>
      <c r="E340">
        <v>0</v>
      </c>
    </row>
    <row r="341" spans="1:5" x14ac:dyDescent="0.4">
      <c r="A341" t="s">
        <v>113</v>
      </c>
      <c r="B341" t="s">
        <v>112</v>
      </c>
      <c r="C341">
        <f>INDEX(Categories!C:C,MATCH(D341,Categories!D:D,0))</f>
        <v>11</v>
      </c>
      <c r="D341" s="88" t="s">
        <v>601</v>
      </c>
      <c r="E341">
        <v>0</v>
      </c>
    </row>
    <row r="342" spans="1:5" x14ac:dyDescent="0.4">
      <c r="A342" t="s">
        <v>113</v>
      </c>
      <c r="B342" t="s">
        <v>112</v>
      </c>
      <c r="C342">
        <f>INDEX(Categories!C:C,MATCH(D342,Categories!D:D,0))</f>
        <v>12</v>
      </c>
      <c r="D342" s="88" t="s">
        <v>602</v>
      </c>
      <c r="E342">
        <v>0</v>
      </c>
    </row>
    <row r="343" spans="1:5" x14ac:dyDescent="0.4">
      <c r="A343" t="s">
        <v>113</v>
      </c>
      <c r="B343" t="s">
        <v>112</v>
      </c>
      <c r="C343">
        <f>INDEX(Categories!C:C,MATCH(D343,Categories!D:D,0))</f>
        <v>13</v>
      </c>
      <c r="D343" s="88" t="s">
        <v>604</v>
      </c>
      <c r="E343">
        <v>0</v>
      </c>
    </row>
    <row r="344" spans="1:5" x14ac:dyDescent="0.4">
      <c r="A344" t="s">
        <v>113</v>
      </c>
      <c r="B344" t="s">
        <v>112</v>
      </c>
      <c r="C344">
        <f>INDEX(Categories!C:C,MATCH(D344,Categories!D:D,0))</f>
        <v>14</v>
      </c>
      <c r="D344" s="88" t="s">
        <v>41</v>
      </c>
      <c r="E344">
        <v>0</v>
      </c>
    </row>
    <row r="345" spans="1:5" x14ac:dyDescent="0.4">
      <c r="A345" t="s">
        <v>113</v>
      </c>
      <c r="B345" t="s">
        <v>112</v>
      </c>
      <c r="C345">
        <f>INDEX(Categories!C:C,MATCH(D345,Categories!D:D,0))</f>
        <v>19</v>
      </c>
      <c r="D345" s="88" t="s">
        <v>48</v>
      </c>
      <c r="E345">
        <v>0</v>
      </c>
    </row>
    <row r="346" spans="1:5" x14ac:dyDescent="0.4">
      <c r="A346" t="s">
        <v>113</v>
      </c>
      <c r="B346" t="s">
        <v>112</v>
      </c>
      <c r="C346">
        <f>INDEX(Categories!C:C,MATCH(D346,Categories!D:D,0))</f>
        <v>26</v>
      </c>
      <c r="D346" s="88" t="s">
        <v>57</v>
      </c>
      <c r="E346">
        <v>0</v>
      </c>
    </row>
    <row r="347" spans="1:5" x14ac:dyDescent="0.4">
      <c r="A347" t="s">
        <v>113</v>
      </c>
      <c r="B347" t="s">
        <v>112</v>
      </c>
      <c r="C347">
        <f>INDEX(Categories!C:C,MATCH(D347,Categories!D:D,0))</f>
        <v>27</v>
      </c>
      <c r="D347" s="88" t="s">
        <v>58</v>
      </c>
      <c r="E347">
        <v>0</v>
      </c>
    </row>
    <row r="348" spans="1:5" x14ac:dyDescent="0.4">
      <c r="A348" t="s">
        <v>113</v>
      </c>
      <c r="B348" t="s">
        <v>112</v>
      </c>
      <c r="C348">
        <f>INDEX(Categories!C:C,MATCH(D348,Categories!D:D,0))</f>
        <v>28</v>
      </c>
      <c r="D348" s="88" t="s">
        <v>59</v>
      </c>
      <c r="E348">
        <v>0</v>
      </c>
    </row>
    <row r="349" spans="1:5" x14ac:dyDescent="0.4">
      <c r="A349" t="s">
        <v>113</v>
      </c>
      <c r="B349" t="s">
        <v>112</v>
      </c>
      <c r="C349">
        <f>INDEX(Categories!C:C,MATCH(D349,Categories!D:D,0))</f>
        <v>29</v>
      </c>
      <c r="D349" s="88" t="s">
        <v>92</v>
      </c>
      <c r="E349">
        <v>47469</v>
      </c>
    </row>
    <row r="350" spans="1:5" x14ac:dyDescent="0.4">
      <c r="A350" t="s">
        <v>629</v>
      </c>
      <c r="B350" t="s">
        <v>630</v>
      </c>
      <c r="C350">
        <f>INDEX(Categories!C:C,MATCH(D350,Categories!D:D,0))</f>
        <v>1</v>
      </c>
      <c r="D350" s="88" t="s">
        <v>595</v>
      </c>
      <c r="E350">
        <v>0</v>
      </c>
    </row>
    <row r="351" spans="1:5" x14ac:dyDescent="0.4">
      <c r="A351" t="s">
        <v>629</v>
      </c>
      <c r="B351" t="s">
        <v>630</v>
      </c>
      <c r="C351">
        <f>INDEX(Categories!C:C,MATCH(D351,Categories!D:D,0))</f>
        <v>2</v>
      </c>
      <c r="D351" s="88" t="s">
        <v>597</v>
      </c>
      <c r="E351">
        <v>0</v>
      </c>
    </row>
    <row r="352" spans="1:5" x14ac:dyDescent="0.4">
      <c r="A352" t="s">
        <v>629</v>
      </c>
      <c r="B352" t="s">
        <v>630</v>
      </c>
      <c r="C352">
        <f>INDEX(Categories!C:C,MATCH(D352,Categories!D:D,0))</f>
        <v>3</v>
      </c>
      <c r="D352" s="88" t="s">
        <v>30</v>
      </c>
      <c r="E352">
        <v>0</v>
      </c>
    </row>
    <row r="353" spans="1:5" x14ac:dyDescent="0.4">
      <c r="A353" t="s">
        <v>629</v>
      </c>
      <c r="B353" t="s">
        <v>630</v>
      </c>
      <c r="C353">
        <f>INDEX(Categories!C:C,MATCH(D353,Categories!D:D,0))</f>
        <v>4</v>
      </c>
      <c r="D353" s="88" t="s">
        <v>31</v>
      </c>
      <c r="E353">
        <v>0</v>
      </c>
    </row>
    <row r="354" spans="1:5" x14ac:dyDescent="0.4">
      <c r="A354" t="s">
        <v>629</v>
      </c>
      <c r="B354" t="s">
        <v>630</v>
      </c>
      <c r="C354">
        <f>INDEX(Categories!C:C,MATCH(D354,Categories!D:D,0))</f>
        <v>6</v>
      </c>
      <c r="D354" s="88" t="s">
        <v>34</v>
      </c>
      <c r="E354">
        <v>0</v>
      </c>
    </row>
    <row r="355" spans="1:5" x14ac:dyDescent="0.4">
      <c r="A355" t="s">
        <v>629</v>
      </c>
      <c r="B355" t="s">
        <v>630</v>
      </c>
      <c r="C355">
        <f>INDEX(Categories!C:C,MATCH(D355,Categories!D:D,0))</f>
        <v>7</v>
      </c>
      <c r="D355" s="88" t="s">
        <v>35</v>
      </c>
      <c r="E355">
        <v>0</v>
      </c>
    </row>
    <row r="356" spans="1:5" x14ac:dyDescent="0.4">
      <c r="A356" t="s">
        <v>629</v>
      </c>
      <c r="B356" t="s">
        <v>630</v>
      </c>
      <c r="C356">
        <f>INDEX(Categories!C:C,MATCH(D356,Categories!D:D,0))</f>
        <v>10</v>
      </c>
      <c r="D356" s="88" t="s">
        <v>38</v>
      </c>
      <c r="E356">
        <v>0</v>
      </c>
    </row>
    <row r="357" spans="1:5" x14ac:dyDescent="0.4">
      <c r="A357" t="s">
        <v>629</v>
      </c>
      <c r="B357" t="s">
        <v>630</v>
      </c>
      <c r="C357">
        <f>INDEX(Categories!C:C,MATCH(D357,Categories!D:D,0))</f>
        <v>15</v>
      </c>
      <c r="D357" s="88" t="s">
        <v>42</v>
      </c>
      <c r="E357">
        <v>0</v>
      </c>
    </row>
    <row r="358" spans="1:5" x14ac:dyDescent="0.4">
      <c r="A358" t="s">
        <v>629</v>
      </c>
      <c r="B358" t="s">
        <v>630</v>
      </c>
      <c r="C358">
        <f>INDEX(Categories!C:C,MATCH(D358,Categories!D:D,0))</f>
        <v>16</v>
      </c>
      <c r="D358" s="88" t="s">
        <v>45</v>
      </c>
      <c r="E358">
        <v>0</v>
      </c>
    </row>
    <row r="359" spans="1:5" x14ac:dyDescent="0.4">
      <c r="A359" t="s">
        <v>629</v>
      </c>
      <c r="B359" t="s">
        <v>630</v>
      </c>
      <c r="C359">
        <f>INDEX(Categories!C:C,MATCH(D359,Categories!D:D,0))</f>
        <v>17</v>
      </c>
      <c r="D359" s="88" t="s">
        <v>46</v>
      </c>
      <c r="E359">
        <v>0</v>
      </c>
    </row>
    <row r="360" spans="1:5" x14ac:dyDescent="0.4">
      <c r="A360" t="s">
        <v>629</v>
      </c>
      <c r="B360" t="s">
        <v>630</v>
      </c>
      <c r="C360">
        <f>INDEX(Categories!C:C,MATCH(D360,Categories!D:D,0))</f>
        <v>18</v>
      </c>
      <c r="D360" s="88" t="s">
        <v>47</v>
      </c>
      <c r="E360">
        <v>0</v>
      </c>
    </row>
    <row r="361" spans="1:5" x14ac:dyDescent="0.4">
      <c r="A361" t="s">
        <v>629</v>
      </c>
      <c r="B361" t="s">
        <v>630</v>
      </c>
      <c r="C361">
        <f>INDEX(Categories!C:C,MATCH(D361,Categories!D:D,0))</f>
        <v>20</v>
      </c>
      <c r="D361" s="88" t="s">
        <v>49</v>
      </c>
      <c r="E361">
        <v>0</v>
      </c>
    </row>
    <row r="362" spans="1:5" x14ac:dyDescent="0.4">
      <c r="A362" t="s">
        <v>629</v>
      </c>
      <c r="B362" t="s">
        <v>630</v>
      </c>
      <c r="C362">
        <f>INDEX(Categories!C:C,MATCH(D362,Categories!D:D,0))</f>
        <v>21</v>
      </c>
      <c r="D362" s="88" t="s">
        <v>50</v>
      </c>
      <c r="E362">
        <v>0</v>
      </c>
    </row>
    <row r="363" spans="1:5" x14ac:dyDescent="0.4">
      <c r="A363" t="s">
        <v>629</v>
      </c>
      <c r="B363" t="s">
        <v>630</v>
      </c>
      <c r="C363">
        <f>INDEX(Categories!C:C,MATCH(D363,Categories!D:D,0))</f>
        <v>22</v>
      </c>
      <c r="D363" s="88" t="s">
        <v>51</v>
      </c>
      <c r="E363">
        <v>0</v>
      </c>
    </row>
    <row r="364" spans="1:5" x14ac:dyDescent="0.4">
      <c r="A364" t="s">
        <v>629</v>
      </c>
      <c r="B364" t="s">
        <v>630</v>
      </c>
      <c r="C364">
        <f>INDEX(Categories!C:C,MATCH(D364,Categories!D:D,0))</f>
        <v>23</v>
      </c>
      <c r="D364" s="88" t="s">
        <v>52</v>
      </c>
      <c r="E364">
        <v>0</v>
      </c>
    </row>
    <row r="365" spans="1:5" x14ac:dyDescent="0.4">
      <c r="A365" t="s">
        <v>629</v>
      </c>
      <c r="B365" t="s">
        <v>630</v>
      </c>
      <c r="C365">
        <f>INDEX(Categories!C:C,MATCH(D365,Categories!D:D,0))</f>
        <v>24</v>
      </c>
      <c r="D365" s="88" t="s">
        <v>53</v>
      </c>
      <c r="E365">
        <v>0</v>
      </c>
    </row>
    <row r="366" spans="1:5" x14ac:dyDescent="0.4">
      <c r="A366" t="s">
        <v>629</v>
      </c>
      <c r="B366" t="s">
        <v>630</v>
      </c>
      <c r="C366">
        <f>INDEX(Categories!C:C,MATCH(D366,Categories!D:D,0))</f>
        <v>25</v>
      </c>
      <c r="D366" s="88" t="s">
        <v>56</v>
      </c>
      <c r="E366">
        <v>0</v>
      </c>
    </row>
    <row r="367" spans="1:5" x14ac:dyDescent="0.4">
      <c r="A367" t="s">
        <v>629</v>
      </c>
      <c r="B367" t="s">
        <v>630</v>
      </c>
      <c r="C367">
        <f>INDEX(Categories!C:C,MATCH(D367,Categories!D:D,0))</f>
        <v>5</v>
      </c>
      <c r="D367" s="88" t="s">
        <v>32</v>
      </c>
      <c r="E367">
        <v>0</v>
      </c>
    </row>
    <row r="368" spans="1:5" x14ac:dyDescent="0.4">
      <c r="A368" t="s">
        <v>629</v>
      </c>
      <c r="B368" t="s">
        <v>630</v>
      </c>
      <c r="C368">
        <f>INDEX(Categories!C:C,MATCH(D368,Categories!D:D,0))</f>
        <v>8</v>
      </c>
      <c r="D368" s="88" t="s">
        <v>36</v>
      </c>
      <c r="E368">
        <v>0</v>
      </c>
    </row>
    <row r="369" spans="1:5" x14ac:dyDescent="0.4">
      <c r="A369" t="s">
        <v>629</v>
      </c>
      <c r="B369" t="s">
        <v>630</v>
      </c>
      <c r="C369">
        <f>INDEX(Categories!C:C,MATCH(D369,Categories!D:D,0))</f>
        <v>9</v>
      </c>
      <c r="D369" s="88" t="s">
        <v>37</v>
      </c>
      <c r="E369">
        <v>0</v>
      </c>
    </row>
    <row r="370" spans="1:5" x14ac:dyDescent="0.4">
      <c r="A370" t="s">
        <v>629</v>
      </c>
      <c r="B370" t="s">
        <v>630</v>
      </c>
      <c r="C370">
        <f>INDEX(Categories!C:C,MATCH(D370,Categories!D:D,0))</f>
        <v>11</v>
      </c>
      <c r="D370" s="88" t="s">
        <v>601</v>
      </c>
      <c r="E370">
        <v>0</v>
      </c>
    </row>
    <row r="371" spans="1:5" x14ac:dyDescent="0.4">
      <c r="A371" t="s">
        <v>629</v>
      </c>
      <c r="B371" t="s">
        <v>630</v>
      </c>
      <c r="C371">
        <f>INDEX(Categories!C:C,MATCH(D371,Categories!D:D,0))</f>
        <v>12</v>
      </c>
      <c r="D371" s="88" t="s">
        <v>602</v>
      </c>
      <c r="E371">
        <v>0</v>
      </c>
    </row>
    <row r="372" spans="1:5" x14ac:dyDescent="0.4">
      <c r="A372" t="s">
        <v>629</v>
      </c>
      <c r="B372" t="s">
        <v>630</v>
      </c>
      <c r="C372">
        <f>INDEX(Categories!C:C,MATCH(D372,Categories!D:D,0))</f>
        <v>13</v>
      </c>
      <c r="D372" s="88" t="s">
        <v>604</v>
      </c>
      <c r="E372">
        <v>0</v>
      </c>
    </row>
    <row r="373" spans="1:5" x14ac:dyDescent="0.4">
      <c r="A373" t="s">
        <v>629</v>
      </c>
      <c r="B373" t="s">
        <v>630</v>
      </c>
      <c r="C373">
        <f>INDEX(Categories!C:C,MATCH(D373,Categories!D:D,0))</f>
        <v>14</v>
      </c>
      <c r="D373" s="88" t="s">
        <v>41</v>
      </c>
      <c r="E373">
        <v>0</v>
      </c>
    </row>
    <row r="374" spans="1:5" x14ac:dyDescent="0.4">
      <c r="A374" t="s">
        <v>629</v>
      </c>
      <c r="B374" t="s">
        <v>630</v>
      </c>
      <c r="C374">
        <f>INDEX(Categories!C:C,MATCH(D374,Categories!D:D,0))</f>
        <v>19</v>
      </c>
      <c r="D374" s="88" t="s">
        <v>48</v>
      </c>
      <c r="E374">
        <v>0</v>
      </c>
    </row>
    <row r="375" spans="1:5" x14ac:dyDescent="0.4">
      <c r="A375" t="s">
        <v>629</v>
      </c>
      <c r="B375" t="s">
        <v>630</v>
      </c>
      <c r="C375">
        <f>INDEX(Categories!C:C,MATCH(D375,Categories!D:D,0))</f>
        <v>26</v>
      </c>
      <c r="D375" s="88" t="s">
        <v>57</v>
      </c>
      <c r="E375">
        <v>0</v>
      </c>
    </row>
    <row r="376" spans="1:5" x14ac:dyDescent="0.4">
      <c r="A376" t="s">
        <v>629</v>
      </c>
      <c r="B376" t="s">
        <v>630</v>
      </c>
      <c r="C376">
        <f>INDEX(Categories!C:C,MATCH(D376,Categories!D:D,0))</f>
        <v>27</v>
      </c>
      <c r="D376" s="88" t="s">
        <v>58</v>
      </c>
      <c r="E376">
        <v>0</v>
      </c>
    </row>
    <row r="377" spans="1:5" x14ac:dyDescent="0.4">
      <c r="A377" t="s">
        <v>629</v>
      </c>
      <c r="B377" t="s">
        <v>630</v>
      </c>
      <c r="C377">
        <f>INDEX(Categories!C:C,MATCH(D377,Categories!D:D,0))</f>
        <v>28</v>
      </c>
      <c r="D377" s="88" t="s">
        <v>59</v>
      </c>
      <c r="E377">
        <v>0</v>
      </c>
    </row>
    <row r="378" spans="1:5" x14ac:dyDescent="0.4">
      <c r="A378" t="s">
        <v>629</v>
      </c>
      <c r="B378" t="s">
        <v>630</v>
      </c>
      <c r="C378">
        <f>INDEX(Categories!C:C,MATCH(D378,Categories!D:D,0))</f>
        <v>29</v>
      </c>
      <c r="D378" s="88" t="s">
        <v>92</v>
      </c>
      <c r="E378">
        <v>0</v>
      </c>
    </row>
    <row r="379" spans="1:5" x14ac:dyDescent="0.4">
      <c r="A379" t="s">
        <v>631</v>
      </c>
      <c r="B379" t="s">
        <v>632</v>
      </c>
      <c r="C379">
        <f>INDEX(Categories!C:C,MATCH(D379,Categories!D:D,0))</f>
        <v>1</v>
      </c>
      <c r="D379" s="88" t="s">
        <v>595</v>
      </c>
      <c r="E379">
        <v>0</v>
      </c>
    </row>
    <row r="380" spans="1:5" x14ac:dyDescent="0.4">
      <c r="A380" t="s">
        <v>631</v>
      </c>
      <c r="B380" t="s">
        <v>632</v>
      </c>
      <c r="C380">
        <f>INDEX(Categories!C:C,MATCH(D380,Categories!D:D,0))</f>
        <v>2</v>
      </c>
      <c r="D380" s="88" t="s">
        <v>597</v>
      </c>
      <c r="E380">
        <v>0</v>
      </c>
    </row>
    <row r="381" spans="1:5" x14ac:dyDescent="0.4">
      <c r="A381" t="s">
        <v>631</v>
      </c>
      <c r="B381" t="s">
        <v>632</v>
      </c>
      <c r="C381">
        <f>INDEX(Categories!C:C,MATCH(D381,Categories!D:D,0))</f>
        <v>3</v>
      </c>
      <c r="D381" s="88" t="s">
        <v>30</v>
      </c>
      <c r="E381">
        <v>0</v>
      </c>
    </row>
    <row r="382" spans="1:5" x14ac:dyDescent="0.4">
      <c r="A382" t="s">
        <v>631</v>
      </c>
      <c r="B382" t="s">
        <v>632</v>
      </c>
      <c r="C382">
        <f>INDEX(Categories!C:C,MATCH(D382,Categories!D:D,0))</f>
        <v>4</v>
      </c>
      <c r="D382" s="88" t="s">
        <v>31</v>
      </c>
      <c r="E382">
        <v>0</v>
      </c>
    </row>
    <row r="383" spans="1:5" x14ac:dyDescent="0.4">
      <c r="A383" t="s">
        <v>631</v>
      </c>
      <c r="B383" t="s">
        <v>632</v>
      </c>
      <c r="C383">
        <f>INDEX(Categories!C:C,MATCH(D383,Categories!D:D,0))</f>
        <v>6</v>
      </c>
      <c r="D383" s="88" t="s">
        <v>34</v>
      </c>
      <c r="E383">
        <v>0</v>
      </c>
    </row>
    <row r="384" spans="1:5" x14ac:dyDescent="0.4">
      <c r="A384" t="s">
        <v>631</v>
      </c>
      <c r="B384" t="s">
        <v>632</v>
      </c>
      <c r="C384">
        <f>INDEX(Categories!C:C,MATCH(D384,Categories!D:D,0))</f>
        <v>7</v>
      </c>
      <c r="D384" s="88" t="s">
        <v>35</v>
      </c>
      <c r="E384">
        <v>0</v>
      </c>
    </row>
    <row r="385" spans="1:5" x14ac:dyDescent="0.4">
      <c r="A385" t="s">
        <v>631</v>
      </c>
      <c r="B385" t="s">
        <v>632</v>
      </c>
      <c r="C385">
        <f>INDEX(Categories!C:C,MATCH(D385,Categories!D:D,0))</f>
        <v>10</v>
      </c>
      <c r="D385" s="88" t="s">
        <v>38</v>
      </c>
      <c r="E385">
        <v>0</v>
      </c>
    </row>
    <row r="386" spans="1:5" x14ac:dyDescent="0.4">
      <c r="A386" t="s">
        <v>631</v>
      </c>
      <c r="B386" t="s">
        <v>632</v>
      </c>
      <c r="C386">
        <f>INDEX(Categories!C:C,MATCH(D386,Categories!D:D,0))</f>
        <v>15</v>
      </c>
      <c r="D386" s="88" t="s">
        <v>42</v>
      </c>
      <c r="E386">
        <v>0</v>
      </c>
    </row>
    <row r="387" spans="1:5" x14ac:dyDescent="0.4">
      <c r="A387" t="s">
        <v>631</v>
      </c>
      <c r="B387" t="s">
        <v>632</v>
      </c>
      <c r="C387">
        <f>INDEX(Categories!C:C,MATCH(D387,Categories!D:D,0))</f>
        <v>16</v>
      </c>
      <c r="D387" s="88" t="s">
        <v>45</v>
      </c>
      <c r="E387">
        <v>0</v>
      </c>
    </row>
    <row r="388" spans="1:5" x14ac:dyDescent="0.4">
      <c r="A388" t="s">
        <v>631</v>
      </c>
      <c r="B388" t="s">
        <v>632</v>
      </c>
      <c r="C388">
        <f>INDEX(Categories!C:C,MATCH(D388,Categories!D:D,0))</f>
        <v>17</v>
      </c>
      <c r="D388" s="88" t="s">
        <v>46</v>
      </c>
      <c r="E388">
        <v>0</v>
      </c>
    </row>
    <row r="389" spans="1:5" x14ac:dyDescent="0.4">
      <c r="A389" t="s">
        <v>631</v>
      </c>
      <c r="B389" t="s">
        <v>632</v>
      </c>
      <c r="C389">
        <f>INDEX(Categories!C:C,MATCH(D389,Categories!D:D,0))</f>
        <v>18</v>
      </c>
      <c r="D389" s="88" t="s">
        <v>47</v>
      </c>
      <c r="E389">
        <v>0</v>
      </c>
    </row>
    <row r="390" spans="1:5" x14ac:dyDescent="0.4">
      <c r="A390" t="s">
        <v>631</v>
      </c>
      <c r="B390" t="s">
        <v>632</v>
      </c>
      <c r="C390">
        <f>INDEX(Categories!C:C,MATCH(D390,Categories!D:D,0))</f>
        <v>20</v>
      </c>
      <c r="D390" s="88" t="s">
        <v>49</v>
      </c>
      <c r="E390">
        <v>0</v>
      </c>
    </row>
    <row r="391" spans="1:5" x14ac:dyDescent="0.4">
      <c r="A391" t="s">
        <v>631</v>
      </c>
      <c r="B391" t="s">
        <v>632</v>
      </c>
      <c r="C391">
        <f>INDEX(Categories!C:C,MATCH(D391,Categories!D:D,0))</f>
        <v>21</v>
      </c>
      <c r="D391" s="88" t="s">
        <v>50</v>
      </c>
      <c r="E391">
        <v>0</v>
      </c>
    </row>
    <row r="392" spans="1:5" x14ac:dyDescent="0.4">
      <c r="A392" t="s">
        <v>631</v>
      </c>
      <c r="B392" t="s">
        <v>632</v>
      </c>
      <c r="C392">
        <f>INDEX(Categories!C:C,MATCH(D392,Categories!D:D,0))</f>
        <v>22</v>
      </c>
      <c r="D392" s="88" t="s">
        <v>51</v>
      </c>
      <c r="E392">
        <v>0</v>
      </c>
    </row>
    <row r="393" spans="1:5" x14ac:dyDescent="0.4">
      <c r="A393" t="s">
        <v>631</v>
      </c>
      <c r="B393" t="s">
        <v>632</v>
      </c>
      <c r="C393">
        <f>INDEX(Categories!C:C,MATCH(D393,Categories!D:D,0))</f>
        <v>23</v>
      </c>
      <c r="D393" s="88" t="s">
        <v>52</v>
      </c>
      <c r="E393">
        <v>0</v>
      </c>
    </row>
    <row r="394" spans="1:5" x14ac:dyDescent="0.4">
      <c r="A394" t="s">
        <v>631</v>
      </c>
      <c r="B394" t="s">
        <v>632</v>
      </c>
      <c r="C394">
        <f>INDEX(Categories!C:C,MATCH(D394,Categories!D:D,0))</f>
        <v>24</v>
      </c>
      <c r="D394" s="88" t="s">
        <v>53</v>
      </c>
      <c r="E394">
        <v>0</v>
      </c>
    </row>
    <row r="395" spans="1:5" x14ac:dyDescent="0.4">
      <c r="A395" t="s">
        <v>631</v>
      </c>
      <c r="B395" t="s">
        <v>632</v>
      </c>
      <c r="C395">
        <f>INDEX(Categories!C:C,MATCH(D395,Categories!D:D,0))</f>
        <v>25</v>
      </c>
      <c r="D395" s="88" t="s">
        <v>56</v>
      </c>
      <c r="E395">
        <v>0</v>
      </c>
    </row>
    <row r="396" spans="1:5" x14ac:dyDescent="0.4">
      <c r="A396" t="s">
        <v>631</v>
      </c>
      <c r="B396" t="s">
        <v>632</v>
      </c>
      <c r="C396">
        <f>INDEX(Categories!C:C,MATCH(D396,Categories!D:D,0))</f>
        <v>5</v>
      </c>
      <c r="D396" s="88" t="s">
        <v>32</v>
      </c>
      <c r="E396">
        <v>0</v>
      </c>
    </row>
    <row r="397" spans="1:5" x14ac:dyDescent="0.4">
      <c r="A397" t="s">
        <v>631</v>
      </c>
      <c r="B397" t="s">
        <v>632</v>
      </c>
      <c r="C397">
        <f>INDEX(Categories!C:C,MATCH(D397,Categories!D:D,0))</f>
        <v>8</v>
      </c>
      <c r="D397" s="88" t="s">
        <v>36</v>
      </c>
      <c r="E397">
        <v>0</v>
      </c>
    </row>
    <row r="398" spans="1:5" x14ac:dyDescent="0.4">
      <c r="A398" t="s">
        <v>631</v>
      </c>
      <c r="B398" t="s">
        <v>632</v>
      </c>
      <c r="C398">
        <f>INDEX(Categories!C:C,MATCH(D398,Categories!D:D,0))</f>
        <v>9</v>
      </c>
      <c r="D398" s="88" t="s">
        <v>37</v>
      </c>
      <c r="E398">
        <v>0</v>
      </c>
    </row>
    <row r="399" spans="1:5" x14ac:dyDescent="0.4">
      <c r="A399" t="s">
        <v>631</v>
      </c>
      <c r="B399" t="s">
        <v>632</v>
      </c>
      <c r="C399">
        <f>INDEX(Categories!C:C,MATCH(D399,Categories!D:D,0))</f>
        <v>11</v>
      </c>
      <c r="D399" s="88" t="s">
        <v>601</v>
      </c>
      <c r="E399">
        <v>0</v>
      </c>
    </row>
    <row r="400" spans="1:5" x14ac:dyDescent="0.4">
      <c r="A400" t="s">
        <v>631</v>
      </c>
      <c r="B400" t="s">
        <v>632</v>
      </c>
      <c r="C400">
        <f>INDEX(Categories!C:C,MATCH(D400,Categories!D:D,0))</f>
        <v>12</v>
      </c>
      <c r="D400" s="88" t="s">
        <v>602</v>
      </c>
      <c r="E400">
        <v>0</v>
      </c>
    </row>
    <row r="401" spans="1:5" x14ac:dyDescent="0.4">
      <c r="A401" t="s">
        <v>631</v>
      </c>
      <c r="B401" t="s">
        <v>632</v>
      </c>
      <c r="C401">
        <f>INDEX(Categories!C:C,MATCH(D401,Categories!D:D,0))</f>
        <v>13</v>
      </c>
      <c r="D401" s="88" t="s">
        <v>604</v>
      </c>
      <c r="E401">
        <v>0</v>
      </c>
    </row>
    <row r="402" spans="1:5" x14ac:dyDescent="0.4">
      <c r="A402" t="s">
        <v>631</v>
      </c>
      <c r="B402" t="s">
        <v>632</v>
      </c>
      <c r="C402">
        <f>INDEX(Categories!C:C,MATCH(D402,Categories!D:D,0))</f>
        <v>14</v>
      </c>
      <c r="D402" s="88" t="s">
        <v>41</v>
      </c>
      <c r="E402">
        <v>0</v>
      </c>
    </row>
    <row r="403" spans="1:5" x14ac:dyDescent="0.4">
      <c r="A403" t="s">
        <v>631</v>
      </c>
      <c r="B403" t="s">
        <v>632</v>
      </c>
      <c r="C403">
        <f>INDEX(Categories!C:C,MATCH(D403,Categories!D:D,0))</f>
        <v>19</v>
      </c>
      <c r="D403" s="88" t="s">
        <v>48</v>
      </c>
      <c r="E403">
        <v>0</v>
      </c>
    </row>
    <row r="404" spans="1:5" x14ac:dyDescent="0.4">
      <c r="A404" t="s">
        <v>631</v>
      </c>
      <c r="B404" t="s">
        <v>632</v>
      </c>
      <c r="C404">
        <f>INDEX(Categories!C:C,MATCH(D404,Categories!D:D,0))</f>
        <v>26</v>
      </c>
      <c r="D404" s="88" t="s">
        <v>57</v>
      </c>
      <c r="E404">
        <v>0</v>
      </c>
    </row>
    <row r="405" spans="1:5" x14ac:dyDescent="0.4">
      <c r="A405" t="s">
        <v>631</v>
      </c>
      <c r="B405" t="s">
        <v>632</v>
      </c>
      <c r="C405">
        <f>INDEX(Categories!C:C,MATCH(D405,Categories!D:D,0))</f>
        <v>27</v>
      </c>
      <c r="D405" s="88" t="s">
        <v>58</v>
      </c>
      <c r="E405">
        <v>0</v>
      </c>
    </row>
    <row r="406" spans="1:5" x14ac:dyDescent="0.4">
      <c r="A406" t="s">
        <v>631</v>
      </c>
      <c r="B406" t="s">
        <v>632</v>
      </c>
      <c r="C406">
        <f>INDEX(Categories!C:C,MATCH(D406,Categories!D:D,0))</f>
        <v>28</v>
      </c>
      <c r="D406" s="88" t="s">
        <v>59</v>
      </c>
      <c r="E406">
        <v>0</v>
      </c>
    </row>
    <row r="407" spans="1:5" x14ac:dyDescent="0.4">
      <c r="A407" t="s">
        <v>631</v>
      </c>
      <c r="B407" t="s">
        <v>632</v>
      </c>
      <c r="C407">
        <f>INDEX(Categories!C:C,MATCH(D407,Categories!D:D,0))</f>
        <v>29</v>
      </c>
      <c r="D407" s="88" t="s">
        <v>92</v>
      </c>
      <c r="E407">
        <v>0</v>
      </c>
    </row>
    <row r="408" spans="1:5" x14ac:dyDescent="0.4">
      <c r="A408" t="s">
        <v>121</v>
      </c>
      <c r="B408" t="s">
        <v>120</v>
      </c>
      <c r="C408">
        <f>INDEX(Categories!C:C,MATCH(D408,Categories!D:D,0))</f>
        <v>1</v>
      </c>
      <c r="D408" s="88" t="s">
        <v>595</v>
      </c>
      <c r="E408">
        <v>50000</v>
      </c>
    </row>
    <row r="409" spans="1:5" x14ac:dyDescent="0.4">
      <c r="A409" t="s">
        <v>121</v>
      </c>
      <c r="B409" t="s">
        <v>120</v>
      </c>
      <c r="C409">
        <f>INDEX(Categories!C:C,MATCH(D409,Categories!D:D,0))</f>
        <v>2</v>
      </c>
      <c r="D409" s="88" t="s">
        <v>597</v>
      </c>
      <c r="E409">
        <v>0</v>
      </c>
    </row>
    <row r="410" spans="1:5" x14ac:dyDescent="0.4">
      <c r="A410" t="s">
        <v>121</v>
      </c>
      <c r="B410" t="s">
        <v>120</v>
      </c>
      <c r="C410">
        <f>INDEX(Categories!C:C,MATCH(D410,Categories!D:D,0))</f>
        <v>3</v>
      </c>
      <c r="D410" s="88" t="s">
        <v>30</v>
      </c>
      <c r="E410">
        <v>0</v>
      </c>
    </row>
    <row r="411" spans="1:5" x14ac:dyDescent="0.4">
      <c r="A411" t="s">
        <v>121</v>
      </c>
      <c r="B411" t="s">
        <v>120</v>
      </c>
      <c r="C411">
        <f>INDEX(Categories!C:C,MATCH(D411,Categories!D:D,0))</f>
        <v>4</v>
      </c>
      <c r="D411" s="88" t="s">
        <v>31</v>
      </c>
      <c r="E411">
        <v>40000</v>
      </c>
    </row>
    <row r="412" spans="1:5" x14ac:dyDescent="0.4">
      <c r="A412" t="s">
        <v>121</v>
      </c>
      <c r="B412" t="s">
        <v>120</v>
      </c>
      <c r="C412">
        <f>INDEX(Categories!C:C,MATCH(D412,Categories!D:D,0))</f>
        <v>6</v>
      </c>
      <c r="D412" s="88" t="s">
        <v>34</v>
      </c>
      <c r="E412">
        <v>0</v>
      </c>
    </row>
    <row r="413" spans="1:5" x14ac:dyDescent="0.4">
      <c r="A413" t="s">
        <v>121</v>
      </c>
      <c r="B413" t="s">
        <v>120</v>
      </c>
      <c r="C413">
        <f>INDEX(Categories!C:C,MATCH(D413,Categories!D:D,0))</f>
        <v>7</v>
      </c>
      <c r="D413" s="88" t="s">
        <v>35</v>
      </c>
      <c r="E413">
        <v>100000</v>
      </c>
    </row>
    <row r="414" spans="1:5" x14ac:dyDescent="0.4">
      <c r="A414" t="s">
        <v>121</v>
      </c>
      <c r="B414" t="s">
        <v>120</v>
      </c>
      <c r="C414">
        <f>INDEX(Categories!C:C,MATCH(D414,Categories!D:D,0))</f>
        <v>10</v>
      </c>
      <c r="D414" s="88" t="s">
        <v>38</v>
      </c>
      <c r="E414">
        <v>25000</v>
      </c>
    </row>
    <row r="415" spans="1:5" x14ac:dyDescent="0.4">
      <c r="A415" t="s">
        <v>121</v>
      </c>
      <c r="B415" t="s">
        <v>120</v>
      </c>
      <c r="C415">
        <f>INDEX(Categories!C:C,MATCH(D415,Categories!D:D,0))</f>
        <v>15</v>
      </c>
      <c r="D415" s="88" t="s">
        <v>42</v>
      </c>
      <c r="E415">
        <v>0</v>
      </c>
    </row>
    <row r="416" spans="1:5" x14ac:dyDescent="0.4">
      <c r="A416" t="s">
        <v>121</v>
      </c>
      <c r="B416" t="s">
        <v>120</v>
      </c>
      <c r="C416">
        <f>INDEX(Categories!C:C,MATCH(D416,Categories!D:D,0))</f>
        <v>16</v>
      </c>
      <c r="D416" s="88" t="s">
        <v>45</v>
      </c>
      <c r="E416">
        <v>0</v>
      </c>
    </row>
    <row r="417" spans="1:5" x14ac:dyDescent="0.4">
      <c r="A417" t="s">
        <v>121</v>
      </c>
      <c r="B417" t="s">
        <v>120</v>
      </c>
      <c r="C417">
        <f>INDEX(Categories!C:C,MATCH(D417,Categories!D:D,0))</f>
        <v>17</v>
      </c>
      <c r="D417" s="88" t="s">
        <v>46</v>
      </c>
      <c r="E417">
        <v>0</v>
      </c>
    </row>
    <row r="418" spans="1:5" x14ac:dyDescent="0.4">
      <c r="A418" t="s">
        <v>121</v>
      </c>
      <c r="B418" t="s">
        <v>120</v>
      </c>
      <c r="C418">
        <f>INDEX(Categories!C:C,MATCH(D418,Categories!D:D,0))</f>
        <v>18</v>
      </c>
      <c r="D418" s="88" t="s">
        <v>47</v>
      </c>
      <c r="E418">
        <v>0</v>
      </c>
    </row>
    <row r="419" spans="1:5" x14ac:dyDescent="0.4">
      <c r="A419" t="s">
        <v>121</v>
      </c>
      <c r="B419" t="s">
        <v>120</v>
      </c>
      <c r="C419">
        <f>INDEX(Categories!C:C,MATCH(D419,Categories!D:D,0))</f>
        <v>20</v>
      </c>
      <c r="D419" s="88" t="s">
        <v>49</v>
      </c>
      <c r="E419">
        <v>0</v>
      </c>
    </row>
    <row r="420" spans="1:5" x14ac:dyDescent="0.4">
      <c r="A420" t="s">
        <v>121</v>
      </c>
      <c r="B420" t="s">
        <v>120</v>
      </c>
      <c r="C420">
        <f>INDEX(Categories!C:C,MATCH(D420,Categories!D:D,0))</f>
        <v>21</v>
      </c>
      <c r="D420" s="88" t="s">
        <v>50</v>
      </c>
      <c r="E420">
        <v>0</v>
      </c>
    </row>
    <row r="421" spans="1:5" x14ac:dyDescent="0.4">
      <c r="A421" t="s">
        <v>121</v>
      </c>
      <c r="B421" t="s">
        <v>120</v>
      </c>
      <c r="C421">
        <f>INDEX(Categories!C:C,MATCH(D421,Categories!D:D,0))</f>
        <v>22</v>
      </c>
      <c r="D421" s="88" t="s">
        <v>51</v>
      </c>
      <c r="E421">
        <v>0</v>
      </c>
    </row>
    <row r="422" spans="1:5" x14ac:dyDescent="0.4">
      <c r="A422" t="s">
        <v>121</v>
      </c>
      <c r="B422" t="s">
        <v>120</v>
      </c>
      <c r="C422">
        <f>INDEX(Categories!C:C,MATCH(D422,Categories!D:D,0))</f>
        <v>23</v>
      </c>
      <c r="D422" s="88" t="s">
        <v>52</v>
      </c>
      <c r="E422">
        <v>0</v>
      </c>
    </row>
    <row r="423" spans="1:5" x14ac:dyDescent="0.4">
      <c r="A423" t="s">
        <v>121</v>
      </c>
      <c r="B423" t="s">
        <v>120</v>
      </c>
      <c r="C423">
        <f>INDEX(Categories!C:C,MATCH(D423,Categories!D:D,0))</f>
        <v>24</v>
      </c>
      <c r="D423" s="88" t="s">
        <v>53</v>
      </c>
      <c r="E423">
        <v>0</v>
      </c>
    </row>
    <row r="424" spans="1:5" x14ac:dyDescent="0.4">
      <c r="A424" t="s">
        <v>121</v>
      </c>
      <c r="B424" t="s">
        <v>120</v>
      </c>
      <c r="C424">
        <f>INDEX(Categories!C:C,MATCH(D424,Categories!D:D,0))</f>
        <v>25</v>
      </c>
      <c r="D424" s="88" t="s">
        <v>56</v>
      </c>
      <c r="E424">
        <v>0</v>
      </c>
    </row>
    <row r="425" spans="1:5" x14ac:dyDescent="0.4">
      <c r="A425" t="s">
        <v>121</v>
      </c>
      <c r="B425" t="s">
        <v>120</v>
      </c>
      <c r="C425">
        <f>INDEX(Categories!C:C,MATCH(D425,Categories!D:D,0))</f>
        <v>5</v>
      </c>
      <c r="D425" s="88" t="s">
        <v>32</v>
      </c>
      <c r="E425">
        <v>25000</v>
      </c>
    </row>
    <row r="426" spans="1:5" x14ac:dyDescent="0.4">
      <c r="A426" t="s">
        <v>121</v>
      </c>
      <c r="B426" t="s">
        <v>120</v>
      </c>
      <c r="C426">
        <f>INDEX(Categories!C:C,MATCH(D426,Categories!D:D,0))</f>
        <v>8</v>
      </c>
      <c r="D426" s="88" t="s">
        <v>36</v>
      </c>
      <c r="E426">
        <v>0</v>
      </c>
    </row>
    <row r="427" spans="1:5" x14ac:dyDescent="0.4">
      <c r="A427" t="s">
        <v>121</v>
      </c>
      <c r="B427" t="s">
        <v>120</v>
      </c>
      <c r="C427">
        <f>INDEX(Categories!C:C,MATCH(D427,Categories!D:D,0))</f>
        <v>9</v>
      </c>
      <c r="D427" s="88" t="s">
        <v>37</v>
      </c>
      <c r="E427">
        <v>0</v>
      </c>
    </row>
    <row r="428" spans="1:5" x14ac:dyDescent="0.4">
      <c r="A428" t="s">
        <v>121</v>
      </c>
      <c r="B428" t="s">
        <v>120</v>
      </c>
      <c r="C428">
        <f>INDEX(Categories!C:C,MATCH(D428,Categories!D:D,0))</f>
        <v>11</v>
      </c>
      <c r="D428" s="88" t="s">
        <v>601</v>
      </c>
      <c r="E428">
        <v>0</v>
      </c>
    </row>
    <row r="429" spans="1:5" x14ac:dyDescent="0.4">
      <c r="A429" t="s">
        <v>121</v>
      </c>
      <c r="B429" t="s">
        <v>120</v>
      </c>
      <c r="C429">
        <f>INDEX(Categories!C:C,MATCH(D429,Categories!D:D,0))</f>
        <v>12</v>
      </c>
      <c r="D429" s="88" t="s">
        <v>602</v>
      </c>
      <c r="E429">
        <v>0</v>
      </c>
    </row>
    <row r="430" spans="1:5" x14ac:dyDescent="0.4">
      <c r="A430" t="s">
        <v>121</v>
      </c>
      <c r="B430" t="s">
        <v>120</v>
      </c>
      <c r="C430">
        <f>INDEX(Categories!C:C,MATCH(D430,Categories!D:D,0))</f>
        <v>13</v>
      </c>
      <c r="D430" s="88" t="s">
        <v>604</v>
      </c>
      <c r="E430">
        <v>10000</v>
      </c>
    </row>
    <row r="431" spans="1:5" x14ac:dyDescent="0.4">
      <c r="A431" t="s">
        <v>121</v>
      </c>
      <c r="B431" t="s">
        <v>120</v>
      </c>
      <c r="C431">
        <f>INDEX(Categories!C:C,MATCH(D431,Categories!D:D,0))</f>
        <v>14</v>
      </c>
      <c r="D431" s="88" t="s">
        <v>41</v>
      </c>
      <c r="E431">
        <v>0</v>
      </c>
    </row>
    <row r="432" spans="1:5" x14ac:dyDescent="0.4">
      <c r="A432" t="s">
        <v>121</v>
      </c>
      <c r="B432" t="s">
        <v>120</v>
      </c>
      <c r="C432">
        <f>INDEX(Categories!C:C,MATCH(D432,Categories!D:D,0))</f>
        <v>19</v>
      </c>
      <c r="D432" s="88" t="s">
        <v>48</v>
      </c>
      <c r="E432">
        <v>0</v>
      </c>
    </row>
    <row r="433" spans="1:5" x14ac:dyDescent="0.4">
      <c r="A433" t="s">
        <v>121</v>
      </c>
      <c r="B433" t="s">
        <v>120</v>
      </c>
      <c r="C433">
        <f>INDEX(Categories!C:C,MATCH(D433,Categories!D:D,0))</f>
        <v>26</v>
      </c>
      <c r="D433" s="88" t="s">
        <v>57</v>
      </c>
      <c r="E433">
        <v>0</v>
      </c>
    </row>
    <row r="434" spans="1:5" x14ac:dyDescent="0.4">
      <c r="A434" t="s">
        <v>121</v>
      </c>
      <c r="B434" t="s">
        <v>120</v>
      </c>
      <c r="C434">
        <f>INDEX(Categories!C:C,MATCH(D434,Categories!D:D,0))</f>
        <v>27</v>
      </c>
      <c r="D434" s="88" t="s">
        <v>58</v>
      </c>
      <c r="E434">
        <v>0</v>
      </c>
    </row>
    <row r="435" spans="1:5" x14ac:dyDescent="0.4">
      <c r="A435" t="s">
        <v>121</v>
      </c>
      <c r="B435" t="s">
        <v>120</v>
      </c>
      <c r="C435">
        <f>INDEX(Categories!C:C,MATCH(D435,Categories!D:D,0))</f>
        <v>28</v>
      </c>
      <c r="D435" s="88" t="s">
        <v>59</v>
      </c>
      <c r="E435">
        <v>0</v>
      </c>
    </row>
    <row r="436" spans="1:5" x14ac:dyDescent="0.4">
      <c r="A436" t="s">
        <v>121</v>
      </c>
      <c r="B436" t="s">
        <v>120</v>
      </c>
      <c r="C436">
        <f>INDEX(Categories!C:C,MATCH(D436,Categories!D:D,0))</f>
        <v>29</v>
      </c>
      <c r="D436" s="88" t="s">
        <v>92</v>
      </c>
      <c r="E436">
        <v>1475257</v>
      </c>
    </row>
    <row r="437" spans="1:5" x14ac:dyDescent="0.4">
      <c r="A437" t="s">
        <v>633</v>
      </c>
      <c r="B437" t="s">
        <v>634</v>
      </c>
      <c r="C437">
        <f>INDEX(Categories!C:C,MATCH(D437,Categories!D:D,0))</f>
        <v>1</v>
      </c>
      <c r="D437" s="88" t="s">
        <v>595</v>
      </c>
      <c r="E437">
        <v>0</v>
      </c>
    </row>
    <row r="438" spans="1:5" x14ac:dyDescent="0.4">
      <c r="A438" t="s">
        <v>633</v>
      </c>
      <c r="B438" t="s">
        <v>634</v>
      </c>
      <c r="C438">
        <f>INDEX(Categories!C:C,MATCH(D438,Categories!D:D,0))</f>
        <v>2</v>
      </c>
      <c r="D438" s="88" t="s">
        <v>597</v>
      </c>
      <c r="E438">
        <v>0</v>
      </c>
    </row>
    <row r="439" spans="1:5" x14ac:dyDescent="0.4">
      <c r="A439" t="s">
        <v>633</v>
      </c>
      <c r="B439" t="s">
        <v>634</v>
      </c>
      <c r="C439">
        <f>INDEX(Categories!C:C,MATCH(D439,Categories!D:D,0))</f>
        <v>3</v>
      </c>
      <c r="D439" s="88" t="s">
        <v>30</v>
      </c>
      <c r="E439">
        <v>0</v>
      </c>
    </row>
    <row r="440" spans="1:5" x14ac:dyDescent="0.4">
      <c r="A440" t="s">
        <v>633</v>
      </c>
      <c r="B440" t="s">
        <v>634</v>
      </c>
      <c r="C440">
        <f>INDEX(Categories!C:C,MATCH(D440,Categories!D:D,0))</f>
        <v>4</v>
      </c>
      <c r="D440" s="88" t="s">
        <v>31</v>
      </c>
      <c r="E440">
        <v>0</v>
      </c>
    </row>
    <row r="441" spans="1:5" x14ac:dyDescent="0.4">
      <c r="A441" t="s">
        <v>633</v>
      </c>
      <c r="B441" t="s">
        <v>634</v>
      </c>
      <c r="C441">
        <f>INDEX(Categories!C:C,MATCH(D441,Categories!D:D,0))</f>
        <v>6</v>
      </c>
      <c r="D441" s="88" t="s">
        <v>34</v>
      </c>
      <c r="E441">
        <v>0</v>
      </c>
    </row>
    <row r="442" spans="1:5" x14ac:dyDescent="0.4">
      <c r="A442" t="s">
        <v>633</v>
      </c>
      <c r="B442" t="s">
        <v>634</v>
      </c>
      <c r="C442">
        <f>INDEX(Categories!C:C,MATCH(D442,Categories!D:D,0))</f>
        <v>7</v>
      </c>
      <c r="D442" s="88" t="s">
        <v>35</v>
      </c>
      <c r="E442">
        <v>0</v>
      </c>
    </row>
    <row r="443" spans="1:5" x14ac:dyDescent="0.4">
      <c r="A443" t="s">
        <v>633</v>
      </c>
      <c r="B443" t="s">
        <v>634</v>
      </c>
      <c r="C443">
        <f>INDEX(Categories!C:C,MATCH(D443,Categories!D:D,0))</f>
        <v>10</v>
      </c>
      <c r="D443" s="88" t="s">
        <v>38</v>
      </c>
      <c r="E443">
        <v>0</v>
      </c>
    </row>
    <row r="444" spans="1:5" x14ac:dyDescent="0.4">
      <c r="A444" t="s">
        <v>633</v>
      </c>
      <c r="B444" t="s">
        <v>634</v>
      </c>
      <c r="C444">
        <f>INDEX(Categories!C:C,MATCH(D444,Categories!D:D,0))</f>
        <v>15</v>
      </c>
      <c r="D444" s="88" t="s">
        <v>42</v>
      </c>
      <c r="E444">
        <v>0</v>
      </c>
    </row>
    <row r="445" spans="1:5" x14ac:dyDescent="0.4">
      <c r="A445" t="s">
        <v>633</v>
      </c>
      <c r="B445" t="s">
        <v>634</v>
      </c>
      <c r="C445">
        <f>INDEX(Categories!C:C,MATCH(D445,Categories!D:D,0))</f>
        <v>16</v>
      </c>
      <c r="D445" s="88" t="s">
        <v>45</v>
      </c>
      <c r="E445">
        <v>0</v>
      </c>
    </row>
    <row r="446" spans="1:5" x14ac:dyDescent="0.4">
      <c r="A446" t="s">
        <v>633</v>
      </c>
      <c r="B446" t="s">
        <v>634</v>
      </c>
      <c r="C446">
        <f>INDEX(Categories!C:C,MATCH(D446,Categories!D:D,0))</f>
        <v>17</v>
      </c>
      <c r="D446" s="88" t="s">
        <v>46</v>
      </c>
      <c r="E446">
        <v>0</v>
      </c>
    </row>
    <row r="447" spans="1:5" x14ac:dyDescent="0.4">
      <c r="A447" t="s">
        <v>633</v>
      </c>
      <c r="B447" t="s">
        <v>634</v>
      </c>
      <c r="C447">
        <f>INDEX(Categories!C:C,MATCH(D447,Categories!D:D,0))</f>
        <v>18</v>
      </c>
      <c r="D447" s="88" t="s">
        <v>47</v>
      </c>
      <c r="E447">
        <v>0</v>
      </c>
    </row>
    <row r="448" spans="1:5" x14ac:dyDescent="0.4">
      <c r="A448" t="s">
        <v>633</v>
      </c>
      <c r="B448" t="s">
        <v>634</v>
      </c>
      <c r="C448">
        <f>INDEX(Categories!C:C,MATCH(D448,Categories!D:D,0))</f>
        <v>20</v>
      </c>
      <c r="D448" s="88" t="s">
        <v>49</v>
      </c>
      <c r="E448">
        <v>0</v>
      </c>
    </row>
    <row r="449" spans="1:5" x14ac:dyDescent="0.4">
      <c r="A449" t="s">
        <v>633</v>
      </c>
      <c r="B449" t="s">
        <v>634</v>
      </c>
      <c r="C449">
        <f>INDEX(Categories!C:C,MATCH(D449,Categories!D:D,0))</f>
        <v>21</v>
      </c>
      <c r="D449" s="88" t="s">
        <v>50</v>
      </c>
      <c r="E449">
        <v>0</v>
      </c>
    </row>
    <row r="450" spans="1:5" x14ac:dyDescent="0.4">
      <c r="A450" t="s">
        <v>633</v>
      </c>
      <c r="B450" t="s">
        <v>634</v>
      </c>
      <c r="C450">
        <f>INDEX(Categories!C:C,MATCH(D450,Categories!D:D,0))</f>
        <v>22</v>
      </c>
      <c r="D450" s="88" t="s">
        <v>51</v>
      </c>
      <c r="E450">
        <v>0</v>
      </c>
    </row>
    <row r="451" spans="1:5" x14ac:dyDescent="0.4">
      <c r="A451" t="s">
        <v>633</v>
      </c>
      <c r="B451" t="s">
        <v>634</v>
      </c>
      <c r="C451">
        <f>INDEX(Categories!C:C,MATCH(D451,Categories!D:D,0))</f>
        <v>23</v>
      </c>
      <c r="D451" s="88" t="s">
        <v>52</v>
      </c>
      <c r="E451">
        <v>0</v>
      </c>
    </row>
    <row r="452" spans="1:5" x14ac:dyDescent="0.4">
      <c r="A452" t="s">
        <v>633</v>
      </c>
      <c r="B452" t="s">
        <v>634</v>
      </c>
      <c r="C452">
        <f>INDEX(Categories!C:C,MATCH(D452,Categories!D:D,0))</f>
        <v>24</v>
      </c>
      <c r="D452" s="88" t="s">
        <v>53</v>
      </c>
      <c r="E452">
        <v>0</v>
      </c>
    </row>
    <row r="453" spans="1:5" x14ac:dyDescent="0.4">
      <c r="A453" t="s">
        <v>633</v>
      </c>
      <c r="B453" t="s">
        <v>634</v>
      </c>
      <c r="C453">
        <f>INDEX(Categories!C:C,MATCH(D453,Categories!D:D,0))</f>
        <v>25</v>
      </c>
      <c r="D453" s="88" t="s">
        <v>56</v>
      </c>
      <c r="E453">
        <v>0</v>
      </c>
    </row>
    <row r="454" spans="1:5" x14ac:dyDescent="0.4">
      <c r="A454" t="s">
        <v>633</v>
      </c>
      <c r="B454" t="s">
        <v>634</v>
      </c>
      <c r="C454">
        <f>INDEX(Categories!C:C,MATCH(D454,Categories!D:D,0))</f>
        <v>5</v>
      </c>
      <c r="D454" s="88" t="s">
        <v>32</v>
      </c>
      <c r="E454">
        <v>0</v>
      </c>
    </row>
    <row r="455" spans="1:5" x14ac:dyDescent="0.4">
      <c r="A455" t="s">
        <v>633</v>
      </c>
      <c r="B455" t="s">
        <v>634</v>
      </c>
      <c r="C455">
        <f>INDEX(Categories!C:C,MATCH(D455,Categories!D:D,0))</f>
        <v>8</v>
      </c>
      <c r="D455" s="88" t="s">
        <v>36</v>
      </c>
      <c r="E455">
        <v>0</v>
      </c>
    </row>
    <row r="456" spans="1:5" x14ac:dyDescent="0.4">
      <c r="A456" t="s">
        <v>633</v>
      </c>
      <c r="B456" t="s">
        <v>634</v>
      </c>
      <c r="C456">
        <f>INDEX(Categories!C:C,MATCH(D456,Categories!D:D,0))</f>
        <v>9</v>
      </c>
      <c r="D456" s="88" t="s">
        <v>37</v>
      </c>
      <c r="E456">
        <v>0</v>
      </c>
    </row>
    <row r="457" spans="1:5" x14ac:dyDescent="0.4">
      <c r="A457" t="s">
        <v>633</v>
      </c>
      <c r="B457" t="s">
        <v>634</v>
      </c>
      <c r="C457">
        <f>INDEX(Categories!C:C,MATCH(D457,Categories!D:D,0))</f>
        <v>11</v>
      </c>
      <c r="D457" s="88" t="s">
        <v>601</v>
      </c>
      <c r="E457">
        <v>0</v>
      </c>
    </row>
    <row r="458" spans="1:5" x14ac:dyDescent="0.4">
      <c r="A458" t="s">
        <v>633</v>
      </c>
      <c r="B458" t="s">
        <v>634</v>
      </c>
      <c r="C458">
        <f>INDEX(Categories!C:C,MATCH(D458,Categories!D:D,0))</f>
        <v>12</v>
      </c>
      <c r="D458" s="88" t="s">
        <v>602</v>
      </c>
      <c r="E458">
        <v>0</v>
      </c>
    </row>
    <row r="459" spans="1:5" x14ac:dyDescent="0.4">
      <c r="A459" t="s">
        <v>633</v>
      </c>
      <c r="B459" t="s">
        <v>634</v>
      </c>
      <c r="C459">
        <f>INDEX(Categories!C:C,MATCH(D459,Categories!D:D,0))</f>
        <v>13</v>
      </c>
      <c r="D459" s="88" t="s">
        <v>604</v>
      </c>
      <c r="E459">
        <v>0</v>
      </c>
    </row>
    <row r="460" spans="1:5" x14ac:dyDescent="0.4">
      <c r="A460" t="s">
        <v>633</v>
      </c>
      <c r="B460" t="s">
        <v>634</v>
      </c>
      <c r="C460">
        <f>INDEX(Categories!C:C,MATCH(D460,Categories!D:D,0))</f>
        <v>14</v>
      </c>
      <c r="D460" s="88" t="s">
        <v>41</v>
      </c>
      <c r="E460">
        <v>0</v>
      </c>
    </row>
    <row r="461" spans="1:5" x14ac:dyDescent="0.4">
      <c r="A461" t="s">
        <v>633</v>
      </c>
      <c r="B461" t="s">
        <v>634</v>
      </c>
      <c r="C461">
        <f>INDEX(Categories!C:C,MATCH(D461,Categories!D:D,0))</f>
        <v>19</v>
      </c>
      <c r="D461" s="88" t="s">
        <v>48</v>
      </c>
      <c r="E461">
        <v>0</v>
      </c>
    </row>
    <row r="462" spans="1:5" x14ac:dyDescent="0.4">
      <c r="A462" t="s">
        <v>633</v>
      </c>
      <c r="B462" t="s">
        <v>634</v>
      </c>
      <c r="C462">
        <f>INDEX(Categories!C:C,MATCH(D462,Categories!D:D,0))</f>
        <v>26</v>
      </c>
      <c r="D462" s="88" t="s">
        <v>57</v>
      </c>
      <c r="E462">
        <v>0</v>
      </c>
    </row>
    <row r="463" spans="1:5" x14ac:dyDescent="0.4">
      <c r="A463" t="s">
        <v>633</v>
      </c>
      <c r="B463" t="s">
        <v>634</v>
      </c>
      <c r="C463">
        <f>INDEX(Categories!C:C,MATCH(D463,Categories!D:D,0))</f>
        <v>27</v>
      </c>
      <c r="D463" s="88" t="s">
        <v>58</v>
      </c>
      <c r="E463">
        <v>0</v>
      </c>
    </row>
    <row r="464" spans="1:5" x14ac:dyDescent="0.4">
      <c r="A464" t="s">
        <v>633</v>
      </c>
      <c r="B464" t="s">
        <v>634</v>
      </c>
      <c r="C464">
        <f>INDEX(Categories!C:C,MATCH(D464,Categories!D:D,0))</f>
        <v>28</v>
      </c>
      <c r="D464" s="88" t="s">
        <v>59</v>
      </c>
      <c r="E464">
        <v>0</v>
      </c>
    </row>
    <row r="465" spans="1:5" x14ac:dyDescent="0.4">
      <c r="A465" t="s">
        <v>633</v>
      </c>
      <c r="B465" t="s">
        <v>634</v>
      </c>
      <c r="C465">
        <f>INDEX(Categories!C:C,MATCH(D465,Categories!D:D,0))</f>
        <v>29</v>
      </c>
      <c r="D465" s="88" t="s">
        <v>92</v>
      </c>
      <c r="E465">
        <v>0</v>
      </c>
    </row>
    <row r="466" spans="1:5" x14ac:dyDescent="0.4">
      <c r="A466" t="s">
        <v>635</v>
      </c>
      <c r="B466" t="s">
        <v>636</v>
      </c>
      <c r="C466">
        <f>INDEX(Categories!C:C,MATCH(D466,Categories!D:D,0))</f>
        <v>1</v>
      </c>
      <c r="D466" s="88" t="s">
        <v>595</v>
      </c>
      <c r="E466">
        <v>202271</v>
      </c>
    </row>
    <row r="467" spans="1:5" x14ac:dyDescent="0.4">
      <c r="A467" t="s">
        <v>635</v>
      </c>
      <c r="B467" t="s">
        <v>636</v>
      </c>
      <c r="C467">
        <f>INDEX(Categories!C:C,MATCH(D467,Categories!D:D,0))</f>
        <v>2</v>
      </c>
      <c r="D467" s="88" t="s">
        <v>597</v>
      </c>
      <c r="E467">
        <v>9711</v>
      </c>
    </row>
    <row r="468" spans="1:5" x14ac:dyDescent="0.4">
      <c r="A468" t="s">
        <v>635</v>
      </c>
      <c r="B468" t="s">
        <v>636</v>
      </c>
      <c r="C468">
        <f>INDEX(Categories!C:C,MATCH(D468,Categories!D:D,0))</f>
        <v>3</v>
      </c>
      <c r="D468" s="88" t="s">
        <v>30</v>
      </c>
      <c r="E468">
        <v>13300</v>
      </c>
    </row>
    <row r="469" spans="1:5" x14ac:dyDescent="0.4">
      <c r="A469" t="s">
        <v>635</v>
      </c>
      <c r="B469" t="s">
        <v>636</v>
      </c>
      <c r="C469">
        <f>INDEX(Categories!C:C,MATCH(D469,Categories!D:D,0))</f>
        <v>4</v>
      </c>
      <c r="D469" s="88" t="s">
        <v>31</v>
      </c>
      <c r="E469">
        <v>154</v>
      </c>
    </row>
    <row r="470" spans="1:5" x14ac:dyDescent="0.4">
      <c r="A470" t="s">
        <v>635</v>
      </c>
      <c r="B470" t="s">
        <v>636</v>
      </c>
      <c r="C470">
        <f>INDEX(Categories!C:C,MATCH(D470,Categories!D:D,0))</f>
        <v>6</v>
      </c>
      <c r="D470" s="88" t="s">
        <v>34</v>
      </c>
      <c r="E470">
        <v>12923</v>
      </c>
    </row>
    <row r="471" spans="1:5" x14ac:dyDescent="0.4">
      <c r="A471" t="s">
        <v>635</v>
      </c>
      <c r="B471" t="s">
        <v>636</v>
      </c>
      <c r="C471">
        <f>INDEX(Categories!C:C,MATCH(D471,Categories!D:D,0))</f>
        <v>7</v>
      </c>
      <c r="D471" s="88" t="s">
        <v>35</v>
      </c>
      <c r="E471">
        <v>72805</v>
      </c>
    </row>
    <row r="472" spans="1:5" x14ac:dyDescent="0.4">
      <c r="A472" t="s">
        <v>635</v>
      </c>
      <c r="B472" t="s">
        <v>636</v>
      </c>
      <c r="C472">
        <f>INDEX(Categories!C:C,MATCH(D472,Categories!D:D,0))</f>
        <v>10</v>
      </c>
      <c r="D472" s="88" t="s">
        <v>38</v>
      </c>
      <c r="E472">
        <v>19165</v>
      </c>
    </row>
    <row r="473" spans="1:5" x14ac:dyDescent="0.4">
      <c r="A473" t="s">
        <v>635</v>
      </c>
      <c r="B473" t="s">
        <v>636</v>
      </c>
      <c r="C473">
        <f>INDEX(Categories!C:C,MATCH(D473,Categories!D:D,0))</f>
        <v>15</v>
      </c>
      <c r="D473" s="88" t="s">
        <v>42</v>
      </c>
      <c r="E473">
        <v>0</v>
      </c>
    </row>
    <row r="474" spans="1:5" x14ac:dyDescent="0.4">
      <c r="A474" t="s">
        <v>635</v>
      </c>
      <c r="B474" t="s">
        <v>636</v>
      </c>
      <c r="C474">
        <f>INDEX(Categories!C:C,MATCH(D474,Categories!D:D,0))</f>
        <v>16</v>
      </c>
      <c r="D474" s="88" t="s">
        <v>45</v>
      </c>
      <c r="E474">
        <v>0</v>
      </c>
    </row>
    <row r="475" spans="1:5" x14ac:dyDescent="0.4">
      <c r="A475" t="s">
        <v>635</v>
      </c>
      <c r="B475" t="s">
        <v>636</v>
      </c>
      <c r="C475">
        <f>INDEX(Categories!C:C,MATCH(D475,Categories!D:D,0))</f>
        <v>17</v>
      </c>
      <c r="D475" s="88" t="s">
        <v>46</v>
      </c>
      <c r="E475">
        <v>0</v>
      </c>
    </row>
    <row r="476" spans="1:5" x14ac:dyDescent="0.4">
      <c r="A476" t="s">
        <v>635</v>
      </c>
      <c r="B476" t="s">
        <v>636</v>
      </c>
      <c r="C476">
        <f>INDEX(Categories!C:C,MATCH(D476,Categories!D:D,0))</f>
        <v>18</v>
      </c>
      <c r="D476" s="88" t="s">
        <v>47</v>
      </c>
      <c r="E476">
        <v>0</v>
      </c>
    </row>
    <row r="477" spans="1:5" x14ac:dyDescent="0.4">
      <c r="A477" t="s">
        <v>635</v>
      </c>
      <c r="B477" t="s">
        <v>636</v>
      </c>
      <c r="C477">
        <f>INDEX(Categories!C:C,MATCH(D477,Categories!D:D,0))</f>
        <v>20</v>
      </c>
      <c r="D477" s="88" t="s">
        <v>49</v>
      </c>
      <c r="E477">
        <v>0</v>
      </c>
    </row>
    <row r="478" spans="1:5" x14ac:dyDescent="0.4">
      <c r="A478" t="s">
        <v>635</v>
      </c>
      <c r="B478" t="s">
        <v>636</v>
      </c>
      <c r="C478">
        <f>INDEX(Categories!C:C,MATCH(D478,Categories!D:D,0))</f>
        <v>21</v>
      </c>
      <c r="D478" s="88" t="s">
        <v>50</v>
      </c>
      <c r="E478">
        <v>0</v>
      </c>
    </row>
    <row r="479" spans="1:5" x14ac:dyDescent="0.4">
      <c r="A479" t="s">
        <v>635</v>
      </c>
      <c r="B479" t="s">
        <v>636</v>
      </c>
      <c r="C479">
        <f>INDEX(Categories!C:C,MATCH(D479,Categories!D:D,0))</f>
        <v>22</v>
      </c>
      <c r="D479" s="88" t="s">
        <v>51</v>
      </c>
      <c r="E479">
        <v>0</v>
      </c>
    </row>
    <row r="480" spans="1:5" x14ac:dyDescent="0.4">
      <c r="A480" t="s">
        <v>635</v>
      </c>
      <c r="B480" t="s">
        <v>636</v>
      </c>
      <c r="C480">
        <f>INDEX(Categories!C:C,MATCH(D480,Categories!D:D,0))</f>
        <v>23</v>
      </c>
      <c r="D480" s="88" t="s">
        <v>52</v>
      </c>
      <c r="E480">
        <v>772</v>
      </c>
    </row>
    <row r="481" spans="1:5" x14ac:dyDescent="0.4">
      <c r="A481" t="s">
        <v>635</v>
      </c>
      <c r="B481" t="s">
        <v>636</v>
      </c>
      <c r="C481">
        <f>INDEX(Categories!C:C,MATCH(D481,Categories!D:D,0))</f>
        <v>24</v>
      </c>
      <c r="D481" s="88" t="s">
        <v>53</v>
      </c>
      <c r="E481">
        <v>0</v>
      </c>
    </row>
    <row r="482" spans="1:5" x14ac:dyDescent="0.4">
      <c r="A482" t="s">
        <v>635</v>
      </c>
      <c r="B482" t="s">
        <v>636</v>
      </c>
      <c r="C482">
        <f>INDEX(Categories!C:C,MATCH(D482,Categories!D:D,0))</f>
        <v>25</v>
      </c>
      <c r="D482" s="88" t="s">
        <v>56</v>
      </c>
      <c r="E482">
        <v>0</v>
      </c>
    </row>
    <row r="483" spans="1:5" x14ac:dyDescent="0.4">
      <c r="A483" t="s">
        <v>635</v>
      </c>
      <c r="B483" t="s">
        <v>636</v>
      </c>
      <c r="C483">
        <f>INDEX(Categories!C:C,MATCH(D483,Categories!D:D,0))</f>
        <v>5</v>
      </c>
      <c r="D483" s="88" t="s">
        <v>32</v>
      </c>
      <c r="E483">
        <v>87149</v>
      </c>
    </row>
    <row r="484" spans="1:5" x14ac:dyDescent="0.4">
      <c r="A484" t="s">
        <v>635</v>
      </c>
      <c r="B484" t="s">
        <v>636</v>
      </c>
      <c r="C484">
        <f>INDEX(Categories!C:C,MATCH(D484,Categories!D:D,0))</f>
        <v>8</v>
      </c>
      <c r="D484" s="88" t="s">
        <v>36</v>
      </c>
      <c r="E484">
        <v>0</v>
      </c>
    </row>
    <row r="485" spans="1:5" x14ac:dyDescent="0.4">
      <c r="A485" t="s">
        <v>635</v>
      </c>
      <c r="B485" t="s">
        <v>636</v>
      </c>
      <c r="C485">
        <f>INDEX(Categories!C:C,MATCH(D485,Categories!D:D,0))</f>
        <v>9</v>
      </c>
      <c r="D485" s="88" t="s">
        <v>37</v>
      </c>
      <c r="E485">
        <v>0</v>
      </c>
    </row>
    <row r="486" spans="1:5" x14ac:dyDescent="0.4">
      <c r="A486" t="s">
        <v>635</v>
      </c>
      <c r="B486" t="s">
        <v>636</v>
      </c>
      <c r="C486">
        <f>INDEX(Categories!C:C,MATCH(D486,Categories!D:D,0))</f>
        <v>11</v>
      </c>
      <c r="D486" s="88" t="s">
        <v>601</v>
      </c>
      <c r="E486">
        <v>560540</v>
      </c>
    </row>
    <row r="487" spans="1:5" x14ac:dyDescent="0.4">
      <c r="A487" t="s">
        <v>635</v>
      </c>
      <c r="B487" t="s">
        <v>636</v>
      </c>
      <c r="C487">
        <f>INDEX(Categories!C:C,MATCH(D487,Categories!D:D,0))</f>
        <v>12</v>
      </c>
      <c r="D487" s="88" t="s">
        <v>602</v>
      </c>
      <c r="E487">
        <v>0</v>
      </c>
    </row>
    <row r="488" spans="1:5" x14ac:dyDescent="0.4">
      <c r="A488" t="s">
        <v>635</v>
      </c>
      <c r="B488" t="s">
        <v>636</v>
      </c>
      <c r="C488">
        <f>INDEX(Categories!C:C,MATCH(D488,Categories!D:D,0))</f>
        <v>13</v>
      </c>
      <c r="D488" s="88" t="s">
        <v>604</v>
      </c>
      <c r="E488">
        <v>0</v>
      </c>
    </row>
    <row r="489" spans="1:5" x14ac:dyDescent="0.4">
      <c r="A489" t="s">
        <v>635</v>
      </c>
      <c r="B489" t="s">
        <v>636</v>
      </c>
      <c r="C489">
        <f>INDEX(Categories!C:C,MATCH(D489,Categories!D:D,0))</f>
        <v>14</v>
      </c>
      <c r="D489" s="88" t="s">
        <v>41</v>
      </c>
      <c r="E489">
        <v>0</v>
      </c>
    </row>
    <row r="490" spans="1:5" x14ac:dyDescent="0.4">
      <c r="A490" t="s">
        <v>635</v>
      </c>
      <c r="B490" t="s">
        <v>636</v>
      </c>
      <c r="C490">
        <f>INDEX(Categories!C:C,MATCH(D490,Categories!D:D,0))</f>
        <v>19</v>
      </c>
      <c r="D490" s="88" t="s">
        <v>48</v>
      </c>
      <c r="E490">
        <v>0</v>
      </c>
    </row>
    <row r="491" spans="1:5" x14ac:dyDescent="0.4">
      <c r="A491" t="s">
        <v>635</v>
      </c>
      <c r="B491" t="s">
        <v>636</v>
      </c>
      <c r="C491">
        <f>INDEX(Categories!C:C,MATCH(D491,Categories!D:D,0))</f>
        <v>26</v>
      </c>
      <c r="D491" s="88" t="s">
        <v>57</v>
      </c>
      <c r="E491">
        <v>0</v>
      </c>
    </row>
    <row r="492" spans="1:5" x14ac:dyDescent="0.4">
      <c r="A492" t="s">
        <v>635</v>
      </c>
      <c r="B492" t="s">
        <v>636</v>
      </c>
      <c r="C492">
        <f>INDEX(Categories!C:C,MATCH(D492,Categories!D:D,0))</f>
        <v>27</v>
      </c>
      <c r="D492" s="88" t="s">
        <v>58</v>
      </c>
      <c r="E492">
        <v>0</v>
      </c>
    </row>
    <row r="493" spans="1:5" x14ac:dyDescent="0.4">
      <c r="A493" t="s">
        <v>635</v>
      </c>
      <c r="B493" t="s">
        <v>636</v>
      </c>
      <c r="C493">
        <f>INDEX(Categories!C:C,MATCH(D493,Categories!D:D,0))</f>
        <v>28</v>
      </c>
      <c r="D493" s="88" t="s">
        <v>59</v>
      </c>
      <c r="E493">
        <v>0</v>
      </c>
    </row>
    <row r="494" spans="1:5" x14ac:dyDescent="0.4">
      <c r="A494" t="s">
        <v>635</v>
      </c>
      <c r="B494" t="s">
        <v>636</v>
      </c>
      <c r="C494">
        <f>INDEX(Categories!C:C,MATCH(D494,Categories!D:D,0))</f>
        <v>29</v>
      </c>
      <c r="D494" s="88" t="s">
        <v>92</v>
      </c>
      <c r="E494">
        <v>0</v>
      </c>
    </row>
    <row r="495" spans="1:5" x14ac:dyDescent="0.4">
      <c r="A495" t="s">
        <v>122</v>
      </c>
      <c r="B495" t="s">
        <v>4</v>
      </c>
      <c r="C495">
        <f>INDEX(Categories!C:C,MATCH(D495,Categories!D:D,0))</f>
        <v>1</v>
      </c>
      <c r="D495" s="88" t="s">
        <v>595</v>
      </c>
      <c r="E495">
        <v>53414</v>
      </c>
    </row>
    <row r="496" spans="1:5" x14ac:dyDescent="0.4">
      <c r="A496" t="s">
        <v>122</v>
      </c>
      <c r="B496" t="s">
        <v>4</v>
      </c>
      <c r="C496">
        <f>INDEX(Categories!C:C,MATCH(D496,Categories!D:D,0))</f>
        <v>2</v>
      </c>
      <c r="D496" s="88" t="s">
        <v>597</v>
      </c>
      <c r="E496">
        <v>0</v>
      </c>
    </row>
    <row r="497" spans="1:5" x14ac:dyDescent="0.4">
      <c r="A497" t="s">
        <v>122</v>
      </c>
      <c r="B497" t="s">
        <v>4</v>
      </c>
      <c r="C497">
        <f>INDEX(Categories!C:C,MATCH(D497,Categories!D:D,0))</f>
        <v>3</v>
      </c>
      <c r="D497" s="88" t="s">
        <v>30</v>
      </c>
      <c r="E497">
        <v>0</v>
      </c>
    </row>
    <row r="498" spans="1:5" x14ac:dyDescent="0.4">
      <c r="A498" t="s">
        <v>122</v>
      </c>
      <c r="B498" t="s">
        <v>4</v>
      </c>
      <c r="C498">
        <f>INDEX(Categories!C:C,MATCH(D498,Categories!D:D,0))</f>
        <v>4</v>
      </c>
      <c r="D498" s="88" t="s">
        <v>31</v>
      </c>
      <c r="E498">
        <v>15000</v>
      </c>
    </row>
    <row r="499" spans="1:5" x14ac:dyDescent="0.4">
      <c r="A499" t="s">
        <v>122</v>
      </c>
      <c r="B499" t="s">
        <v>4</v>
      </c>
      <c r="C499">
        <f>INDEX(Categories!C:C,MATCH(D499,Categories!D:D,0))</f>
        <v>6</v>
      </c>
      <c r="D499" s="88" t="s">
        <v>34</v>
      </c>
      <c r="E499">
        <v>0</v>
      </c>
    </row>
    <row r="500" spans="1:5" x14ac:dyDescent="0.4">
      <c r="A500" t="s">
        <v>122</v>
      </c>
      <c r="B500" t="s">
        <v>4</v>
      </c>
      <c r="C500">
        <f>INDEX(Categories!C:C,MATCH(D500,Categories!D:D,0))</f>
        <v>7</v>
      </c>
      <c r="D500" s="88" t="s">
        <v>35</v>
      </c>
      <c r="E500">
        <v>23921</v>
      </c>
    </row>
    <row r="501" spans="1:5" x14ac:dyDescent="0.4">
      <c r="A501" t="s">
        <v>122</v>
      </c>
      <c r="B501" t="s">
        <v>4</v>
      </c>
      <c r="C501">
        <f>INDEX(Categories!C:C,MATCH(D501,Categories!D:D,0))</f>
        <v>10</v>
      </c>
      <c r="D501" s="88" t="s">
        <v>38</v>
      </c>
      <c r="E501">
        <v>71639</v>
      </c>
    </row>
    <row r="502" spans="1:5" x14ac:dyDescent="0.4">
      <c r="A502" t="s">
        <v>122</v>
      </c>
      <c r="B502" t="s">
        <v>4</v>
      </c>
      <c r="C502">
        <f>INDEX(Categories!C:C,MATCH(D502,Categories!D:D,0))</f>
        <v>15</v>
      </c>
      <c r="D502" s="88" t="s">
        <v>42</v>
      </c>
      <c r="E502">
        <v>0</v>
      </c>
    </row>
    <row r="503" spans="1:5" x14ac:dyDescent="0.4">
      <c r="A503" t="s">
        <v>122</v>
      </c>
      <c r="B503" t="s">
        <v>4</v>
      </c>
      <c r="C503">
        <f>INDEX(Categories!C:C,MATCH(D503,Categories!D:D,0))</f>
        <v>16</v>
      </c>
      <c r="D503" s="88" t="s">
        <v>45</v>
      </c>
      <c r="E503">
        <v>15000</v>
      </c>
    </row>
    <row r="504" spans="1:5" x14ac:dyDescent="0.4">
      <c r="A504" t="s">
        <v>122</v>
      </c>
      <c r="B504" t="s">
        <v>4</v>
      </c>
      <c r="C504">
        <f>INDEX(Categories!C:C,MATCH(D504,Categories!D:D,0))</f>
        <v>17</v>
      </c>
      <c r="D504" s="88" t="s">
        <v>46</v>
      </c>
      <c r="E504">
        <v>0</v>
      </c>
    </row>
    <row r="505" spans="1:5" x14ac:dyDescent="0.4">
      <c r="A505" t="s">
        <v>122</v>
      </c>
      <c r="B505" t="s">
        <v>4</v>
      </c>
      <c r="C505">
        <f>INDEX(Categories!C:C,MATCH(D505,Categories!D:D,0))</f>
        <v>18</v>
      </c>
      <c r="D505" s="88" t="s">
        <v>47</v>
      </c>
      <c r="E505">
        <v>0</v>
      </c>
    </row>
    <row r="506" spans="1:5" x14ac:dyDescent="0.4">
      <c r="A506" t="s">
        <v>122</v>
      </c>
      <c r="B506" t="s">
        <v>4</v>
      </c>
      <c r="C506">
        <f>INDEX(Categories!C:C,MATCH(D506,Categories!D:D,0))</f>
        <v>20</v>
      </c>
      <c r="D506" s="88" t="s">
        <v>49</v>
      </c>
      <c r="E506">
        <v>0</v>
      </c>
    </row>
    <row r="507" spans="1:5" x14ac:dyDescent="0.4">
      <c r="A507" t="s">
        <v>122</v>
      </c>
      <c r="B507" t="s">
        <v>4</v>
      </c>
      <c r="C507">
        <f>INDEX(Categories!C:C,MATCH(D507,Categories!D:D,0))</f>
        <v>21</v>
      </c>
      <c r="D507" s="88" t="s">
        <v>50</v>
      </c>
      <c r="E507">
        <v>0</v>
      </c>
    </row>
    <row r="508" spans="1:5" x14ac:dyDescent="0.4">
      <c r="A508" t="s">
        <v>122</v>
      </c>
      <c r="B508" t="s">
        <v>4</v>
      </c>
      <c r="C508">
        <f>INDEX(Categories!C:C,MATCH(D508,Categories!D:D,0))</f>
        <v>22</v>
      </c>
      <c r="D508" s="88" t="s">
        <v>51</v>
      </c>
      <c r="E508">
        <v>2500</v>
      </c>
    </row>
    <row r="509" spans="1:5" x14ac:dyDescent="0.4">
      <c r="A509" t="s">
        <v>122</v>
      </c>
      <c r="B509" t="s">
        <v>4</v>
      </c>
      <c r="C509">
        <f>INDEX(Categories!C:C,MATCH(D509,Categories!D:D,0))</f>
        <v>23</v>
      </c>
      <c r="D509" s="88" t="s">
        <v>52</v>
      </c>
      <c r="E509">
        <v>0</v>
      </c>
    </row>
    <row r="510" spans="1:5" x14ac:dyDescent="0.4">
      <c r="A510" t="s">
        <v>122</v>
      </c>
      <c r="B510" t="s">
        <v>4</v>
      </c>
      <c r="C510">
        <f>INDEX(Categories!C:C,MATCH(D510,Categories!D:D,0))</f>
        <v>24</v>
      </c>
      <c r="D510" s="88" t="s">
        <v>53</v>
      </c>
      <c r="E510">
        <v>0</v>
      </c>
    </row>
    <row r="511" spans="1:5" x14ac:dyDescent="0.4">
      <c r="A511" t="s">
        <v>122</v>
      </c>
      <c r="B511" t="s">
        <v>4</v>
      </c>
      <c r="C511">
        <f>INDEX(Categories!C:C,MATCH(D511,Categories!D:D,0))</f>
        <v>25</v>
      </c>
      <c r="D511" s="88" t="s">
        <v>56</v>
      </c>
      <c r="E511">
        <v>0</v>
      </c>
    </row>
    <row r="512" spans="1:5" x14ac:dyDescent="0.4">
      <c r="A512" t="s">
        <v>122</v>
      </c>
      <c r="B512" t="s">
        <v>4</v>
      </c>
      <c r="C512">
        <f>INDEX(Categories!C:C,MATCH(D512,Categories!D:D,0))</f>
        <v>5</v>
      </c>
      <c r="D512" s="88" t="s">
        <v>32</v>
      </c>
      <c r="E512">
        <v>35836</v>
      </c>
    </row>
    <row r="513" spans="1:5" x14ac:dyDescent="0.4">
      <c r="A513" t="s">
        <v>122</v>
      </c>
      <c r="B513" t="s">
        <v>4</v>
      </c>
      <c r="C513">
        <f>INDEX(Categories!C:C,MATCH(D513,Categories!D:D,0))</f>
        <v>8</v>
      </c>
      <c r="D513" s="88" t="s">
        <v>36</v>
      </c>
      <c r="E513">
        <v>1319</v>
      </c>
    </row>
    <row r="514" spans="1:5" x14ac:dyDescent="0.4">
      <c r="A514" t="s">
        <v>122</v>
      </c>
      <c r="B514" t="s">
        <v>4</v>
      </c>
      <c r="C514">
        <f>INDEX(Categories!C:C,MATCH(D514,Categories!D:D,0))</f>
        <v>9</v>
      </c>
      <c r="D514" s="88" t="s">
        <v>37</v>
      </c>
      <c r="E514">
        <v>0</v>
      </c>
    </row>
    <row r="515" spans="1:5" x14ac:dyDescent="0.4">
      <c r="A515" t="s">
        <v>122</v>
      </c>
      <c r="B515" t="s">
        <v>4</v>
      </c>
      <c r="C515">
        <f>INDEX(Categories!C:C,MATCH(D515,Categories!D:D,0))</f>
        <v>11</v>
      </c>
      <c r="D515" s="88" t="s">
        <v>601</v>
      </c>
      <c r="E515">
        <v>17896</v>
      </c>
    </row>
    <row r="516" spans="1:5" x14ac:dyDescent="0.4">
      <c r="A516" t="s">
        <v>122</v>
      </c>
      <c r="B516" t="s">
        <v>4</v>
      </c>
      <c r="C516">
        <f>INDEX(Categories!C:C,MATCH(D516,Categories!D:D,0))</f>
        <v>12</v>
      </c>
      <c r="D516" s="88" t="s">
        <v>602</v>
      </c>
      <c r="E516">
        <v>0</v>
      </c>
    </row>
    <row r="517" spans="1:5" x14ac:dyDescent="0.4">
      <c r="A517" t="s">
        <v>122</v>
      </c>
      <c r="B517" t="s">
        <v>4</v>
      </c>
      <c r="C517">
        <f>INDEX(Categories!C:C,MATCH(D517,Categories!D:D,0))</f>
        <v>13</v>
      </c>
      <c r="D517" s="88" t="s">
        <v>604</v>
      </c>
      <c r="E517">
        <v>18044</v>
      </c>
    </row>
    <row r="518" spans="1:5" x14ac:dyDescent="0.4">
      <c r="A518" t="s">
        <v>122</v>
      </c>
      <c r="B518" t="s">
        <v>4</v>
      </c>
      <c r="C518">
        <f>INDEX(Categories!C:C,MATCH(D518,Categories!D:D,0))</f>
        <v>14</v>
      </c>
      <c r="D518" s="88" t="s">
        <v>41</v>
      </c>
      <c r="E518">
        <v>0</v>
      </c>
    </row>
    <row r="519" spans="1:5" x14ac:dyDescent="0.4">
      <c r="A519" t="s">
        <v>122</v>
      </c>
      <c r="B519" t="s">
        <v>4</v>
      </c>
      <c r="C519">
        <f>INDEX(Categories!C:C,MATCH(D519,Categories!D:D,0))</f>
        <v>19</v>
      </c>
      <c r="D519" s="88" t="s">
        <v>48</v>
      </c>
      <c r="E519">
        <v>22500</v>
      </c>
    </row>
    <row r="520" spans="1:5" x14ac:dyDescent="0.4">
      <c r="A520" t="s">
        <v>122</v>
      </c>
      <c r="B520" t="s">
        <v>4</v>
      </c>
      <c r="C520">
        <f>INDEX(Categories!C:C,MATCH(D520,Categories!D:D,0))</f>
        <v>26</v>
      </c>
      <c r="D520" s="88" t="s">
        <v>57</v>
      </c>
      <c r="E520">
        <v>0</v>
      </c>
    </row>
    <row r="521" spans="1:5" x14ac:dyDescent="0.4">
      <c r="A521" t="s">
        <v>122</v>
      </c>
      <c r="B521" t="s">
        <v>4</v>
      </c>
      <c r="C521">
        <f>INDEX(Categories!C:C,MATCH(D521,Categories!D:D,0))</f>
        <v>27</v>
      </c>
      <c r="D521" s="88" t="s">
        <v>58</v>
      </c>
      <c r="E521">
        <v>0</v>
      </c>
    </row>
    <row r="522" spans="1:5" x14ac:dyDescent="0.4">
      <c r="A522" t="s">
        <v>122</v>
      </c>
      <c r="B522" t="s">
        <v>4</v>
      </c>
      <c r="C522">
        <f>INDEX(Categories!C:C,MATCH(D522,Categories!D:D,0))</f>
        <v>28</v>
      </c>
      <c r="D522" s="88" t="s">
        <v>59</v>
      </c>
      <c r="E522">
        <v>0</v>
      </c>
    </row>
    <row r="523" spans="1:5" x14ac:dyDescent="0.4">
      <c r="A523" t="s">
        <v>122</v>
      </c>
      <c r="B523" t="s">
        <v>4</v>
      </c>
      <c r="C523">
        <f>INDEX(Categories!C:C,MATCH(D523,Categories!D:D,0))</f>
        <v>29</v>
      </c>
      <c r="D523" s="88" t="s">
        <v>92</v>
      </c>
      <c r="E523">
        <v>12314</v>
      </c>
    </row>
    <row r="524" spans="1:5" x14ac:dyDescent="0.4">
      <c r="A524" t="s">
        <v>124</v>
      </c>
      <c r="B524" t="s">
        <v>123</v>
      </c>
      <c r="C524">
        <f>INDEX(Categories!C:C,MATCH(D524,Categories!D:D,0))</f>
        <v>1</v>
      </c>
      <c r="D524" s="88" t="s">
        <v>595</v>
      </c>
      <c r="E524">
        <v>16652</v>
      </c>
    </row>
    <row r="525" spans="1:5" x14ac:dyDescent="0.4">
      <c r="A525" t="s">
        <v>124</v>
      </c>
      <c r="B525" t="s">
        <v>123</v>
      </c>
      <c r="C525">
        <f>INDEX(Categories!C:C,MATCH(D525,Categories!D:D,0))</f>
        <v>2</v>
      </c>
      <c r="D525" s="88" t="s">
        <v>597</v>
      </c>
      <c r="E525">
        <v>0</v>
      </c>
    </row>
    <row r="526" spans="1:5" x14ac:dyDescent="0.4">
      <c r="A526" t="s">
        <v>124</v>
      </c>
      <c r="B526" t="s">
        <v>123</v>
      </c>
      <c r="C526">
        <f>INDEX(Categories!C:C,MATCH(D526,Categories!D:D,0))</f>
        <v>3</v>
      </c>
      <c r="D526" s="88" t="s">
        <v>30</v>
      </c>
      <c r="E526">
        <v>0</v>
      </c>
    </row>
    <row r="527" spans="1:5" x14ac:dyDescent="0.4">
      <c r="A527" t="s">
        <v>124</v>
      </c>
      <c r="B527" t="s">
        <v>123</v>
      </c>
      <c r="C527">
        <f>INDEX(Categories!C:C,MATCH(D527,Categories!D:D,0))</f>
        <v>4</v>
      </c>
      <c r="D527" s="88" t="s">
        <v>31</v>
      </c>
      <c r="E527">
        <v>0</v>
      </c>
    </row>
    <row r="528" spans="1:5" x14ac:dyDescent="0.4">
      <c r="A528" t="s">
        <v>124</v>
      </c>
      <c r="B528" t="s">
        <v>123</v>
      </c>
      <c r="C528">
        <f>INDEX(Categories!C:C,MATCH(D528,Categories!D:D,0))</f>
        <v>6</v>
      </c>
      <c r="D528" s="88" t="s">
        <v>34</v>
      </c>
      <c r="E528">
        <v>0</v>
      </c>
    </row>
    <row r="529" spans="1:5" x14ac:dyDescent="0.4">
      <c r="A529" t="s">
        <v>124</v>
      </c>
      <c r="B529" t="s">
        <v>123</v>
      </c>
      <c r="C529">
        <f>INDEX(Categories!C:C,MATCH(D529,Categories!D:D,0))</f>
        <v>7</v>
      </c>
      <c r="D529" s="88" t="s">
        <v>35</v>
      </c>
      <c r="E529">
        <v>20130</v>
      </c>
    </row>
    <row r="530" spans="1:5" x14ac:dyDescent="0.4">
      <c r="A530" t="s">
        <v>124</v>
      </c>
      <c r="B530" t="s">
        <v>123</v>
      </c>
      <c r="C530">
        <f>INDEX(Categories!C:C,MATCH(D530,Categories!D:D,0))</f>
        <v>10</v>
      </c>
      <c r="D530" s="88" t="s">
        <v>38</v>
      </c>
      <c r="E530">
        <v>48867</v>
      </c>
    </row>
    <row r="531" spans="1:5" x14ac:dyDescent="0.4">
      <c r="A531" t="s">
        <v>124</v>
      </c>
      <c r="B531" t="s">
        <v>123</v>
      </c>
      <c r="C531">
        <f>INDEX(Categories!C:C,MATCH(D531,Categories!D:D,0))</f>
        <v>15</v>
      </c>
      <c r="D531" s="88" t="s">
        <v>42</v>
      </c>
      <c r="E531">
        <v>0</v>
      </c>
    </row>
    <row r="532" spans="1:5" x14ac:dyDescent="0.4">
      <c r="A532" t="s">
        <v>124</v>
      </c>
      <c r="B532" t="s">
        <v>123</v>
      </c>
      <c r="C532">
        <f>INDEX(Categories!C:C,MATCH(D532,Categories!D:D,0))</f>
        <v>16</v>
      </c>
      <c r="D532" s="88" t="s">
        <v>45</v>
      </c>
      <c r="E532">
        <v>0</v>
      </c>
    </row>
    <row r="533" spans="1:5" x14ac:dyDescent="0.4">
      <c r="A533" t="s">
        <v>124</v>
      </c>
      <c r="B533" t="s">
        <v>123</v>
      </c>
      <c r="C533">
        <f>INDEX(Categories!C:C,MATCH(D533,Categories!D:D,0))</f>
        <v>17</v>
      </c>
      <c r="D533" s="88" t="s">
        <v>46</v>
      </c>
      <c r="E533">
        <v>0</v>
      </c>
    </row>
    <row r="534" spans="1:5" x14ac:dyDescent="0.4">
      <c r="A534" t="s">
        <v>124</v>
      </c>
      <c r="B534" t="s">
        <v>123</v>
      </c>
      <c r="C534">
        <f>INDEX(Categories!C:C,MATCH(D534,Categories!D:D,0))</f>
        <v>18</v>
      </c>
      <c r="D534" s="88" t="s">
        <v>47</v>
      </c>
      <c r="E534">
        <v>0</v>
      </c>
    </row>
    <row r="535" spans="1:5" x14ac:dyDescent="0.4">
      <c r="A535" t="s">
        <v>124</v>
      </c>
      <c r="B535" t="s">
        <v>123</v>
      </c>
      <c r="C535">
        <f>INDEX(Categories!C:C,MATCH(D535,Categories!D:D,0))</f>
        <v>20</v>
      </c>
      <c r="D535" s="88" t="s">
        <v>49</v>
      </c>
      <c r="E535">
        <v>0</v>
      </c>
    </row>
    <row r="536" spans="1:5" x14ac:dyDescent="0.4">
      <c r="A536" t="s">
        <v>124</v>
      </c>
      <c r="B536" t="s">
        <v>123</v>
      </c>
      <c r="C536">
        <f>INDEX(Categories!C:C,MATCH(D536,Categories!D:D,0))</f>
        <v>21</v>
      </c>
      <c r="D536" s="88" t="s">
        <v>50</v>
      </c>
      <c r="E536">
        <v>0</v>
      </c>
    </row>
    <row r="537" spans="1:5" x14ac:dyDescent="0.4">
      <c r="A537" t="s">
        <v>124</v>
      </c>
      <c r="B537" t="s">
        <v>123</v>
      </c>
      <c r="C537">
        <f>INDEX(Categories!C:C,MATCH(D537,Categories!D:D,0))</f>
        <v>22</v>
      </c>
      <c r="D537" s="88" t="s">
        <v>51</v>
      </c>
      <c r="E537">
        <v>108</v>
      </c>
    </row>
    <row r="538" spans="1:5" x14ac:dyDescent="0.4">
      <c r="A538" t="s">
        <v>124</v>
      </c>
      <c r="B538" t="s">
        <v>123</v>
      </c>
      <c r="C538">
        <f>INDEX(Categories!C:C,MATCH(D538,Categories!D:D,0))</f>
        <v>23</v>
      </c>
      <c r="D538" s="88" t="s">
        <v>52</v>
      </c>
      <c r="E538">
        <v>0</v>
      </c>
    </row>
    <row r="539" spans="1:5" x14ac:dyDescent="0.4">
      <c r="A539" t="s">
        <v>124</v>
      </c>
      <c r="B539" t="s">
        <v>123</v>
      </c>
      <c r="C539">
        <f>INDEX(Categories!C:C,MATCH(D539,Categories!D:D,0))</f>
        <v>24</v>
      </c>
      <c r="D539" s="88" t="s">
        <v>53</v>
      </c>
      <c r="E539">
        <v>0</v>
      </c>
    </row>
    <row r="540" spans="1:5" x14ac:dyDescent="0.4">
      <c r="A540" t="s">
        <v>124</v>
      </c>
      <c r="B540" t="s">
        <v>123</v>
      </c>
      <c r="C540">
        <f>INDEX(Categories!C:C,MATCH(D540,Categories!D:D,0))</f>
        <v>25</v>
      </c>
      <c r="D540" s="88" t="s">
        <v>56</v>
      </c>
      <c r="E540">
        <v>8216</v>
      </c>
    </row>
    <row r="541" spans="1:5" x14ac:dyDescent="0.4">
      <c r="A541" t="s">
        <v>124</v>
      </c>
      <c r="B541" t="s">
        <v>123</v>
      </c>
      <c r="C541">
        <f>INDEX(Categories!C:C,MATCH(D541,Categories!D:D,0))</f>
        <v>5</v>
      </c>
      <c r="D541" s="88" t="s">
        <v>32</v>
      </c>
      <c r="E541">
        <v>17016</v>
      </c>
    </row>
    <row r="542" spans="1:5" x14ac:dyDescent="0.4">
      <c r="A542" t="s">
        <v>124</v>
      </c>
      <c r="B542" t="s">
        <v>123</v>
      </c>
      <c r="C542">
        <f>INDEX(Categories!C:C,MATCH(D542,Categories!D:D,0))</f>
        <v>8</v>
      </c>
      <c r="D542" s="88" t="s">
        <v>36</v>
      </c>
      <c r="E542">
        <v>0</v>
      </c>
    </row>
    <row r="543" spans="1:5" x14ac:dyDescent="0.4">
      <c r="A543" t="s">
        <v>124</v>
      </c>
      <c r="B543" t="s">
        <v>123</v>
      </c>
      <c r="C543">
        <f>INDEX(Categories!C:C,MATCH(D543,Categories!D:D,0))</f>
        <v>9</v>
      </c>
      <c r="D543" s="88" t="s">
        <v>37</v>
      </c>
      <c r="E543">
        <v>0</v>
      </c>
    </row>
    <row r="544" spans="1:5" x14ac:dyDescent="0.4">
      <c r="A544" t="s">
        <v>124</v>
      </c>
      <c r="B544" t="s">
        <v>123</v>
      </c>
      <c r="C544">
        <f>INDEX(Categories!C:C,MATCH(D544,Categories!D:D,0))</f>
        <v>11</v>
      </c>
      <c r="D544" s="88" t="s">
        <v>601</v>
      </c>
      <c r="E544">
        <v>17344</v>
      </c>
    </row>
    <row r="545" spans="1:5" x14ac:dyDescent="0.4">
      <c r="A545" t="s">
        <v>124</v>
      </c>
      <c r="B545" t="s">
        <v>123</v>
      </c>
      <c r="C545">
        <f>INDEX(Categories!C:C,MATCH(D545,Categories!D:D,0))</f>
        <v>12</v>
      </c>
      <c r="D545" s="88" t="s">
        <v>602</v>
      </c>
      <c r="E545">
        <v>0</v>
      </c>
    </row>
    <row r="546" spans="1:5" x14ac:dyDescent="0.4">
      <c r="A546" t="s">
        <v>124</v>
      </c>
      <c r="B546" t="s">
        <v>123</v>
      </c>
      <c r="C546">
        <f>INDEX(Categories!C:C,MATCH(D546,Categories!D:D,0))</f>
        <v>13</v>
      </c>
      <c r="D546" s="88" t="s">
        <v>604</v>
      </c>
      <c r="E546">
        <v>0</v>
      </c>
    </row>
    <row r="547" spans="1:5" x14ac:dyDescent="0.4">
      <c r="A547" t="s">
        <v>124</v>
      </c>
      <c r="B547" t="s">
        <v>123</v>
      </c>
      <c r="C547">
        <f>INDEX(Categories!C:C,MATCH(D547,Categories!D:D,0))</f>
        <v>14</v>
      </c>
      <c r="D547" s="88" t="s">
        <v>41</v>
      </c>
      <c r="E547">
        <v>0</v>
      </c>
    </row>
    <row r="548" spans="1:5" x14ac:dyDescent="0.4">
      <c r="A548" t="s">
        <v>124</v>
      </c>
      <c r="B548" t="s">
        <v>123</v>
      </c>
      <c r="C548">
        <f>INDEX(Categories!C:C,MATCH(D548,Categories!D:D,0))</f>
        <v>19</v>
      </c>
      <c r="D548" s="88" t="s">
        <v>48</v>
      </c>
      <c r="E548">
        <v>0</v>
      </c>
    </row>
    <row r="549" spans="1:5" x14ac:dyDescent="0.4">
      <c r="A549" t="s">
        <v>124</v>
      </c>
      <c r="B549" t="s">
        <v>123</v>
      </c>
      <c r="C549">
        <f>INDEX(Categories!C:C,MATCH(D549,Categories!D:D,0))</f>
        <v>26</v>
      </c>
      <c r="D549" s="88" t="s">
        <v>57</v>
      </c>
      <c r="E549">
        <v>404</v>
      </c>
    </row>
    <row r="550" spans="1:5" x14ac:dyDescent="0.4">
      <c r="A550" t="s">
        <v>124</v>
      </c>
      <c r="B550" t="s">
        <v>123</v>
      </c>
      <c r="C550">
        <f>INDEX(Categories!C:C,MATCH(D550,Categories!D:D,0))</f>
        <v>27</v>
      </c>
      <c r="D550" s="88" t="s">
        <v>58</v>
      </c>
      <c r="E550">
        <v>0</v>
      </c>
    </row>
    <row r="551" spans="1:5" x14ac:dyDescent="0.4">
      <c r="A551" t="s">
        <v>124</v>
      </c>
      <c r="B551" t="s">
        <v>123</v>
      </c>
      <c r="C551">
        <f>INDEX(Categories!C:C,MATCH(D551,Categories!D:D,0))</f>
        <v>28</v>
      </c>
      <c r="D551" s="88" t="s">
        <v>59</v>
      </c>
      <c r="E551">
        <v>0</v>
      </c>
    </row>
    <row r="552" spans="1:5" x14ac:dyDescent="0.4">
      <c r="A552" t="s">
        <v>124</v>
      </c>
      <c r="B552" t="s">
        <v>123</v>
      </c>
      <c r="C552">
        <f>INDEX(Categories!C:C,MATCH(D552,Categories!D:D,0))</f>
        <v>29</v>
      </c>
      <c r="D552" s="88" t="s">
        <v>92</v>
      </c>
      <c r="E552">
        <v>9433</v>
      </c>
    </row>
    <row r="553" spans="1:5" x14ac:dyDescent="0.4">
      <c r="A553" t="s">
        <v>637</v>
      </c>
      <c r="B553" t="s">
        <v>638</v>
      </c>
      <c r="C553">
        <f>INDEX(Categories!C:C,MATCH(D553,Categories!D:D,0))</f>
        <v>1</v>
      </c>
      <c r="D553" s="88" t="s">
        <v>595</v>
      </c>
      <c r="E553">
        <v>0</v>
      </c>
    </row>
    <row r="554" spans="1:5" x14ac:dyDescent="0.4">
      <c r="A554" t="s">
        <v>637</v>
      </c>
      <c r="B554" t="s">
        <v>638</v>
      </c>
      <c r="C554">
        <f>INDEX(Categories!C:C,MATCH(D554,Categories!D:D,0))</f>
        <v>2</v>
      </c>
      <c r="D554" s="88" t="s">
        <v>597</v>
      </c>
      <c r="E554">
        <v>17000</v>
      </c>
    </row>
    <row r="555" spans="1:5" x14ac:dyDescent="0.4">
      <c r="A555" t="s">
        <v>637</v>
      </c>
      <c r="B555" t="s">
        <v>638</v>
      </c>
      <c r="C555">
        <f>INDEX(Categories!C:C,MATCH(D555,Categories!D:D,0))</f>
        <v>3</v>
      </c>
      <c r="D555" s="88" t="s">
        <v>30</v>
      </c>
      <c r="E555">
        <v>0</v>
      </c>
    </row>
    <row r="556" spans="1:5" x14ac:dyDescent="0.4">
      <c r="A556" t="s">
        <v>637</v>
      </c>
      <c r="B556" t="s">
        <v>638</v>
      </c>
      <c r="C556">
        <f>INDEX(Categories!C:C,MATCH(D556,Categories!D:D,0))</f>
        <v>4</v>
      </c>
      <c r="D556" s="88" t="s">
        <v>31</v>
      </c>
      <c r="E556">
        <v>0</v>
      </c>
    </row>
    <row r="557" spans="1:5" x14ac:dyDescent="0.4">
      <c r="A557" t="s">
        <v>637</v>
      </c>
      <c r="B557" t="s">
        <v>638</v>
      </c>
      <c r="C557">
        <f>INDEX(Categories!C:C,MATCH(D557,Categories!D:D,0))</f>
        <v>6</v>
      </c>
      <c r="D557" s="88" t="s">
        <v>34</v>
      </c>
      <c r="E557">
        <v>0</v>
      </c>
    </row>
    <row r="558" spans="1:5" x14ac:dyDescent="0.4">
      <c r="A558" t="s">
        <v>637</v>
      </c>
      <c r="B558" t="s">
        <v>638</v>
      </c>
      <c r="C558">
        <f>INDEX(Categories!C:C,MATCH(D558,Categories!D:D,0))</f>
        <v>7</v>
      </c>
      <c r="D558" s="88" t="s">
        <v>35</v>
      </c>
      <c r="E558">
        <v>9500</v>
      </c>
    </row>
    <row r="559" spans="1:5" x14ac:dyDescent="0.4">
      <c r="A559" t="s">
        <v>637</v>
      </c>
      <c r="B559" t="s">
        <v>638</v>
      </c>
      <c r="C559">
        <f>INDEX(Categories!C:C,MATCH(D559,Categories!D:D,0))</f>
        <v>10</v>
      </c>
      <c r="D559" s="88" t="s">
        <v>38</v>
      </c>
      <c r="E559">
        <v>12500</v>
      </c>
    </row>
    <row r="560" spans="1:5" x14ac:dyDescent="0.4">
      <c r="A560" t="s">
        <v>637</v>
      </c>
      <c r="B560" t="s">
        <v>638</v>
      </c>
      <c r="C560">
        <f>INDEX(Categories!C:C,MATCH(D560,Categories!D:D,0))</f>
        <v>15</v>
      </c>
      <c r="D560" s="88" t="s">
        <v>42</v>
      </c>
      <c r="E560">
        <v>0</v>
      </c>
    </row>
    <row r="561" spans="1:5" x14ac:dyDescent="0.4">
      <c r="A561" t="s">
        <v>637</v>
      </c>
      <c r="B561" t="s">
        <v>638</v>
      </c>
      <c r="C561">
        <f>INDEX(Categories!C:C,MATCH(D561,Categories!D:D,0))</f>
        <v>16</v>
      </c>
      <c r="D561" s="88" t="s">
        <v>45</v>
      </c>
      <c r="E561">
        <v>10000</v>
      </c>
    </row>
    <row r="562" spans="1:5" x14ac:dyDescent="0.4">
      <c r="A562" t="s">
        <v>637</v>
      </c>
      <c r="B562" t="s">
        <v>638</v>
      </c>
      <c r="C562">
        <f>INDEX(Categories!C:C,MATCH(D562,Categories!D:D,0))</f>
        <v>17</v>
      </c>
      <c r="D562" s="88" t="s">
        <v>46</v>
      </c>
      <c r="E562">
        <v>0</v>
      </c>
    </row>
    <row r="563" spans="1:5" x14ac:dyDescent="0.4">
      <c r="A563" t="s">
        <v>637</v>
      </c>
      <c r="B563" t="s">
        <v>638</v>
      </c>
      <c r="C563">
        <f>INDEX(Categories!C:C,MATCH(D563,Categories!D:D,0))</f>
        <v>18</v>
      </c>
      <c r="D563" s="88" t="s">
        <v>47</v>
      </c>
      <c r="E563">
        <v>0</v>
      </c>
    </row>
    <row r="564" spans="1:5" x14ac:dyDescent="0.4">
      <c r="A564" t="s">
        <v>637</v>
      </c>
      <c r="B564" t="s">
        <v>638</v>
      </c>
      <c r="C564">
        <f>INDEX(Categories!C:C,MATCH(D564,Categories!D:D,0))</f>
        <v>20</v>
      </c>
      <c r="D564" s="88" t="s">
        <v>49</v>
      </c>
      <c r="E564">
        <v>0</v>
      </c>
    </row>
    <row r="565" spans="1:5" x14ac:dyDescent="0.4">
      <c r="A565" t="s">
        <v>637</v>
      </c>
      <c r="B565" t="s">
        <v>638</v>
      </c>
      <c r="C565">
        <f>INDEX(Categories!C:C,MATCH(D565,Categories!D:D,0))</f>
        <v>21</v>
      </c>
      <c r="D565" s="88" t="s">
        <v>50</v>
      </c>
      <c r="E565">
        <v>0</v>
      </c>
    </row>
    <row r="566" spans="1:5" x14ac:dyDescent="0.4">
      <c r="A566" t="s">
        <v>637</v>
      </c>
      <c r="B566" t="s">
        <v>638</v>
      </c>
      <c r="C566">
        <f>INDEX(Categories!C:C,MATCH(D566,Categories!D:D,0))</f>
        <v>22</v>
      </c>
      <c r="D566" s="88" t="s">
        <v>51</v>
      </c>
      <c r="E566">
        <v>0</v>
      </c>
    </row>
    <row r="567" spans="1:5" x14ac:dyDescent="0.4">
      <c r="A567" t="s">
        <v>637</v>
      </c>
      <c r="B567" t="s">
        <v>638</v>
      </c>
      <c r="C567">
        <f>INDEX(Categories!C:C,MATCH(D567,Categories!D:D,0))</f>
        <v>23</v>
      </c>
      <c r="D567" s="88" t="s">
        <v>52</v>
      </c>
      <c r="E567">
        <v>0</v>
      </c>
    </row>
    <row r="568" spans="1:5" x14ac:dyDescent="0.4">
      <c r="A568" t="s">
        <v>637</v>
      </c>
      <c r="B568" t="s">
        <v>638</v>
      </c>
      <c r="C568">
        <f>INDEX(Categories!C:C,MATCH(D568,Categories!D:D,0))</f>
        <v>24</v>
      </c>
      <c r="D568" s="88" t="s">
        <v>53</v>
      </c>
      <c r="E568">
        <v>0</v>
      </c>
    </row>
    <row r="569" spans="1:5" x14ac:dyDescent="0.4">
      <c r="A569" t="s">
        <v>637</v>
      </c>
      <c r="B569" t="s">
        <v>638</v>
      </c>
      <c r="C569">
        <f>INDEX(Categories!C:C,MATCH(D569,Categories!D:D,0))</f>
        <v>25</v>
      </c>
      <c r="D569" s="88" t="s">
        <v>56</v>
      </c>
      <c r="E569">
        <v>0</v>
      </c>
    </row>
    <row r="570" spans="1:5" x14ac:dyDescent="0.4">
      <c r="A570" t="s">
        <v>637</v>
      </c>
      <c r="B570" t="s">
        <v>638</v>
      </c>
      <c r="C570">
        <f>INDEX(Categories!C:C,MATCH(D570,Categories!D:D,0))</f>
        <v>5</v>
      </c>
      <c r="D570" s="88" t="s">
        <v>32</v>
      </c>
      <c r="E570">
        <v>16000</v>
      </c>
    </row>
    <row r="571" spans="1:5" x14ac:dyDescent="0.4">
      <c r="A571" t="s">
        <v>637</v>
      </c>
      <c r="B571" t="s">
        <v>638</v>
      </c>
      <c r="C571">
        <f>INDEX(Categories!C:C,MATCH(D571,Categories!D:D,0))</f>
        <v>8</v>
      </c>
      <c r="D571" s="88" t="s">
        <v>36</v>
      </c>
      <c r="E571">
        <v>0</v>
      </c>
    </row>
    <row r="572" spans="1:5" x14ac:dyDescent="0.4">
      <c r="A572" t="s">
        <v>637</v>
      </c>
      <c r="B572" t="s">
        <v>638</v>
      </c>
      <c r="C572">
        <f>INDEX(Categories!C:C,MATCH(D572,Categories!D:D,0))</f>
        <v>9</v>
      </c>
      <c r="D572" s="88" t="s">
        <v>37</v>
      </c>
      <c r="E572">
        <v>0</v>
      </c>
    </row>
    <row r="573" spans="1:5" x14ac:dyDescent="0.4">
      <c r="A573" t="s">
        <v>637</v>
      </c>
      <c r="B573" t="s">
        <v>638</v>
      </c>
      <c r="C573">
        <f>INDEX(Categories!C:C,MATCH(D573,Categories!D:D,0))</f>
        <v>11</v>
      </c>
      <c r="D573" s="88" t="s">
        <v>601</v>
      </c>
      <c r="E573">
        <v>0</v>
      </c>
    </row>
    <row r="574" spans="1:5" x14ac:dyDescent="0.4">
      <c r="A574" t="s">
        <v>637</v>
      </c>
      <c r="B574" t="s">
        <v>638</v>
      </c>
      <c r="C574">
        <f>INDEX(Categories!C:C,MATCH(D574,Categories!D:D,0))</f>
        <v>12</v>
      </c>
      <c r="D574" s="88" t="s">
        <v>602</v>
      </c>
      <c r="E574">
        <v>0</v>
      </c>
    </row>
    <row r="575" spans="1:5" x14ac:dyDescent="0.4">
      <c r="A575" t="s">
        <v>637</v>
      </c>
      <c r="B575" t="s">
        <v>638</v>
      </c>
      <c r="C575">
        <f>INDEX(Categories!C:C,MATCH(D575,Categories!D:D,0))</f>
        <v>13</v>
      </c>
      <c r="D575" s="88" t="s">
        <v>604</v>
      </c>
      <c r="E575">
        <v>0</v>
      </c>
    </row>
    <row r="576" spans="1:5" x14ac:dyDescent="0.4">
      <c r="A576" t="s">
        <v>637</v>
      </c>
      <c r="B576" t="s">
        <v>638</v>
      </c>
      <c r="C576">
        <f>INDEX(Categories!C:C,MATCH(D576,Categories!D:D,0))</f>
        <v>14</v>
      </c>
      <c r="D576" s="88" t="s">
        <v>41</v>
      </c>
      <c r="E576">
        <v>0</v>
      </c>
    </row>
    <row r="577" spans="1:5" x14ac:dyDescent="0.4">
      <c r="A577" t="s">
        <v>637</v>
      </c>
      <c r="B577" t="s">
        <v>638</v>
      </c>
      <c r="C577">
        <f>INDEX(Categories!C:C,MATCH(D577,Categories!D:D,0))</f>
        <v>19</v>
      </c>
      <c r="D577" s="88" t="s">
        <v>48</v>
      </c>
      <c r="E577">
        <v>0</v>
      </c>
    </row>
    <row r="578" spans="1:5" x14ac:dyDescent="0.4">
      <c r="A578" t="s">
        <v>637</v>
      </c>
      <c r="B578" t="s">
        <v>638</v>
      </c>
      <c r="C578">
        <f>INDEX(Categories!C:C,MATCH(D578,Categories!D:D,0))</f>
        <v>26</v>
      </c>
      <c r="D578" s="88" t="s">
        <v>57</v>
      </c>
      <c r="E578">
        <v>0</v>
      </c>
    </row>
    <row r="579" spans="1:5" x14ac:dyDescent="0.4">
      <c r="A579" t="s">
        <v>637</v>
      </c>
      <c r="B579" t="s">
        <v>638</v>
      </c>
      <c r="C579">
        <f>INDEX(Categories!C:C,MATCH(D579,Categories!D:D,0))</f>
        <v>27</v>
      </c>
      <c r="D579" s="88" t="s">
        <v>58</v>
      </c>
      <c r="E579">
        <v>0</v>
      </c>
    </row>
    <row r="580" spans="1:5" x14ac:dyDescent="0.4">
      <c r="A580" t="s">
        <v>637</v>
      </c>
      <c r="B580" t="s">
        <v>638</v>
      </c>
      <c r="C580">
        <f>INDEX(Categories!C:C,MATCH(D580,Categories!D:D,0))</f>
        <v>28</v>
      </c>
      <c r="D580" s="88" t="s">
        <v>59</v>
      </c>
      <c r="E580">
        <v>0</v>
      </c>
    </row>
    <row r="581" spans="1:5" x14ac:dyDescent="0.4">
      <c r="A581" t="s">
        <v>637</v>
      </c>
      <c r="B581" t="s">
        <v>638</v>
      </c>
      <c r="C581">
        <f>INDEX(Categories!C:C,MATCH(D581,Categories!D:D,0))</f>
        <v>29</v>
      </c>
      <c r="D581" s="88" t="s">
        <v>92</v>
      </c>
      <c r="E581">
        <v>0</v>
      </c>
    </row>
    <row r="582" spans="1:5" x14ac:dyDescent="0.4">
      <c r="A582" t="s">
        <v>130</v>
      </c>
      <c r="B582" t="s">
        <v>129</v>
      </c>
      <c r="C582">
        <f>INDEX(Categories!C:C,MATCH(D582,Categories!D:D,0))</f>
        <v>1</v>
      </c>
      <c r="D582" s="88" t="s">
        <v>595</v>
      </c>
      <c r="E582">
        <v>21600</v>
      </c>
    </row>
    <row r="583" spans="1:5" x14ac:dyDescent="0.4">
      <c r="A583" t="s">
        <v>130</v>
      </c>
      <c r="B583" t="s">
        <v>129</v>
      </c>
      <c r="C583">
        <f>INDEX(Categories!C:C,MATCH(D583,Categories!D:D,0))</f>
        <v>2</v>
      </c>
      <c r="D583" s="88" t="s">
        <v>597</v>
      </c>
      <c r="E583">
        <v>0</v>
      </c>
    </row>
    <row r="584" spans="1:5" x14ac:dyDescent="0.4">
      <c r="A584" t="s">
        <v>130</v>
      </c>
      <c r="B584" t="s">
        <v>129</v>
      </c>
      <c r="C584">
        <f>INDEX(Categories!C:C,MATCH(D584,Categories!D:D,0))</f>
        <v>3</v>
      </c>
      <c r="D584" s="88" t="s">
        <v>30</v>
      </c>
      <c r="E584">
        <v>6599</v>
      </c>
    </row>
    <row r="585" spans="1:5" x14ac:dyDescent="0.4">
      <c r="A585" t="s">
        <v>130</v>
      </c>
      <c r="B585" t="s">
        <v>129</v>
      </c>
      <c r="C585">
        <f>INDEX(Categories!C:C,MATCH(D585,Categories!D:D,0))</f>
        <v>4</v>
      </c>
      <c r="D585" s="88" t="s">
        <v>31</v>
      </c>
      <c r="E585">
        <v>3415</v>
      </c>
    </row>
    <row r="586" spans="1:5" x14ac:dyDescent="0.4">
      <c r="A586" t="s">
        <v>130</v>
      </c>
      <c r="B586" t="s">
        <v>129</v>
      </c>
      <c r="C586">
        <f>INDEX(Categories!C:C,MATCH(D586,Categories!D:D,0))</f>
        <v>6</v>
      </c>
      <c r="D586" s="88" t="s">
        <v>34</v>
      </c>
      <c r="E586">
        <v>1872</v>
      </c>
    </row>
    <row r="587" spans="1:5" x14ac:dyDescent="0.4">
      <c r="A587" t="s">
        <v>130</v>
      </c>
      <c r="B587" t="s">
        <v>129</v>
      </c>
      <c r="C587">
        <f>INDEX(Categories!C:C,MATCH(D587,Categories!D:D,0))</f>
        <v>7</v>
      </c>
      <c r="D587" s="88" t="s">
        <v>35</v>
      </c>
      <c r="E587">
        <v>37414</v>
      </c>
    </row>
    <row r="588" spans="1:5" x14ac:dyDescent="0.4">
      <c r="A588" t="s">
        <v>130</v>
      </c>
      <c r="B588" t="s">
        <v>129</v>
      </c>
      <c r="C588">
        <f>INDEX(Categories!C:C,MATCH(D588,Categories!D:D,0))</f>
        <v>10</v>
      </c>
      <c r="D588" s="88" t="s">
        <v>38</v>
      </c>
      <c r="E588">
        <v>47328</v>
      </c>
    </row>
    <row r="589" spans="1:5" x14ac:dyDescent="0.4">
      <c r="A589" t="s">
        <v>130</v>
      </c>
      <c r="B589" t="s">
        <v>129</v>
      </c>
      <c r="C589">
        <f>INDEX(Categories!C:C,MATCH(D589,Categories!D:D,0))</f>
        <v>15</v>
      </c>
      <c r="D589" s="88" t="s">
        <v>42</v>
      </c>
      <c r="E589">
        <v>0</v>
      </c>
    </row>
    <row r="590" spans="1:5" x14ac:dyDescent="0.4">
      <c r="A590" t="s">
        <v>130</v>
      </c>
      <c r="B590" t="s">
        <v>129</v>
      </c>
      <c r="C590">
        <f>INDEX(Categories!C:C,MATCH(D590,Categories!D:D,0))</f>
        <v>16</v>
      </c>
      <c r="D590" s="88" t="s">
        <v>45</v>
      </c>
      <c r="E590">
        <v>0</v>
      </c>
    </row>
    <row r="591" spans="1:5" x14ac:dyDescent="0.4">
      <c r="A591" t="s">
        <v>130</v>
      </c>
      <c r="B591" t="s">
        <v>129</v>
      </c>
      <c r="C591">
        <f>INDEX(Categories!C:C,MATCH(D591,Categories!D:D,0))</f>
        <v>17</v>
      </c>
      <c r="D591" s="88" t="s">
        <v>46</v>
      </c>
      <c r="E591">
        <v>0</v>
      </c>
    </row>
    <row r="592" spans="1:5" x14ac:dyDescent="0.4">
      <c r="A592" t="s">
        <v>130</v>
      </c>
      <c r="B592" t="s">
        <v>129</v>
      </c>
      <c r="C592">
        <f>INDEX(Categories!C:C,MATCH(D592,Categories!D:D,0))</f>
        <v>18</v>
      </c>
      <c r="D592" s="88" t="s">
        <v>47</v>
      </c>
      <c r="E592">
        <v>0</v>
      </c>
    </row>
    <row r="593" spans="1:5" x14ac:dyDescent="0.4">
      <c r="A593" t="s">
        <v>130</v>
      </c>
      <c r="B593" t="s">
        <v>129</v>
      </c>
      <c r="C593">
        <f>INDEX(Categories!C:C,MATCH(D593,Categories!D:D,0))</f>
        <v>20</v>
      </c>
      <c r="D593" s="88" t="s">
        <v>49</v>
      </c>
      <c r="E593">
        <v>920</v>
      </c>
    </row>
    <row r="594" spans="1:5" x14ac:dyDescent="0.4">
      <c r="A594" t="s">
        <v>130</v>
      </c>
      <c r="B594" t="s">
        <v>129</v>
      </c>
      <c r="C594">
        <f>INDEX(Categories!C:C,MATCH(D594,Categories!D:D,0))</f>
        <v>21</v>
      </c>
      <c r="D594" s="88" t="s">
        <v>50</v>
      </c>
      <c r="E594">
        <v>237</v>
      </c>
    </row>
    <row r="595" spans="1:5" x14ac:dyDescent="0.4">
      <c r="A595" t="s">
        <v>130</v>
      </c>
      <c r="B595" t="s">
        <v>129</v>
      </c>
      <c r="C595">
        <f>INDEX(Categories!C:C,MATCH(D595,Categories!D:D,0))</f>
        <v>22</v>
      </c>
      <c r="D595" s="88" t="s">
        <v>51</v>
      </c>
      <c r="E595">
        <v>9958</v>
      </c>
    </row>
    <row r="596" spans="1:5" x14ac:dyDescent="0.4">
      <c r="A596" t="s">
        <v>130</v>
      </c>
      <c r="B596" t="s">
        <v>129</v>
      </c>
      <c r="C596">
        <f>INDEX(Categories!C:C,MATCH(D596,Categories!D:D,0))</f>
        <v>23</v>
      </c>
      <c r="D596" s="88" t="s">
        <v>52</v>
      </c>
      <c r="E596">
        <v>0</v>
      </c>
    </row>
    <row r="597" spans="1:5" x14ac:dyDescent="0.4">
      <c r="A597" t="s">
        <v>130</v>
      </c>
      <c r="B597" t="s">
        <v>129</v>
      </c>
      <c r="C597">
        <f>INDEX(Categories!C:C,MATCH(D597,Categories!D:D,0))</f>
        <v>24</v>
      </c>
      <c r="D597" s="88" t="s">
        <v>53</v>
      </c>
      <c r="E597">
        <v>0</v>
      </c>
    </row>
    <row r="598" spans="1:5" x14ac:dyDescent="0.4">
      <c r="A598" t="s">
        <v>130</v>
      </c>
      <c r="B598" t="s">
        <v>129</v>
      </c>
      <c r="C598">
        <f>INDEX(Categories!C:C,MATCH(D598,Categories!D:D,0))</f>
        <v>25</v>
      </c>
      <c r="D598" s="88" t="s">
        <v>56</v>
      </c>
      <c r="E598">
        <v>0</v>
      </c>
    </row>
    <row r="599" spans="1:5" x14ac:dyDescent="0.4">
      <c r="A599" t="s">
        <v>130</v>
      </c>
      <c r="B599" t="s">
        <v>129</v>
      </c>
      <c r="C599">
        <f>INDEX(Categories!C:C,MATCH(D599,Categories!D:D,0))</f>
        <v>5</v>
      </c>
      <c r="D599" s="88" t="s">
        <v>32</v>
      </c>
      <c r="E599">
        <v>45570</v>
      </c>
    </row>
    <row r="600" spans="1:5" x14ac:dyDescent="0.4">
      <c r="A600" t="s">
        <v>130</v>
      </c>
      <c r="B600" t="s">
        <v>129</v>
      </c>
      <c r="C600">
        <f>INDEX(Categories!C:C,MATCH(D600,Categories!D:D,0))</f>
        <v>8</v>
      </c>
      <c r="D600" s="88" t="s">
        <v>36</v>
      </c>
      <c r="E600">
        <v>5500</v>
      </c>
    </row>
    <row r="601" spans="1:5" x14ac:dyDescent="0.4">
      <c r="A601" t="s">
        <v>130</v>
      </c>
      <c r="B601" t="s">
        <v>129</v>
      </c>
      <c r="C601">
        <f>INDEX(Categories!C:C,MATCH(D601,Categories!D:D,0))</f>
        <v>9</v>
      </c>
      <c r="D601" s="88" t="s">
        <v>37</v>
      </c>
      <c r="E601">
        <v>0</v>
      </c>
    </row>
    <row r="602" spans="1:5" x14ac:dyDescent="0.4">
      <c r="A602" t="s">
        <v>130</v>
      </c>
      <c r="B602" t="s">
        <v>129</v>
      </c>
      <c r="C602">
        <f>INDEX(Categories!C:C,MATCH(D602,Categories!D:D,0))</f>
        <v>11</v>
      </c>
      <c r="D602" s="88" t="s">
        <v>601</v>
      </c>
      <c r="E602">
        <v>0</v>
      </c>
    </row>
    <row r="603" spans="1:5" x14ac:dyDescent="0.4">
      <c r="A603" t="s">
        <v>130</v>
      </c>
      <c r="B603" t="s">
        <v>129</v>
      </c>
      <c r="C603">
        <f>INDEX(Categories!C:C,MATCH(D603,Categories!D:D,0))</f>
        <v>12</v>
      </c>
      <c r="D603" s="88" t="s">
        <v>602</v>
      </c>
      <c r="E603">
        <v>0</v>
      </c>
    </row>
    <row r="604" spans="1:5" x14ac:dyDescent="0.4">
      <c r="A604" t="s">
        <v>130</v>
      </c>
      <c r="B604" t="s">
        <v>129</v>
      </c>
      <c r="C604">
        <f>INDEX(Categories!C:C,MATCH(D604,Categories!D:D,0))</f>
        <v>13</v>
      </c>
      <c r="D604" s="88" t="s">
        <v>604</v>
      </c>
      <c r="E604">
        <v>0</v>
      </c>
    </row>
    <row r="605" spans="1:5" x14ac:dyDescent="0.4">
      <c r="A605" t="s">
        <v>130</v>
      </c>
      <c r="B605" t="s">
        <v>129</v>
      </c>
      <c r="C605">
        <f>INDEX(Categories!C:C,MATCH(D605,Categories!D:D,0))</f>
        <v>14</v>
      </c>
      <c r="D605" s="88" t="s">
        <v>41</v>
      </c>
      <c r="E605">
        <v>0</v>
      </c>
    </row>
    <row r="606" spans="1:5" x14ac:dyDescent="0.4">
      <c r="A606" t="s">
        <v>130</v>
      </c>
      <c r="B606" t="s">
        <v>129</v>
      </c>
      <c r="C606">
        <f>INDEX(Categories!C:C,MATCH(D606,Categories!D:D,0))</f>
        <v>19</v>
      </c>
      <c r="D606" s="88" t="s">
        <v>48</v>
      </c>
      <c r="E606">
        <v>0</v>
      </c>
    </row>
    <row r="607" spans="1:5" x14ac:dyDescent="0.4">
      <c r="A607" t="s">
        <v>130</v>
      </c>
      <c r="B607" t="s">
        <v>129</v>
      </c>
      <c r="C607">
        <f>INDEX(Categories!C:C,MATCH(D607,Categories!D:D,0))</f>
        <v>26</v>
      </c>
      <c r="D607" s="88" t="s">
        <v>57</v>
      </c>
      <c r="E607">
        <v>0</v>
      </c>
    </row>
    <row r="608" spans="1:5" x14ac:dyDescent="0.4">
      <c r="A608" t="s">
        <v>130</v>
      </c>
      <c r="B608" t="s">
        <v>129</v>
      </c>
      <c r="C608">
        <f>INDEX(Categories!C:C,MATCH(D608,Categories!D:D,0))</f>
        <v>27</v>
      </c>
      <c r="D608" s="88" t="s">
        <v>58</v>
      </c>
      <c r="E608">
        <v>0</v>
      </c>
    </row>
    <row r="609" spans="1:5" x14ac:dyDescent="0.4">
      <c r="A609" t="s">
        <v>130</v>
      </c>
      <c r="B609" t="s">
        <v>129</v>
      </c>
      <c r="C609">
        <f>INDEX(Categories!C:C,MATCH(D609,Categories!D:D,0))</f>
        <v>28</v>
      </c>
      <c r="D609" s="88" t="s">
        <v>59</v>
      </c>
      <c r="E609">
        <v>0</v>
      </c>
    </row>
    <row r="610" spans="1:5" x14ac:dyDescent="0.4">
      <c r="A610" t="s">
        <v>130</v>
      </c>
      <c r="B610" t="s">
        <v>129</v>
      </c>
      <c r="C610">
        <f>INDEX(Categories!C:C,MATCH(D610,Categories!D:D,0))</f>
        <v>29</v>
      </c>
      <c r="D610" s="88" t="s">
        <v>92</v>
      </c>
      <c r="E610">
        <v>76875</v>
      </c>
    </row>
    <row r="611" spans="1:5" x14ac:dyDescent="0.4">
      <c r="A611" t="s">
        <v>639</v>
      </c>
      <c r="B611" t="s">
        <v>640</v>
      </c>
      <c r="C611">
        <f>INDEX(Categories!C:C,MATCH(D611,Categories!D:D,0))</f>
        <v>1</v>
      </c>
      <c r="D611" s="88" t="s">
        <v>595</v>
      </c>
      <c r="E611">
        <v>0</v>
      </c>
    </row>
    <row r="612" spans="1:5" x14ac:dyDescent="0.4">
      <c r="A612" t="s">
        <v>639</v>
      </c>
      <c r="B612" t="s">
        <v>640</v>
      </c>
      <c r="C612">
        <f>INDEX(Categories!C:C,MATCH(D612,Categories!D:D,0))</f>
        <v>2</v>
      </c>
      <c r="D612" s="88" t="s">
        <v>597</v>
      </c>
      <c r="E612">
        <v>0</v>
      </c>
    </row>
    <row r="613" spans="1:5" x14ac:dyDescent="0.4">
      <c r="A613" t="s">
        <v>639</v>
      </c>
      <c r="B613" t="s">
        <v>640</v>
      </c>
      <c r="C613">
        <f>INDEX(Categories!C:C,MATCH(D613,Categories!D:D,0))</f>
        <v>3</v>
      </c>
      <c r="D613" s="88" t="s">
        <v>30</v>
      </c>
      <c r="E613">
        <v>0</v>
      </c>
    </row>
    <row r="614" spans="1:5" x14ac:dyDescent="0.4">
      <c r="A614" t="s">
        <v>639</v>
      </c>
      <c r="B614" t="s">
        <v>640</v>
      </c>
      <c r="C614">
        <f>INDEX(Categories!C:C,MATCH(D614,Categories!D:D,0))</f>
        <v>4</v>
      </c>
      <c r="D614" s="88" t="s">
        <v>31</v>
      </c>
      <c r="E614">
        <v>5000</v>
      </c>
    </row>
    <row r="615" spans="1:5" x14ac:dyDescent="0.4">
      <c r="A615" t="s">
        <v>639</v>
      </c>
      <c r="B615" t="s">
        <v>640</v>
      </c>
      <c r="C615">
        <f>INDEX(Categories!C:C,MATCH(D615,Categories!D:D,0))</f>
        <v>6</v>
      </c>
      <c r="D615" s="88" t="s">
        <v>34</v>
      </c>
      <c r="E615">
        <v>17042</v>
      </c>
    </row>
    <row r="616" spans="1:5" x14ac:dyDescent="0.4">
      <c r="A616" t="s">
        <v>639</v>
      </c>
      <c r="B616" t="s">
        <v>640</v>
      </c>
      <c r="C616">
        <f>INDEX(Categories!C:C,MATCH(D616,Categories!D:D,0))</f>
        <v>7</v>
      </c>
      <c r="D616" s="88" t="s">
        <v>35</v>
      </c>
      <c r="E616">
        <v>43773</v>
      </c>
    </row>
    <row r="617" spans="1:5" x14ac:dyDescent="0.4">
      <c r="A617" t="s">
        <v>639</v>
      </c>
      <c r="B617" t="s">
        <v>640</v>
      </c>
      <c r="C617">
        <f>INDEX(Categories!C:C,MATCH(D617,Categories!D:D,0))</f>
        <v>10</v>
      </c>
      <c r="D617" s="88" t="s">
        <v>38</v>
      </c>
      <c r="E617">
        <v>107542</v>
      </c>
    </row>
    <row r="618" spans="1:5" x14ac:dyDescent="0.4">
      <c r="A618" t="s">
        <v>639</v>
      </c>
      <c r="B618" t="s">
        <v>640</v>
      </c>
      <c r="C618">
        <f>INDEX(Categories!C:C,MATCH(D618,Categories!D:D,0))</f>
        <v>15</v>
      </c>
      <c r="D618" s="88" t="s">
        <v>42</v>
      </c>
      <c r="E618">
        <v>0</v>
      </c>
    </row>
    <row r="619" spans="1:5" x14ac:dyDescent="0.4">
      <c r="A619" t="s">
        <v>639</v>
      </c>
      <c r="B619" t="s">
        <v>640</v>
      </c>
      <c r="C619">
        <f>INDEX(Categories!C:C,MATCH(D619,Categories!D:D,0))</f>
        <v>16</v>
      </c>
      <c r="D619" s="88" t="s">
        <v>45</v>
      </c>
      <c r="E619">
        <v>2909</v>
      </c>
    </row>
    <row r="620" spans="1:5" x14ac:dyDescent="0.4">
      <c r="A620" t="s">
        <v>639</v>
      </c>
      <c r="B620" t="s">
        <v>640</v>
      </c>
      <c r="C620">
        <f>INDEX(Categories!C:C,MATCH(D620,Categories!D:D,0))</f>
        <v>17</v>
      </c>
      <c r="D620" s="88" t="s">
        <v>46</v>
      </c>
      <c r="E620">
        <v>0</v>
      </c>
    </row>
    <row r="621" spans="1:5" x14ac:dyDescent="0.4">
      <c r="A621" t="s">
        <v>639</v>
      </c>
      <c r="B621" t="s">
        <v>640</v>
      </c>
      <c r="C621">
        <f>INDEX(Categories!C:C,MATCH(D621,Categories!D:D,0))</f>
        <v>18</v>
      </c>
      <c r="D621" s="88" t="s">
        <v>47</v>
      </c>
      <c r="E621">
        <v>0</v>
      </c>
    </row>
    <row r="622" spans="1:5" x14ac:dyDescent="0.4">
      <c r="A622" t="s">
        <v>639</v>
      </c>
      <c r="B622" t="s">
        <v>640</v>
      </c>
      <c r="C622">
        <f>INDEX(Categories!C:C,MATCH(D622,Categories!D:D,0))</f>
        <v>20</v>
      </c>
      <c r="D622" s="88" t="s">
        <v>49</v>
      </c>
      <c r="E622">
        <v>100</v>
      </c>
    </row>
    <row r="623" spans="1:5" x14ac:dyDescent="0.4">
      <c r="A623" t="s">
        <v>639</v>
      </c>
      <c r="B623" t="s">
        <v>640</v>
      </c>
      <c r="C623">
        <f>INDEX(Categories!C:C,MATCH(D623,Categories!D:D,0))</f>
        <v>21</v>
      </c>
      <c r="D623" s="88" t="s">
        <v>50</v>
      </c>
      <c r="E623">
        <v>0</v>
      </c>
    </row>
    <row r="624" spans="1:5" x14ac:dyDescent="0.4">
      <c r="A624" t="s">
        <v>639</v>
      </c>
      <c r="B624" t="s">
        <v>640</v>
      </c>
      <c r="C624">
        <f>INDEX(Categories!C:C,MATCH(D624,Categories!D:D,0))</f>
        <v>22</v>
      </c>
      <c r="D624" s="88" t="s">
        <v>51</v>
      </c>
      <c r="E624">
        <v>2686</v>
      </c>
    </row>
    <row r="625" spans="1:5" x14ac:dyDescent="0.4">
      <c r="A625" t="s">
        <v>639</v>
      </c>
      <c r="B625" t="s">
        <v>640</v>
      </c>
      <c r="C625">
        <f>INDEX(Categories!C:C,MATCH(D625,Categories!D:D,0))</f>
        <v>23</v>
      </c>
      <c r="D625" s="88" t="s">
        <v>52</v>
      </c>
      <c r="E625">
        <v>304</v>
      </c>
    </row>
    <row r="626" spans="1:5" x14ac:dyDescent="0.4">
      <c r="A626" t="s">
        <v>639</v>
      </c>
      <c r="B626" t="s">
        <v>640</v>
      </c>
      <c r="C626">
        <f>INDEX(Categories!C:C,MATCH(D626,Categories!D:D,0))</f>
        <v>24</v>
      </c>
      <c r="D626" s="88" t="s">
        <v>53</v>
      </c>
      <c r="E626">
        <v>0</v>
      </c>
    </row>
    <row r="627" spans="1:5" x14ac:dyDescent="0.4">
      <c r="A627" t="s">
        <v>639</v>
      </c>
      <c r="B627" t="s">
        <v>640</v>
      </c>
      <c r="C627">
        <f>INDEX(Categories!C:C,MATCH(D627,Categories!D:D,0))</f>
        <v>25</v>
      </c>
      <c r="D627" s="88" t="s">
        <v>56</v>
      </c>
      <c r="E627">
        <v>0</v>
      </c>
    </row>
    <row r="628" spans="1:5" x14ac:dyDescent="0.4">
      <c r="A628" t="s">
        <v>639</v>
      </c>
      <c r="B628" t="s">
        <v>640</v>
      </c>
      <c r="C628">
        <f>INDEX(Categories!C:C,MATCH(D628,Categories!D:D,0))</f>
        <v>5</v>
      </c>
      <c r="D628" s="88" t="s">
        <v>32</v>
      </c>
      <c r="E628">
        <v>38910</v>
      </c>
    </row>
    <row r="629" spans="1:5" x14ac:dyDescent="0.4">
      <c r="A629" t="s">
        <v>639</v>
      </c>
      <c r="B629" t="s">
        <v>640</v>
      </c>
      <c r="C629">
        <f>INDEX(Categories!C:C,MATCH(D629,Categories!D:D,0))</f>
        <v>8</v>
      </c>
      <c r="D629" s="88" t="s">
        <v>36</v>
      </c>
      <c r="E629">
        <v>0</v>
      </c>
    </row>
    <row r="630" spans="1:5" x14ac:dyDescent="0.4">
      <c r="A630" t="s">
        <v>639</v>
      </c>
      <c r="B630" t="s">
        <v>640</v>
      </c>
      <c r="C630">
        <f>INDEX(Categories!C:C,MATCH(D630,Categories!D:D,0))</f>
        <v>9</v>
      </c>
      <c r="D630" s="88" t="s">
        <v>37</v>
      </c>
      <c r="E630">
        <v>0</v>
      </c>
    </row>
    <row r="631" spans="1:5" x14ac:dyDescent="0.4">
      <c r="A631" t="s">
        <v>639</v>
      </c>
      <c r="B631" t="s">
        <v>640</v>
      </c>
      <c r="C631">
        <f>INDEX(Categories!C:C,MATCH(D631,Categories!D:D,0))</f>
        <v>11</v>
      </c>
      <c r="D631" s="88" t="s">
        <v>601</v>
      </c>
      <c r="E631">
        <v>0</v>
      </c>
    </row>
    <row r="632" spans="1:5" x14ac:dyDescent="0.4">
      <c r="A632" t="s">
        <v>639</v>
      </c>
      <c r="B632" t="s">
        <v>640</v>
      </c>
      <c r="C632">
        <f>INDEX(Categories!C:C,MATCH(D632,Categories!D:D,0))</f>
        <v>12</v>
      </c>
      <c r="D632" s="88" t="s">
        <v>602</v>
      </c>
      <c r="E632">
        <v>0</v>
      </c>
    </row>
    <row r="633" spans="1:5" x14ac:dyDescent="0.4">
      <c r="A633" t="s">
        <v>639</v>
      </c>
      <c r="B633" t="s">
        <v>640</v>
      </c>
      <c r="C633">
        <f>INDEX(Categories!C:C,MATCH(D633,Categories!D:D,0))</f>
        <v>13</v>
      </c>
      <c r="D633" s="88" t="s">
        <v>604</v>
      </c>
      <c r="E633">
        <v>0</v>
      </c>
    </row>
    <row r="634" spans="1:5" x14ac:dyDescent="0.4">
      <c r="A634" t="s">
        <v>639</v>
      </c>
      <c r="B634" t="s">
        <v>640</v>
      </c>
      <c r="C634">
        <f>INDEX(Categories!C:C,MATCH(D634,Categories!D:D,0))</f>
        <v>14</v>
      </c>
      <c r="D634" s="88" t="s">
        <v>41</v>
      </c>
      <c r="E634">
        <v>0</v>
      </c>
    </row>
    <row r="635" spans="1:5" x14ac:dyDescent="0.4">
      <c r="A635" t="s">
        <v>639</v>
      </c>
      <c r="B635" t="s">
        <v>640</v>
      </c>
      <c r="C635">
        <f>INDEX(Categories!C:C,MATCH(D635,Categories!D:D,0))</f>
        <v>19</v>
      </c>
      <c r="D635" s="88" t="s">
        <v>48</v>
      </c>
      <c r="E635">
        <v>0</v>
      </c>
    </row>
    <row r="636" spans="1:5" x14ac:dyDescent="0.4">
      <c r="A636" t="s">
        <v>639</v>
      </c>
      <c r="B636" t="s">
        <v>640</v>
      </c>
      <c r="C636">
        <f>INDEX(Categories!C:C,MATCH(D636,Categories!D:D,0))</f>
        <v>26</v>
      </c>
      <c r="D636" s="88" t="s">
        <v>57</v>
      </c>
      <c r="E636">
        <v>0</v>
      </c>
    </row>
    <row r="637" spans="1:5" x14ac:dyDescent="0.4">
      <c r="A637" t="s">
        <v>639</v>
      </c>
      <c r="B637" t="s">
        <v>640</v>
      </c>
      <c r="C637">
        <f>INDEX(Categories!C:C,MATCH(D637,Categories!D:D,0))</f>
        <v>27</v>
      </c>
      <c r="D637" s="88" t="s">
        <v>58</v>
      </c>
      <c r="E637">
        <v>0</v>
      </c>
    </row>
    <row r="638" spans="1:5" x14ac:dyDescent="0.4">
      <c r="A638" t="s">
        <v>639</v>
      </c>
      <c r="B638" t="s">
        <v>640</v>
      </c>
      <c r="C638">
        <f>INDEX(Categories!C:C,MATCH(D638,Categories!D:D,0))</f>
        <v>28</v>
      </c>
      <c r="D638" s="88" t="s">
        <v>59</v>
      </c>
      <c r="E638">
        <v>0</v>
      </c>
    </row>
    <row r="639" spans="1:5" x14ac:dyDescent="0.4">
      <c r="A639" t="s">
        <v>639</v>
      </c>
      <c r="B639" t="s">
        <v>640</v>
      </c>
      <c r="C639">
        <f>INDEX(Categories!C:C,MATCH(D639,Categories!D:D,0))</f>
        <v>29</v>
      </c>
      <c r="D639" s="88" t="s">
        <v>92</v>
      </c>
      <c r="E639">
        <v>0</v>
      </c>
    </row>
    <row r="640" spans="1:5" x14ac:dyDescent="0.4">
      <c r="A640" t="s">
        <v>132</v>
      </c>
      <c r="B640" t="s">
        <v>131</v>
      </c>
      <c r="C640">
        <f>INDEX(Categories!C:C,MATCH(D640,Categories!D:D,0))</f>
        <v>1</v>
      </c>
      <c r="D640" s="88" t="s">
        <v>595</v>
      </c>
      <c r="E640">
        <v>152</v>
      </c>
    </row>
    <row r="641" spans="1:5" x14ac:dyDescent="0.4">
      <c r="A641" t="s">
        <v>132</v>
      </c>
      <c r="B641" t="s">
        <v>131</v>
      </c>
      <c r="C641">
        <f>INDEX(Categories!C:C,MATCH(D641,Categories!D:D,0))</f>
        <v>2</v>
      </c>
      <c r="D641" s="88" t="s">
        <v>597</v>
      </c>
      <c r="E641">
        <v>0</v>
      </c>
    </row>
    <row r="642" spans="1:5" x14ac:dyDescent="0.4">
      <c r="A642" t="s">
        <v>132</v>
      </c>
      <c r="B642" t="s">
        <v>131</v>
      </c>
      <c r="C642">
        <f>INDEX(Categories!C:C,MATCH(D642,Categories!D:D,0))</f>
        <v>3</v>
      </c>
      <c r="D642" s="88" t="s">
        <v>30</v>
      </c>
      <c r="E642">
        <v>0</v>
      </c>
    </row>
    <row r="643" spans="1:5" x14ac:dyDescent="0.4">
      <c r="A643" t="s">
        <v>132</v>
      </c>
      <c r="B643" t="s">
        <v>131</v>
      </c>
      <c r="C643">
        <f>INDEX(Categories!C:C,MATCH(D643,Categories!D:D,0))</f>
        <v>4</v>
      </c>
      <c r="D643" s="88" t="s">
        <v>31</v>
      </c>
      <c r="E643">
        <v>0</v>
      </c>
    </row>
    <row r="644" spans="1:5" x14ac:dyDescent="0.4">
      <c r="A644" t="s">
        <v>132</v>
      </c>
      <c r="B644" t="s">
        <v>131</v>
      </c>
      <c r="C644">
        <f>INDEX(Categories!C:C,MATCH(D644,Categories!D:D,0))</f>
        <v>6</v>
      </c>
      <c r="D644" s="88" t="s">
        <v>34</v>
      </c>
      <c r="E644">
        <v>0</v>
      </c>
    </row>
    <row r="645" spans="1:5" x14ac:dyDescent="0.4">
      <c r="A645" t="s">
        <v>132</v>
      </c>
      <c r="B645" t="s">
        <v>131</v>
      </c>
      <c r="C645">
        <f>INDEX(Categories!C:C,MATCH(D645,Categories!D:D,0))</f>
        <v>7</v>
      </c>
      <c r="D645" s="88" t="s">
        <v>35</v>
      </c>
      <c r="E645">
        <v>1394</v>
      </c>
    </row>
    <row r="646" spans="1:5" x14ac:dyDescent="0.4">
      <c r="A646" t="s">
        <v>132</v>
      </c>
      <c r="B646" t="s">
        <v>131</v>
      </c>
      <c r="C646">
        <f>INDEX(Categories!C:C,MATCH(D646,Categories!D:D,0))</f>
        <v>10</v>
      </c>
      <c r="D646" s="88" t="s">
        <v>38</v>
      </c>
      <c r="E646">
        <v>0</v>
      </c>
    </row>
    <row r="647" spans="1:5" x14ac:dyDescent="0.4">
      <c r="A647" t="s">
        <v>132</v>
      </c>
      <c r="B647" t="s">
        <v>131</v>
      </c>
      <c r="C647">
        <f>INDEX(Categories!C:C,MATCH(D647,Categories!D:D,0))</f>
        <v>15</v>
      </c>
      <c r="D647" s="88" t="s">
        <v>42</v>
      </c>
      <c r="E647">
        <v>0</v>
      </c>
    </row>
    <row r="648" spans="1:5" x14ac:dyDescent="0.4">
      <c r="A648" t="s">
        <v>132</v>
      </c>
      <c r="B648" t="s">
        <v>131</v>
      </c>
      <c r="C648">
        <f>INDEX(Categories!C:C,MATCH(D648,Categories!D:D,0))</f>
        <v>16</v>
      </c>
      <c r="D648" s="88" t="s">
        <v>45</v>
      </c>
      <c r="E648">
        <v>0</v>
      </c>
    </row>
    <row r="649" spans="1:5" x14ac:dyDescent="0.4">
      <c r="A649" t="s">
        <v>132</v>
      </c>
      <c r="B649" t="s">
        <v>131</v>
      </c>
      <c r="C649">
        <f>INDEX(Categories!C:C,MATCH(D649,Categories!D:D,0))</f>
        <v>17</v>
      </c>
      <c r="D649" s="88" t="s">
        <v>46</v>
      </c>
      <c r="E649">
        <v>0</v>
      </c>
    </row>
    <row r="650" spans="1:5" x14ac:dyDescent="0.4">
      <c r="A650" t="s">
        <v>132</v>
      </c>
      <c r="B650" t="s">
        <v>131</v>
      </c>
      <c r="C650">
        <f>INDEX(Categories!C:C,MATCH(D650,Categories!D:D,0))</f>
        <v>18</v>
      </c>
      <c r="D650" s="88" t="s">
        <v>47</v>
      </c>
      <c r="E650">
        <v>0</v>
      </c>
    </row>
    <row r="651" spans="1:5" x14ac:dyDescent="0.4">
      <c r="A651" t="s">
        <v>132</v>
      </c>
      <c r="B651" t="s">
        <v>131</v>
      </c>
      <c r="C651">
        <f>INDEX(Categories!C:C,MATCH(D651,Categories!D:D,0))</f>
        <v>20</v>
      </c>
      <c r="D651" s="88" t="s">
        <v>49</v>
      </c>
      <c r="E651">
        <v>0</v>
      </c>
    </row>
    <row r="652" spans="1:5" x14ac:dyDescent="0.4">
      <c r="A652" t="s">
        <v>132</v>
      </c>
      <c r="B652" t="s">
        <v>131</v>
      </c>
      <c r="C652">
        <f>INDEX(Categories!C:C,MATCH(D652,Categories!D:D,0))</f>
        <v>21</v>
      </c>
      <c r="D652" s="88" t="s">
        <v>50</v>
      </c>
      <c r="E652">
        <v>0</v>
      </c>
    </row>
    <row r="653" spans="1:5" x14ac:dyDescent="0.4">
      <c r="A653" t="s">
        <v>132</v>
      </c>
      <c r="B653" t="s">
        <v>131</v>
      </c>
      <c r="C653">
        <f>INDEX(Categories!C:C,MATCH(D653,Categories!D:D,0))</f>
        <v>22</v>
      </c>
      <c r="D653" s="88" t="s">
        <v>51</v>
      </c>
      <c r="E653">
        <v>0</v>
      </c>
    </row>
    <row r="654" spans="1:5" x14ac:dyDescent="0.4">
      <c r="A654" t="s">
        <v>132</v>
      </c>
      <c r="B654" t="s">
        <v>131</v>
      </c>
      <c r="C654">
        <f>INDEX(Categories!C:C,MATCH(D654,Categories!D:D,0))</f>
        <v>23</v>
      </c>
      <c r="D654" s="88" t="s">
        <v>52</v>
      </c>
      <c r="E654">
        <v>0</v>
      </c>
    </row>
    <row r="655" spans="1:5" x14ac:dyDescent="0.4">
      <c r="A655" t="s">
        <v>132</v>
      </c>
      <c r="B655" t="s">
        <v>131</v>
      </c>
      <c r="C655">
        <f>INDEX(Categories!C:C,MATCH(D655,Categories!D:D,0))</f>
        <v>24</v>
      </c>
      <c r="D655" s="88" t="s">
        <v>53</v>
      </c>
      <c r="E655">
        <v>0</v>
      </c>
    </row>
    <row r="656" spans="1:5" x14ac:dyDescent="0.4">
      <c r="A656" t="s">
        <v>132</v>
      </c>
      <c r="B656" t="s">
        <v>131</v>
      </c>
      <c r="C656">
        <f>INDEX(Categories!C:C,MATCH(D656,Categories!D:D,0))</f>
        <v>25</v>
      </c>
      <c r="D656" s="88" t="s">
        <v>56</v>
      </c>
      <c r="E656">
        <v>0</v>
      </c>
    </row>
    <row r="657" spans="1:5" x14ac:dyDescent="0.4">
      <c r="A657" t="s">
        <v>132</v>
      </c>
      <c r="B657" t="s">
        <v>131</v>
      </c>
      <c r="C657">
        <f>INDEX(Categories!C:C,MATCH(D657,Categories!D:D,0))</f>
        <v>5</v>
      </c>
      <c r="D657" s="88" t="s">
        <v>32</v>
      </c>
      <c r="E657">
        <v>30</v>
      </c>
    </row>
    <row r="658" spans="1:5" x14ac:dyDescent="0.4">
      <c r="A658" t="s">
        <v>132</v>
      </c>
      <c r="B658" t="s">
        <v>131</v>
      </c>
      <c r="C658">
        <f>INDEX(Categories!C:C,MATCH(D658,Categories!D:D,0))</f>
        <v>8</v>
      </c>
      <c r="D658" s="88" t="s">
        <v>36</v>
      </c>
      <c r="E658">
        <v>418</v>
      </c>
    </row>
    <row r="659" spans="1:5" x14ac:dyDescent="0.4">
      <c r="A659" t="s">
        <v>132</v>
      </c>
      <c r="B659" t="s">
        <v>131</v>
      </c>
      <c r="C659">
        <f>INDEX(Categories!C:C,MATCH(D659,Categories!D:D,0))</f>
        <v>9</v>
      </c>
      <c r="D659" s="88" t="s">
        <v>37</v>
      </c>
      <c r="E659">
        <v>0</v>
      </c>
    </row>
    <row r="660" spans="1:5" x14ac:dyDescent="0.4">
      <c r="A660" t="s">
        <v>132</v>
      </c>
      <c r="B660" t="s">
        <v>131</v>
      </c>
      <c r="C660">
        <f>INDEX(Categories!C:C,MATCH(D660,Categories!D:D,0))</f>
        <v>11</v>
      </c>
      <c r="D660" s="88" t="s">
        <v>601</v>
      </c>
      <c r="E660">
        <v>0</v>
      </c>
    </row>
    <row r="661" spans="1:5" x14ac:dyDescent="0.4">
      <c r="A661" t="s">
        <v>132</v>
      </c>
      <c r="B661" t="s">
        <v>131</v>
      </c>
      <c r="C661">
        <f>INDEX(Categories!C:C,MATCH(D661,Categories!D:D,0))</f>
        <v>12</v>
      </c>
      <c r="D661" s="88" t="s">
        <v>602</v>
      </c>
      <c r="E661">
        <v>0</v>
      </c>
    </row>
    <row r="662" spans="1:5" x14ac:dyDescent="0.4">
      <c r="A662" t="s">
        <v>132</v>
      </c>
      <c r="B662" t="s">
        <v>131</v>
      </c>
      <c r="C662">
        <f>INDEX(Categories!C:C,MATCH(D662,Categories!D:D,0))</f>
        <v>13</v>
      </c>
      <c r="D662" s="88" t="s">
        <v>604</v>
      </c>
      <c r="E662">
        <v>0</v>
      </c>
    </row>
    <row r="663" spans="1:5" x14ac:dyDescent="0.4">
      <c r="A663" t="s">
        <v>132</v>
      </c>
      <c r="B663" t="s">
        <v>131</v>
      </c>
      <c r="C663">
        <f>INDEX(Categories!C:C,MATCH(D663,Categories!D:D,0))</f>
        <v>14</v>
      </c>
      <c r="D663" s="88" t="s">
        <v>41</v>
      </c>
      <c r="E663">
        <v>0</v>
      </c>
    </row>
    <row r="664" spans="1:5" x14ac:dyDescent="0.4">
      <c r="A664" t="s">
        <v>132</v>
      </c>
      <c r="B664" t="s">
        <v>131</v>
      </c>
      <c r="C664">
        <f>INDEX(Categories!C:C,MATCH(D664,Categories!D:D,0))</f>
        <v>19</v>
      </c>
      <c r="D664" s="88" t="s">
        <v>48</v>
      </c>
      <c r="E664">
        <v>0</v>
      </c>
    </row>
    <row r="665" spans="1:5" x14ac:dyDescent="0.4">
      <c r="A665" t="s">
        <v>132</v>
      </c>
      <c r="B665" t="s">
        <v>131</v>
      </c>
      <c r="C665">
        <f>INDEX(Categories!C:C,MATCH(D665,Categories!D:D,0))</f>
        <v>26</v>
      </c>
      <c r="D665" s="88" t="s">
        <v>57</v>
      </c>
      <c r="E665">
        <v>0</v>
      </c>
    </row>
    <row r="666" spans="1:5" x14ac:dyDescent="0.4">
      <c r="A666" t="s">
        <v>132</v>
      </c>
      <c r="B666" t="s">
        <v>131</v>
      </c>
      <c r="C666">
        <f>INDEX(Categories!C:C,MATCH(D666,Categories!D:D,0))</f>
        <v>27</v>
      </c>
      <c r="D666" s="88" t="s">
        <v>58</v>
      </c>
      <c r="E666">
        <v>0</v>
      </c>
    </row>
    <row r="667" spans="1:5" x14ac:dyDescent="0.4">
      <c r="A667" t="s">
        <v>132</v>
      </c>
      <c r="B667" t="s">
        <v>131</v>
      </c>
      <c r="C667">
        <f>INDEX(Categories!C:C,MATCH(D667,Categories!D:D,0))</f>
        <v>28</v>
      </c>
      <c r="D667" s="88" t="s">
        <v>59</v>
      </c>
      <c r="E667">
        <v>0</v>
      </c>
    </row>
    <row r="668" spans="1:5" x14ac:dyDescent="0.4">
      <c r="A668" t="s">
        <v>132</v>
      </c>
      <c r="B668" t="s">
        <v>131</v>
      </c>
      <c r="C668">
        <f>INDEX(Categories!C:C,MATCH(D668,Categories!D:D,0))</f>
        <v>29</v>
      </c>
      <c r="D668" s="88" t="s">
        <v>92</v>
      </c>
      <c r="E668">
        <v>1920</v>
      </c>
    </row>
    <row r="669" spans="1:5" x14ac:dyDescent="0.4">
      <c r="A669" t="s">
        <v>134</v>
      </c>
      <c r="B669" t="s">
        <v>133</v>
      </c>
      <c r="C669">
        <f>INDEX(Categories!C:C,MATCH(D669,Categories!D:D,0))</f>
        <v>1</v>
      </c>
      <c r="D669" s="88" t="s">
        <v>595</v>
      </c>
      <c r="E669">
        <v>63350</v>
      </c>
    </row>
    <row r="670" spans="1:5" x14ac:dyDescent="0.4">
      <c r="A670" t="s">
        <v>134</v>
      </c>
      <c r="B670" t="s">
        <v>133</v>
      </c>
      <c r="C670">
        <f>INDEX(Categories!C:C,MATCH(D670,Categories!D:D,0))</f>
        <v>2</v>
      </c>
      <c r="D670" s="88" t="s">
        <v>597</v>
      </c>
      <c r="E670">
        <v>3482</v>
      </c>
    </row>
    <row r="671" spans="1:5" x14ac:dyDescent="0.4">
      <c r="A671" t="s">
        <v>134</v>
      </c>
      <c r="B671" t="s">
        <v>133</v>
      </c>
      <c r="C671">
        <f>INDEX(Categories!C:C,MATCH(D671,Categories!D:D,0))</f>
        <v>3</v>
      </c>
      <c r="D671" s="88" t="s">
        <v>30</v>
      </c>
      <c r="E671">
        <v>31839</v>
      </c>
    </row>
    <row r="672" spans="1:5" x14ac:dyDescent="0.4">
      <c r="A672" t="s">
        <v>134</v>
      </c>
      <c r="B672" t="s">
        <v>133</v>
      </c>
      <c r="C672">
        <f>INDEX(Categories!C:C,MATCH(D672,Categories!D:D,0))</f>
        <v>4</v>
      </c>
      <c r="D672" s="88" t="s">
        <v>31</v>
      </c>
      <c r="E672">
        <v>49601</v>
      </c>
    </row>
    <row r="673" spans="1:5" x14ac:dyDescent="0.4">
      <c r="A673" t="s">
        <v>134</v>
      </c>
      <c r="B673" t="s">
        <v>133</v>
      </c>
      <c r="C673">
        <f>INDEX(Categories!C:C,MATCH(D673,Categories!D:D,0))</f>
        <v>6</v>
      </c>
      <c r="D673" s="88" t="s">
        <v>34</v>
      </c>
      <c r="E673">
        <v>0</v>
      </c>
    </row>
    <row r="674" spans="1:5" x14ac:dyDescent="0.4">
      <c r="A674" t="s">
        <v>134</v>
      </c>
      <c r="B674" t="s">
        <v>133</v>
      </c>
      <c r="C674">
        <f>INDEX(Categories!C:C,MATCH(D674,Categories!D:D,0))</f>
        <v>7</v>
      </c>
      <c r="D674" s="88" t="s">
        <v>35</v>
      </c>
      <c r="E674">
        <v>214143</v>
      </c>
    </row>
    <row r="675" spans="1:5" x14ac:dyDescent="0.4">
      <c r="A675" t="s">
        <v>134</v>
      </c>
      <c r="B675" t="s">
        <v>133</v>
      </c>
      <c r="C675">
        <f>INDEX(Categories!C:C,MATCH(D675,Categories!D:D,0))</f>
        <v>10</v>
      </c>
      <c r="D675" s="88" t="s">
        <v>38</v>
      </c>
      <c r="E675">
        <v>98564</v>
      </c>
    </row>
    <row r="676" spans="1:5" x14ac:dyDescent="0.4">
      <c r="A676" t="s">
        <v>134</v>
      </c>
      <c r="B676" t="s">
        <v>133</v>
      </c>
      <c r="C676">
        <f>INDEX(Categories!C:C,MATCH(D676,Categories!D:D,0))</f>
        <v>15</v>
      </c>
      <c r="D676" s="88" t="s">
        <v>42</v>
      </c>
      <c r="E676">
        <v>0</v>
      </c>
    </row>
    <row r="677" spans="1:5" x14ac:dyDescent="0.4">
      <c r="A677" t="s">
        <v>134</v>
      </c>
      <c r="B677" t="s">
        <v>133</v>
      </c>
      <c r="C677">
        <f>INDEX(Categories!C:C,MATCH(D677,Categories!D:D,0))</f>
        <v>16</v>
      </c>
      <c r="D677" s="88" t="s">
        <v>45</v>
      </c>
      <c r="E677">
        <v>7293</v>
      </c>
    </row>
    <row r="678" spans="1:5" x14ac:dyDescent="0.4">
      <c r="A678" t="s">
        <v>134</v>
      </c>
      <c r="B678" t="s">
        <v>133</v>
      </c>
      <c r="C678">
        <f>INDEX(Categories!C:C,MATCH(D678,Categories!D:D,0))</f>
        <v>17</v>
      </c>
      <c r="D678" s="88" t="s">
        <v>46</v>
      </c>
      <c r="E678">
        <v>0</v>
      </c>
    </row>
    <row r="679" spans="1:5" x14ac:dyDescent="0.4">
      <c r="A679" t="s">
        <v>134</v>
      </c>
      <c r="B679" t="s">
        <v>133</v>
      </c>
      <c r="C679">
        <f>INDEX(Categories!C:C,MATCH(D679,Categories!D:D,0))</f>
        <v>18</v>
      </c>
      <c r="D679" s="88" t="s">
        <v>47</v>
      </c>
      <c r="E679">
        <v>0</v>
      </c>
    </row>
    <row r="680" spans="1:5" x14ac:dyDescent="0.4">
      <c r="A680" t="s">
        <v>134</v>
      </c>
      <c r="B680" t="s">
        <v>133</v>
      </c>
      <c r="C680">
        <f>INDEX(Categories!C:C,MATCH(D680,Categories!D:D,0))</f>
        <v>20</v>
      </c>
      <c r="D680" s="88" t="s">
        <v>49</v>
      </c>
      <c r="E680">
        <v>0</v>
      </c>
    </row>
    <row r="681" spans="1:5" x14ac:dyDescent="0.4">
      <c r="A681" t="s">
        <v>134</v>
      </c>
      <c r="B681" t="s">
        <v>133</v>
      </c>
      <c r="C681">
        <f>INDEX(Categories!C:C,MATCH(D681,Categories!D:D,0))</f>
        <v>21</v>
      </c>
      <c r="D681" s="88" t="s">
        <v>50</v>
      </c>
      <c r="E681">
        <v>0</v>
      </c>
    </row>
    <row r="682" spans="1:5" x14ac:dyDescent="0.4">
      <c r="A682" t="s">
        <v>134</v>
      </c>
      <c r="B682" t="s">
        <v>133</v>
      </c>
      <c r="C682">
        <f>INDEX(Categories!C:C,MATCH(D682,Categories!D:D,0))</f>
        <v>22</v>
      </c>
      <c r="D682" s="88" t="s">
        <v>51</v>
      </c>
      <c r="E682">
        <v>65248</v>
      </c>
    </row>
    <row r="683" spans="1:5" x14ac:dyDescent="0.4">
      <c r="A683" t="s">
        <v>134</v>
      </c>
      <c r="B683" t="s">
        <v>133</v>
      </c>
      <c r="C683">
        <f>INDEX(Categories!C:C,MATCH(D683,Categories!D:D,0))</f>
        <v>23</v>
      </c>
      <c r="D683" s="88" t="s">
        <v>52</v>
      </c>
      <c r="E683">
        <v>0</v>
      </c>
    </row>
    <row r="684" spans="1:5" x14ac:dyDescent="0.4">
      <c r="A684" t="s">
        <v>134</v>
      </c>
      <c r="B684" t="s">
        <v>133</v>
      </c>
      <c r="C684">
        <f>INDEX(Categories!C:C,MATCH(D684,Categories!D:D,0))</f>
        <v>24</v>
      </c>
      <c r="D684" s="88" t="s">
        <v>53</v>
      </c>
      <c r="E684">
        <v>0</v>
      </c>
    </row>
    <row r="685" spans="1:5" x14ac:dyDescent="0.4">
      <c r="A685" t="s">
        <v>134</v>
      </c>
      <c r="B685" t="s">
        <v>133</v>
      </c>
      <c r="C685">
        <f>INDEX(Categories!C:C,MATCH(D685,Categories!D:D,0))</f>
        <v>25</v>
      </c>
      <c r="D685" s="88" t="s">
        <v>56</v>
      </c>
      <c r="E685">
        <v>1975</v>
      </c>
    </row>
    <row r="686" spans="1:5" x14ac:dyDescent="0.4">
      <c r="A686" t="s">
        <v>134</v>
      </c>
      <c r="B686" t="s">
        <v>133</v>
      </c>
      <c r="C686">
        <f>INDEX(Categories!C:C,MATCH(D686,Categories!D:D,0))</f>
        <v>5</v>
      </c>
      <c r="D686" s="88" t="s">
        <v>32</v>
      </c>
      <c r="E686">
        <v>54973</v>
      </c>
    </row>
    <row r="687" spans="1:5" x14ac:dyDescent="0.4">
      <c r="A687" t="s">
        <v>134</v>
      </c>
      <c r="B687" t="s">
        <v>133</v>
      </c>
      <c r="C687">
        <f>INDEX(Categories!C:C,MATCH(D687,Categories!D:D,0))</f>
        <v>8</v>
      </c>
      <c r="D687" s="88" t="s">
        <v>36</v>
      </c>
      <c r="E687">
        <v>5022</v>
      </c>
    </row>
    <row r="688" spans="1:5" x14ac:dyDescent="0.4">
      <c r="A688" t="s">
        <v>134</v>
      </c>
      <c r="B688" t="s">
        <v>133</v>
      </c>
      <c r="C688">
        <f>INDEX(Categories!C:C,MATCH(D688,Categories!D:D,0))</f>
        <v>9</v>
      </c>
      <c r="D688" s="88" t="s">
        <v>37</v>
      </c>
      <c r="E688">
        <v>6000</v>
      </c>
    </row>
    <row r="689" spans="1:5" x14ac:dyDescent="0.4">
      <c r="A689" t="s">
        <v>134</v>
      </c>
      <c r="B689" t="s">
        <v>133</v>
      </c>
      <c r="C689">
        <f>INDEX(Categories!C:C,MATCH(D689,Categories!D:D,0))</f>
        <v>11</v>
      </c>
      <c r="D689" s="88" t="s">
        <v>601</v>
      </c>
      <c r="E689">
        <v>143603</v>
      </c>
    </row>
    <row r="690" spans="1:5" x14ac:dyDescent="0.4">
      <c r="A690" t="s">
        <v>134</v>
      </c>
      <c r="B690" t="s">
        <v>133</v>
      </c>
      <c r="C690">
        <f>INDEX(Categories!C:C,MATCH(D690,Categories!D:D,0))</f>
        <v>12</v>
      </c>
      <c r="D690" s="88" t="s">
        <v>602</v>
      </c>
      <c r="E690">
        <v>22403</v>
      </c>
    </row>
    <row r="691" spans="1:5" x14ac:dyDescent="0.4">
      <c r="A691" t="s">
        <v>134</v>
      </c>
      <c r="B691" t="s">
        <v>133</v>
      </c>
      <c r="C691">
        <f>INDEX(Categories!C:C,MATCH(D691,Categories!D:D,0))</f>
        <v>13</v>
      </c>
      <c r="D691" s="88" t="s">
        <v>604</v>
      </c>
      <c r="E691">
        <v>0</v>
      </c>
    </row>
    <row r="692" spans="1:5" x14ac:dyDescent="0.4">
      <c r="A692" t="s">
        <v>134</v>
      </c>
      <c r="B692" t="s">
        <v>133</v>
      </c>
      <c r="C692">
        <f>INDEX(Categories!C:C,MATCH(D692,Categories!D:D,0))</f>
        <v>14</v>
      </c>
      <c r="D692" s="88" t="s">
        <v>41</v>
      </c>
      <c r="E692">
        <v>0</v>
      </c>
    </row>
    <row r="693" spans="1:5" x14ac:dyDescent="0.4">
      <c r="A693" t="s">
        <v>134</v>
      </c>
      <c r="B693" t="s">
        <v>133</v>
      </c>
      <c r="C693">
        <f>INDEX(Categories!C:C,MATCH(D693,Categories!D:D,0))</f>
        <v>19</v>
      </c>
      <c r="D693" s="88" t="s">
        <v>48</v>
      </c>
      <c r="E693">
        <v>50856</v>
      </c>
    </row>
    <row r="694" spans="1:5" x14ac:dyDescent="0.4">
      <c r="A694" t="s">
        <v>134</v>
      </c>
      <c r="B694" t="s">
        <v>133</v>
      </c>
      <c r="C694">
        <f>INDEX(Categories!C:C,MATCH(D694,Categories!D:D,0))</f>
        <v>26</v>
      </c>
      <c r="D694" s="88" t="s">
        <v>57</v>
      </c>
      <c r="E694">
        <v>525</v>
      </c>
    </row>
    <row r="695" spans="1:5" x14ac:dyDescent="0.4">
      <c r="A695" t="s">
        <v>134</v>
      </c>
      <c r="B695" t="s">
        <v>133</v>
      </c>
      <c r="C695">
        <f>INDEX(Categories!C:C,MATCH(D695,Categories!D:D,0))</f>
        <v>27</v>
      </c>
      <c r="D695" s="88" t="s">
        <v>58</v>
      </c>
      <c r="E695">
        <v>0</v>
      </c>
    </row>
    <row r="696" spans="1:5" x14ac:dyDescent="0.4">
      <c r="A696" t="s">
        <v>134</v>
      </c>
      <c r="B696" t="s">
        <v>133</v>
      </c>
      <c r="C696">
        <f>INDEX(Categories!C:C,MATCH(D696,Categories!D:D,0))</f>
        <v>28</v>
      </c>
      <c r="D696" s="88" t="s">
        <v>59</v>
      </c>
      <c r="E696">
        <v>500</v>
      </c>
    </row>
    <row r="697" spans="1:5" x14ac:dyDescent="0.4">
      <c r="A697" t="s">
        <v>134</v>
      </c>
      <c r="B697" t="s">
        <v>133</v>
      </c>
      <c r="C697">
        <f>INDEX(Categories!C:C,MATCH(D697,Categories!D:D,0))</f>
        <v>29</v>
      </c>
      <c r="D697" s="88" t="s">
        <v>92</v>
      </c>
      <c r="E697">
        <v>76679</v>
      </c>
    </row>
    <row r="698" spans="1:5" x14ac:dyDescent="0.4">
      <c r="A698" t="s">
        <v>641</v>
      </c>
      <c r="B698" t="s">
        <v>642</v>
      </c>
      <c r="C698">
        <f>INDEX(Categories!C:C,MATCH(D698,Categories!D:D,0))</f>
        <v>1</v>
      </c>
      <c r="D698" s="88" t="s">
        <v>595</v>
      </c>
      <c r="E698">
        <v>12872</v>
      </c>
    </row>
    <row r="699" spans="1:5" x14ac:dyDescent="0.4">
      <c r="A699" t="s">
        <v>641</v>
      </c>
      <c r="B699" t="s">
        <v>642</v>
      </c>
      <c r="C699">
        <f>INDEX(Categories!C:C,MATCH(D699,Categories!D:D,0))</f>
        <v>2</v>
      </c>
      <c r="D699" s="88" t="s">
        <v>597</v>
      </c>
      <c r="E699">
        <v>0</v>
      </c>
    </row>
    <row r="700" spans="1:5" x14ac:dyDescent="0.4">
      <c r="A700" t="s">
        <v>641</v>
      </c>
      <c r="B700" t="s">
        <v>642</v>
      </c>
      <c r="C700">
        <f>INDEX(Categories!C:C,MATCH(D700,Categories!D:D,0))</f>
        <v>3</v>
      </c>
      <c r="D700" s="88" t="s">
        <v>30</v>
      </c>
      <c r="E700">
        <v>0</v>
      </c>
    </row>
    <row r="701" spans="1:5" x14ac:dyDescent="0.4">
      <c r="A701" t="s">
        <v>641</v>
      </c>
      <c r="B701" t="s">
        <v>642</v>
      </c>
      <c r="C701">
        <f>INDEX(Categories!C:C,MATCH(D701,Categories!D:D,0))</f>
        <v>4</v>
      </c>
      <c r="D701" s="88" t="s">
        <v>31</v>
      </c>
      <c r="E701">
        <v>459</v>
      </c>
    </row>
    <row r="702" spans="1:5" x14ac:dyDescent="0.4">
      <c r="A702" t="s">
        <v>641</v>
      </c>
      <c r="B702" t="s">
        <v>642</v>
      </c>
      <c r="C702">
        <f>INDEX(Categories!C:C,MATCH(D702,Categories!D:D,0))</f>
        <v>6</v>
      </c>
      <c r="D702" s="88" t="s">
        <v>34</v>
      </c>
      <c r="E702">
        <v>60</v>
      </c>
    </row>
    <row r="703" spans="1:5" x14ac:dyDescent="0.4">
      <c r="A703" t="s">
        <v>641</v>
      </c>
      <c r="B703" t="s">
        <v>642</v>
      </c>
      <c r="C703">
        <f>INDEX(Categories!C:C,MATCH(D703,Categories!D:D,0))</f>
        <v>7</v>
      </c>
      <c r="D703" s="88" t="s">
        <v>35</v>
      </c>
      <c r="E703">
        <v>32320</v>
      </c>
    </row>
    <row r="704" spans="1:5" x14ac:dyDescent="0.4">
      <c r="A704" t="s">
        <v>641</v>
      </c>
      <c r="B704" t="s">
        <v>642</v>
      </c>
      <c r="C704">
        <f>INDEX(Categories!C:C,MATCH(D704,Categories!D:D,0))</f>
        <v>10</v>
      </c>
      <c r="D704" s="88" t="s">
        <v>38</v>
      </c>
      <c r="E704">
        <v>38410</v>
      </c>
    </row>
    <row r="705" spans="1:5" x14ac:dyDescent="0.4">
      <c r="A705" t="s">
        <v>641</v>
      </c>
      <c r="B705" t="s">
        <v>642</v>
      </c>
      <c r="C705">
        <f>INDEX(Categories!C:C,MATCH(D705,Categories!D:D,0))</f>
        <v>15</v>
      </c>
      <c r="D705" s="88" t="s">
        <v>42</v>
      </c>
      <c r="E705">
        <v>0</v>
      </c>
    </row>
    <row r="706" spans="1:5" x14ac:dyDescent="0.4">
      <c r="A706" t="s">
        <v>641</v>
      </c>
      <c r="B706" t="s">
        <v>642</v>
      </c>
      <c r="C706">
        <f>INDEX(Categories!C:C,MATCH(D706,Categories!D:D,0))</f>
        <v>16</v>
      </c>
      <c r="D706" s="88" t="s">
        <v>45</v>
      </c>
      <c r="E706">
        <v>0</v>
      </c>
    </row>
    <row r="707" spans="1:5" x14ac:dyDescent="0.4">
      <c r="A707" t="s">
        <v>641</v>
      </c>
      <c r="B707" t="s">
        <v>642</v>
      </c>
      <c r="C707">
        <f>INDEX(Categories!C:C,MATCH(D707,Categories!D:D,0))</f>
        <v>17</v>
      </c>
      <c r="D707" s="88" t="s">
        <v>46</v>
      </c>
      <c r="E707">
        <v>0</v>
      </c>
    </row>
    <row r="708" spans="1:5" x14ac:dyDescent="0.4">
      <c r="A708" t="s">
        <v>641</v>
      </c>
      <c r="B708" t="s">
        <v>642</v>
      </c>
      <c r="C708">
        <f>INDEX(Categories!C:C,MATCH(D708,Categories!D:D,0))</f>
        <v>18</v>
      </c>
      <c r="D708" s="88" t="s">
        <v>47</v>
      </c>
      <c r="E708">
        <v>0</v>
      </c>
    </row>
    <row r="709" spans="1:5" x14ac:dyDescent="0.4">
      <c r="A709" t="s">
        <v>641</v>
      </c>
      <c r="B709" t="s">
        <v>642</v>
      </c>
      <c r="C709">
        <f>INDEX(Categories!C:C,MATCH(D709,Categories!D:D,0))</f>
        <v>20</v>
      </c>
      <c r="D709" s="88" t="s">
        <v>49</v>
      </c>
      <c r="E709">
        <v>0</v>
      </c>
    </row>
    <row r="710" spans="1:5" x14ac:dyDescent="0.4">
      <c r="A710" t="s">
        <v>641</v>
      </c>
      <c r="B710" t="s">
        <v>642</v>
      </c>
      <c r="C710">
        <f>INDEX(Categories!C:C,MATCH(D710,Categories!D:D,0))</f>
        <v>21</v>
      </c>
      <c r="D710" s="88" t="s">
        <v>50</v>
      </c>
      <c r="E710">
        <v>0</v>
      </c>
    </row>
    <row r="711" spans="1:5" x14ac:dyDescent="0.4">
      <c r="A711" t="s">
        <v>641</v>
      </c>
      <c r="B711" t="s">
        <v>642</v>
      </c>
      <c r="C711">
        <f>INDEX(Categories!C:C,MATCH(D711,Categories!D:D,0))</f>
        <v>22</v>
      </c>
      <c r="D711" s="88" t="s">
        <v>51</v>
      </c>
      <c r="E711">
        <v>1693</v>
      </c>
    </row>
    <row r="712" spans="1:5" x14ac:dyDescent="0.4">
      <c r="A712" t="s">
        <v>641</v>
      </c>
      <c r="B712" t="s">
        <v>642</v>
      </c>
      <c r="C712">
        <f>INDEX(Categories!C:C,MATCH(D712,Categories!D:D,0))</f>
        <v>23</v>
      </c>
      <c r="D712" s="88" t="s">
        <v>52</v>
      </c>
      <c r="E712">
        <v>0</v>
      </c>
    </row>
    <row r="713" spans="1:5" x14ac:dyDescent="0.4">
      <c r="A713" t="s">
        <v>641</v>
      </c>
      <c r="B713" t="s">
        <v>642</v>
      </c>
      <c r="C713">
        <f>INDEX(Categories!C:C,MATCH(D713,Categories!D:D,0))</f>
        <v>24</v>
      </c>
      <c r="D713" s="88" t="s">
        <v>53</v>
      </c>
      <c r="E713">
        <v>0</v>
      </c>
    </row>
    <row r="714" spans="1:5" x14ac:dyDescent="0.4">
      <c r="A714" t="s">
        <v>641</v>
      </c>
      <c r="B714" t="s">
        <v>642</v>
      </c>
      <c r="C714">
        <f>INDEX(Categories!C:C,MATCH(D714,Categories!D:D,0))</f>
        <v>25</v>
      </c>
      <c r="D714" s="88" t="s">
        <v>56</v>
      </c>
      <c r="E714">
        <v>0</v>
      </c>
    </row>
    <row r="715" spans="1:5" x14ac:dyDescent="0.4">
      <c r="A715" t="s">
        <v>641</v>
      </c>
      <c r="B715" t="s">
        <v>642</v>
      </c>
      <c r="C715">
        <f>INDEX(Categories!C:C,MATCH(D715,Categories!D:D,0))</f>
        <v>5</v>
      </c>
      <c r="D715" s="88" t="s">
        <v>32</v>
      </c>
      <c r="E715">
        <v>7895</v>
      </c>
    </row>
    <row r="716" spans="1:5" x14ac:dyDescent="0.4">
      <c r="A716" t="s">
        <v>641</v>
      </c>
      <c r="B716" t="s">
        <v>642</v>
      </c>
      <c r="C716">
        <f>INDEX(Categories!C:C,MATCH(D716,Categories!D:D,0))</f>
        <v>8</v>
      </c>
      <c r="D716" s="88" t="s">
        <v>36</v>
      </c>
      <c r="E716">
        <v>0</v>
      </c>
    </row>
    <row r="717" spans="1:5" x14ac:dyDescent="0.4">
      <c r="A717" t="s">
        <v>641</v>
      </c>
      <c r="B717" t="s">
        <v>642</v>
      </c>
      <c r="C717">
        <f>INDEX(Categories!C:C,MATCH(D717,Categories!D:D,0))</f>
        <v>9</v>
      </c>
      <c r="D717" s="88" t="s">
        <v>37</v>
      </c>
      <c r="E717">
        <v>0</v>
      </c>
    </row>
    <row r="718" spans="1:5" x14ac:dyDescent="0.4">
      <c r="A718" t="s">
        <v>641</v>
      </c>
      <c r="B718" t="s">
        <v>642</v>
      </c>
      <c r="C718">
        <f>INDEX(Categories!C:C,MATCH(D718,Categories!D:D,0))</f>
        <v>11</v>
      </c>
      <c r="D718" s="88" t="s">
        <v>601</v>
      </c>
      <c r="E718">
        <v>0</v>
      </c>
    </row>
    <row r="719" spans="1:5" x14ac:dyDescent="0.4">
      <c r="A719" t="s">
        <v>641</v>
      </c>
      <c r="B719" t="s">
        <v>642</v>
      </c>
      <c r="C719">
        <f>INDEX(Categories!C:C,MATCH(D719,Categories!D:D,0))</f>
        <v>12</v>
      </c>
      <c r="D719" s="88" t="s">
        <v>602</v>
      </c>
      <c r="E719">
        <v>0</v>
      </c>
    </row>
    <row r="720" spans="1:5" x14ac:dyDescent="0.4">
      <c r="A720" t="s">
        <v>641</v>
      </c>
      <c r="B720" t="s">
        <v>642</v>
      </c>
      <c r="C720">
        <f>INDEX(Categories!C:C,MATCH(D720,Categories!D:D,0))</f>
        <v>13</v>
      </c>
      <c r="D720" s="88" t="s">
        <v>604</v>
      </c>
      <c r="E720">
        <v>0</v>
      </c>
    </row>
    <row r="721" spans="1:5" x14ac:dyDescent="0.4">
      <c r="A721" t="s">
        <v>641</v>
      </c>
      <c r="B721" t="s">
        <v>642</v>
      </c>
      <c r="C721">
        <f>INDEX(Categories!C:C,MATCH(D721,Categories!D:D,0))</f>
        <v>14</v>
      </c>
      <c r="D721" s="88" t="s">
        <v>41</v>
      </c>
      <c r="E721">
        <v>0</v>
      </c>
    </row>
    <row r="722" spans="1:5" x14ac:dyDescent="0.4">
      <c r="A722" t="s">
        <v>641</v>
      </c>
      <c r="B722" t="s">
        <v>642</v>
      </c>
      <c r="C722">
        <f>INDEX(Categories!C:C,MATCH(D722,Categories!D:D,0))</f>
        <v>19</v>
      </c>
      <c r="D722" s="88" t="s">
        <v>48</v>
      </c>
      <c r="E722">
        <v>0</v>
      </c>
    </row>
    <row r="723" spans="1:5" x14ac:dyDescent="0.4">
      <c r="A723" t="s">
        <v>641</v>
      </c>
      <c r="B723" t="s">
        <v>642</v>
      </c>
      <c r="C723">
        <f>INDEX(Categories!C:C,MATCH(D723,Categories!D:D,0))</f>
        <v>26</v>
      </c>
      <c r="D723" s="88" t="s">
        <v>57</v>
      </c>
      <c r="E723">
        <v>0</v>
      </c>
    </row>
    <row r="724" spans="1:5" x14ac:dyDescent="0.4">
      <c r="A724" t="s">
        <v>641</v>
      </c>
      <c r="B724" t="s">
        <v>642</v>
      </c>
      <c r="C724">
        <f>INDEX(Categories!C:C,MATCH(D724,Categories!D:D,0))</f>
        <v>27</v>
      </c>
      <c r="D724" s="88" t="s">
        <v>58</v>
      </c>
      <c r="E724">
        <v>0</v>
      </c>
    </row>
    <row r="725" spans="1:5" x14ac:dyDescent="0.4">
      <c r="A725" t="s">
        <v>641</v>
      </c>
      <c r="B725" t="s">
        <v>642</v>
      </c>
      <c r="C725">
        <f>INDEX(Categories!C:C,MATCH(D725,Categories!D:D,0))</f>
        <v>28</v>
      </c>
      <c r="D725" s="88" t="s">
        <v>59</v>
      </c>
      <c r="E725">
        <v>0</v>
      </c>
    </row>
    <row r="726" spans="1:5" x14ac:dyDescent="0.4">
      <c r="A726" t="s">
        <v>641</v>
      </c>
      <c r="B726" t="s">
        <v>642</v>
      </c>
      <c r="C726">
        <f>INDEX(Categories!C:C,MATCH(D726,Categories!D:D,0))</f>
        <v>29</v>
      </c>
      <c r="D726" s="88" t="s">
        <v>92</v>
      </c>
      <c r="E726">
        <v>0</v>
      </c>
    </row>
    <row r="727" spans="1:5" x14ac:dyDescent="0.4">
      <c r="A727" t="s">
        <v>643</v>
      </c>
      <c r="B727" t="s">
        <v>644</v>
      </c>
      <c r="C727">
        <f>INDEX(Categories!C:C,MATCH(D727,Categories!D:D,0))</f>
        <v>1</v>
      </c>
      <c r="D727" s="88" t="s">
        <v>595</v>
      </c>
      <c r="E727">
        <v>200000</v>
      </c>
    </row>
    <row r="728" spans="1:5" x14ac:dyDescent="0.4">
      <c r="A728" t="s">
        <v>643</v>
      </c>
      <c r="B728" t="s">
        <v>644</v>
      </c>
      <c r="C728">
        <f>INDEX(Categories!C:C,MATCH(D728,Categories!D:D,0))</f>
        <v>2</v>
      </c>
      <c r="D728" s="88" t="s">
        <v>597</v>
      </c>
      <c r="E728">
        <v>10000</v>
      </c>
    </row>
    <row r="729" spans="1:5" x14ac:dyDescent="0.4">
      <c r="A729" t="s">
        <v>643</v>
      </c>
      <c r="B729" t="s">
        <v>644</v>
      </c>
      <c r="C729">
        <f>INDEX(Categories!C:C,MATCH(D729,Categories!D:D,0))</f>
        <v>3</v>
      </c>
      <c r="D729" s="88" t="s">
        <v>30</v>
      </c>
      <c r="E729">
        <v>0</v>
      </c>
    </row>
    <row r="730" spans="1:5" x14ac:dyDescent="0.4">
      <c r="A730" t="s">
        <v>643</v>
      </c>
      <c r="B730" t="s">
        <v>644</v>
      </c>
      <c r="C730">
        <f>INDEX(Categories!C:C,MATCH(D730,Categories!D:D,0))</f>
        <v>4</v>
      </c>
      <c r="D730" s="88" t="s">
        <v>31</v>
      </c>
      <c r="E730">
        <v>0</v>
      </c>
    </row>
    <row r="731" spans="1:5" x14ac:dyDescent="0.4">
      <c r="A731" t="s">
        <v>643</v>
      </c>
      <c r="B731" t="s">
        <v>644</v>
      </c>
      <c r="C731">
        <f>INDEX(Categories!C:C,MATCH(D731,Categories!D:D,0))</f>
        <v>6</v>
      </c>
      <c r="D731" s="88" t="s">
        <v>34</v>
      </c>
      <c r="E731">
        <v>0</v>
      </c>
    </row>
    <row r="732" spans="1:5" x14ac:dyDescent="0.4">
      <c r="A732" t="s">
        <v>643</v>
      </c>
      <c r="B732" t="s">
        <v>644</v>
      </c>
      <c r="C732">
        <f>INDEX(Categories!C:C,MATCH(D732,Categories!D:D,0))</f>
        <v>7</v>
      </c>
      <c r="D732" s="88" t="s">
        <v>35</v>
      </c>
      <c r="E732">
        <v>50000</v>
      </c>
    </row>
    <row r="733" spans="1:5" x14ac:dyDescent="0.4">
      <c r="A733" t="s">
        <v>643</v>
      </c>
      <c r="B733" t="s">
        <v>644</v>
      </c>
      <c r="C733">
        <f>INDEX(Categories!C:C,MATCH(D733,Categories!D:D,0))</f>
        <v>10</v>
      </c>
      <c r="D733" s="88" t="s">
        <v>38</v>
      </c>
      <c r="E733">
        <v>40000</v>
      </c>
    </row>
    <row r="734" spans="1:5" x14ac:dyDescent="0.4">
      <c r="A734" t="s">
        <v>643</v>
      </c>
      <c r="B734" t="s">
        <v>644</v>
      </c>
      <c r="C734">
        <f>INDEX(Categories!C:C,MATCH(D734,Categories!D:D,0))</f>
        <v>15</v>
      </c>
      <c r="D734" s="88" t="s">
        <v>42</v>
      </c>
      <c r="E734">
        <v>10000</v>
      </c>
    </row>
    <row r="735" spans="1:5" x14ac:dyDescent="0.4">
      <c r="A735" t="s">
        <v>643</v>
      </c>
      <c r="B735" t="s">
        <v>644</v>
      </c>
      <c r="C735">
        <f>INDEX(Categories!C:C,MATCH(D735,Categories!D:D,0))</f>
        <v>16</v>
      </c>
      <c r="D735" s="88" t="s">
        <v>45</v>
      </c>
      <c r="E735">
        <v>0</v>
      </c>
    </row>
    <row r="736" spans="1:5" x14ac:dyDescent="0.4">
      <c r="A736" t="s">
        <v>643</v>
      </c>
      <c r="B736" t="s">
        <v>644</v>
      </c>
      <c r="C736">
        <f>INDEX(Categories!C:C,MATCH(D736,Categories!D:D,0))</f>
        <v>17</v>
      </c>
      <c r="D736" s="88" t="s">
        <v>46</v>
      </c>
      <c r="E736">
        <v>0</v>
      </c>
    </row>
    <row r="737" spans="1:5" x14ac:dyDescent="0.4">
      <c r="A737" t="s">
        <v>643</v>
      </c>
      <c r="B737" t="s">
        <v>644</v>
      </c>
      <c r="C737">
        <f>INDEX(Categories!C:C,MATCH(D737,Categories!D:D,0))</f>
        <v>18</v>
      </c>
      <c r="D737" s="88" t="s">
        <v>47</v>
      </c>
      <c r="E737">
        <v>0</v>
      </c>
    </row>
    <row r="738" spans="1:5" x14ac:dyDescent="0.4">
      <c r="A738" t="s">
        <v>643</v>
      </c>
      <c r="B738" t="s">
        <v>644</v>
      </c>
      <c r="C738">
        <f>INDEX(Categories!C:C,MATCH(D738,Categories!D:D,0))</f>
        <v>20</v>
      </c>
      <c r="D738" s="88" t="s">
        <v>49</v>
      </c>
      <c r="E738">
        <v>0</v>
      </c>
    </row>
    <row r="739" spans="1:5" x14ac:dyDescent="0.4">
      <c r="A739" t="s">
        <v>643</v>
      </c>
      <c r="B739" t="s">
        <v>644</v>
      </c>
      <c r="C739">
        <f>INDEX(Categories!C:C,MATCH(D739,Categories!D:D,0))</f>
        <v>21</v>
      </c>
      <c r="D739" s="88" t="s">
        <v>50</v>
      </c>
      <c r="E739">
        <v>0</v>
      </c>
    </row>
    <row r="740" spans="1:5" x14ac:dyDescent="0.4">
      <c r="A740" t="s">
        <v>643</v>
      </c>
      <c r="B740" t="s">
        <v>644</v>
      </c>
      <c r="C740">
        <f>INDEX(Categories!C:C,MATCH(D740,Categories!D:D,0))</f>
        <v>22</v>
      </c>
      <c r="D740" s="88" t="s">
        <v>51</v>
      </c>
      <c r="E740">
        <v>0</v>
      </c>
    </row>
    <row r="741" spans="1:5" x14ac:dyDescent="0.4">
      <c r="A741" t="s">
        <v>643</v>
      </c>
      <c r="B741" t="s">
        <v>644</v>
      </c>
      <c r="C741">
        <f>INDEX(Categories!C:C,MATCH(D741,Categories!D:D,0))</f>
        <v>23</v>
      </c>
      <c r="D741" s="88" t="s">
        <v>52</v>
      </c>
      <c r="E741">
        <v>0</v>
      </c>
    </row>
    <row r="742" spans="1:5" x14ac:dyDescent="0.4">
      <c r="A742" t="s">
        <v>643</v>
      </c>
      <c r="B742" t="s">
        <v>644</v>
      </c>
      <c r="C742">
        <f>INDEX(Categories!C:C,MATCH(D742,Categories!D:D,0))</f>
        <v>24</v>
      </c>
      <c r="D742" s="88" t="s">
        <v>53</v>
      </c>
      <c r="E742">
        <v>0</v>
      </c>
    </row>
    <row r="743" spans="1:5" x14ac:dyDescent="0.4">
      <c r="A743" t="s">
        <v>643</v>
      </c>
      <c r="B743" t="s">
        <v>644</v>
      </c>
      <c r="C743">
        <f>INDEX(Categories!C:C,MATCH(D743,Categories!D:D,0))</f>
        <v>25</v>
      </c>
      <c r="D743" s="88" t="s">
        <v>56</v>
      </c>
      <c r="E743">
        <v>0</v>
      </c>
    </row>
    <row r="744" spans="1:5" x14ac:dyDescent="0.4">
      <c r="A744" t="s">
        <v>643</v>
      </c>
      <c r="B744" t="s">
        <v>644</v>
      </c>
      <c r="C744">
        <f>INDEX(Categories!C:C,MATCH(D744,Categories!D:D,0))</f>
        <v>5</v>
      </c>
      <c r="D744" s="88" t="s">
        <v>32</v>
      </c>
      <c r="E744">
        <v>25000</v>
      </c>
    </row>
    <row r="745" spans="1:5" x14ac:dyDescent="0.4">
      <c r="A745" t="s">
        <v>643</v>
      </c>
      <c r="B745" t="s">
        <v>644</v>
      </c>
      <c r="C745">
        <f>INDEX(Categories!C:C,MATCH(D745,Categories!D:D,0))</f>
        <v>8</v>
      </c>
      <c r="D745" s="88" t="s">
        <v>36</v>
      </c>
      <c r="E745">
        <v>0</v>
      </c>
    </row>
    <row r="746" spans="1:5" x14ac:dyDescent="0.4">
      <c r="A746" t="s">
        <v>643</v>
      </c>
      <c r="B746" t="s">
        <v>644</v>
      </c>
      <c r="C746">
        <f>INDEX(Categories!C:C,MATCH(D746,Categories!D:D,0))</f>
        <v>9</v>
      </c>
      <c r="D746" s="88" t="s">
        <v>37</v>
      </c>
      <c r="E746">
        <v>0</v>
      </c>
    </row>
    <row r="747" spans="1:5" x14ac:dyDescent="0.4">
      <c r="A747" t="s">
        <v>643</v>
      </c>
      <c r="B747" t="s">
        <v>644</v>
      </c>
      <c r="C747">
        <f>INDEX(Categories!C:C,MATCH(D747,Categories!D:D,0))</f>
        <v>11</v>
      </c>
      <c r="D747" s="88" t="s">
        <v>601</v>
      </c>
      <c r="E747">
        <v>50000</v>
      </c>
    </row>
    <row r="748" spans="1:5" x14ac:dyDescent="0.4">
      <c r="A748" t="s">
        <v>643</v>
      </c>
      <c r="B748" t="s">
        <v>644</v>
      </c>
      <c r="C748">
        <f>INDEX(Categories!C:C,MATCH(D748,Categories!D:D,0))</f>
        <v>12</v>
      </c>
      <c r="D748" s="88" t="s">
        <v>602</v>
      </c>
      <c r="E748">
        <v>50000</v>
      </c>
    </row>
    <row r="749" spans="1:5" x14ac:dyDescent="0.4">
      <c r="A749" t="s">
        <v>643</v>
      </c>
      <c r="B749" t="s">
        <v>644</v>
      </c>
      <c r="C749">
        <f>INDEX(Categories!C:C,MATCH(D749,Categories!D:D,0))</f>
        <v>13</v>
      </c>
      <c r="D749" s="88" t="s">
        <v>604</v>
      </c>
      <c r="E749">
        <v>15000</v>
      </c>
    </row>
    <row r="750" spans="1:5" x14ac:dyDescent="0.4">
      <c r="A750" t="s">
        <v>643</v>
      </c>
      <c r="B750" t="s">
        <v>644</v>
      </c>
      <c r="C750">
        <f>INDEX(Categories!C:C,MATCH(D750,Categories!D:D,0))</f>
        <v>14</v>
      </c>
      <c r="D750" s="88" t="s">
        <v>41</v>
      </c>
      <c r="E750">
        <v>0</v>
      </c>
    </row>
    <row r="751" spans="1:5" x14ac:dyDescent="0.4">
      <c r="A751" t="s">
        <v>643</v>
      </c>
      <c r="B751" t="s">
        <v>644</v>
      </c>
      <c r="C751">
        <f>INDEX(Categories!C:C,MATCH(D751,Categories!D:D,0))</f>
        <v>19</v>
      </c>
      <c r="D751" s="88" t="s">
        <v>48</v>
      </c>
      <c r="E751">
        <v>0</v>
      </c>
    </row>
    <row r="752" spans="1:5" x14ac:dyDescent="0.4">
      <c r="A752" t="s">
        <v>643</v>
      </c>
      <c r="B752" t="s">
        <v>644</v>
      </c>
      <c r="C752">
        <f>INDEX(Categories!C:C,MATCH(D752,Categories!D:D,0))</f>
        <v>26</v>
      </c>
      <c r="D752" s="88" t="s">
        <v>57</v>
      </c>
      <c r="E752">
        <v>10000</v>
      </c>
    </row>
    <row r="753" spans="1:5" x14ac:dyDescent="0.4">
      <c r="A753" t="s">
        <v>643</v>
      </c>
      <c r="B753" t="s">
        <v>644</v>
      </c>
      <c r="C753">
        <f>INDEX(Categories!C:C,MATCH(D753,Categories!D:D,0))</f>
        <v>27</v>
      </c>
      <c r="D753" s="88" t="s">
        <v>58</v>
      </c>
      <c r="E753">
        <v>0</v>
      </c>
    </row>
    <row r="754" spans="1:5" x14ac:dyDescent="0.4">
      <c r="A754" t="s">
        <v>643</v>
      </c>
      <c r="B754" t="s">
        <v>644</v>
      </c>
      <c r="C754">
        <f>INDEX(Categories!C:C,MATCH(D754,Categories!D:D,0))</f>
        <v>28</v>
      </c>
      <c r="D754" s="88" t="s">
        <v>59</v>
      </c>
      <c r="E754">
        <v>0</v>
      </c>
    </row>
    <row r="755" spans="1:5" x14ac:dyDescent="0.4">
      <c r="A755" t="s">
        <v>643</v>
      </c>
      <c r="B755" t="s">
        <v>644</v>
      </c>
      <c r="C755">
        <f>INDEX(Categories!C:C,MATCH(D755,Categories!D:D,0))</f>
        <v>29</v>
      </c>
      <c r="D755" s="88" t="s">
        <v>92</v>
      </c>
      <c r="E755">
        <v>0</v>
      </c>
    </row>
    <row r="756" spans="1:5" x14ac:dyDescent="0.4">
      <c r="A756" t="s">
        <v>138</v>
      </c>
      <c r="B756" t="s">
        <v>137</v>
      </c>
      <c r="C756">
        <f>INDEX(Categories!C:C,MATCH(D756,Categories!D:D,0))</f>
        <v>1</v>
      </c>
      <c r="D756" s="88" t="s">
        <v>595</v>
      </c>
      <c r="E756">
        <v>2523</v>
      </c>
    </row>
    <row r="757" spans="1:5" x14ac:dyDescent="0.4">
      <c r="A757" t="s">
        <v>138</v>
      </c>
      <c r="B757" t="s">
        <v>137</v>
      </c>
      <c r="C757">
        <f>INDEX(Categories!C:C,MATCH(D757,Categories!D:D,0))</f>
        <v>2</v>
      </c>
      <c r="D757" s="88" t="s">
        <v>597</v>
      </c>
      <c r="E757">
        <v>0</v>
      </c>
    </row>
    <row r="758" spans="1:5" x14ac:dyDescent="0.4">
      <c r="A758" t="s">
        <v>138</v>
      </c>
      <c r="B758" t="s">
        <v>137</v>
      </c>
      <c r="C758">
        <f>INDEX(Categories!C:C,MATCH(D758,Categories!D:D,0))</f>
        <v>3</v>
      </c>
      <c r="D758" s="88" t="s">
        <v>30</v>
      </c>
      <c r="E758">
        <v>0</v>
      </c>
    </row>
    <row r="759" spans="1:5" x14ac:dyDescent="0.4">
      <c r="A759" t="s">
        <v>138</v>
      </c>
      <c r="B759" t="s">
        <v>137</v>
      </c>
      <c r="C759">
        <f>INDEX(Categories!C:C,MATCH(D759,Categories!D:D,0))</f>
        <v>4</v>
      </c>
      <c r="D759" s="88" t="s">
        <v>31</v>
      </c>
      <c r="E759">
        <v>217</v>
      </c>
    </row>
    <row r="760" spans="1:5" x14ac:dyDescent="0.4">
      <c r="A760" t="s">
        <v>138</v>
      </c>
      <c r="B760" t="s">
        <v>137</v>
      </c>
      <c r="C760">
        <f>INDEX(Categories!C:C,MATCH(D760,Categories!D:D,0))</f>
        <v>6</v>
      </c>
      <c r="D760" s="88" t="s">
        <v>34</v>
      </c>
      <c r="E760">
        <v>0</v>
      </c>
    </row>
    <row r="761" spans="1:5" x14ac:dyDescent="0.4">
      <c r="A761" t="s">
        <v>138</v>
      </c>
      <c r="B761" t="s">
        <v>137</v>
      </c>
      <c r="C761">
        <f>INDEX(Categories!C:C,MATCH(D761,Categories!D:D,0))</f>
        <v>7</v>
      </c>
      <c r="D761" s="88" t="s">
        <v>35</v>
      </c>
      <c r="E761">
        <v>55163</v>
      </c>
    </row>
    <row r="762" spans="1:5" x14ac:dyDescent="0.4">
      <c r="A762" t="s">
        <v>138</v>
      </c>
      <c r="B762" t="s">
        <v>137</v>
      </c>
      <c r="C762">
        <f>INDEX(Categories!C:C,MATCH(D762,Categories!D:D,0))</f>
        <v>10</v>
      </c>
      <c r="D762" s="88" t="s">
        <v>38</v>
      </c>
      <c r="E762">
        <v>74859</v>
      </c>
    </row>
    <row r="763" spans="1:5" x14ac:dyDescent="0.4">
      <c r="A763" t="s">
        <v>138</v>
      </c>
      <c r="B763" t="s">
        <v>137</v>
      </c>
      <c r="C763">
        <f>INDEX(Categories!C:C,MATCH(D763,Categories!D:D,0))</f>
        <v>15</v>
      </c>
      <c r="D763" s="88" t="s">
        <v>42</v>
      </c>
      <c r="E763">
        <v>0</v>
      </c>
    </row>
    <row r="764" spans="1:5" x14ac:dyDescent="0.4">
      <c r="A764" t="s">
        <v>138</v>
      </c>
      <c r="B764" t="s">
        <v>137</v>
      </c>
      <c r="C764">
        <f>INDEX(Categories!C:C,MATCH(D764,Categories!D:D,0))</f>
        <v>16</v>
      </c>
      <c r="D764" s="88" t="s">
        <v>45</v>
      </c>
      <c r="E764">
        <v>0</v>
      </c>
    </row>
    <row r="765" spans="1:5" x14ac:dyDescent="0.4">
      <c r="A765" t="s">
        <v>138</v>
      </c>
      <c r="B765" t="s">
        <v>137</v>
      </c>
      <c r="C765">
        <f>INDEX(Categories!C:C,MATCH(D765,Categories!D:D,0))</f>
        <v>17</v>
      </c>
      <c r="D765" s="88" t="s">
        <v>46</v>
      </c>
      <c r="E765">
        <v>0</v>
      </c>
    </row>
    <row r="766" spans="1:5" x14ac:dyDescent="0.4">
      <c r="A766" t="s">
        <v>138</v>
      </c>
      <c r="B766" t="s">
        <v>137</v>
      </c>
      <c r="C766">
        <f>INDEX(Categories!C:C,MATCH(D766,Categories!D:D,0))</f>
        <v>18</v>
      </c>
      <c r="D766" s="88" t="s">
        <v>47</v>
      </c>
      <c r="E766">
        <v>0</v>
      </c>
    </row>
    <row r="767" spans="1:5" x14ac:dyDescent="0.4">
      <c r="A767" t="s">
        <v>138</v>
      </c>
      <c r="B767" t="s">
        <v>137</v>
      </c>
      <c r="C767">
        <f>INDEX(Categories!C:C,MATCH(D767,Categories!D:D,0))</f>
        <v>20</v>
      </c>
      <c r="D767" s="88" t="s">
        <v>49</v>
      </c>
      <c r="E767">
        <v>0</v>
      </c>
    </row>
    <row r="768" spans="1:5" x14ac:dyDescent="0.4">
      <c r="A768" t="s">
        <v>138</v>
      </c>
      <c r="B768" t="s">
        <v>137</v>
      </c>
      <c r="C768">
        <f>INDEX(Categories!C:C,MATCH(D768,Categories!D:D,0))</f>
        <v>21</v>
      </c>
      <c r="D768" s="88" t="s">
        <v>50</v>
      </c>
      <c r="E768">
        <v>0</v>
      </c>
    </row>
    <row r="769" spans="1:5" x14ac:dyDescent="0.4">
      <c r="A769" t="s">
        <v>138</v>
      </c>
      <c r="B769" t="s">
        <v>137</v>
      </c>
      <c r="C769">
        <f>INDEX(Categories!C:C,MATCH(D769,Categories!D:D,0))</f>
        <v>22</v>
      </c>
      <c r="D769" s="88" t="s">
        <v>51</v>
      </c>
      <c r="E769">
        <v>983</v>
      </c>
    </row>
    <row r="770" spans="1:5" x14ac:dyDescent="0.4">
      <c r="A770" t="s">
        <v>138</v>
      </c>
      <c r="B770" t="s">
        <v>137</v>
      </c>
      <c r="C770">
        <f>INDEX(Categories!C:C,MATCH(D770,Categories!D:D,0))</f>
        <v>23</v>
      </c>
      <c r="D770" s="88" t="s">
        <v>52</v>
      </c>
      <c r="E770">
        <v>0</v>
      </c>
    </row>
    <row r="771" spans="1:5" x14ac:dyDescent="0.4">
      <c r="A771" t="s">
        <v>138</v>
      </c>
      <c r="B771" t="s">
        <v>137</v>
      </c>
      <c r="C771">
        <f>INDEX(Categories!C:C,MATCH(D771,Categories!D:D,0))</f>
        <v>24</v>
      </c>
      <c r="D771" s="88" t="s">
        <v>53</v>
      </c>
      <c r="E771">
        <v>0</v>
      </c>
    </row>
    <row r="772" spans="1:5" x14ac:dyDescent="0.4">
      <c r="A772" t="s">
        <v>138</v>
      </c>
      <c r="B772" t="s">
        <v>137</v>
      </c>
      <c r="C772">
        <f>INDEX(Categories!C:C,MATCH(D772,Categories!D:D,0))</f>
        <v>25</v>
      </c>
      <c r="D772" s="88" t="s">
        <v>56</v>
      </c>
      <c r="E772">
        <v>0</v>
      </c>
    </row>
    <row r="773" spans="1:5" x14ac:dyDescent="0.4">
      <c r="A773" t="s">
        <v>138</v>
      </c>
      <c r="B773" t="s">
        <v>137</v>
      </c>
      <c r="C773">
        <f>INDEX(Categories!C:C,MATCH(D773,Categories!D:D,0))</f>
        <v>5</v>
      </c>
      <c r="D773" s="88" t="s">
        <v>32</v>
      </c>
      <c r="E773">
        <v>11710</v>
      </c>
    </row>
    <row r="774" spans="1:5" x14ac:dyDescent="0.4">
      <c r="A774" t="s">
        <v>138</v>
      </c>
      <c r="B774" t="s">
        <v>137</v>
      </c>
      <c r="C774">
        <f>INDEX(Categories!C:C,MATCH(D774,Categories!D:D,0))</f>
        <v>8</v>
      </c>
      <c r="D774" s="88" t="s">
        <v>36</v>
      </c>
      <c r="E774">
        <v>0</v>
      </c>
    </row>
    <row r="775" spans="1:5" x14ac:dyDescent="0.4">
      <c r="A775" t="s">
        <v>138</v>
      </c>
      <c r="B775" t="s">
        <v>137</v>
      </c>
      <c r="C775">
        <f>INDEX(Categories!C:C,MATCH(D775,Categories!D:D,0))</f>
        <v>9</v>
      </c>
      <c r="D775" s="88" t="s">
        <v>37</v>
      </c>
      <c r="E775">
        <v>0</v>
      </c>
    </row>
    <row r="776" spans="1:5" x14ac:dyDescent="0.4">
      <c r="A776" t="s">
        <v>138</v>
      </c>
      <c r="B776" t="s">
        <v>137</v>
      </c>
      <c r="C776">
        <f>INDEX(Categories!C:C,MATCH(D776,Categories!D:D,0))</f>
        <v>11</v>
      </c>
      <c r="D776" s="88" t="s">
        <v>601</v>
      </c>
      <c r="E776">
        <v>646650</v>
      </c>
    </row>
    <row r="777" spans="1:5" x14ac:dyDescent="0.4">
      <c r="A777" t="s">
        <v>138</v>
      </c>
      <c r="B777" t="s">
        <v>137</v>
      </c>
      <c r="C777">
        <f>INDEX(Categories!C:C,MATCH(D777,Categories!D:D,0))</f>
        <v>12</v>
      </c>
      <c r="D777" s="88" t="s">
        <v>602</v>
      </c>
      <c r="E777">
        <v>0</v>
      </c>
    </row>
    <row r="778" spans="1:5" x14ac:dyDescent="0.4">
      <c r="A778" t="s">
        <v>138</v>
      </c>
      <c r="B778" t="s">
        <v>137</v>
      </c>
      <c r="C778">
        <f>INDEX(Categories!C:C,MATCH(D778,Categories!D:D,0))</f>
        <v>13</v>
      </c>
      <c r="D778" s="88" t="s">
        <v>604</v>
      </c>
      <c r="E778">
        <v>7930</v>
      </c>
    </row>
    <row r="779" spans="1:5" x14ac:dyDescent="0.4">
      <c r="A779" t="s">
        <v>138</v>
      </c>
      <c r="B779" t="s">
        <v>137</v>
      </c>
      <c r="C779">
        <f>INDEX(Categories!C:C,MATCH(D779,Categories!D:D,0))</f>
        <v>14</v>
      </c>
      <c r="D779" s="88" t="s">
        <v>41</v>
      </c>
      <c r="E779">
        <v>0</v>
      </c>
    </row>
    <row r="780" spans="1:5" x14ac:dyDescent="0.4">
      <c r="A780" t="s">
        <v>138</v>
      </c>
      <c r="B780" t="s">
        <v>137</v>
      </c>
      <c r="C780">
        <f>INDEX(Categories!C:C,MATCH(D780,Categories!D:D,0))</f>
        <v>19</v>
      </c>
      <c r="D780" s="88" t="s">
        <v>48</v>
      </c>
      <c r="E780">
        <v>0</v>
      </c>
    </row>
    <row r="781" spans="1:5" x14ac:dyDescent="0.4">
      <c r="A781" t="s">
        <v>138</v>
      </c>
      <c r="B781" t="s">
        <v>137</v>
      </c>
      <c r="C781">
        <f>INDEX(Categories!C:C,MATCH(D781,Categories!D:D,0))</f>
        <v>26</v>
      </c>
      <c r="D781" s="88" t="s">
        <v>57</v>
      </c>
      <c r="E781">
        <v>0</v>
      </c>
    </row>
    <row r="782" spans="1:5" x14ac:dyDescent="0.4">
      <c r="A782" t="s">
        <v>138</v>
      </c>
      <c r="B782" t="s">
        <v>137</v>
      </c>
      <c r="C782">
        <f>INDEX(Categories!C:C,MATCH(D782,Categories!D:D,0))</f>
        <v>27</v>
      </c>
      <c r="D782" s="88" t="s">
        <v>58</v>
      </c>
      <c r="E782">
        <v>0</v>
      </c>
    </row>
    <row r="783" spans="1:5" x14ac:dyDescent="0.4">
      <c r="A783" t="s">
        <v>138</v>
      </c>
      <c r="B783" t="s">
        <v>137</v>
      </c>
      <c r="C783">
        <f>INDEX(Categories!C:C,MATCH(D783,Categories!D:D,0))</f>
        <v>28</v>
      </c>
      <c r="D783" s="88" t="s">
        <v>59</v>
      </c>
      <c r="E783">
        <v>0</v>
      </c>
    </row>
    <row r="784" spans="1:5" x14ac:dyDescent="0.4">
      <c r="A784" t="s">
        <v>138</v>
      </c>
      <c r="B784" t="s">
        <v>137</v>
      </c>
      <c r="C784">
        <f>INDEX(Categories!C:C,MATCH(D784,Categories!D:D,0))</f>
        <v>29</v>
      </c>
      <c r="D784" s="88" t="s">
        <v>92</v>
      </c>
      <c r="E784">
        <v>178576</v>
      </c>
    </row>
    <row r="785" spans="1:5" x14ac:dyDescent="0.4">
      <c r="A785" t="s">
        <v>150</v>
      </c>
      <c r="B785" t="s">
        <v>149</v>
      </c>
      <c r="C785">
        <f>INDEX(Categories!C:C,MATCH(D785,Categories!D:D,0))</f>
        <v>1</v>
      </c>
      <c r="D785" s="88" t="s">
        <v>595</v>
      </c>
      <c r="E785">
        <v>0</v>
      </c>
    </row>
    <row r="786" spans="1:5" x14ac:dyDescent="0.4">
      <c r="A786" t="s">
        <v>150</v>
      </c>
      <c r="B786" t="s">
        <v>149</v>
      </c>
      <c r="C786">
        <f>INDEX(Categories!C:C,MATCH(D786,Categories!D:D,0))</f>
        <v>2</v>
      </c>
      <c r="D786" s="88" t="s">
        <v>597</v>
      </c>
      <c r="E786">
        <v>0</v>
      </c>
    </row>
    <row r="787" spans="1:5" x14ac:dyDescent="0.4">
      <c r="A787" t="s">
        <v>150</v>
      </c>
      <c r="B787" t="s">
        <v>149</v>
      </c>
      <c r="C787">
        <f>INDEX(Categories!C:C,MATCH(D787,Categories!D:D,0))</f>
        <v>3</v>
      </c>
      <c r="D787" s="88" t="s">
        <v>30</v>
      </c>
      <c r="E787">
        <v>7211</v>
      </c>
    </row>
    <row r="788" spans="1:5" x14ac:dyDescent="0.4">
      <c r="A788" t="s">
        <v>150</v>
      </c>
      <c r="B788" t="s">
        <v>149</v>
      </c>
      <c r="C788">
        <f>INDEX(Categories!C:C,MATCH(D788,Categories!D:D,0))</f>
        <v>4</v>
      </c>
      <c r="D788" s="88" t="s">
        <v>31</v>
      </c>
      <c r="E788">
        <v>0</v>
      </c>
    </row>
    <row r="789" spans="1:5" x14ac:dyDescent="0.4">
      <c r="A789" t="s">
        <v>150</v>
      </c>
      <c r="B789" t="s">
        <v>149</v>
      </c>
      <c r="C789">
        <f>INDEX(Categories!C:C,MATCH(D789,Categories!D:D,0))</f>
        <v>6</v>
      </c>
      <c r="D789" s="88" t="s">
        <v>34</v>
      </c>
      <c r="E789">
        <v>0</v>
      </c>
    </row>
    <row r="790" spans="1:5" x14ac:dyDescent="0.4">
      <c r="A790" t="s">
        <v>150</v>
      </c>
      <c r="B790" t="s">
        <v>149</v>
      </c>
      <c r="C790">
        <f>INDEX(Categories!C:C,MATCH(D790,Categories!D:D,0))</f>
        <v>7</v>
      </c>
      <c r="D790" s="88" t="s">
        <v>35</v>
      </c>
      <c r="E790">
        <v>10975</v>
      </c>
    </row>
    <row r="791" spans="1:5" x14ac:dyDescent="0.4">
      <c r="A791" t="s">
        <v>150</v>
      </c>
      <c r="B791" t="s">
        <v>149</v>
      </c>
      <c r="C791">
        <f>INDEX(Categories!C:C,MATCH(D791,Categories!D:D,0))</f>
        <v>10</v>
      </c>
      <c r="D791" s="88" t="s">
        <v>38</v>
      </c>
      <c r="E791">
        <v>4080</v>
      </c>
    </row>
    <row r="792" spans="1:5" x14ac:dyDescent="0.4">
      <c r="A792" t="s">
        <v>150</v>
      </c>
      <c r="B792" t="s">
        <v>149</v>
      </c>
      <c r="C792">
        <f>INDEX(Categories!C:C,MATCH(D792,Categories!D:D,0))</f>
        <v>15</v>
      </c>
      <c r="D792" s="88" t="s">
        <v>42</v>
      </c>
      <c r="E792">
        <v>0</v>
      </c>
    </row>
    <row r="793" spans="1:5" x14ac:dyDescent="0.4">
      <c r="A793" t="s">
        <v>150</v>
      </c>
      <c r="B793" t="s">
        <v>149</v>
      </c>
      <c r="C793">
        <f>INDEX(Categories!C:C,MATCH(D793,Categories!D:D,0))</f>
        <v>16</v>
      </c>
      <c r="D793" s="88" t="s">
        <v>45</v>
      </c>
      <c r="E793">
        <v>0</v>
      </c>
    </row>
    <row r="794" spans="1:5" x14ac:dyDescent="0.4">
      <c r="A794" t="s">
        <v>150</v>
      </c>
      <c r="B794" t="s">
        <v>149</v>
      </c>
      <c r="C794">
        <f>INDEX(Categories!C:C,MATCH(D794,Categories!D:D,0))</f>
        <v>17</v>
      </c>
      <c r="D794" s="88" t="s">
        <v>46</v>
      </c>
      <c r="E794">
        <v>0</v>
      </c>
    </row>
    <row r="795" spans="1:5" x14ac:dyDescent="0.4">
      <c r="A795" t="s">
        <v>150</v>
      </c>
      <c r="B795" t="s">
        <v>149</v>
      </c>
      <c r="C795">
        <f>INDEX(Categories!C:C,MATCH(D795,Categories!D:D,0))</f>
        <v>18</v>
      </c>
      <c r="D795" s="88" t="s">
        <v>47</v>
      </c>
      <c r="E795">
        <v>0</v>
      </c>
    </row>
    <row r="796" spans="1:5" x14ac:dyDescent="0.4">
      <c r="A796" t="s">
        <v>150</v>
      </c>
      <c r="B796" t="s">
        <v>149</v>
      </c>
      <c r="C796">
        <f>INDEX(Categories!C:C,MATCH(D796,Categories!D:D,0))</f>
        <v>20</v>
      </c>
      <c r="D796" s="88" t="s">
        <v>49</v>
      </c>
      <c r="E796">
        <v>0</v>
      </c>
    </row>
    <row r="797" spans="1:5" x14ac:dyDescent="0.4">
      <c r="A797" t="s">
        <v>150</v>
      </c>
      <c r="B797" t="s">
        <v>149</v>
      </c>
      <c r="C797">
        <f>INDEX(Categories!C:C,MATCH(D797,Categories!D:D,0))</f>
        <v>21</v>
      </c>
      <c r="D797" s="88" t="s">
        <v>50</v>
      </c>
      <c r="E797">
        <v>0</v>
      </c>
    </row>
    <row r="798" spans="1:5" x14ac:dyDescent="0.4">
      <c r="A798" t="s">
        <v>150</v>
      </c>
      <c r="B798" t="s">
        <v>149</v>
      </c>
      <c r="C798">
        <f>INDEX(Categories!C:C,MATCH(D798,Categories!D:D,0))</f>
        <v>22</v>
      </c>
      <c r="D798" s="88" t="s">
        <v>51</v>
      </c>
      <c r="E798">
        <v>0</v>
      </c>
    </row>
    <row r="799" spans="1:5" x14ac:dyDescent="0.4">
      <c r="A799" t="s">
        <v>150</v>
      </c>
      <c r="B799" t="s">
        <v>149</v>
      </c>
      <c r="C799">
        <f>INDEX(Categories!C:C,MATCH(D799,Categories!D:D,0))</f>
        <v>23</v>
      </c>
      <c r="D799" s="88" t="s">
        <v>52</v>
      </c>
      <c r="E799">
        <v>0</v>
      </c>
    </row>
    <row r="800" spans="1:5" x14ac:dyDescent="0.4">
      <c r="A800" t="s">
        <v>150</v>
      </c>
      <c r="B800" t="s">
        <v>149</v>
      </c>
      <c r="C800">
        <f>INDEX(Categories!C:C,MATCH(D800,Categories!D:D,0))</f>
        <v>24</v>
      </c>
      <c r="D800" s="88" t="s">
        <v>53</v>
      </c>
      <c r="E800">
        <v>0</v>
      </c>
    </row>
    <row r="801" spans="1:5" x14ac:dyDescent="0.4">
      <c r="A801" t="s">
        <v>150</v>
      </c>
      <c r="B801" t="s">
        <v>149</v>
      </c>
      <c r="C801">
        <f>INDEX(Categories!C:C,MATCH(D801,Categories!D:D,0))</f>
        <v>25</v>
      </c>
      <c r="D801" s="88" t="s">
        <v>56</v>
      </c>
      <c r="E801">
        <v>0</v>
      </c>
    </row>
    <row r="802" spans="1:5" x14ac:dyDescent="0.4">
      <c r="A802" t="s">
        <v>150</v>
      </c>
      <c r="B802" t="s">
        <v>149</v>
      </c>
      <c r="C802">
        <f>INDEX(Categories!C:C,MATCH(D802,Categories!D:D,0))</f>
        <v>5</v>
      </c>
      <c r="D802" s="88" t="s">
        <v>32</v>
      </c>
      <c r="E802">
        <v>176</v>
      </c>
    </row>
    <row r="803" spans="1:5" x14ac:dyDescent="0.4">
      <c r="A803" t="s">
        <v>150</v>
      </c>
      <c r="B803" t="s">
        <v>149</v>
      </c>
      <c r="C803">
        <f>INDEX(Categories!C:C,MATCH(D803,Categories!D:D,0))</f>
        <v>8</v>
      </c>
      <c r="D803" s="88" t="s">
        <v>36</v>
      </c>
      <c r="E803">
        <v>0</v>
      </c>
    </row>
    <row r="804" spans="1:5" x14ac:dyDescent="0.4">
      <c r="A804" t="s">
        <v>150</v>
      </c>
      <c r="B804" t="s">
        <v>149</v>
      </c>
      <c r="C804">
        <f>INDEX(Categories!C:C,MATCH(D804,Categories!D:D,0))</f>
        <v>9</v>
      </c>
      <c r="D804" s="88" t="s">
        <v>37</v>
      </c>
      <c r="E804">
        <v>0</v>
      </c>
    </row>
    <row r="805" spans="1:5" x14ac:dyDescent="0.4">
      <c r="A805" t="s">
        <v>150</v>
      </c>
      <c r="B805" t="s">
        <v>149</v>
      </c>
      <c r="C805">
        <f>INDEX(Categories!C:C,MATCH(D805,Categories!D:D,0))</f>
        <v>11</v>
      </c>
      <c r="D805" s="88" t="s">
        <v>601</v>
      </c>
      <c r="E805">
        <v>8424</v>
      </c>
    </row>
    <row r="806" spans="1:5" x14ac:dyDescent="0.4">
      <c r="A806" t="s">
        <v>150</v>
      </c>
      <c r="B806" t="s">
        <v>149</v>
      </c>
      <c r="C806">
        <f>INDEX(Categories!C:C,MATCH(D806,Categories!D:D,0))</f>
        <v>12</v>
      </c>
      <c r="D806" s="88" t="s">
        <v>602</v>
      </c>
      <c r="E806">
        <v>0</v>
      </c>
    </row>
    <row r="807" spans="1:5" x14ac:dyDescent="0.4">
      <c r="A807" t="s">
        <v>150</v>
      </c>
      <c r="B807" t="s">
        <v>149</v>
      </c>
      <c r="C807">
        <f>INDEX(Categories!C:C,MATCH(D807,Categories!D:D,0))</f>
        <v>13</v>
      </c>
      <c r="D807" s="88" t="s">
        <v>604</v>
      </c>
      <c r="E807">
        <v>14597</v>
      </c>
    </row>
    <row r="808" spans="1:5" x14ac:dyDescent="0.4">
      <c r="A808" t="s">
        <v>150</v>
      </c>
      <c r="B808" t="s">
        <v>149</v>
      </c>
      <c r="C808">
        <f>INDEX(Categories!C:C,MATCH(D808,Categories!D:D,0))</f>
        <v>14</v>
      </c>
      <c r="D808" s="88" t="s">
        <v>41</v>
      </c>
      <c r="E808">
        <v>0</v>
      </c>
    </row>
    <row r="809" spans="1:5" x14ac:dyDescent="0.4">
      <c r="A809" t="s">
        <v>150</v>
      </c>
      <c r="B809" t="s">
        <v>149</v>
      </c>
      <c r="C809">
        <f>INDEX(Categories!C:C,MATCH(D809,Categories!D:D,0))</f>
        <v>19</v>
      </c>
      <c r="D809" s="88" t="s">
        <v>48</v>
      </c>
      <c r="E809">
        <v>0</v>
      </c>
    </row>
    <row r="810" spans="1:5" x14ac:dyDescent="0.4">
      <c r="A810" t="s">
        <v>150</v>
      </c>
      <c r="B810" t="s">
        <v>149</v>
      </c>
      <c r="C810">
        <f>INDEX(Categories!C:C,MATCH(D810,Categories!D:D,0))</f>
        <v>26</v>
      </c>
      <c r="D810" s="88" t="s">
        <v>57</v>
      </c>
      <c r="E810">
        <v>0</v>
      </c>
    </row>
    <row r="811" spans="1:5" x14ac:dyDescent="0.4">
      <c r="A811" t="s">
        <v>150</v>
      </c>
      <c r="B811" t="s">
        <v>149</v>
      </c>
      <c r="C811">
        <f>INDEX(Categories!C:C,MATCH(D811,Categories!D:D,0))</f>
        <v>27</v>
      </c>
      <c r="D811" s="88" t="s">
        <v>58</v>
      </c>
      <c r="E811">
        <v>0</v>
      </c>
    </row>
    <row r="812" spans="1:5" x14ac:dyDescent="0.4">
      <c r="A812" t="s">
        <v>150</v>
      </c>
      <c r="B812" t="s">
        <v>149</v>
      </c>
      <c r="C812">
        <f>INDEX(Categories!C:C,MATCH(D812,Categories!D:D,0))</f>
        <v>28</v>
      </c>
      <c r="D812" s="88" t="s">
        <v>59</v>
      </c>
      <c r="E812">
        <v>0</v>
      </c>
    </row>
    <row r="813" spans="1:5" x14ac:dyDescent="0.4">
      <c r="A813" t="s">
        <v>150</v>
      </c>
      <c r="B813" t="s">
        <v>149</v>
      </c>
      <c r="C813">
        <f>INDEX(Categories!C:C,MATCH(D813,Categories!D:D,0))</f>
        <v>29</v>
      </c>
      <c r="D813" s="88" t="s">
        <v>92</v>
      </c>
      <c r="E813">
        <v>55151</v>
      </c>
    </row>
    <row r="814" spans="1:5" x14ac:dyDescent="0.4">
      <c r="A814" t="s">
        <v>155</v>
      </c>
      <c r="B814" t="s">
        <v>154</v>
      </c>
      <c r="C814">
        <f>INDEX(Categories!C:C,MATCH(D814,Categories!D:D,0))</f>
        <v>1</v>
      </c>
      <c r="D814" s="88" t="s">
        <v>595</v>
      </c>
      <c r="E814">
        <v>0</v>
      </c>
    </row>
    <row r="815" spans="1:5" x14ac:dyDescent="0.4">
      <c r="A815" t="s">
        <v>155</v>
      </c>
      <c r="B815" t="s">
        <v>154</v>
      </c>
      <c r="C815">
        <f>INDEX(Categories!C:C,MATCH(D815,Categories!D:D,0))</f>
        <v>2</v>
      </c>
      <c r="D815" s="88" t="s">
        <v>597</v>
      </c>
      <c r="E815">
        <v>0</v>
      </c>
    </row>
    <row r="816" spans="1:5" x14ac:dyDescent="0.4">
      <c r="A816" t="s">
        <v>155</v>
      </c>
      <c r="B816" t="s">
        <v>154</v>
      </c>
      <c r="C816">
        <f>INDEX(Categories!C:C,MATCH(D816,Categories!D:D,0))</f>
        <v>3</v>
      </c>
      <c r="D816" s="88" t="s">
        <v>30</v>
      </c>
      <c r="E816">
        <v>0</v>
      </c>
    </row>
    <row r="817" spans="1:5" x14ac:dyDescent="0.4">
      <c r="A817" t="s">
        <v>155</v>
      </c>
      <c r="B817" t="s">
        <v>154</v>
      </c>
      <c r="C817">
        <f>INDEX(Categories!C:C,MATCH(D817,Categories!D:D,0))</f>
        <v>4</v>
      </c>
      <c r="D817" s="88" t="s">
        <v>31</v>
      </c>
      <c r="E817">
        <v>5000</v>
      </c>
    </row>
    <row r="818" spans="1:5" x14ac:dyDescent="0.4">
      <c r="A818" t="s">
        <v>155</v>
      </c>
      <c r="B818" t="s">
        <v>154</v>
      </c>
      <c r="C818">
        <f>INDEX(Categories!C:C,MATCH(D818,Categories!D:D,0))</f>
        <v>6</v>
      </c>
      <c r="D818" s="88" t="s">
        <v>34</v>
      </c>
      <c r="E818">
        <v>0</v>
      </c>
    </row>
    <row r="819" spans="1:5" x14ac:dyDescent="0.4">
      <c r="A819" t="s">
        <v>155</v>
      </c>
      <c r="B819" t="s">
        <v>154</v>
      </c>
      <c r="C819">
        <f>INDEX(Categories!C:C,MATCH(D819,Categories!D:D,0))</f>
        <v>7</v>
      </c>
      <c r="D819" s="88" t="s">
        <v>35</v>
      </c>
      <c r="E819">
        <v>10000</v>
      </c>
    </row>
    <row r="820" spans="1:5" x14ac:dyDescent="0.4">
      <c r="A820" t="s">
        <v>155</v>
      </c>
      <c r="B820" t="s">
        <v>154</v>
      </c>
      <c r="C820">
        <f>INDEX(Categories!C:C,MATCH(D820,Categories!D:D,0))</f>
        <v>10</v>
      </c>
      <c r="D820" s="88" t="s">
        <v>38</v>
      </c>
      <c r="E820">
        <v>22500</v>
      </c>
    </row>
    <row r="821" spans="1:5" x14ac:dyDescent="0.4">
      <c r="A821" t="s">
        <v>155</v>
      </c>
      <c r="B821" t="s">
        <v>154</v>
      </c>
      <c r="C821">
        <f>INDEX(Categories!C:C,MATCH(D821,Categories!D:D,0))</f>
        <v>15</v>
      </c>
      <c r="D821" s="88" t="s">
        <v>42</v>
      </c>
      <c r="E821">
        <v>0</v>
      </c>
    </row>
    <row r="822" spans="1:5" x14ac:dyDescent="0.4">
      <c r="A822" t="s">
        <v>155</v>
      </c>
      <c r="B822" t="s">
        <v>154</v>
      </c>
      <c r="C822">
        <f>INDEX(Categories!C:C,MATCH(D822,Categories!D:D,0))</f>
        <v>16</v>
      </c>
      <c r="D822" s="88" t="s">
        <v>45</v>
      </c>
      <c r="E822">
        <v>8000</v>
      </c>
    </row>
    <row r="823" spans="1:5" x14ac:dyDescent="0.4">
      <c r="A823" t="s">
        <v>155</v>
      </c>
      <c r="B823" t="s">
        <v>154</v>
      </c>
      <c r="C823">
        <f>INDEX(Categories!C:C,MATCH(D823,Categories!D:D,0))</f>
        <v>17</v>
      </c>
      <c r="D823" s="88" t="s">
        <v>46</v>
      </c>
      <c r="E823">
        <v>0</v>
      </c>
    </row>
    <row r="824" spans="1:5" x14ac:dyDescent="0.4">
      <c r="A824" t="s">
        <v>155</v>
      </c>
      <c r="B824" t="s">
        <v>154</v>
      </c>
      <c r="C824">
        <f>INDEX(Categories!C:C,MATCH(D824,Categories!D:D,0))</f>
        <v>18</v>
      </c>
      <c r="D824" s="88" t="s">
        <v>47</v>
      </c>
      <c r="E824">
        <v>0</v>
      </c>
    </row>
    <row r="825" spans="1:5" x14ac:dyDescent="0.4">
      <c r="A825" t="s">
        <v>155</v>
      </c>
      <c r="B825" t="s">
        <v>154</v>
      </c>
      <c r="C825">
        <f>INDEX(Categories!C:C,MATCH(D825,Categories!D:D,0))</f>
        <v>20</v>
      </c>
      <c r="D825" s="88" t="s">
        <v>49</v>
      </c>
      <c r="E825">
        <v>0</v>
      </c>
    </row>
    <row r="826" spans="1:5" x14ac:dyDescent="0.4">
      <c r="A826" t="s">
        <v>155</v>
      </c>
      <c r="B826" t="s">
        <v>154</v>
      </c>
      <c r="C826">
        <f>INDEX(Categories!C:C,MATCH(D826,Categories!D:D,0))</f>
        <v>21</v>
      </c>
      <c r="D826" s="88" t="s">
        <v>50</v>
      </c>
      <c r="E826">
        <v>0</v>
      </c>
    </row>
    <row r="827" spans="1:5" x14ac:dyDescent="0.4">
      <c r="A827" t="s">
        <v>155</v>
      </c>
      <c r="B827" t="s">
        <v>154</v>
      </c>
      <c r="C827">
        <f>INDEX(Categories!C:C,MATCH(D827,Categories!D:D,0))</f>
        <v>22</v>
      </c>
      <c r="D827" s="88" t="s">
        <v>51</v>
      </c>
      <c r="E827">
        <v>7000</v>
      </c>
    </row>
    <row r="828" spans="1:5" x14ac:dyDescent="0.4">
      <c r="A828" t="s">
        <v>155</v>
      </c>
      <c r="B828" t="s">
        <v>154</v>
      </c>
      <c r="C828">
        <f>INDEX(Categories!C:C,MATCH(D828,Categories!D:D,0))</f>
        <v>23</v>
      </c>
      <c r="D828" s="88" t="s">
        <v>52</v>
      </c>
      <c r="E828">
        <v>5000</v>
      </c>
    </row>
    <row r="829" spans="1:5" x14ac:dyDescent="0.4">
      <c r="A829" t="s">
        <v>155</v>
      </c>
      <c r="B829" t="s">
        <v>154</v>
      </c>
      <c r="C829">
        <f>INDEX(Categories!C:C,MATCH(D829,Categories!D:D,0))</f>
        <v>24</v>
      </c>
      <c r="D829" s="88" t="s">
        <v>53</v>
      </c>
      <c r="E829">
        <v>0</v>
      </c>
    </row>
    <row r="830" spans="1:5" x14ac:dyDescent="0.4">
      <c r="A830" t="s">
        <v>155</v>
      </c>
      <c r="B830" t="s">
        <v>154</v>
      </c>
      <c r="C830">
        <f>INDEX(Categories!C:C,MATCH(D830,Categories!D:D,0))</f>
        <v>25</v>
      </c>
      <c r="D830" s="88" t="s">
        <v>56</v>
      </c>
      <c r="E830">
        <v>0</v>
      </c>
    </row>
    <row r="831" spans="1:5" x14ac:dyDescent="0.4">
      <c r="A831" t="s">
        <v>155</v>
      </c>
      <c r="B831" t="s">
        <v>154</v>
      </c>
      <c r="C831">
        <f>INDEX(Categories!C:C,MATCH(D831,Categories!D:D,0))</f>
        <v>5</v>
      </c>
      <c r="D831" s="88" t="s">
        <v>32</v>
      </c>
      <c r="E831">
        <v>10000</v>
      </c>
    </row>
    <row r="832" spans="1:5" x14ac:dyDescent="0.4">
      <c r="A832" t="s">
        <v>155</v>
      </c>
      <c r="B832" t="s">
        <v>154</v>
      </c>
      <c r="C832">
        <f>INDEX(Categories!C:C,MATCH(D832,Categories!D:D,0))</f>
        <v>8</v>
      </c>
      <c r="D832" s="88" t="s">
        <v>36</v>
      </c>
      <c r="E832">
        <v>0</v>
      </c>
    </row>
    <row r="833" spans="1:5" x14ac:dyDescent="0.4">
      <c r="A833" t="s">
        <v>155</v>
      </c>
      <c r="B833" t="s">
        <v>154</v>
      </c>
      <c r="C833">
        <f>INDEX(Categories!C:C,MATCH(D833,Categories!D:D,0))</f>
        <v>9</v>
      </c>
      <c r="D833" s="88" t="s">
        <v>37</v>
      </c>
      <c r="E833">
        <v>0</v>
      </c>
    </row>
    <row r="834" spans="1:5" x14ac:dyDescent="0.4">
      <c r="A834" t="s">
        <v>155</v>
      </c>
      <c r="B834" t="s">
        <v>154</v>
      </c>
      <c r="C834">
        <f>INDEX(Categories!C:C,MATCH(D834,Categories!D:D,0))</f>
        <v>11</v>
      </c>
      <c r="D834" s="88" t="s">
        <v>601</v>
      </c>
      <c r="E834">
        <v>3125</v>
      </c>
    </row>
    <row r="835" spans="1:5" x14ac:dyDescent="0.4">
      <c r="A835" t="s">
        <v>155</v>
      </c>
      <c r="B835" t="s">
        <v>154</v>
      </c>
      <c r="C835">
        <f>INDEX(Categories!C:C,MATCH(D835,Categories!D:D,0))</f>
        <v>12</v>
      </c>
      <c r="D835" s="88" t="s">
        <v>602</v>
      </c>
      <c r="E835">
        <v>0</v>
      </c>
    </row>
    <row r="836" spans="1:5" x14ac:dyDescent="0.4">
      <c r="A836" t="s">
        <v>155</v>
      </c>
      <c r="B836" t="s">
        <v>154</v>
      </c>
      <c r="C836">
        <f>INDEX(Categories!C:C,MATCH(D836,Categories!D:D,0))</f>
        <v>13</v>
      </c>
      <c r="D836" s="88" t="s">
        <v>604</v>
      </c>
      <c r="E836">
        <v>0</v>
      </c>
    </row>
    <row r="837" spans="1:5" x14ac:dyDescent="0.4">
      <c r="A837" t="s">
        <v>155</v>
      </c>
      <c r="B837" t="s">
        <v>154</v>
      </c>
      <c r="C837">
        <f>INDEX(Categories!C:C,MATCH(D837,Categories!D:D,0))</f>
        <v>14</v>
      </c>
      <c r="D837" s="88" t="s">
        <v>41</v>
      </c>
      <c r="E837">
        <v>0</v>
      </c>
    </row>
    <row r="838" spans="1:5" x14ac:dyDescent="0.4">
      <c r="A838" t="s">
        <v>155</v>
      </c>
      <c r="B838" t="s">
        <v>154</v>
      </c>
      <c r="C838">
        <f>INDEX(Categories!C:C,MATCH(D838,Categories!D:D,0))</f>
        <v>19</v>
      </c>
      <c r="D838" s="88" t="s">
        <v>48</v>
      </c>
      <c r="E838">
        <v>0</v>
      </c>
    </row>
    <row r="839" spans="1:5" x14ac:dyDescent="0.4">
      <c r="A839" t="s">
        <v>155</v>
      </c>
      <c r="B839" t="s">
        <v>154</v>
      </c>
      <c r="C839">
        <f>INDEX(Categories!C:C,MATCH(D839,Categories!D:D,0))</f>
        <v>26</v>
      </c>
      <c r="D839" s="88" t="s">
        <v>57</v>
      </c>
      <c r="E839">
        <v>0</v>
      </c>
    </row>
    <row r="840" spans="1:5" x14ac:dyDescent="0.4">
      <c r="A840" t="s">
        <v>155</v>
      </c>
      <c r="B840" t="s">
        <v>154</v>
      </c>
      <c r="C840">
        <f>INDEX(Categories!C:C,MATCH(D840,Categories!D:D,0))</f>
        <v>27</v>
      </c>
      <c r="D840" s="88" t="s">
        <v>58</v>
      </c>
      <c r="E840">
        <v>0</v>
      </c>
    </row>
    <row r="841" spans="1:5" x14ac:dyDescent="0.4">
      <c r="A841" t="s">
        <v>155</v>
      </c>
      <c r="B841" t="s">
        <v>154</v>
      </c>
      <c r="C841">
        <f>INDEX(Categories!C:C,MATCH(D841,Categories!D:D,0))</f>
        <v>28</v>
      </c>
      <c r="D841" s="88" t="s">
        <v>59</v>
      </c>
      <c r="E841">
        <v>0</v>
      </c>
    </row>
    <row r="842" spans="1:5" x14ac:dyDescent="0.4">
      <c r="A842" t="s">
        <v>155</v>
      </c>
      <c r="B842" t="s">
        <v>154</v>
      </c>
      <c r="C842">
        <f>INDEX(Categories!C:C,MATCH(D842,Categories!D:D,0))</f>
        <v>29</v>
      </c>
      <c r="D842" s="88" t="s">
        <v>92</v>
      </c>
      <c r="E842">
        <v>2500</v>
      </c>
    </row>
    <row r="843" spans="1:5" x14ac:dyDescent="0.4">
      <c r="A843" t="s">
        <v>645</v>
      </c>
      <c r="B843" t="s">
        <v>646</v>
      </c>
      <c r="C843">
        <f>INDEX(Categories!C:C,MATCH(D843,Categories!D:D,0))</f>
        <v>1</v>
      </c>
      <c r="D843" s="88" t="s">
        <v>595</v>
      </c>
      <c r="E843">
        <v>8500</v>
      </c>
    </row>
    <row r="844" spans="1:5" x14ac:dyDescent="0.4">
      <c r="A844" t="s">
        <v>645</v>
      </c>
      <c r="B844" t="s">
        <v>646</v>
      </c>
      <c r="C844">
        <f>INDEX(Categories!C:C,MATCH(D844,Categories!D:D,0))</f>
        <v>2</v>
      </c>
      <c r="D844" s="88" t="s">
        <v>597</v>
      </c>
      <c r="E844">
        <v>0</v>
      </c>
    </row>
    <row r="845" spans="1:5" x14ac:dyDescent="0.4">
      <c r="A845" t="s">
        <v>645</v>
      </c>
      <c r="B845" t="s">
        <v>646</v>
      </c>
      <c r="C845">
        <f>INDEX(Categories!C:C,MATCH(D845,Categories!D:D,0))</f>
        <v>3</v>
      </c>
      <c r="D845" s="88" t="s">
        <v>30</v>
      </c>
      <c r="E845">
        <v>0</v>
      </c>
    </row>
    <row r="846" spans="1:5" x14ac:dyDescent="0.4">
      <c r="A846" t="s">
        <v>645</v>
      </c>
      <c r="B846" t="s">
        <v>646</v>
      </c>
      <c r="C846">
        <f>INDEX(Categories!C:C,MATCH(D846,Categories!D:D,0))</f>
        <v>4</v>
      </c>
      <c r="D846" s="88" t="s">
        <v>31</v>
      </c>
      <c r="E846">
        <v>1500</v>
      </c>
    </row>
    <row r="847" spans="1:5" x14ac:dyDescent="0.4">
      <c r="A847" t="s">
        <v>645</v>
      </c>
      <c r="B847" t="s">
        <v>646</v>
      </c>
      <c r="C847">
        <f>INDEX(Categories!C:C,MATCH(D847,Categories!D:D,0))</f>
        <v>6</v>
      </c>
      <c r="D847" s="88" t="s">
        <v>34</v>
      </c>
      <c r="E847">
        <v>5800</v>
      </c>
    </row>
    <row r="848" spans="1:5" x14ac:dyDescent="0.4">
      <c r="A848" t="s">
        <v>645</v>
      </c>
      <c r="B848" t="s">
        <v>646</v>
      </c>
      <c r="C848">
        <f>INDEX(Categories!C:C,MATCH(D848,Categories!D:D,0))</f>
        <v>7</v>
      </c>
      <c r="D848" s="88" t="s">
        <v>35</v>
      </c>
      <c r="E848">
        <v>4600</v>
      </c>
    </row>
    <row r="849" spans="1:5" x14ac:dyDescent="0.4">
      <c r="A849" t="s">
        <v>645</v>
      </c>
      <c r="B849" t="s">
        <v>646</v>
      </c>
      <c r="C849">
        <f>INDEX(Categories!C:C,MATCH(D849,Categories!D:D,0))</f>
        <v>10</v>
      </c>
      <c r="D849" s="88" t="s">
        <v>38</v>
      </c>
      <c r="E849">
        <v>2400</v>
      </c>
    </row>
    <row r="850" spans="1:5" x14ac:dyDescent="0.4">
      <c r="A850" t="s">
        <v>645</v>
      </c>
      <c r="B850" t="s">
        <v>646</v>
      </c>
      <c r="C850">
        <f>INDEX(Categories!C:C,MATCH(D850,Categories!D:D,0))</f>
        <v>15</v>
      </c>
      <c r="D850" s="88" t="s">
        <v>42</v>
      </c>
      <c r="E850">
        <v>0</v>
      </c>
    </row>
    <row r="851" spans="1:5" x14ac:dyDescent="0.4">
      <c r="A851" t="s">
        <v>645</v>
      </c>
      <c r="B851" t="s">
        <v>646</v>
      </c>
      <c r="C851">
        <f>INDEX(Categories!C:C,MATCH(D851,Categories!D:D,0))</f>
        <v>16</v>
      </c>
      <c r="D851" s="88" t="s">
        <v>45</v>
      </c>
      <c r="E851">
        <v>10300</v>
      </c>
    </row>
    <row r="852" spans="1:5" x14ac:dyDescent="0.4">
      <c r="A852" t="s">
        <v>645</v>
      </c>
      <c r="B852" t="s">
        <v>646</v>
      </c>
      <c r="C852">
        <f>INDEX(Categories!C:C,MATCH(D852,Categories!D:D,0))</f>
        <v>17</v>
      </c>
      <c r="D852" s="88" t="s">
        <v>46</v>
      </c>
      <c r="E852">
        <v>0</v>
      </c>
    </row>
    <row r="853" spans="1:5" x14ac:dyDescent="0.4">
      <c r="A853" t="s">
        <v>645</v>
      </c>
      <c r="B853" t="s">
        <v>646</v>
      </c>
      <c r="C853">
        <f>INDEX(Categories!C:C,MATCH(D853,Categories!D:D,0))</f>
        <v>18</v>
      </c>
      <c r="D853" s="88" t="s">
        <v>47</v>
      </c>
      <c r="E853">
        <v>0</v>
      </c>
    </row>
    <row r="854" spans="1:5" x14ac:dyDescent="0.4">
      <c r="A854" t="s">
        <v>645</v>
      </c>
      <c r="B854" t="s">
        <v>646</v>
      </c>
      <c r="C854">
        <f>INDEX(Categories!C:C,MATCH(D854,Categories!D:D,0))</f>
        <v>20</v>
      </c>
      <c r="D854" s="88" t="s">
        <v>49</v>
      </c>
      <c r="E854">
        <v>200</v>
      </c>
    </row>
    <row r="855" spans="1:5" x14ac:dyDescent="0.4">
      <c r="A855" t="s">
        <v>645</v>
      </c>
      <c r="B855" t="s">
        <v>646</v>
      </c>
      <c r="C855">
        <f>INDEX(Categories!C:C,MATCH(D855,Categories!D:D,0))</f>
        <v>21</v>
      </c>
      <c r="D855" s="88" t="s">
        <v>50</v>
      </c>
      <c r="E855">
        <v>200</v>
      </c>
    </row>
    <row r="856" spans="1:5" x14ac:dyDescent="0.4">
      <c r="A856" t="s">
        <v>645</v>
      </c>
      <c r="B856" t="s">
        <v>646</v>
      </c>
      <c r="C856">
        <f>INDEX(Categories!C:C,MATCH(D856,Categories!D:D,0))</f>
        <v>22</v>
      </c>
      <c r="D856" s="88" t="s">
        <v>51</v>
      </c>
      <c r="E856">
        <v>1480</v>
      </c>
    </row>
    <row r="857" spans="1:5" x14ac:dyDescent="0.4">
      <c r="A857" t="s">
        <v>645</v>
      </c>
      <c r="B857" t="s">
        <v>646</v>
      </c>
      <c r="C857">
        <f>INDEX(Categories!C:C,MATCH(D857,Categories!D:D,0))</f>
        <v>23</v>
      </c>
      <c r="D857" s="88" t="s">
        <v>52</v>
      </c>
      <c r="E857">
        <v>760</v>
      </c>
    </row>
    <row r="858" spans="1:5" x14ac:dyDescent="0.4">
      <c r="A858" t="s">
        <v>645</v>
      </c>
      <c r="B858" t="s">
        <v>646</v>
      </c>
      <c r="C858">
        <f>INDEX(Categories!C:C,MATCH(D858,Categories!D:D,0))</f>
        <v>24</v>
      </c>
      <c r="D858" s="88" t="s">
        <v>53</v>
      </c>
      <c r="E858">
        <v>0</v>
      </c>
    </row>
    <row r="859" spans="1:5" x14ac:dyDescent="0.4">
      <c r="A859" t="s">
        <v>645</v>
      </c>
      <c r="B859" t="s">
        <v>646</v>
      </c>
      <c r="C859">
        <f>INDEX(Categories!C:C,MATCH(D859,Categories!D:D,0))</f>
        <v>25</v>
      </c>
      <c r="D859" s="88" t="s">
        <v>56</v>
      </c>
      <c r="E859">
        <v>200</v>
      </c>
    </row>
    <row r="860" spans="1:5" x14ac:dyDescent="0.4">
      <c r="A860" t="s">
        <v>645</v>
      </c>
      <c r="B860" t="s">
        <v>646</v>
      </c>
      <c r="C860">
        <f>INDEX(Categories!C:C,MATCH(D860,Categories!D:D,0))</f>
        <v>5</v>
      </c>
      <c r="D860" s="88" t="s">
        <v>32</v>
      </c>
      <c r="E860">
        <v>3900</v>
      </c>
    </row>
    <row r="861" spans="1:5" x14ac:dyDescent="0.4">
      <c r="A861" t="s">
        <v>645</v>
      </c>
      <c r="B861" t="s">
        <v>646</v>
      </c>
      <c r="C861">
        <f>INDEX(Categories!C:C,MATCH(D861,Categories!D:D,0))</f>
        <v>8</v>
      </c>
      <c r="D861" s="88" t="s">
        <v>36</v>
      </c>
      <c r="E861">
        <v>0</v>
      </c>
    </row>
    <row r="862" spans="1:5" x14ac:dyDescent="0.4">
      <c r="A862" t="s">
        <v>645</v>
      </c>
      <c r="B862" t="s">
        <v>646</v>
      </c>
      <c r="C862">
        <f>INDEX(Categories!C:C,MATCH(D862,Categories!D:D,0))</f>
        <v>9</v>
      </c>
      <c r="D862" s="88" t="s">
        <v>37</v>
      </c>
      <c r="E862">
        <v>0</v>
      </c>
    </row>
    <row r="863" spans="1:5" x14ac:dyDescent="0.4">
      <c r="A863" t="s">
        <v>645</v>
      </c>
      <c r="B863" t="s">
        <v>646</v>
      </c>
      <c r="C863">
        <f>INDEX(Categories!C:C,MATCH(D863,Categories!D:D,0))</f>
        <v>11</v>
      </c>
      <c r="D863" s="88" t="s">
        <v>601</v>
      </c>
      <c r="E863">
        <v>0</v>
      </c>
    </row>
    <row r="864" spans="1:5" x14ac:dyDescent="0.4">
      <c r="A864" t="s">
        <v>645</v>
      </c>
      <c r="B864" t="s">
        <v>646</v>
      </c>
      <c r="C864">
        <f>INDEX(Categories!C:C,MATCH(D864,Categories!D:D,0))</f>
        <v>12</v>
      </c>
      <c r="D864" s="88" t="s">
        <v>602</v>
      </c>
      <c r="E864">
        <v>0</v>
      </c>
    </row>
    <row r="865" spans="1:5" x14ac:dyDescent="0.4">
      <c r="A865" t="s">
        <v>645</v>
      </c>
      <c r="B865" t="s">
        <v>646</v>
      </c>
      <c r="C865">
        <f>INDEX(Categories!C:C,MATCH(D865,Categories!D:D,0))</f>
        <v>13</v>
      </c>
      <c r="D865" s="88" t="s">
        <v>604</v>
      </c>
      <c r="E865">
        <v>0</v>
      </c>
    </row>
    <row r="866" spans="1:5" x14ac:dyDescent="0.4">
      <c r="A866" t="s">
        <v>645</v>
      </c>
      <c r="B866" t="s">
        <v>646</v>
      </c>
      <c r="C866">
        <f>INDEX(Categories!C:C,MATCH(D866,Categories!D:D,0))</f>
        <v>14</v>
      </c>
      <c r="D866" s="88" t="s">
        <v>41</v>
      </c>
      <c r="E866">
        <v>31400</v>
      </c>
    </row>
    <row r="867" spans="1:5" x14ac:dyDescent="0.4">
      <c r="A867" t="s">
        <v>645</v>
      </c>
      <c r="B867" t="s">
        <v>646</v>
      </c>
      <c r="C867">
        <f>INDEX(Categories!C:C,MATCH(D867,Categories!D:D,0))</f>
        <v>19</v>
      </c>
      <c r="D867" s="88" t="s">
        <v>48</v>
      </c>
      <c r="E867">
        <v>1200</v>
      </c>
    </row>
    <row r="868" spans="1:5" x14ac:dyDescent="0.4">
      <c r="A868" t="s">
        <v>645</v>
      </c>
      <c r="B868" t="s">
        <v>646</v>
      </c>
      <c r="C868">
        <f>INDEX(Categories!C:C,MATCH(D868,Categories!D:D,0))</f>
        <v>26</v>
      </c>
      <c r="D868" s="88" t="s">
        <v>57</v>
      </c>
      <c r="E868">
        <v>650</v>
      </c>
    </row>
    <row r="869" spans="1:5" x14ac:dyDescent="0.4">
      <c r="A869" t="s">
        <v>645</v>
      </c>
      <c r="B869" t="s">
        <v>646</v>
      </c>
      <c r="C869">
        <f>INDEX(Categories!C:C,MATCH(D869,Categories!D:D,0))</f>
        <v>27</v>
      </c>
      <c r="D869" s="88" t="s">
        <v>58</v>
      </c>
      <c r="E869">
        <v>0</v>
      </c>
    </row>
    <row r="870" spans="1:5" x14ac:dyDescent="0.4">
      <c r="A870" t="s">
        <v>645</v>
      </c>
      <c r="B870" t="s">
        <v>646</v>
      </c>
      <c r="C870">
        <f>INDEX(Categories!C:C,MATCH(D870,Categories!D:D,0))</f>
        <v>28</v>
      </c>
      <c r="D870" s="88" t="s">
        <v>59</v>
      </c>
      <c r="E870">
        <v>0</v>
      </c>
    </row>
    <row r="871" spans="1:5" x14ac:dyDescent="0.4">
      <c r="A871" t="s">
        <v>645</v>
      </c>
      <c r="B871" t="s">
        <v>646</v>
      </c>
      <c r="C871">
        <f>INDEX(Categories!C:C,MATCH(D871,Categories!D:D,0))</f>
        <v>29</v>
      </c>
      <c r="D871" s="88" t="s">
        <v>92</v>
      </c>
      <c r="E871">
        <v>0</v>
      </c>
    </row>
    <row r="872" spans="1:5" x14ac:dyDescent="0.4">
      <c r="A872" t="s">
        <v>157</v>
      </c>
      <c r="B872" t="s">
        <v>156</v>
      </c>
      <c r="C872">
        <f>INDEX(Categories!C:C,MATCH(D872,Categories!D:D,0))</f>
        <v>1</v>
      </c>
      <c r="D872" s="88" t="s">
        <v>595</v>
      </c>
      <c r="E872">
        <v>1010201</v>
      </c>
    </row>
    <row r="873" spans="1:5" x14ac:dyDescent="0.4">
      <c r="A873" t="s">
        <v>157</v>
      </c>
      <c r="B873" t="s">
        <v>156</v>
      </c>
      <c r="C873">
        <f>INDEX(Categories!C:C,MATCH(D873,Categories!D:D,0))</f>
        <v>2</v>
      </c>
      <c r="D873" s="88" t="s">
        <v>597</v>
      </c>
      <c r="E873">
        <v>126144</v>
      </c>
    </row>
    <row r="874" spans="1:5" x14ac:dyDescent="0.4">
      <c r="A874" t="s">
        <v>157</v>
      </c>
      <c r="B874" t="s">
        <v>156</v>
      </c>
      <c r="C874">
        <f>INDEX(Categories!C:C,MATCH(D874,Categories!D:D,0))</f>
        <v>3</v>
      </c>
      <c r="D874" s="88" t="s">
        <v>30</v>
      </c>
      <c r="E874">
        <v>0</v>
      </c>
    </row>
    <row r="875" spans="1:5" x14ac:dyDescent="0.4">
      <c r="A875" t="s">
        <v>157</v>
      </c>
      <c r="B875" t="s">
        <v>156</v>
      </c>
      <c r="C875">
        <f>INDEX(Categories!C:C,MATCH(D875,Categories!D:D,0))</f>
        <v>4</v>
      </c>
      <c r="D875" s="88" t="s">
        <v>31</v>
      </c>
      <c r="E875">
        <v>374777</v>
      </c>
    </row>
    <row r="876" spans="1:5" x14ac:dyDescent="0.4">
      <c r="A876" t="s">
        <v>157</v>
      </c>
      <c r="B876" t="s">
        <v>156</v>
      </c>
      <c r="C876">
        <f>INDEX(Categories!C:C,MATCH(D876,Categories!D:D,0))</f>
        <v>6</v>
      </c>
      <c r="D876" s="88" t="s">
        <v>34</v>
      </c>
      <c r="E876">
        <v>0</v>
      </c>
    </row>
    <row r="877" spans="1:5" x14ac:dyDescent="0.4">
      <c r="A877" t="s">
        <v>157</v>
      </c>
      <c r="B877" t="s">
        <v>156</v>
      </c>
      <c r="C877">
        <f>INDEX(Categories!C:C,MATCH(D877,Categories!D:D,0))</f>
        <v>7</v>
      </c>
      <c r="D877" s="88" t="s">
        <v>35</v>
      </c>
      <c r="E877">
        <v>337253</v>
      </c>
    </row>
    <row r="878" spans="1:5" x14ac:dyDescent="0.4">
      <c r="A878" t="s">
        <v>157</v>
      </c>
      <c r="B878" t="s">
        <v>156</v>
      </c>
      <c r="C878">
        <f>INDEX(Categories!C:C,MATCH(D878,Categories!D:D,0))</f>
        <v>10</v>
      </c>
      <c r="D878" s="88" t="s">
        <v>38</v>
      </c>
      <c r="E878">
        <v>480881</v>
      </c>
    </row>
    <row r="879" spans="1:5" x14ac:dyDescent="0.4">
      <c r="A879" t="s">
        <v>157</v>
      </c>
      <c r="B879" t="s">
        <v>156</v>
      </c>
      <c r="C879">
        <f>INDEX(Categories!C:C,MATCH(D879,Categories!D:D,0))</f>
        <v>15</v>
      </c>
      <c r="D879" s="88" t="s">
        <v>42</v>
      </c>
      <c r="E879">
        <v>10000</v>
      </c>
    </row>
    <row r="880" spans="1:5" x14ac:dyDescent="0.4">
      <c r="A880" t="s">
        <v>157</v>
      </c>
      <c r="B880" t="s">
        <v>156</v>
      </c>
      <c r="C880">
        <f>INDEX(Categories!C:C,MATCH(D880,Categories!D:D,0))</f>
        <v>16</v>
      </c>
      <c r="D880" s="88" t="s">
        <v>45</v>
      </c>
      <c r="E880">
        <v>479000</v>
      </c>
    </row>
    <row r="881" spans="1:5" x14ac:dyDescent="0.4">
      <c r="A881" t="s">
        <v>157</v>
      </c>
      <c r="B881" t="s">
        <v>156</v>
      </c>
      <c r="C881">
        <f>INDEX(Categories!C:C,MATCH(D881,Categories!D:D,0))</f>
        <v>17</v>
      </c>
      <c r="D881" s="88" t="s">
        <v>46</v>
      </c>
      <c r="E881">
        <v>0</v>
      </c>
    </row>
    <row r="882" spans="1:5" x14ac:dyDescent="0.4">
      <c r="A882" t="s">
        <v>157</v>
      </c>
      <c r="B882" t="s">
        <v>156</v>
      </c>
      <c r="C882">
        <f>INDEX(Categories!C:C,MATCH(D882,Categories!D:D,0))</f>
        <v>18</v>
      </c>
      <c r="D882" s="88" t="s">
        <v>47</v>
      </c>
      <c r="E882">
        <v>0</v>
      </c>
    </row>
    <row r="883" spans="1:5" x14ac:dyDescent="0.4">
      <c r="A883" t="s">
        <v>157</v>
      </c>
      <c r="B883" t="s">
        <v>156</v>
      </c>
      <c r="C883">
        <f>INDEX(Categories!C:C,MATCH(D883,Categories!D:D,0))</f>
        <v>20</v>
      </c>
      <c r="D883" s="88" t="s">
        <v>49</v>
      </c>
      <c r="E883">
        <v>0</v>
      </c>
    </row>
    <row r="884" spans="1:5" x14ac:dyDescent="0.4">
      <c r="A884" t="s">
        <v>157</v>
      </c>
      <c r="B884" t="s">
        <v>156</v>
      </c>
      <c r="C884">
        <f>INDEX(Categories!C:C,MATCH(D884,Categories!D:D,0))</f>
        <v>21</v>
      </c>
      <c r="D884" s="88" t="s">
        <v>50</v>
      </c>
      <c r="E884">
        <v>0</v>
      </c>
    </row>
    <row r="885" spans="1:5" x14ac:dyDescent="0.4">
      <c r="A885" t="s">
        <v>157</v>
      </c>
      <c r="B885" t="s">
        <v>156</v>
      </c>
      <c r="C885">
        <f>INDEX(Categories!C:C,MATCH(D885,Categories!D:D,0))</f>
        <v>22</v>
      </c>
      <c r="D885" s="88" t="s">
        <v>51</v>
      </c>
      <c r="E885">
        <v>31000</v>
      </c>
    </row>
    <row r="886" spans="1:5" x14ac:dyDescent="0.4">
      <c r="A886" t="s">
        <v>157</v>
      </c>
      <c r="B886" t="s">
        <v>156</v>
      </c>
      <c r="C886">
        <f>INDEX(Categories!C:C,MATCH(D886,Categories!D:D,0))</f>
        <v>23</v>
      </c>
      <c r="D886" s="88" t="s">
        <v>52</v>
      </c>
      <c r="E886">
        <v>0</v>
      </c>
    </row>
    <row r="887" spans="1:5" x14ac:dyDescent="0.4">
      <c r="A887" t="s">
        <v>157</v>
      </c>
      <c r="B887" t="s">
        <v>156</v>
      </c>
      <c r="C887">
        <f>INDEX(Categories!C:C,MATCH(D887,Categories!D:D,0))</f>
        <v>24</v>
      </c>
      <c r="D887" s="88" t="s">
        <v>53</v>
      </c>
      <c r="E887">
        <v>18500</v>
      </c>
    </row>
    <row r="888" spans="1:5" x14ac:dyDescent="0.4">
      <c r="A888" t="s">
        <v>157</v>
      </c>
      <c r="B888" t="s">
        <v>156</v>
      </c>
      <c r="C888">
        <f>INDEX(Categories!C:C,MATCH(D888,Categories!D:D,0))</f>
        <v>25</v>
      </c>
      <c r="D888" s="88" t="s">
        <v>56</v>
      </c>
      <c r="E888">
        <v>0</v>
      </c>
    </row>
    <row r="889" spans="1:5" x14ac:dyDescent="0.4">
      <c r="A889" t="s">
        <v>157</v>
      </c>
      <c r="B889" t="s">
        <v>156</v>
      </c>
      <c r="C889">
        <f>INDEX(Categories!C:C,MATCH(D889,Categories!D:D,0))</f>
        <v>5</v>
      </c>
      <c r="D889" s="88" t="s">
        <v>32</v>
      </c>
      <c r="E889">
        <v>950419</v>
      </c>
    </row>
    <row r="890" spans="1:5" x14ac:dyDescent="0.4">
      <c r="A890" t="s">
        <v>157</v>
      </c>
      <c r="B890" t="s">
        <v>156</v>
      </c>
      <c r="C890">
        <f>INDEX(Categories!C:C,MATCH(D890,Categories!D:D,0))</f>
        <v>8</v>
      </c>
      <c r="D890" s="88" t="s">
        <v>36</v>
      </c>
      <c r="E890">
        <v>0</v>
      </c>
    </row>
    <row r="891" spans="1:5" x14ac:dyDescent="0.4">
      <c r="A891" t="s">
        <v>157</v>
      </c>
      <c r="B891" t="s">
        <v>156</v>
      </c>
      <c r="C891">
        <f>INDEX(Categories!C:C,MATCH(D891,Categories!D:D,0))</f>
        <v>9</v>
      </c>
      <c r="D891" s="88" t="s">
        <v>37</v>
      </c>
      <c r="E891">
        <v>0</v>
      </c>
    </row>
    <row r="892" spans="1:5" x14ac:dyDescent="0.4">
      <c r="A892" t="s">
        <v>157</v>
      </c>
      <c r="B892" t="s">
        <v>156</v>
      </c>
      <c r="C892">
        <f>INDEX(Categories!C:C,MATCH(D892,Categories!D:D,0))</f>
        <v>11</v>
      </c>
      <c r="D892" s="88" t="s">
        <v>601</v>
      </c>
      <c r="E892">
        <v>1439253</v>
      </c>
    </row>
    <row r="893" spans="1:5" x14ac:dyDescent="0.4">
      <c r="A893" t="s">
        <v>157</v>
      </c>
      <c r="B893" t="s">
        <v>156</v>
      </c>
      <c r="C893">
        <f>INDEX(Categories!C:C,MATCH(D893,Categories!D:D,0))</f>
        <v>12</v>
      </c>
      <c r="D893" s="88" t="s">
        <v>602</v>
      </c>
      <c r="E893">
        <v>0</v>
      </c>
    </row>
    <row r="894" spans="1:5" x14ac:dyDescent="0.4">
      <c r="A894" t="s">
        <v>157</v>
      </c>
      <c r="B894" t="s">
        <v>156</v>
      </c>
      <c r="C894">
        <f>INDEX(Categories!C:C,MATCH(D894,Categories!D:D,0))</f>
        <v>13</v>
      </c>
      <c r="D894" s="88" t="s">
        <v>604</v>
      </c>
      <c r="E894">
        <v>0</v>
      </c>
    </row>
    <row r="895" spans="1:5" x14ac:dyDescent="0.4">
      <c r="A895" t="s">
        <v>157</v>
      </c>
      <c r="B895" t="s">
        <v>156</v>
      </c>
      <c r="C895">
        <f>INDEX(Categories!C:C,MATCH(D895,Categories!D:D,0))</f>
        <v>14</v>
      </c>
      <c r="D895" s="88" t="s">
        <v>41</v>
      </c>
      <c r="E895">
        <v>0</v>
      </c>
    </row>
    <row r="896" spans="1:5" x14ac:dyDescent="0.4">
      <c r="A896" t="s">
        <v>157</v>
      </c>
      <c r="B896" t="s">
        <v>156</v>
      </c>
      <c r="C896">
        <f>INDEX(Categories!C:C,MATCH(D896,Categories!D:D,0))</f>
        <v>19</v>
      </c>
      <c r="D896" s="88" t="s">
        <v>48</v>
      </c>
      <c r="E896">
        <v>0</v>
      </c>
    </row>
    <row r="897" spans="1:5" x14ac:dyDescent="0.4">
      <c r="A897" t="s">
        <v>157</v>
      </c>
      <c r="B897" t="s">
        <v>156</v>
      </c>
      <c r="C897">
        <f>INDEX(Categories!C:C,MATCH(D897,Categories!D:D,0))</f>
        <v>26</v>
      </c>
      <c r="D897" s="88" t="s">
        <v>57</v>
      </c>
      <c r="E897">
        <v>0</v>
      </c>
    </row>
    <row r="898" spans="1:5" x14ac:dyDescent="0.4">
      <c r="A898" t="s">
        <v>157</v>
      </c>
      <c r="B898" t="s">
        <v>156</v>
      </c>
      <c r="C898">
        <f>INDEX(Categories!C:C,MATCH(D898,Categories!D:D,0))</f>
        <v>27</v>
      </c>
      <c r="D898" s="88" t="s">
        <v>58</v>
      </c>
      <c r="E898">
        <v>0</v>
      </c>
    </row>
    <row r="899" spans="1:5" x14ac:dyDescent="0.4">
      <c r="A899" t="s">
        <v>157</v>
      </c>
      <c r="B899" t="s">
        <v>156</v>
      </c>
      <c r="C899">
        <f>INDEX(Categories!C:C,MATCH(D899,Categories!D:D,0))</f>
        <v>28</v>
      </c>
      <c r="D899" s="88" t="s">
        <v>59</v>
      </c>
      <c r="E899">
        <v>0</v>
      </c>
    </row>
    <row r="900" spans="1:5" x14ac:dyDescent="0.4">
      <c r="A900" t="s">
        <v>157</v>
      </c>
      <c r="B900" t="s">
        <v>156</v>
      </c>
      <c r="C900">
        <f>INDEX(Categories!C:C,MATCH(D900,Categories!D:D,0))</f>
        <v>29</v>
      </c>
      <c r="D900" s="88" t="s">
        <v>92</v>
      </c>
      <c r="E900">
        <v>623941</v>
      </c>
    </row>
    <row r="901" spans="1:5" x14ac:dyDescent="0.4">
      <c r="A901" t="s">
        <v>647</v>
      </c>
      <c r="B901" t="s">
        <v>648</v>
      </c>
      <c r="C901">
        <f>INDEX(Categories!C:C,MATCH(D901,Categories!D:D,0))</f>
        <v>1</v>
      </c>
      <c r="D901" s="88" t="s">
        <v>595</v>
      </c>
      <c r="E901">
        <v>0</v>
      </c>
    </row>
    <row r="902" spans="1:5" x14ac:dyDescent="0.4">
      <c r="A902" t="s">
        <v>647</v>
      </c>
      <c r="B902" t="s">
        <v>648</v>
      </c>
      <c r="C902">
        <f>INDEX(Categories!C:C,MATCH(D902,Categories!D:D,0))</f>
        <v>2</v>
      </c>
      <c r="D902" s="88" t="s">
        <v>597</v>
      </c>
      <c r="E902">
        <v>0</v>
      </c>
    </row>
    <row r="903" spans="1:5" x14ac:dyDescent="0.4">
      <c r="A903" t="s">
        <v>647</v>
      </c>
      <c r="B903" t="s">
        <v>648</v>
      </c>
      <c r="C903">
        <f>INDEX(Categories!C:C,MATCH(D903,Categories!D:D,0))</f>
        <v>3</v>
      </c>
      <c r="D903" s="88" t="s">
        <v>30</v>
      </c>
      <c r="E903">
        <v>0</v>
      </c>
    </row>
    <row r="904" spans="1:5" x14ac:dyDescent="0.4">
      <c r="A904" t="s">
        <v>647</v>
      </c>
      <c r="B904" t="s">
        <v>648</v>
      </c>
      <c r="C904">
        <f>INDEX(Categories!C:C,MATCH(D904,Categories!D:D,0))</f>
        <v>4</v>
      </c>
      <c r="D904" s="88" t="s">
        <v>31</v>
      </c>
      <c r="E904">
        <v>0</v>
      </c>
    </row>
    <row r="905" spans="1:5" x14ac:dyDescent="0.4">
      <c r="A905" t="s">
        <v>647</v>
      </c>
      <c r="B905" t="s">
        <v>648</v>
      </c>
      <c r="C905">
        <f>INDEX(Categories!C:C,MATCH(D905,Categories!D:D,0))</f>
        <v>6</v>
      </c>
      <c r="D905" s="88" t="s">
        <v>34</v>
      </c>
      <c r="E905">
        <v>0</v>
      </c>
    </row>
    <row r="906" spans="1:5" x14ac:dyDescent="0.4">
      <c r="A906" t="s">
        <v>647</v>
      </c>
      <c r="B906" t="s">
        <v>648</v>
      </c>
      <c r="C906">
        <f>INDEX(Categories!C:C,MATCH(D906,Categories!D:D,0))</f>
        <v>7</v>
      </c>
      <c r="D906" s="88" t="s">
        <v>35</v>
      </c>
      <c r="E906">
        <v>0</v>
      </c>
    </row>
    <row r="907" spans="1:5" x14ac:dyDescent="0.4">
      <c r="A907" t="s">
        <v>647</v>
      </c>
      <c r="B907" t="s">
        <v>648</v>
      </c>
      <c r="C907">
        <f>INDEX(Categories!C:C,MATCH(D907,Categories!D:D,0))</f>
        <v>10</v>
      </c>
      <c r="D907" s="88" t="s">
        <v>38</v>
      </c>
      <c r="E907">
        <v>0</v>
      </c>
    </row>
    <row r="908" spans="1:5" x14ac:dyDescent="0.4">
      <c r="A908" t="s">
        <v>647</v>
      </c>
      <c r="B908" t="s">
        <v>648</v>
      </c>
      <c r="C908">
        <f>INDEX(Categories!C:C,MATCH(D908,Categories!D:D,0))</f>
        <v>15</v>
      </c>
      <c r="D908" s="88" t="s">
        <v>42</v>
      </c>
      <c r="E908">
        <v>0</v>
      </c>
    </row>
    <row r="909" spans="1:5" x14ac:dyDescent="0.4">
      <c r="A909" t="s">
        <v>647</v>
      </c>
      <c r="B909" t="s">
        <v>648</v>
      </c>
      <c r="C909">
        <f>INDEX(Categories!C:C,MATCH(D909,Categories!D:D,0))</f>
        <v>16</v>
      </c>
      <c r="D909" s="88" t="s">
        <v>45</v>
      </c>
      <c r="E909">
        <v>0</v>
      </c>
    </row>
    <row r="910" spans="1:5" x14ac:dyDescent="0.4">
      <c r="A910" t="s">
        <v>647</v>
      </c>
      <c r="B910" t="s">
        <v>648</v>
      </c>
      <c r="C910">
        <f>INDEX(Categories!C:C,MATCH(D910,Categories!D:D,0))</f>
        <v>17</v>
      </c>
      <c r="D910" s="88" t="s">
        <v>46</v>
      </c>
      <c r="E910">
        <v>0</v>
      </c>
    </row>
    <row r="911" spans="1:5" x14ac:dyDescent="0.4">
      <c r="A911" t="s">
        <v>647</v>
      </c>
      <c r="B911" t="s">
        <v>648</v>
      </c>
      <c r="C911">
        <f>INDEX(Categories!C:C,MATCH(D911,Categories!D:D,0))</f>
        <v>18</v>
      </c>
      <c r="D911" s="88" t="s">
        <v>47</v>
      </c>
      <c r="E911">
        <v>0</v>
      </c>
    </row>
    <row r="912" spans="1:5" x14ac:dyDescent="0.4">
      <c r="A912" t="s">
        <v>647</v>
      </c>
      <c r="B912" t="s">
        <v>648</v>
      </c>
      <c r="C912">
        <f>INDEX(Categories!C:C,MATCH(D912,Categories!D:D,0))</f>
        <v>20</v>
      </c>
      <c r="D912" s="88" t="s">
        <v>49</v>
      </c>
      <c r="E912">
        <v>0</v>
      </c>
    </row>
    <row r="913" spans="1:5" x14ac:dyDescent="0.4">
      <c r="A913" t="s">
        <v>647</v>
      </c>
      <c r="B913" t="s">
        <v>648</v>
      </c>
      <c r="C913">
        <f>INDEX(Categories!C:C,MATCH(D913,Categories!D:D,0))</f>
        <v>21</v>
      </c>
      <c r="D913" s="88" t="s">
        <v>50</v>
      </c>
      <c r="E913">
        <v>0</v>
      </c>
    </row>
    <row r="914" spans="1:5" x14ac:dyDescent="0.4">
      <c r="A914" t="s">
        <v>647</v>
      </c>
      <c r="B914" t="s">
        <v>648</v>
      </c>
      <c r="C914">
        <f>INDEX(Categories!C:C,MATCH(D914,Categories!D:D,0))</f>
        <v>22</v>
      </c>
      <c r="D914" s="88" t="s">
        <v>51</v>
      </c>
      <c r="E914">
        <v>0</v>
      </c>
    </row>
    <row r="915" spans="1:5" x14ac:dyDescent="0.4">
      <c r="A915" t="s">
        <v>647</v>
      </c>
      <c r="B915" t="s">
        <v>648</v>
      </c>
      <c r="C915">
        <f>INDEX(Categories!C:C,MATCH(D915,Categories!D:D,0))</f>
        <v>23</v>
      </c>
      <c r="D915" s="88" t="s">
        <v>52</v>
      </c>
      <c r="E915">
        <v>0</v>
      </c>
    </row>
    <row r="916" spans="1:5" x14ac:dyDescent="0.4">
      <c r="A916" t="s">
        <v>647</v>
      </c>
      <c r="B916" t="s">
        <v>648</v>
      </c>
      <c r="C916">
        <f>INDEX(Categories!C:C,MATCH(D916,Categories!D:D,0))</f>
        <v>24</v>
      </c>
      <c r="D916" s="88" t="s">
        <v>53</v>
      </c>
      <c r="E916">
        <v>0</v>
      </c>
    </row>
    <row r="917" spans="1:5" x14ac:dyDescent="0.4">
      <c r="A917" t="s">
        <v>647</v>
      </c>
      <c r="B917" t="s">
        <v>648</v>
      </c>
      <c r="C917">
        <f>INDEX(Categories!C:C,MATCH(D917,Categories!D:D,0))</f>
        <v>25</v>
      </c>
      <c r="D917" s="88" t="s">
        <v>56</v>
      </c>
      <c r="E917">
        <v>0</v>
      </c>
    </row>
    <row r="918" spans="1:5" x14ac:dyDescent="0.4">
      <c r="A918" t="s">
        <v>647</v>
      </c>
      <c r="B918" t="s">
        <v>648</v>
      </c>
      <c r="C918">
        <f>INDEX(Categories!C:C,MATCH(D918,Categories!D:D,0))</f>
        <v>5</v>
      </c>
      <c r="D918" s="88" t="s">
        <v>32</v>
      </c>
      <c r="E918">
        <v>0</v>
      </c>
    </row>
    <row r="919" spans="1:5" x14ac:dyDescent="0.4">
      <c r="A919" t="s">
        <v>647</v>
      </c>
      <c r="B919" t="s">
        <v>648</v>
      </c>
      <c r="C919">
        <f>INDEX(Categories!C:C,MATCH(D919,Categories!D:D,0))</f>
        <v>8</v>
      </c>
      <c r="D919" s="88" t="s">
        <v>36</v>
      </c>
      <c r="E919">
        <v>0</v>
      </c>
    </row>
    <row r="920" spans="1:5" x14ac:dyDescent="0.4">
      <c r="A920" t="s">
        <v>647</v>
      </c>
      <c r="B920" t="s">
        <v>648</v>
      </c>
      <c r="C920">
        <f>INDEX(Categories!C:C,MATCH(D920,Categories!D:D,0))</f>
        <v>9</v>
      </c>
      <c r="D920" s="88" t="s">
        <v>37</v>
      </c>
      <c r="E920">
        <v>0</v>
      </c>
    </row>
    <row r="921" spans="1:5" x14ac:dyDescent="0.4">
      <c r="A921" t="s">
        <v>647</v>
      </c>
      <c r="B921" t="s">
        <v>648</v>
      </c>
      <c r="C921">
        <f>INDEX(Categories!C:C,MATCH(D921,Categories!D:D,0))</f>
        <v>11</v>
      </c>
      <c r="D921" s="88" t="s">
        <v>601</v>
      </c>
      <c r="E921">
        <v>0</v>
      </c>
    </row>
    <row r="922" spans="1:5" x14ac:dyDescent="0.4">
      <c r="A922" t="s">
        <v>647</v>
      </c>
      <c r="B922" t="s">
        <v>648</v>
      </c>
      <c r="C922">
        <f>INDEX(Categories!C:C,MATCH(D922,Categories!D:D,0))</f>
        <v>12</v>
      </c>
      <c r="D922" s="88" t="s">
        <v>602</v>
      </c>
      <c r="E922">
        <v>0</v>
      </c>
    </row>
    <row r="923" spans="1:5" x14ac:dyDescent="0.4">
      <c r="A923" t="s">
        <v>647</v>
      </c>
      <c r="B923" t="s">
        <v>648</v>
      </c>
      <c r="C923">
        <f>INDEX(Categories!C:C,MATCH(D923,Categories!D:D,0))</f>
        <v>13</v>
      </c>
      <c r="D923" s="88" t="s">
        <v>604</v>
      </c>
      <c r="E923">
        <v>0</v>
      </c>
    </row>
    <row r="924" spans="1:5" x14ac:dyDescent="0.4">
      <c r="A924" t="s">
        <v>647</v>
      </c>
      <c r="B924" t="s">
        <v>648</v>
      </c>
      <c r="C924">
        <f>INDEX(Categories!C:C,MATCH(D924,Categories!D:D,0))</f>
        <v>14</v>
      </c>
      <c r="D924" s="88" t="s">
        <v>41</v>
      </c>
      <c r="E924">
        <v>0</v>
      </c>
    </row>
    <row r="925" spans="1:5" x14ac:dyDescent="0.4">
      <c r="A925" t="s">
        <v>647</v>
      </c>
      <c r="B925" t="s">
        <v>648</v>
      </c>
      <c r="C925">
        <f>INDEX(Categories!C:C,MATCH(D925,Categories!D:D,0))</f>
        <v>19</v>
      </c>
      <c r="D925" s="88" t="s">
        <v>48</v>
      </c>
      <c r="E925">
        <v>0</v>
      </c>
    </row>
    <row r="926" spans="1:5" x14ac:dyDescent="0.4">
      <c r="A926" t="s">
        <v>647</v>
      </c>
      <c r="B926" t="s">
        <v>648</v>
      </c>
      <c r="C926">
        <f>INDEX(Categories!C:C,MATCH(D926,Categories!D:D,0))</f>
        <v>26</v>
      </c>
      <c r="D926" s="88" t="s">
        <v>57</v>
      </c>
      <c r="E926">
        <v>0</v>
      </c>
    </row>
    <row r="927" spans="1:5" x14ac:dyDescent="0.4">
      <c r="A927" t="s">
        <v>647</v>
      </c>
      <c r="B927" t="s">
        <v>648</v>
      </c>
      <c r="C927">
        <f>INDEX(Categories!C:C,MATCH(D927,Categories!D:D,0))</f>
        <v>27</v>
      </c>
      <c r="D927" s="88" t="s">
        <v>58</v>
      </c>
      <c r="E927">
        <v>0</v>
      </c>
    </row>
    <row r="928" spans="1:5" x14ac:dyDescent="0.4">
      <c r="A928" t="s">
        <v>647</v>
      </c>
      <c r="B928" t="s">
        <v>648</v>
      </c>
      <c r="C928">
        <f>INDEX(Categories!C:C,MATCH(D928,Categories!D:D,0))</f>
        <v>28</v>
      </c>
      <c r="D928" s="88" t="s">
        <v>59</v>
      </c>
      <c r="E928">
        <v>0</v>
      </c>
    </row>
    <row r="929" spans="1:5" x14ac:dyDescent="0.4">
      <c r="A929" t="s">
        <v>647</v>
      </c>
      <c r="B929" t="s">
        <v>648</v>
      </c>
      <c r="C929">
        <f>INDEX(Categories!C:C,MATCH(D929,Categories!D:D,0))</f>
        <v>29</v>
      </c>
      <c r="D929" s="88" t="s">
        <v>92</v>
      </c>
      <c r="E929">
        <v>0</v>
      </c>
    </row>
    <row r="930" spans="1:5" x14ac:dyDescent="0.4">
      <c r="A930" t="s">
        <v>649</v>
      </c>
      <c r="B930" t="s">
        <v>650</v>
      </c>
      <c r="C930">
        <f>INDEX(Categories!C:C,MATCH(D930,Categories!D:D,0))</f>
        <v>1</v>
      </c>
      <c r="D930" s="88" t="s">
        <v>595</v>
      </c>
      <c r="E930">
        <v>0</v>
      </c>
    </row>
    <row r="931" spans="1:5" x14ac:dyDescent="0.4">
      <c r="A931" t="s">
        <v>649</v>
      </c>
      <c r="B931" t="s">
        <v>650</v>
      </c>
      <c r="C931">
        <f>INDEX(Categories!C:C,MATCH(D931,Categories!D:D,0))</f>
        <v>2</v>
      </c>
      <c r="D931" s="88" t="s">
        <v>597</v>
      </c>
      <c r="E931">
        <v>0</v>
      </c>
    </row>
    <row r="932" spans="1:5" x14ac:dyDescent="0.4">
      <c r="A932" t="s">
        <v>649</v>
      </c>
      <c r="B932" t="s">
        <v>650</v>
      </c>
      <c r="C932">
        <f>INDEX(Categories!C:C,MATCH(D932,Categories!D:D,0))</f>
        <v>3</v>
      </c>
      <c r="D932" s="88" t="s">
        <v>30</v>
      </c>
      <c r="E932">
        <v>0</v>
      </c>
    </row>
    <row r="933" spans="1:5" x14ac:dyDescent="0.4">
      <c r="A933" t="s">
        <v>649</v>
      </c>
      <c r="B933" t="s">
        <v>650</v>
      </c>
      <c r="C933">
        <f>INDEX(Categories!C:C,MATCH(D933,Categories!D:D,0))</f>
        <v>4</v>
      </c>
      <c r="D933" s="88" t="s">
        <v>31</v>
      </c>
      <c r="E933">
        <v>0</v>
      </c>
    </row>
    <row r="934" spans="1:5" x14ac:dyDescent="0.4">
      <c r="A934" t="s">
        <v>649</v>
      </c>
      <c r="B934" t="s">
        <v>650</v>
      </c>
      <c r="C934">
        <f>INDEX(Categories!C:C,MATCH(D934,Categories!D:D,0))</f>
        <v>6</v>
      </c>
      <c r="D934" s="88" t="s">
        <v>34</v>
      </c>
      <c r="E934">
        <v>0</v>
      </c>
    </row>
    <row r="935" spans="1:5" x14ac:dyDescent="0.4">
      <c r="A935" t="s">
        <v>649</v>
      </c>
      <c r="B935" t="s">
        <v>650</v>
      </c>
      <c r="C935">
        <f>INDEX(Categories!C:C,MATCH(D935,Categories!D:D,0))</f>
        <v>7</v>
      </c>
      <c r="D935" s="88" t="s">
        <v>35</v>
      </c>
      <c r="E935">
        <v>0</v>
      </c>
    </row>
    <row r="936" spans="1:5" x14ac:dyDescent="0.4">
      <c r="A936" t="s">
        <v>649</v>
      </c>
      <c r="B936" t="s">
        <v>650</v>
      </c>
      <c r="C936">
        <f>INDEX(Categories!C:C,MATCH(D936,Categories!D:D,0))</f>
        <v>10</v>
      </c>
      <c r="D936" s="88" t="s">
        <v>38</v>
      </c>
      <c r="E936">
        <v>0</v>
      </c>
    </row>
    <row r="937" spans="1:5" x14ac:dyDescent="0.4">
      <c r="A937" t="s">
        <v>649</v>
      </c>
      <c r="B937" t="s">
        <v>650</v>
      </c>
      <c r="C937">
        <f>INDEX(Categories!C:C,MATCH(D937,Categories!D:D,0))</f>
        <v>15</v>
      </c>
      <c r="D937" s="88" t="s">
        <v>42</v>
      </c>
      <c r="E937">
        <v>0</v>
      </c>
    </row>
    <row r="938" spans="1:5" x14ac:dyDescent="0.4">
      <c r="A938" t="s">
        <v>649</v>
      </c>
      <c r="B938" t="s">
        <v>650</v>
      </c>
      <c r="C938">
        <f>INDEX(Categories!C:C,MATCH(D938,Categories!D:D,0))</f>
        <v>16</v>
      </c>
      <c r="D938" s="88" t="s">
        <v>45</v>
      </c>
      <c r="E938">
        <v>0</v>
      </c>
    </row>
    <row r="939" spans="1:5" x14ac:dyDescent="0.4">
      <c r="A939" t="s">
        <v>649</v>
      </c>
      <c r="B939" t="s">
        <v>650</v>
      </c>
      <c r="C939">
        <f>INDEX(Categories!C:C,MATCH(D939,Categories!D:D,0))</f>
        <v>17</v>
      </c>
      <c r="D939" s="88" t="s">
        <v>46</v>
      </c>
      <c r="E939">
        <v>0</v>
      </c>
    </row>
    <row r="940" spans="1:5" x14ac:dyDescent="0.4">
      <c r="A940" t="s">
        <v>649</v>
      </c>
      <c r="B940" t="s">
        <v>650</v>
      </c>
      <c r="C940">
        <f>INDEX(Categories!C:C,MATCH(D940,Categories!D:D,0))</f>
        <v>18</v>
      </c>
      <c r="D940" s="88" t="s">
        <v>47</v>
      </c>
      <c r="E940">
        <v>0</v>
      </c>
    </row>
    <row r="941" spans="1:5" x14ac:dyDescent="0.4">
      <c r="A941" t="s">
        <v>649</v>
      </c>
      <c r="B941" t="s">
        <v>650</v>
      </c>
      <c r="C941">
        <f>INDEX(Categories!C:C,MATCH(D941,Categories!D:D,0))</f>
        <v>20</v>
      </c>
      <c r="D941" s="88" t="s">
        <v>49</v>
      </c>
      <c r="E941">
        <v>0</v>
      </c>
    </row>
    <row r="942" spans="1:5" x14ac:dyDescent="0.4">
      <c r="A942" t="s">
        <v>649</v>
      </c>
      <c r="B942" t="s">
        <v>650</v>
      </c>
      <c r="C942">
        <f>INDEX(Categories!C:C,MATCH(D942,Categories!D:D,0))</f>
        <v>21</v>
      </c>
      <c r="D942" s="88" t="s">
        <v>50</v>
      </c>
      <c r="E942">
        <v>0</v>
      </c>
    </row>
    <row r="943" spans="1:5" x14ac:dyDescent="0.4">
      <c r="A943" t="s">
        <v>649</v>
      </c>
      <c r="B943" t="s">
        <v>650</v>
      </c>
      <c r="C943">
        <f>INDEX(Categories!C:C,MATCH(D943,Categories!D:D,0))</f>
        <v>22</v>
      </c>
      <c r="D943" s="88" t="s">
        <v>51</v>
      </c>
      <c r="E943">
        <v>0</v>
      </c>
    </row>
    <row r="944" spans="1:5" x14ac:dyDescent="0.4">
      <c r="A944" t="s">
        <v>649</v>
      </c>
      <c r="B944" t="s">
        <v>650</v>
      </c>
      <c r="C944">
        <f>INDEX(Categories!C:C,MATCH(D944,Categories!D:D,0))</f>
        <v>23</v>
      </c>
      <c r="D944" s="88" t="s">
        <v>52</v>
      </c>
      <c r="E944">
        <v>0</v>
      </c>
    </row>
    <row r="945" spans="1:5" x14ac:dyDescent="0.4">
      <c r="A945" t="s">
        <v>649</v>
      </c>
      <c r="B945" t="s">
        <v>650</v>
      </c>
      <c r="C945">
        <f>INDEX(Categories!C:C,MATCH(D945,Categories!D:D,0))</f>
        <v>24</v>
      </c>
      <c r="D945" s="88" t="s">
        <v>53</v>
      </c>
      <c r="E945">
        <v>0</v>
      </c>
    </row>
    <row r="946" spans="1:5" x14ac:dyDescent="0.4">
      <c r="A946" t="s">
        <v>649</v>
      </c>
      <c r="B946" t="s">
        <v>650</v>
      </c>
      <c r="C946">
        <f>INDEX(Categories!C:C,MATCH(D946,Categories!D:D,0))</f>
        <v>25</v>
      </c>
      <c r="D946" s="88" t="s">
        <v>56</v>
      </c>
      <c r="E946">
        <v>0</v>
      </c>
    </row>
    <row r="947" spans="1:5" x14ac:dyDescent="0.4">
      <c r="A947" t="s">
        <v>649</v>
      </c>
      <c r="B947" t="s">
        <v>650</v>
      </c>
      <c r="C947">
        <f>INDEX(Categories!C:C,MATCH(D947,Categories!D:D,0))</f>
        <v>5</v>
      </c>
      <c r="D947" s="88" t="s">
        <v>32</v>
      </c>
      <c r="E947">
        <v>0</v>
      </c>
    </row>
    <row r="948" spans="1:5" x14ac:dyDescent="0.4">
      <c r="A948" t="s">
        <v>649</v>
      </c>
      <c r="B948" t="s">
        <v>650</v>
      </c>
      <c r="C948">
        <f>INDEX(Categories!C:C,MATCH(D948,Categories!D:D,0))</f>
        <v>8</v>
      </c>
      <c r="D948" s="88" t="s">
        <v>36</v>
      </c>
      <c r="E948">
        <v>0</v>
      </c>
    </row>
    <row r="949" spans="1:5" x14ac:dyDescent="0.4">
      <c r="A949" t="s">
        <v>649</v>
      </c>
      <c r="B949" t="s">
        <v>650</v>
      </c>
      <c r="C949">
        <f>INDEX(Categories!C:C,MATCH(D949,Categories!D:D,0))</f>
        <v>9</v>
      </c>
      <c r="D949" s="88" t="s">
        <v>37</v>
      </c>
      <c r="E949">
        <v>0</v>
      </c>
    </row>
    <row r="950" spans="1:5" x14ac:dyDescent="0.4">
      <c r="A950" t="s">
        <v>649</v>
      </c>
      <c r="B950" t="s">
        <v>650</v>
      </c>
      <c r="C950">
        <f>INDEX(Categories!C:C,MATCH(D950,Categories!D:D,0))</f>
        <v>11</v>
      </c>
      <c r="D950" s="88" t="s">
        <v>601</v>
      </c>
      <c r="E950">
        <v>0</v>
      </c>
    </row>
    <row r="951" spans="1:5" x14ac:dyDescent="0.4">
      <c r="A951" t="s">
        <v>649</v>
      </c>
      <c r="B951" t="s">
        <v>650</v>
      </c>
      <c r="C951">
        <f>INDEX(Categories!C:C,MATCH(D951,Categories!D:D,0))</f>
        <v>12</v>
      </c>
      <c r="D951" s="88" t="s">
        <v>602</v>
      </c>
      <c r="E951">
        <v>0</v>
      </c>
    </row>
    <row r="952" spans="1:5" x14ac:dyDescent="0.4">
      <c r="A952" t="s">
        <v>649</v>
      </c>
      <c r="B952" t="s">
        <v>650</v>
      </c>
      <c r="C952">
        <f>INDEX(Categories!C:C,MATCH(D952,Categories!D:D,0))</f>
        <v>13</v>
      </c>
      <c r="D952" s="88" t="s">
        <v>604</v>
      </c>
      <c r="E952">
        <v>0</v>
      </c>
    </row>
    <row r="953" spans="1:5" x14ac:dyDescent="0.4">
      <c r="A953" t="s">
        <v>649</v>
      </c>
      <c r="B953" t="s">
        <v>650</v>
      </c>
      <c r="C953">
        <f>INDEX(Categories!C:C,MATCH(D953,Categories!D:D,0))</f>
        <v>14</v>
      </c>
      <c r="D953" s="88" t="s">
        <v>41</v>
      </c>
      <c r="E953">
        <v>0</v>
      </c>
    </row>
    <row r="954" spans="1:5" x14ac:dyDescent="0.4">
      <c r="A954" t="s">
        <v>649</v>
      </c>
      <c r="B954" t="s">
        <v>650</v>
      </c>
      <c r="C954">
        <f>INDEX(Categories!C:C,MATCH(D954,Categories!D:D,0))</f>
        <v>19</v>
      </c>
      <c r="D954" s="88" t="s">
        <v>48</v>
      </c>
      <c r="E954">
        <v>0</v>
      </c>
    </row>
    <row r="955" spans="1:5" x14ac:dyDescent="0.4">
      <c r="A955" t="s">
        <v>649</v>
      </c>
      <c r="B955" t="s">
        <v>650</v>
      </c>
      <c r="C955">
        <f>INDEX(Categories!C:C,MATCH(D955,Categories!D:D,0))</f>
        <v>26</v>
      </c>
      <c r="D955" s="88" t="s">
        <v>57</v>
      </c>
      <c r="E955">
        <v>0</v>
      </c>
    </row>
    <row r="956" spans="1:5" x14ac:dyDescent="0.4">
      <c r="A956" t="s">
        <v>649</v>
      </c>
      <c r="B956" t="s">
        <v>650</v>
      </c>
      <c r="C956">
        <f>INDEX(Categories!C:C,MATCH(D956,Categories!D:D,0))</f>
        <v>27</v>
      </c>
      <c r="D956" s="88" t="s">
        <v>58</v>
      </c>
      <c r="E956">
        <v>0</v>
      </c>
    </row>
    <row r="957" spans="1:5" x14ac:dyDescent="0.4">
      <c r="A957" t="s">
        <v>649</v>
      </c>
      <c r="B957" t="s">
        <v>650</v>
      </c>
      <c r="C957">
        <f>INDEX(Categories!C:C,MATCH(D957,Categories!D:D,0))</f>
        <v>28</v>
      </c>
      <c r="D957" s="88" t="s">
        <v>59</v>
      </c>
      <c r="E957">
        <v>0</v>
      </c>
    </row>
    <row r="958" spans="1:5" x14ac:dyDescent="0.4">
      <c r="A958" t="s">
        <v>649</v>
      </c>
      <c r="B958" t="s">
        <v>650</v>
      </c>
      <c r="C958">
        <f>INDEX(Categories!C:C,MATCH(D958,Categories!D:D,0))</f>
        <v>29</v>
      </c>
      <c r="D958" s="88" t="s">
        <v>92</v>
      </c>
      <c r="E958">
        <v>0</v>
      </c>
    </row>
    <row r="959" spans="1:5" x14ac:dyDescent="0.4">
      <c r="A959" t="s">
        <v>651</v>
      </c>
      <c r="B959" t="s">
        <v>652</v>
      </c>
      <c r="C959">
        <f>INDEX(Categories!C:C,MATCH(D959,Categories!D:D,0))</f>
        <v>1</v>
      </c>
      <c r="D959" s="88" t="s">
        <v>595</v>
      </c>
      <c r="E959">
        <v>0</v>
      </c>
    </row>
    <row r="960" spans="1:5" x14ac:dyDescent="0.4">
      <c r="A960" t="s">
        <v>651</v>
      </c>
      <c r="B960" t="s">
        <v>652</v>
      </c>
      <c r="C960">
        <f>INDEX(Categories!C:C,MATCH(D960,Categories!D:D,0))</f>
        <v>2</v>
      </c>
      <c r="D960" s="88" t="s">
        <v>597</v>
      </c>
      <c r="E960">
        <v>0</v>
      </c>
    </row>
    <row r="961" spans="1:5" x14ac:dyDescent="0.4">
      <c r="A961" t="s">
        <v>651</v>
      </c>
      <c r="B961" t="s">
        <v>652</v>
      </c>
      <c r="C961">
        <f>INDEX(Categories!C:C,MATCH(D961,Categories!D:D,0))</f>
        <v>3</v>
      </c>
      <c r="D961" s="88" t="s">
        <v>30</v>
      </c>
      <c r="E961">
        <v>0</v>
      </c>
    </row>
    <row r="962" spans="1:5" x14ac:dyDescent="0.4">
      <c r="A962" t="s">
        <v>651</v>
      </c>
      <c r="B962" t="s">
        <v>652</v>
      </c>
      <c r="C962">
        <f>INDEX(Categories!C:C,MATCH(D962,Categories!D:D,0))</f>
        <v>4</v>
      </c>
      <c r="D962" s="88" t="s">
        <v>31</v>
      </c>
      <c r="E962">
        <v>0</v>
      </c>
    </row>
    <row r="963" spans="1:5" x14ac:dyDescent="0.4">
      <c r="A963" t="s">
        <v>651</v>
      </c>
      <c r="B963" t="s">
        <v>652</v>
      </c>
      <c r="C963">
        <f>INDEX(Categories!C:C,MATCH(D963,Categories!D:D,0))</f>
        <v>6</v>
      </c>
      <c r="D963" s="88" t="s">
        <v>34</v>
      </c>
      <c r="E963">
        <v>0</v>
      </c>
    </row>
    <row r="964" spans="1:5" x14ac:dyDescent="0.4">
      <c r="A964" t="s">
        <v>651</v>
      </c>
      <c r="B964" t="s">
        <v>652</v>
      </c>
      <c r="C964">
        <f>INDEX(Categories!C:C,MATCH(D964,Categories!D:D,0))</f>
        <v>7</v>
      </c>
      <c r="D964" s="88" t="s">
        <v>35</v>
      </c>
      <c r="E964">
        <v>0</v>
      </c>
    </row>
    <row r="965" spans="1:5" x14ac:dyDescent="0.4">
      <c r="A965" t="s">
        <v>651</v>
      </c>
      <c r="B965" t="s">
        <v>652</v>
      </c>
      <c r="C965">
        <f>INDEX(Categories!C:C,MATCH(D965,Categories!D:D,0))</f>
        <v>10</v>
      </c>
      <c r="D965" s="88" t="s">
        <v>38</v>
      </c>
      <c r="E965">
        <v>0</v>
      </c>
    </row>
    <row r="966" spans="1:5" x14ac:dyDescent="0.4">
      <c r="A966" t="s">
        <v>651</v>
      </c>
      <c r="B966" t="s">
        <v>652</v>
      </c>
      <c r="C966">
        <f>INDEX(Categories!C:C,MATCH(D966,Categories!D:D,0))</f>
        <v>15</v>
      </c>
      <c r="D966" s="88" t="s">
        <v>42</v>
      </c>
      <c r="E966">
        <v>0</v>
      </c>
    </row>
    <row r="967" spans="1:5" x14ac:dyDescent="0.4">
      <c r="A967" t="s">
        <v>651</v>
      </c>
      <c r="B967" t="s">
        <v>652</v>
      </c>
      <c r="C967">
        <f>INDEX(Categories!C:C,MATCH(D967,Categories!D:D,0))</f>
        <v>16</v>
      </c>
      <c r="D967" s="88" t="s">
        <v>45</v>
      </c>
      <c r="E967">
        <v>0</v>
      </c>
    </row>
    <row r="968" spans="1:5" x14ac:dyDescent="0.4">
      <c r="A968" t="s">
        <v>651</v>
      </c>
      <c r="B968" t="s">
        <v>652</v>
      </c>
      <c r="C968">
        <f>INDEX(Categories!C:C,MATCH(D968,Categories!D:D,0))</f>
        <v>17</v>
      </c>
      <c r="D968" s="88" t="s">
        <v>46</v>
      </c>
      <c r="E968">
        <v>0</v>
      </c>
    </row>
    <row r="969" spans="1:5" x14ac:dyDescent="0.4">
      <c r="A969" t="s">
        <v>651</v>
      </c>
      <c r="B969" t="s">
        <v>652</v>
      </c>
      <c r="C969">
        <f>INDEX(Categories!C:C,MATCH(D969,Categories!D:D,0))</f>
        <v>18</v>
      </c>
      <c r="D969" s="88" t="s">
        <v>47</v>
      </c>
      <c r="E969">
        <v>0</v>
      </c>
    </row>
    <row r="970" spans="1:5" x14ac:dyDescent="0.4">
      <c r="A970" t="s">
        <v>651</v>
      </c>
      <c r="B970" t="s">
        <v>652</v>
      </c>
      <c r="C970">
        <f>INDEX(Categories!C:C,MATCH(D970,Categories!D:D,0))</f>
        <v>20</v>
      </c>
      <c r="D970" s="88" t="s">
        <v>49</v>
      </c>
      <c r="E970">
        <v>0</v>
      </c>
    </row>
    <row r="971" spans="1:5" x14ac:dyDescent="0.4">
      <c r="A971" t="s">
        <v>651</v>
      </c>
      <c r="B971" t="s">
        <v>652</v>
      </c>
      <c r="C971">
        <f>INDEX(Categories!C:C,MATCH(D971,Categories!D:D,0))</f>
        <v>21</v>
      </c>
      <c r="D971" s="88" t="s">
        <v>50</v>
      </c>
      <c r="E971">
        <v>0</v>
      </c>
    </row>
    <row r="972" spans="1:5" x14ac:dyDescent="0.4">
      <c r="A972" t="s">
        <v>651</v>
      </c>
      <c r="B972" t="s">
        <v>652</v>
      </c>
      <c r="C972">
        <f>INDEX(Categories!C:C,MATCH(D972,Categories!D:D,0))</f>
        <v>22</v>
      </c>
      <c r="D972" s="88" t="s">
        <v>51</v>
      </c>
      <c r="E972">
        <v>0</v>
      </c>
    </row>
    <row r="973" spans="1:5" x14ac:dyDescent="0.4">
      <c r="A973" t="s">
        <v>651</v>
      </c>
      <c r="B973" t="s">
        <v>652</v>
      </c>
      <c r="C973">
        <f>INDEX(Categories!C:C,MATCH(D973,Categories!D:D,0))</f>
        <v>23</v>
      </c>
      <c r="D973" s="88" t="s">
        <v>52</v>
      </c>
      <c r="E973">
        <v>0</v>
      </c>
    </row>
    <row r="974" spans="1:5" x14ac:dyDescent="0.4">
      <c r="A974" t="s">
        <v>651</v>
      </c>
      <c r="B974" t="s">
        <v>652</v>
      </c>
      <c r="C974">
        <f>INDEX(Categories!C:C,MATCH(D974,Categories!D:D,0))</f>
        <v>24</v>
      </c>
      <c r="D974" s="88" t="s">
        <v>53</v>
      </c>
      <c r="E974">
        <v>0</v>
      </c>
    </row>
    <row r="975" spans="1:5" x14ac:dyDescent="0.4">
      <c r="A975" t="s">
        <v>651</v>
      </c>
      <c r="B975" t="s">
        <v>652</v>
      </c>
      <c r="C975">
        <f>INDEX(Categories!C:C,MATCH(D975,Categories!D:D,0))</f>
        <v>25</v>
      </c>
      <c r="D975" s="88" t="s">
        <v>56</v>
      </c>
      <c r="E975">
        <v>0</v>
      </c>
    </row>
    <row r="976" spans="1:5" x14ac:dyDescent="0.4">
      <c r="A976" t="s">
        <v>651</v>
      </c>
      <c r="B976" t="s">
        <v>652</v>
      </c>
      <c r="C976">
        <f>INDEX(Categories!C:C,MATCH(D976,Categories!D:D,0))</f>
        <v>5</v>
      </c>
      <c r="D976" s="88" t="s">
        <v>32</v>
      </c>
      <c r="E976">
        <v>0</v>
      </c>
    </row>
    <row r="977" spans="1:5" x14ac:dyDescent="0.4">
      <c r="A977" t="s">
        <v>651</v>
      </c>
      <c r="B977" t="s">
        <v>652</v>
      </c>
      <c r="C977">
        <f>INDEX(Categories!C:C,MATCH(D977,Categories!D:D,0))</f>
        <v>8</v>
      </c>
      <c r="D977" s="88" t="s">
        <v>36</v>
      </c>
      <c r="E977">
        <v>0</v>
      </c>
    </row>
    <row r="978" spans="1:5" x14ac:dyDescent="0.4">
      <c r="A978" t="s">
        <v>651</v>
      </c>
      <c r="B978" t="s">
        <v>652</v>
      </c>
      <c r="C978">
        <f>INDEX(Categories!C:C,MATCH(D978,Categories!D:D,0))</f>
        <v>9</v>
      </c>
      <c r="D978" s="88" t="s">
        <v>37</v>
      </c>
      <c r="E978">
        <v>0</v>
      </c>
    </row>
    <row r="979" spans="1:5" x14ac:dyDescent="0.4">
      <c r="A979" t="s">
        <v>651</v>
      </c>
      <c r="B979" t="s">
        <v>652</v>
      </c>
      <c r="C979">
        <f>INDEX(Categories!C:C,MATCH(D979,Categories!D:D,0))</f>
        <v>11</v>
      </c>
      <c r="D979" s="88" t="s">
        <v>601</v>
      </c>
      <c r="E979">
        <v>0</v>
      </c>
    </row>
    <row r="980" spans="1:5" x14ac:dyDescent="0.4">
      <c r="A980" t="s">
        <v>651</v>
      </c>
      <c r="B980" t="s">
        <v>652</v>
      </c>
      <c r="C980">
        <f>INDEX(Categories!C:C,MATCH(D980,Categories!D:D,0))</f>
        <v>12</v>
      </c>
      <c r="D980" s="88" t="s">
        <v>602</v>
      </c>
      <c r="E980">
        <v>0</v>
      </c>
    </row>
    <row r="981" spans="1:5" x14ac:dyDescent="0.4">
      <c r="A981" t="s">
        <v>651</v>
      </c>
      <c r="B981" t="s">
        <v>652</v>
      </c>
      <c r="C981">
        <f>INDEX(Categories!C:C,MATCH(D981,Categories!D:D,0))</f>
        <v>13</v>
      </c>
      <c r="D981" s="88" t="s">
        <v>604</v>
      </c>
      <c r="E981">
        <v>0</v>
      </c>
    </row>
    <row r="982" spans="1:5" x14ac:dyDescent="0.4">
      <c r="A982" t="s">
        <v>651</v>
      </c>
      <c r="B982" t="s">
        <v>652</v>
      </c>
      <c r="C982">
        <f>INDEX(Categories!C:C,MATCH(D982,Categories!D:D,0))</f>
        <v>14</v>
      </c>
      <c r="D982" s="88" t="s">
        <v>41</v>
      </c>
      <c r="E982">
        <v>0</v>
      </c>
    </row>
    <row r="983" spans="1:5" x14ac:dyDescent="0.4">
      <c r="A983" t="s">
        <v>651</v>
      </c>
      <c r="B983" t="s">
        <v>652</v>
      </c>
      <c r="C983">
        <f>INDEX(Categories!C:C,MATCH(D983,Categories!D:D,0))</f>
        <v>19</v>
      </c>
      <c r="D983" s="88" t="s">
        <v>48</v>
      </c>
      <c r="E983">
        <v>0</v>
      </c>
    </row>
    <row r="984" spans="1:5" x14ac:dyDescent="0.4">
      <c r="A984" t="s">
        <v>651</v>
      </c>
      <c r="B984" t="s">
        <v>652</v>
      </c>
      <c r="C984">
        <f>INDEX(Categories!C:C,MATCH(D984,Categories!D:D,0))</f>
        <v>26</v>
      </c>
      <c r="D984" s="88" t="s">
        <v>57</v>
      </c>
      <c r="E984">
        <v>0</v>
      </c>
    </row>
    <row r="985" spans="1:5" x14ac:dyDescent="0.4">
      <c r="A985" t="s">
        <v>651</v>
      </c>
      <c r="B985" t="s">
        <v>652</v>
      </c>
      <c r="C985">
        <f>INDEX(Categories!C:C,MATCH(D985,Categories!D:D,0))</f>
        <v>27</v>
      </c>
      <c r="D985" s="88" t="s">
        <v>58</v>
      </c>
      <c r="E985">
        <v>0</v>
      </c>
    </row>
    <row r="986" spans="1:5" x14ac:dyDescent="0.4">
      <c r="A986" t="s">
        <v>651</v>
      </c>
      <c r="B986" t="s">
        <v>652</v>
      </c>
      <c r="C986">
        <f>INDEX(Categories!C:C,MATCH(D986,Categories!D:D,0))</f>
        <v>28</v>
      </c>
      <c r="D986" s="88" t="s">
        <v>59</v>
      </c>
      <c r="E986">
        <v>0</v>
      </c>
    </row>
    <row r="987" spans="1:5" x14ac:dyDescent="0.4">
      <c r="A987" t="s">
        <v>651</v>
      </c>
      <c r="B987" t="s">
        <v>652</v>
      </c>
      <c r="C987">
        <f>INDEX(Categories!C:C,MATCH(D987,Categories!D:D,0))</f>
        <v>29</v>
      </c>
      <c r="D987" s="88" t="s">
        <v>92</v>
      </c>
      <c r="E987">
        <v>0</v>
      </c>
    </row>
    <row r="988" spans="1:5" x14ac:dyDescent="0.4">
      <c r="A988" t="s">
        <v>653</v>
      </c>
      <c r="B988" t="s">
        <v>654</v>
      </c>
      <c r="C988">
        <f>INDEX(Categories!C:C,MATCH(D988,Categories!D:D,0))</f>
        <v>1</v>
      </c>
      <c r="D988" s="88" t="s">
        <v>595</v>
      </c>
      <c r="E988">
        <v>18476</v>
      </c>
    </row>
    <row r="989" spans="1:5" x14ac:dyDescent="0.4">
      <c r="A989" t="s">
        <v>653</v>
      </c>
      <c r="B989" t="s">
        <v>654</v>
      </c>
      <c r="C989">
        <f>INDEX(Categories!C:C,MATCH(D989,Categories!D:D,0))</f>
        <v>2</v>
      </c>
      <c r="D989" s="88" t="s">
        <v>597</v>
      </c>
      <c r="E989">
        <v>0</v>
      </c>
    </row>
    <row r="990" spans="1:5" x14ac:dyDescent="0.4">
      <c r="A990" t="s">
        <v>653</v>
      </c>
      <c r="B990" t="s">
        <v>654</v>
      </c>
      <c r="C990">
        <f>INDEX(Categories!C:C,MATCH(D990,Categories!D:D,0))</f>
        <v>3</v>
      </c>
      <c r="D990" s="88" t="s">
        <v>30</v>
      </c>
      <c r="E990">
        <v>0</v>
      </c>
    </row>
    <row r="991" spans="1:5" x14ac:dyDescent="0.4">
      <c r="A991" t="s">
        <v>653</v>
      </c>
      <c r="B991" t="s">
        <v>654</v>
      </c>
      <c r="C991">
        <f>INDEX(Categories!C:C,MATCH(D991,Categories!D:D,0))</f>
        <v>4</v>
      </c>
      <c r="D991" s="88" t="s">
        <v>31</v>
      </c>
      <c r="E991">
        <v>0</v>
      </c>
    </row>
    <row r="992" spans="1:5" x14ac:dyDescent="0.4">
      <c r="A992" t="s">
        <v>653</v>
      </c>
      <c r="B992" t="s">
        <v>654</v>
      </c>
      <c r="C992">
        <f>INDEX(Categories!C:C,MATCH(D992,Categories!D:D,0))</f>
        <v>6</v>
      </c>
      <c r="D992" s="88" t="s">
        <v>34</v>
      </c>
      <c r="E992">
        <v>0</v>
      </c>
    </row>
    <row r="993" spans="1:5" x14ac:dyDescent="0.4">
      <c r="A993" t="s">
        <v>653</v>
      </c>
      <c r="B993" t="s">
        <v>654</v>
      </c>
      <c r="C993">
        <f>INDEX(Categories!C:C,MATCH(D993,Categories!D:D,0))</f>
        <v>7</v>
      </c>
      <c r="D993" s="88" t="s">
        <v>35</v>
      </c>
      <c r="E993">
        <v>6240</v>
      </c>
    </row>
    <row r="994" spans="1:5" x14ac:dyDescent="0.4">
      <c r="A994" t="s">
        <v>653</v>
      </c>
      <c r="B994" t="s">
        <v>654</v>
      </c>
      <c r="C994">
        <f>INDEX(Categories!C:C,MATCH(D994,Categories!D:D,0))</f>
        <v>10</v>
      </c>
      <c r="D994" s="88" t="s">
        <v>38</v>
      </c>
      <c r="E994">
        <v>1775</v>
      </c>
    </row>
    <row r="995" spans="1:5" x14ac:dyDescent="0.4">
      <c r="A995" t="s">
        <v>653</v>
      </c>
      <c r="B995" t="s">
        <v>654</v>
      </c>
      <c r="C995">
        <f>INDEX(Categories!C:C,MATCH(D995,Categories!D:D,0))</f>
        <v>15</v>
      </c>
      <c r="D995" s="88" t="s">
        <v>42</v>
      </c>
      <c r="E995">
        <v>0</v>
      </c>
    </row>
    <row r="996" spans="1:5" x14ac:dyDescent="0.4">
      <c r="A996" t="s">
        <v>653</v>
      </c>
      <c r="B996" t="s">
        <v>654</v>
      </c>
      <c r="C996">
        <f>INDEX(Categories!C:C,MATCH(D996,Categories!D:D,0))</f>
        <v>16</v>
      </c>
      <c r="D996" s="88" t="s">
        <v>45</v>
      </c>
      <c r="E996">
        <v>25348</v>
      </c>
    </row>
    <row r="997" spans="1:5" x14ac:dyDescent="0.4">
      <c r="A997" t="s">
        <v>653</v>
      </c>
      <c r="B997" t="s">
        <v>654</v>
      </c>
      <c r="C997">
        <f>INDEX(Categories!C:C,MATCH(D997,Categories!D:D,0))</f>
        <v>17</v>
      </c>
      <c r="D997" s="88" t="s">
        <v>46</v>
      </c>
      <c r="E997">
        <v>0</v>
      </c>
    </row>
    <row r="998" spans="1:5" x14ac:dyDescent="0.4">
      <c r="A998" t="s">
        <v>653</v>
      </c>
      <c r="B998" t="s">
        <v>654</v>
      </c>
      <c r="C998">
        <f>INDEX(Categories!C:C,MATCH(D998,Categories!D:D,0))</f>
        <v>18</v>
      </c>
      <c r="D998" s="88" t="s">
        <v>47</v>
      </c>
      <c r="E998">
        <v>0</v>
      </c>
    </row>
    <row r="999" spans="1:5" x14ac:dyDescent="0.4">
      <c r="A999" t="s">
        <v>653</v>
      </c>
      <c r="B999" t="s">
        <v>654</v>
      </c>
      <c r="C999">
        <f>INDEX(Categories!C:C,MATCH(D999,Categories!D:D,0))</f>
        <v>20</v>
      </c>
      <c r="D999" s="88" t="s">
        <v>49</v>
      </c>
      <c r="E999">
        <v>0</v>
      </c>
    </row>
    <row r="1000" spans="1:5" x14ac:dyDescent="0.4">
      <c r="A1000" t="s">
        <v>653</v>
      </c>
      <c r="B1000" t="s">
        <v>654</v>
      </c>
      <c r="C1000">
        <f>INDEX(Categories!C:C,MATCH(D1000,Categories!D:D,0))</f>
        <v>21</v>
      </c>
      <c r="D1000" s="88" t="s">
        <v>50</v>
      </c>
      <c r="E1000">
        <v>0</v>
      </c>
    </row>
    <row r="1001" spans="1:5" x14ac:dyDescent="0.4">
      <c r="A1001" t="s">
        <v>653</v>
      </c>
      <c r="B1001" t="s">
        <v>654</v>
      </c>
      <c r="C1001">
        <f>INDEX(Categories!C:C,MATCH(D1001,Categories!D:D,0))</f>
        <v>22</v>
      </c>
      <c r="D1001" s="88" t="s">
        <v>51</v>
      </c>
      <c r="E1001">
        <v>0</v>
      </c>
    </row>
    <row r="1002" spans="1:5" x14ac:dyDescent="0.4">
      <c r="A1002" t="s">
        <v>653</v>
      </c>
      <c r="B1002" t="s">
        <v>654</v>
      </c>
      <c r="C1002">
        <f>INDEX(Categories!C:C,MATCH(D1002,Categories!D:D,0))</f>
        <v>23</v>
      </c>
      <c r="D1002" s="88" t="s">
        <v>52</v>
      </c>
      <c r="E1002">
        <v>0</v>
      </c>
    </row>
    <row r="1003" spans="1:5" x14ac:dyDescent="0.4">
      <c r="A1003" t="s">
        <v>653</v>
      </c>
      <c r="B1003" t="s">
        <v>654</v>
      </c>
      <c r="C1003">
        <f>INDEX(Categories!C:C,MATCH(D1003,Categories!D:D,0))</f>
        <v>24</v>
      </c>
      <c r="D1003" s="88" t="s">
        <v>53</v>
      </c>
      <c r="E1003">
        <v>0</v>
      </c>
    </row>
    <row r="1004" spans="1:5" x14ac:dyDescent="0.4">
      <c r="A1004" t="s">
        <v>653</v>
      </c>
      <c r="B1004" t="s">
        <v>654</v>
      </c>
      <c r="C1004">
        <f>INDEX(Categories!C:C,MATCH(D1004,Categories!D:D,0))</f>
        <v>25</v>
      </c>
      <c r="D1004" s="88" t="s">
        <v>56</v>
      </c>
      <c r="E1004">
        <v>0</v>
      </c>
    </row>
    <row r="1005" spans="1:5" x14ac:dyDescent="0.4">
      <c r="A1005" t="s">
        <v>653</v>
      </c>
      <c r="B1005" t="s">
        <v>654</v>
      </c>
      <c r="C1005">
        <f>INDEX(Categories!C:C,MATCH(D1005,Categories!D:D,0))</f>
        <v>5</v>
      </c>
      <c r="D1005" s="88" t="s">
        <v>32</v>
      </c>
      <c r="E1005">
        <v>0</v>
      </c>
    </row>
    <row r="1006" spans="1:5" x14ac:dyDescent="0.4">
      <c r="A1006" t="s">
        <v>653</v>
      </c>
      <c r="B1006" t="s">
        <v>654</v>
      </c>
      <c r="C1006">
        <f>INDEX(Categories!C:C,MATCH(D1006,Categories!D:D,0))</f>
        <v>8</v>
      </c>
      <c r="D1006" s="88" t="s">
        <v>36</v>
      </c>
      <c r="E1006">
        <v>0</v>
      </c>
    </row>
    <row r="1007" spans="1:5" x14ac:dyDescent="0.4">
      <c r="A1007" t="s">
        <v>653</v>
      </c>
      <c r="B1007" t="s">
        <v>654</v>
      </c>
      <c r="C1007">
        <f>INDEX(Categories!C:C,MATCH(D1007,Categories!D:D,0))</f>
        <v>9</v>
      </c>
      <c r="D1007" s="88" t="s">
        <v>37</v>
      </c>
      <c r="E1007">
        <v>0</v>
      </c>
    </row>
    <row r="1008" spans="1:5" x14ac:dyDescent="0.4">
      <c r="A1008" t="s">
        <v>653</v>
      </c>
      <c r="B1008" t="s">
        <v>654</v>
      </c>
      <c r="C1008">
        <f>INDEX(Categories!C:C,MATCH(D1008,Categories!D:D,0))</f>
        <v>11</v>
      </c>
      <c r="D1008" s="88" t="s">
        <v>601</v>
      </c>
      <c r="E1008">
        <v>0</v>
      </c>
    </row>
    <row r="1009" spans="1:5" x14ac:dyDescent="0.4">
      <c r="A1009" t="s">
        <v>653</v>
      </c>
      <c r="B1009" t="s">
        <v>654</v>
      </c>
      <c r="C1009">
        <f>INDEX(Categories!C:C,MATCH(D1009,Categories!D:D,0))</f>
        <v>12</v>
      </c>
      <c r="D1009" s="88" t="s">
        <v>602</v>
      </c>
      <c r="E1009">
        <v>0</v>
      </c>
    </row>
    <row r="1010" spans="1:5" x14ac:dyDescent="0.4">
      <c r="A1010" t="s">
        <v>653</v>
      </c>
      <c r="B1010" t="s">
        <v>654</v>
      </c>
      <c r="C1010">
        <f>INDEX(Categories!C:C,MATCH(D1010,Categories!D:D,0))</f>
        <v>13</v>
      </c>
      <c r="D1010" s="88" t="s">
        <v>604</v>
      </c>
      <c r="E1010">
        <v>0</v>
      </c>
    </row>
    <row r="1011" spans="1:5" x14ac:dyDescent="0.4">
      <c r="A1011" t="s">
        <v>653</v>
      </c>
      <c r="B1011" t="s">
        <v>654</v>
      </c>
      <c r="C1011">
        <f>INDEX(Categories!C:C,MATCH(D1011,Categories!D:D,0))</f>
        <v>14</v>
      </c>
      <c r="D1011" s="88" t="s">
        <v>41</v>
      </c>
      <c r="E1011">
        <v>0</v>
      </c>
    </row>
    <row r="1012" spans="1:5" x14ac:dyDescent="0.4">
      <c r="A1012" t="s">
        <v>653</v>
      </c>
      <c r="B1012" t="s">
        <v>654</v>
      </c>
      <c r="C1012">
        <f>INDEX(Categories!C:C,MATCH(D1012,Categories!D:D,0))</f>
        <v>19</v>
      </c>
      <c r="D1012" s="88" t="s">
        <v>48</v>
      </c>
      <c r="E1012">
        <v>0</v>
      </c>
    </row>
    <row r="1013" spans="1:5" x14ac:dyDescent="0.4">
      <c r="A1013" t="s">
        <v>653</v>
      </c>
      <c r="B1013" t="s">
        <v>654</v>
      </c>
      <c r="C1013">
        <f>INDEX(Categories!C:C,MATCH(D1013,Categories!D:D,0))</f>
        <v>26</v>
      </c>
      <c r="D1013" s="88" t="s">
        <v>57</v>
      </c>
      <c r="E1013">
        <v>0</v>
      </c>
    </row>
    <row r="1014" spans="1:5" x14ac:dyDescent="0.4">
      <c r="A1014" t="s">
        <v>653</v>
      </c>
      <c r="B1014" t="s">
        <v>654</v>
      </c>
      <c r="C1014">
        <f>INDEX(Categories!C:C,MATCH(D1014,Categories!D:D,0))</f>
        <v>27</v>
      </c>
      <c r="D1014" s="88" t="s">
        <v>58</v>
      </c>
      <c r="E1014">
        <v>0</v>
      </c>
    </row>
    <row r="1015" spans="1:5" x14ac:dyDescent="0.4">
      <c r="A1015" t="s">
        <v>653</v>
      </c>
      <c r="B1015" t="s">
        <v>654</v>
      </c>
      <c r="C1015">
        <f>INDEX(Categories!C:C,MATCH(D1015,Categories!D:D,0))</f>
        <v>28</v>
      </c>
      <c r="D1015" s="88" t="s">
        <v>59</v>
      </c>
      <c r="E1015">
        <v>0</v>
      </c>
    </row>
    <row r="1016" spans="1:5" x14ac:dyDescent="0.4">
      <c r="A1016" t="s">
        <v>653</v>
      </c>
      <c r="B1016" t="s">
        <v>654</v>
      </c>
      <c r="C1016">
        <f>INDEX(Categories!C:C,MATCH(D1016,Categories!D:D,0))</f>
        <v>29</v>
      </c>
      <c r="D1016" s="88" t="s">
        <v>92</v>
      </c>
      <c r="E1016">
        <v>0</v>
      </c>
    </row>
    <row r="1017" spans="1:5" x14ac:dyDescent="0.4">
      <c r="A1017" t="s">
        <v>655</v>
      </c>
      <c r="B1017" t="s">
        <v>656</v>
      </c>
      <c r="C1017">
        <f>INDEX(Categories!C:C,MATCH(D1017,Categories!D:D,0))</f>
        <v>1</v>
      </c>
      <c r="D1017" s="88" t="s">
        <v>595</v>
      </c>
      <c r="E1017">
        <v>0</v>
      </c>
    </row>
    <row r="1018" spans="1:5" x14ac:dyDescent="0.4">
      <c r="A1018" t="s">
        <v>655</v>
      </c>
      <c r="B1018" t="s">
        <v>656</v>
      </c>
      <c r="C1018">
        <f>INDEX(Categories!C:C,MATCH(D1018,Categories!D:D,0))</f>
        <v>2</v>
      </c>
      <c r="D1018" s="88" t="s">
        <v>597</v>
      </c>
      <c r="E1018">
        <v>0</v>
      </c>
    </row>
    <row r="1019" spans="1:5" x14ac:dyDescent="0.4">
      <c r="A1019" t="s">
        <v>655</v>
      </c>
      <c r="B1019" t="s">
        <v>656</v>
      </c>
      <c r="C1019">
        <f>INDEX(Categories!C:C,MATCH(D1019,Categories!D:D,0))</f>
        <v>3</v>
      </c>
      <c r="D1019" s="88" t="s">
        <v>30</v>
      </c>
      <c r="E1019">
        <v>0</v>
      </c>
    </row>
    <row r="1020" spans="1:5" x14ac:dyDescent="0.4">
      <c r="A1020" t="s">
        <v>655</v>
      </c>
      <c r="B1020" t="s">
        <v>656</v>
      </c>
      <c r="C1020">
        <f>INDEX(Categories!C:C,MATCH(D1020,Categories!D:D,0))</f>
        <v>4</v>
      </c>
      <c r="D1020" s="88" t="s">
        <v>31</v>
      </c>
      <c r="E1020">
        <v>0</v>
      </c>
    </row>
    <row r="1021" spans="1:5" x14ac:dyDescent="0.4">
      <c r="A1021" t="s">
        <v>655</v>
      </c>
      <c r="B1021" t="s">
        <v>656</v>
      </c>
      <c r="C1021">
        <f>INDEX(Categories!C:C,MATCH(D1021,Categories!D:D,0))</f>
        <v>6</v>
      </c>
      <c r="D1021" s="88" t="s">
        <v>34</v>
      </c>
      <c r="E1021">
        <v>0</v>
      </c>
    </row>
    <row r="1022" spans="1:5" x14ac:dyDescent="0.4">
      <c r="A1022" t="s">
        <v>655</v>
      </c>
      <c r="B1022" t="s">
        <v>656</v>
      </c>
      <c r="C1022">
        <f>INDEX(Categories!C:C,MATCH(D1022,Categories!D:D,0))</f>
        <v>7</v>
      </c>
      <c r="D1022" s="88" t="s">
        <v>35</v>
      </c>
      <c r="E1022">
        <v>0</v>
      </c>
    </row>
    <row r="1023" spans="1:5" x14ac:dyDescent="0.4">
      <c r="A1023" t="s">
        <v>655</v>
      </c>
      <c r="B1023" t="s">
        <v>656</v>
      </c>
      <c r="C1023">
        <f>INDEX(Categories!C:C,MATCH(D1023,Categories!D:D,0))</f>
        <v>10</v>
      </c>
      <c r="D1023" s="88" t="s">
        <v>38</v>
      </c>
      <c r="E1023">
        <v>0</v>
      </c>
    </row>
    <row r="1024" spans="1:5" x14ac:dyDescent="0.4">
      <c r="A1024" t="s">
        <v>655</v>
      </c>
      <c r="B1024" t="s">
        <v>656</v>
      </c>
      <c r="C1024">
        <f>INDEX(Categories!C:C,MATCH(D1024,Categories!D:D,0))</f>
        <v>15</v>
      </c>
      <c r="D1024" s="88" t="s">
        <v>42</v>
      </c>
      <c r="E1024">
        <v>0</v>
      </c>
    </row>
    <row r="1025" spans="1:5" x14ac:dyDescent="0.4">
      <c r="A1025" t="s">
        <v>655</v>
      </c>
      <c r="B1025" t="s">
        <v>656</v>
      </c>
      <c r="C1025">
        <f>INDEX(Categories!C:C,MATCH(D1025,Categories!D:D,0))</f>
        <v>16</v>
      </c>
      <c r="D1025" s="88" t="s">
        <v>45</v>
      </c>
      <c r="E1025">
        <v>0</v>
      </c>
    </row>
    <row r="1026" spans="1:5" x14ac:dyDescent="0.4">
      <c r="A1026" t="s">
        <v>655</v>
      </c>
      <c r="B1026" t="s">
        <v>656</v>
      </c>
      <c r="C1026">
        <f>INDEX(Categories!C:C,MATCH(D1026,Categories!D:D,0))</f>
        <v>17</v>
      </c>
      <c r="D1026" s="88" t="s">
        <v>46</v>
      </c>
      <c r="E1026">
        <v>0</v>
      </c>
    </row>
    <row r="1027" spans="1:5" x14ac:dyDescent="0.4">
      <c r="A1027" t="s">
        <v>655</v>
      </c>
      <c r="B1027" t="s">
        <v>656</v>
      </c>
      <c r="C1027">
        <f>INDEX(Categories!C:C,MATCH(D1027,Categories!D:D,0))</f>
        <v>18</v>
      </c>
      <c r="D1027" s="88" t="s">
        <v>47</v>
      </c>
      <c r="E1027">
        <v>0</v>
      </c>
    </row>
    <row r="1028" spans="1:5" x14ac:dyDescent="0.4">
      <c r="A1028" t="s">
        <v>655</v>
      </c>
      <c r="B1028" t="s">
        <v>656</v>
      </c>
      <c r="C1028">
        <f>INDEX(Categories!C:C,MATCH(D1028,Categories!D:D,0))</f>
        <v>20</v>
      </c>
      <c r="D1028" s="88" t="s">
        <v>49</v>
      </c>
      <c r="E1028">
        <v>0</v>
      </c>
    </row>
    <row r="1029" spans="1:5" x14ac:dyDescent="0.4">
      <c r="A1029" t="s">
        <v>655</v>
      </c>
      <c r="B1029" t="s">
        <v>656</v>
      </c>
      <c r="C1029">
        <f>INDEX(Categories!C:C,MATCH(D1029,Categories!D:D,0))</f>
        <v>21</v>
      </c>
      <c r="D1029" s="88" t="s">
        <v>50</v>
      </c>
      <c r="E1029">
        <v>0</v>
      </c>
    </row>
    <row r="1030" spans="1:5" x14ac:dyDescent="0.4">
      <c r="A1030" t="s">
        <v>655</v>
      </c>
      <c r="B1030" t="s">
        <v>656</v>
      </c>
      <c r="C1030">
        <f>INDEX(Categories!C:C,MATCH(D1030,Categories!D:D,0))</f>
        <v>22</v>
      </c>
      <c r="D1030" s="88" t="s">
        <v>51</v>
      </c>
      <c r="E1030">
        <v>0</v>
      </c>
    </row>
    <row r="1031" spans="1:5" x14ac:dyDescent="0.4">
      <c r="A1031" t="s">
        <v>655</v>
      </c>
      <c r="B1031" t="s">
        <v>656</v>
      </c>
      <c r="C1031">
        <f>INDEX(Categories!C:C,MATCH(D1031,Categories!D:D,0))</f>
        <v>23</v>
      </c>
      <c r="D1031" s="88" t="s">
        <v>52</v>
      </c>
      <c r="E1031">
        <v>0</v>
      </c>
    </row>
    <row r="1032" spans="1:5" x14ac:dyDescent="0.4">
      <c r="A1032" t="s">
        <v>655</v>
      </c>
      <c r="B1032" t="s">
        <v>656</v>
      </c>
      <c r="C1032">
        <f>INDEX(Categories!C:C,MATCH(D1032,Categories!D:D,0))</f>
        <v>24</v>
      </c>
      <c r="D1032" s="88" t="s">
        <v>53</v>
      </c>
      <c r="E1032">
        <v>0</v>
      </c>
    </row>
    <row r="1033" spans="1:5" x14ac:dyDescent="0.4">
      <c r="A1033" t="s">
        <v>655</v>
      </c>
      <c r="B1033" t="s">
        <v>656</v>
      </c>
      <c r="C1033">
        <f>INDEX(Categories!C:C,MATCH(D1033,Categories!D:D,0))</f>
        <v>25</v>
      </c>
      <c r="D1033" s="88" t="s">
        <v>56</v>
      </c>
      <c r="E1033">
        <v>0</v>
      </c>
    </row>
    <row r="1034" spans="1:5" x14ac:dyDescent="0.4">
      <c r="A1034" t="s">
        <v>655</v>
      </c>
      <c r="B1034" t="s">
        <v>656</v>
      </c>
      <c r="C1034">
        <f>INDEX(Categories!C:C,MATCH(D1034,Categories!D:D,0))</f>
        <v>5</v>
      </c>
      <c r="D1034" s="88" t="s">
        <v>32</v>
      </c>
      <c r="E1034">
        <v>0</v>
      </c>
    </row>
    <row r="1035" spans="1:5" x14ac:dyDescent="0.4">
      <c r="A1035" t="s">
        <v>655</v>
      </c>
      <c r="B1035" t="s">
        <v>656</v>
      </c>
      <c r="C1035">
        <f>INDEX(Categories!C:C,MATCH(D1035,Categories!D:D,0))</f>
        <v>8</v>
      </c>
      <c r="D1035" s="88" t="s">
        <v>36</v>
      </c>
      <c r="E1035">
        <v>0</v>
      </c>
    </row>
    <row r="1036" spans="1:5" x14ac:dyDescent="0.4">
      <c r="A1036" t="s">
        <v>655</v>
      </c>
      <c r="B1036" t="s">
        <v>656</v>
      </c>
      <c r="C1036">
        <f>INDEX(Categories!C:C,MATCH(D1036,Categories!D:D,0))</f>
        <v>9</v>
      </c>
      <c r="D1036" s="88" t="s">
        <v>37</v>
      </c>
      <c r="E1036">
        <v>0</v>
      </c>
    </row>
    <row r="1037" spans="1:5" x14ac:dyDescent="0.4">
      <c r="A1037" t="s">
        <v>655</v>
      </c>
      <c r="B1037" t="s">
        <v>656</v>
      </c>
      <c r="C1037">
        <f>INDEX(Categories!C:C,MATCH(D1037,Categories!D:D,0))</f>
        <v>11</v>
      </c>
      <c r="D1037" s="88" t="s">
        <v>601</v>
      </c>
      <c r="E1037">
        <v>0</v>
      </c>
    </row>
    <row r="1038" spans="1:5" x14ac:dyDescent="0.4">
      <c r="A1038" t="s">
        <v>655</v>
      </c>
      <c r="B1038" t="s">
        <v>656</v>
      </c>
      <c r="C1038">
        <f>INDEX(Categories!C:C,MATCH(D1038,Categories!D:D,0))</f>
        <v>12</v>
      </c>
      <c r="D1038" s="88" t="s">
        <v>602</v>
      </c>
      <c r="E1038">
        <v>0</v>
      </c>
    </row>
    <row r="1039" spans="1:5" x14ac:dyDescent="0.4">
      <c r="A1039" t="s">
        <v>655</v>
      </c>
      <c r="B1039" t="s">
        <v>656</v>
      </c>
      <c r="C1039">
        <f>INDEX(Categories!C:C,MATCH(D1039,Categories!D:D,0))</f>
        <v>13</v>
      </c>
      <c r="D1039" s="88" t="s">
        <v>604</v>
      </c>
      <c r="E1039">
        <v>0</v>
      </c>
    </row>
    <row r="1040" spans="1:5" x14ac:dyDescent="0.4">
      <c r="A1040" t="s">
        <v>655</v>
      </c>
      <c r="B1040" t="s">
        <v>656</v>
      </c>
      <c r="C1040">
        <f>INDEX(Categories!C:C,MATCH(D1040,Categories!D:D,0))</f>
        <v>14</v>
      </c>
      <c r="D1040" s="88" t="s">
        <v>41</v>
      </c>
      <c r="E1040">
        <v>0</v>
      </c>
    </row>
    <row r="1041" spans="1:5" x14ac:dyDescent="0.4">
      <c r="A1041" t="s">
        <v>655</v>
      </c>
      <c r="B1041" t="s">
        <v>656</v>
      </c>
      <c r="C1041">
        <f>INDEX(Categories!C:C,MATCH(D1041,Categories!D:D,0))</f>
        <v>19</v>
      </c>
      <c r="D1041" s="88" t="s">
        <v>48</v>
      </c>
      <c r="E1041">
        <v>0</v>
      </c>
    </row>
    <row r="1042" spans="1:5" x14ac:dyDescent="0.4">
      <c r="A1042" t="s">
        <v>655</v>
      </c>
      <c r="B1042" t="s">
        <v>656</v>
      </c>
      <c r="C1042">
        <f>INDEX(Categories!C:C,MATCH(D1042,Categories!D:D,0))</f>
        <v>26</v>
      </c>
      <c r="D1042" s="88" t="s">
        <v>57</v>
      </c>
      <c r="E1042">
        <v>0</v>
      </c>
    </row>
    <row r="1043" spans="1:5" x14ac:dyDescent="0.4">
      <c r="A1043" t="s">
        <v>655</v>
      </c>
      <c r="B1043" t="s">
        <v>656</v>
      </c>
      <c r="C1043">
        <f>INDEX(Categories!C:C,MATCH(D1043,Categories!D:D,0))</f>
        <v>27</v>
      </c>
      <c r="D1043" s="88" t="s">
        <v>58</v>
      </c>
      <c r="E1043">
        <v>0</v>
      </c>
    </row>
    <row r="1044" spans="1:5" x14ac:dyDescent="0.4">
      <c r="A1044" t="s">
        <v>655</v>
      </c>
      <c r="B1044" t="s">
        <v>656</v>
      </c>
      <c r="C1044">
        <f>INDEX(Categories!C:C,MATCH(D1044,Categories!D:D,0))</f>
        <v>28</v>
      </c>
      <c r="D1044" s="88" t="s">
        <v>59</v>
      </c>
      <c r="E1044">
        <v>0</v>
      </c>
    </row>
    <row r="1045" spans="1:5" x14ac:dyDescent="0.4">
      <c r="A1045" t="s">
        <v>655</v>
      </c>
      <c r="B1045" t="s">
        <v>656</v>
      </c>
      <c r="C1045">
        <f>INDEX(Categories!C:C,MATCH(D1045,Categories!D:D,0))</f>
        <v>29</v>
      </c>
      <c r="D1045" s="88" t="s">
        <v>92</v>
      </c>
      <c r="E1045">
        <v>0</v>
      </c>
    </row>
    <row r="1046" spans="1:5" x14ac:dyDescent="0.4">
      <c r="A1046" t="s">
        <v>160</v>
      </c>
      <c r="B1046" t="s">
        <v>159</v>
      </c>
      <c r="C1046">
        <f>INDEX(Categories!C:C,MATCH(D1046,Categories!D:D,0))</f>
        <v>1</v>
      </c>
      <c r="D1046" s="88" t="s">
        <v>595</v>
      </c>
      <c r="E1046">
        <v>65979</v>
      </c>
    </row>
    <row r="1047" spans="1:5" x14ac:dyDescent="0.4">
      <c r="A1047" t="s">
        <v>160</v>
      </c>
      <c r="B1047" t="s">
        <v>159</v>
      </c>
      <c r="C1047">
        <f>INDEX(Categories!C:C,MATCH(D1047,Categories!D:D,0))</f>
        <v>2</v>
      </c>
      <c r="D1047" s="88" t="s">
        <v>597</v>
      </c>
      <c r="E1047">
        <v>0</v>
      </c>
    </row>
    <row r="1048" spans="1:5" x14ac:dyDescent="0.4">
      <c r="A1048" t="s">
        <v>160</v>
      </c>
      <c r="B1048" t="s">
        <v>159</v>
      </c>
      <c r="C1048">
        <f>INDEX(Categories!C:C,MATCH(D1048,Categories!D:D,0))</f>
        <v>3</v>
      </c>
      <c r="D1048" s="88" t="s">
        <v>30</v>
      </c>
      <c r="E1048">
        <v>0</v>
      </c>
    </row>
    <row r="1049" spans="1:5" x14ac:dyDescent="0.4">
      <c r="A1049" t="s">
        <v>160</v>
      </c>
      <c r="B1049" t="s">
        <v>159</v>
      </c>
      <c r="C1049">
        <f>INDEX(Categories!C:C,MATCH(D1049,Categories!D:D,0))</f>
        <v>4</v>
      </c>
      <c r="D1049" s="88" t="s">
        <v>31</v>
      </c>
      <c r="E1049">
        <v>0</v>
      </c>
    </row>
    <row r="1050" spans="1:5" x14ac:dyDescent="0.4">
      <c r="A1050" t="s">
        <v>160</v>
      </c>
      <c r="B1050" t="s">
        <v>159</v>
      </c>
      <c r="C1050">
        <f>INDEX(Categories!C:C,MATCH(D1050,Categories!D:D,0))</f>
        <v>6</v>
      </c>
      <c r="D1050" s="88" t="s">
        <v>34</v>
      </c>
      <c r="E1050">
        <v>0</v>
      </c>
    </row>
    <row r="1051" spans="1:5" x14ac:dyDescent="0.4">
      <c r="A1051" t="s">
        <v>160</v>
      </c>
      <c r="B1051" t="s">
        <v>159</v>
      </c>
      <c r="C1051">
        <f>INDEX(Categories!C:C,MATCH(D1051,Categories!D:D,0))</f>
        <v>7</v>
      </c>
      <c r="D1051" s="88" t="s">
        <v>35</v>
      </c>
      <c r="E1051">
        <v>0</v>
      </c>
    </row>
    <row r="1052" spans="1:5" x14ac:dyDescent="0.4">
      <c r="A1052" t="s">
        <v>160</v>
      </c>
      <c r="B1052" t="s">
        <v>159</v>
      </c>
      <c r="C1052">
        <f>INDEX(Categories!C:C,MATCH(D1052,Categories!D:D,0))</f>
        <v>10</v>
      </c>
      <c r="D1052" s="88" t="s">
        <v>38</v>
      </c>
      <c r="E1052">
        <v>80940</v>
      </c>
    </row>
    <row r="1053" spans="1:5" x14ac:dyDescent="0.4">
      <c r="A1053" t="s">
        <v>160</v>
      </c>
      <c r="B1053" t="s">
        <v>159</v>
      </c>
      <c r="C1053">
        <f>INDEX(Categories!C:C,MATCH(D1053,Categories!D:D,0))</f>
        <v>15</v>
      </c>
      <c r="D1053" s="88" t="s">
        <v>42</v>
      </c>
      <c r="E1053">
        <v>0</v>
      </c>
    </row>
    <row r="1054" spans="1:5" x14ac:dyDescent="0.4">
      <c r="A1054" t="s">
        <v>160</v>
      </c>
      <c r="B1054" t="s">
        <v>159</v>
      </c>
      <c r="C1054">
        <f>INDEX(Categories!C:C,MATCH(D1054,Categories!D:D,0))</f>
        <v>16</v>
      </c>
      <c r="D1054" s="88" t="s">
        <v>45</v>
      </c>
      <c r="E1054">
        <v>0</v>
      </c>
    </row>
    <row r="1055" spans="1:5" x14ac:dyDescent="0.4">
      <c r="A1055" t="s">
        <v>160</v>
      </c>
      <c r="B1055" t="s">
        <v>159</v>
      </c>
      <c r="C1055">
        <f>INDEX(Categories!C:C,MATCH(D1055,Categories!D:D,0))</f>
        <v>17</v>
      </c>
      <c r="D1055" s="88" t="s">
        <v>46</v>
      </c>
      <c r="E1055">
        <v>0</v>
      </c>
    </row>
    <row r="1056" spans="1:5" x14ac:dyDescent="0.4">
      <c r="A1056" t="s">
        <v>160</v>
      </c>
      <c r="B1056" t="s">
        <v>159</v>
      </c>
      <c r="C1056">
        <f>INDEX(Categories!C:C,MATCH(D1056,Categories!D:D,0))</f>
        <v>18</v>
      </c>
      <c r="D1056" s="88" t="s">
        <v>47</v>
      </c>
      <c r="E1056">
        <v>0</v>
      </c>
    </row>
    <row r="1057" spans="1:5" x14ac:dyDescent="0.4">
      <c r="A1057" t="s">
        <v>160</v>
      </c>
      <c r="B1057" t="s">
        <v>159</v>
      </c>
      <c r="C1057">
        <f>INDEX(Categories!C:C,MATCH(D1057,Categories!D:D,0))</f>
        <v>20</v>
      </c>
      <c r="D1057" s="88" t="s">
        <v>49</v>
      </c>
      <c r="E1057">
        <v>0</v>
      </c>
    </row>
    <row r="1058" spans="1:5" x14ac:dyDescent="0.4">
      <c r="A1058" t="s">
        <v>160</v>
      </c>
      <c r="B1058" t="s">
        <v>159</v>
      </c>
      <c r="C1058">
        <f>INDEX(Categories!C:C,MATCH(D1058,Categories!D:D,0))</f>
        <v>21</v>
      </c>
      <c r="D1058" s="88" t="s">
        <v>50</v>
      </c>
      <c r="E1058">
        <v>0</v>
      </c>
    </row>
    <row r="1059" spans="1:5" x14ac:dyDescent="0.4">
      <c r="A1059" t="s">
        <v>160</v>
      </c>
      <c r="B1059" t="s">
        <v>159</v>
      </c>
      <c r="C1059">
        <f>INDEX(Categories!C:C,MATCH(D1059,Categories!D:D,0))</f>
        <v>22</v>
      </c>
      <c r="D1059" s="88" t="s">
        <v>51</v>
      </c>
      <c r="E1059">
        <v>8000</v>
      </c>
    </row>
    <row r="1060" spans="1:5" x14ac:dyDescent="0.4">
      <c r="A1060" t="s">
        <v>160</v>
      </c>
      <c r="B1060" t="s">
        <v>159</v>
      </c>
      <c r="C1060">
        <f>INDEX(Categories!C:C,MATCH(D1060,Categories!D:D,0))</f>
        <v>23</v>
      </c>
      <c r="D1060" s="88" t="s">
        <v>52</v>
      </c>
      <c r="E1060">
        <v>0</v>
      </c>
    </row>
    <row r="1061" spans="1:5" x14ac:dyDescent="0.4">
      <c r="A1061" t="s">
        <v>160</v>
      </c>
      <c r="B1061" t="s">
        <v>159</v>
      </c>
      <c r="C1061">
        <f>INDEX(Categories!C:C,MATCH(D1061,Categories!D:D,0))</f>
        <v>24</v>
      </c>
      <c r="D1061" s="88" t="s">
        <v>53</v>
      </c>
      <c r="E1061">
        <v>0</v>
      </c>
    </row>
    <row r="1062" spans="1:5" x14ac:dyDescent="0.4">
      <c r="A1062" t="s">
        <v>160</v>
      </c>
      <c r="B1062" t="s">
        <v>159</v>
      </c>
      <c r="C1062">
        <f>INDEX(Categories!C:C,MATCH(D1062,Categories!D:D,0))</f>
        <v>25</v>
      </c>
      <c r="D1062" s="88" t="s">
        <v>56</v>
      </c>
      <c r="E1062">
        <v>0</v>
      </c>
    </row>
    <row r="1063" spans="1:5" x14ac:dyDescent="0.4">
      <c r="A1063" t="s">
        <v>160</v>
      </c>
      <c r="B1063" t="s">
        <v>159</v>
      </c>
      <c r="C1063">
        <f>INDEX(Categories!C:C,MATCH(D1063,Categories!D:D,0))</f>
        <v>5</v>
      </c>
      <c r="D1063" s="88" t="s">
        <v>32</v>
      </c>
      <c r="E1063">
        <v>581</v>
      </c>
    </row>
    <row r="1064" spans="1:5" x14ac:dyDescent="0.4">
      <c r="A1064" t="s">
        <v>160</v>
      </c>
      <c r="B1064" t="s">
        <v>159</v>
      </c>
      <c r="C1064">
        <f>INDEX(Categories!C:C,MATCH(D1064,Categories!D:D,0))</f>
        <v>8</v>
      </c>
      <c r="D1064" s="88" t="s">
        <v>36</v>
      </c>
      <c r="E1064">
        <v>0</v>
      </c>
    </row>
    <row r="1065" spans="1:5" x14ac:dyDescent="0.4">
      <c r="A1065" t="s">
        <v>160</v>
      </c>
      <c r="B1065" t="s">
        <v>159</v>
      </c>
      <c r="C1065">
        <f>INDEX(Categories!C:C,MATCH(D1065,Categories!D:D,0))</f>
        <v>9</v>
      </c>
      <c r="D1065" s="88" t="s">
        <v>37</v>
      </c>
      <c r="E1065">
        <v>0</v>
      </c>
    </row>
    <row r="1066" spans="1:5" x14ac:dyDescent="0.4">
      <c r="A1066" t="s">
        <v>160</v>
      </c>
      <c r="B1066" t="s">
        <v>159</v>
      </c>
      <c r="C1066">
        <f>INDEX(Categories!C:C,MATCH(D1066,Categories!D:D,0))</f>
        <v>11</v>
      </c>
      <c r="D1066" s="88" t="s">
        <v>601</v>
      </c>
      <c r="E1066">
        <v>281654</v>
      </c>
    </row>
    <row r="1067" spans="1:5" x14ac:dyDescent="0.4">
      <c r="A1067" t="s">
        <v>160</v>
      </c>
      <c r="B1067" t="s">
        <v>159</v>
      </c>
      <c r="C1067">
        <f>INDEX(Categories!C:C,MATCH(D1067,Categories!D:D,0))</f>
        <v>12</v>
      </c>
      <c r="D1067" s="88" t="s">
        <v>602</v>
      </c>
      <c r="E1067">
        <v>0</v>
      </c>
    </row>
    <row r="1068" spans="1:5" x14ac:dyDescent="0.4">
      <c r="A1068" t="s">
        <v>160</v>
      </c>
      <c r="B1068" t="s">
        <v>159</v>
      </c>
      <c r="C1068">
        <f>INDEX(Categories!C:C,MATCH(D1068,Categories!D:D,0))</f>
        <v>13</v>
      </c>
      <c r="D1068" s="88" t="s">
        <v>604</v>
      </c>
      <c r="E1068">
        <v>40000</v>
      </c>
    </row>
    <row r="1069" spans="1:5" x14ac:dyDescent="0.4">
      <c r="A1069" t="s">
        <v>160</v>
      </c>
      <c r="B1069" t="s">
        <v>159</v>
      </c>
      <c r="C1069">
        <f>INDEX(Categories!C:C,MATCH(D1069,Categories!D:D,0))</f>
        <v>14</v>
      </c>
      <c r="D1069" s="88" t="s">
        <v>41</v>
      </c>
      <c r="E1069">
        <v>0</v>
      </c>
    </row>
    <row r="1070" spans="1:5" x14ac:dyDescent="0.4">
      <c r="A1070" t="s">
        <v>160</v>
      </c>
      <c r="B1070" t="s">
        <v>159</v>
      </c>
      <c r="C1070">
        <f>INDEX(Categories!C:C,MATCH(D1070,Categories!D:D,0))</f>
        <v>19</v>
      </c>
      <c r="D1070" s="88" t="s">
        <v>48</v>
      </c>
      <c r="E1070">
        <v>0</v>
      </c>
    </row>
    <row r="1071" spans="1:5" x14ac:dyDescent="0.4">
      <c r="A1071" t="s">
        <v>160</v>
      </c>
      <c r="B1071" t="s">
        <v>159</v>
      </c>
      <c r="C1071">
        <f>INDEX(Categories!C:C,MATCH(D1071,Categories!D:D,0))</f>
        <v>26</v>
      </c>
      <c r="D1071" s="88" t="s">
        <v>57</v>
      </c>
      <c r="E1071">
        <v>0</v>
      </c>
    </row>
    <row r="1072" spans="1:5" x14ac:dyDescent="0.4">
      <c r="A1072" t="s">
        <v>160</v>
      </c>
      <c r="B1072" t="s">
        <v>159</v>
      </c>
      <c r="C1072">
        <f>INDEX(Categories!C:C,MATCH(D1072,Categories!D:D,0))</f>
        <v>27</v>
      </c>
      <c r="D1072" s="88" t="s">
        <v>58</v>
      </c>
      <c r="E1072">
        <v>0</v>
      </c>
    </row>
    <row r="1073" spans="1:5" x14ac:dyDescent="0.4">
      <c r="A1073" t="s">
        <v>160</v>
      </c>
      <c r="B1073" t="s">
        <v>159</v>
      </c>
      <c r="C1073">
        <f>INDEX(Categories!C:C,MATCH(D1073,Categories!D:D,0))</f>
        <v>28</v>
      </c>
      <c r="D1073" s="88" t="s">
        <v>59</v>
      </c>
      <c r="E1073">
        <v>0</v>
      </c>
    </row>
    <row r="1074" spans="1:5" x14ac:dyDescent="0.4">
      <c r="A1074" t="s">
        <v>160</v>
      </c>
      <c r="B1074" t="s">
        <v>159</v>
      </c>
      <c r="C1074">
        <f>INDEX(Categories!C:C,MATCH(D1074,Categories!D:D,0))</f>
        <v>29</v>
      </c>
      <c r="D1074" s="88" t="s">
        <v>92</v>
      </c>
      <c r="E1074">
        <v>99530</v>
      </c>
    </row>
    <row r="1075" spans="1:5" x14ac:dyDescent="0.4">
      <c r="A1075" t="s">
        <v>657</v>
      </c>
      <c r="B1075" t="s">
        <v>658</v>
      </c>
      <c r="C1075">
        <f>INDEX(Categories!C:C,MATCH(D1075,Categories!D:D,0))</f>
        <v>1</v>
      </c>
      <c r="D1075" s="88" t="s">
        <v>595</v>
      </c>
      <c r="E1075">
        <v>0</v>
      </c>
    </row>
    <row r="1076" spans="1:5" x14ac:dyDescent="0.4">
      <c r="A1076" t="s">
        <v>657</v>
      </c>
      <c r="B1076" t="s">
        <v>658</v>
      </c>
      <c r="C1076">
        <f>INDEX(Categories!C:C,MATCH(D1076,Categories!D:D,0))</f>
        <v>2</v>
      </c>
      <c r="D1076" s="88" t="s">
        <v>597</v>
      </c>
      <c r="E1076">
        <v>0</v>
      </c>
    </row>
    <row r="1077" spans="1:5" x14ac:dyDescent="0.4">
      <c r="A1077" t="s">
        <v>657</v>
      </c>
      <c r="B1077" t="s">
        <v>658</v>
      </c>
      <c r="C1077">
        <f>INDEX(Categories!C:C,MATCH(D1077,Categories!D:D,0))</f>
        <v>3</v>
      </c>
      <c r="D1077" s="88" t="s">
        <v>30</v>
      </c>
      <c r="E1077">
        <v>0</v>
      </c>
    </row>
    <row r="1078" spans="1:5" x14ac:dyDescent="0.4">
      <c r="A1078" t="s">
        <v>657</v>
      </c>
      <c r="B1078" t="s">
        <v>658</v>
      </c>
      <c r="C1078">
        <f>INDEX(Categories!C:C,MATCH(D1078,Categories!D:D,0))</f>
        <v>4</v>
      </c>
      <c r="D1078" s="88" t="s">
        <v>31</v>
      </c>
      <c r="E1078">
        <v>0</v>
      </c>
    </row>
    <row r="1079" spans="1:5" x14ac:dyDescent="0.4">
      <c r="A1079" t="s">
        <v>657</v>
      </c>
      <c r="B1079" t="s">
        <v>658</v>
      </c>
      <c r="C1079">
        <f>INDEX(Categories!C:C,MATCH(D1079,Categories!D:D,0))</f>
        <v>6</v>
      </c>
      <c r="D1079" s="88" t="s">
        <v>34</v>
      </c>
      <c r="E1079">
        <v>0</v>
      </c>
    </row>
    <row r="1080" spans="1:5" x14ac:dyDescent="0.4">
      <c r="A1080" t="s">
        <v>657</v>
      </c>
      <c r="B1080" t="s">
        <v>658</v>
      </c>
      <c r="C1080">
        <f>INDEX(Categories!C:C,MATCH(D1080,Categories!D:D,0))</f>
        <v>7</v>
      </c>
      <c r="D1080" s="88" t="s">
        <v>35</v>
      </c>
      <c r="E1080">
        <v>0</v>
      </c>
    </row>
    <row r="1081" spans="1:5" x14ac:dyDescent="0.4">
      <c r="A1081" t="s">
        <v>657</v>
      </c>
      <c r="B1081" t="s">
        <v>658</v>
      </c>
      <c r="C1081">
        <f>INDEX(Categories!C:C,MATCH(D1081,Categories!D:D,0))</f>
        <v>10</v>
      </c>
      <c r="D1081" s="88" t="s">
        <v>38</v>
      </c>
      <c r="E1081">
        <v>0</v>
      </c>
    </row>
    <row r="1082" spans="1:5" x14ac:dyDescent="0.4">
      <c r="A1082" t="s">
        <v>657</v>
      </c>
      <c r="B1082" t="s">
        <v>658</v>
      </c>
      <c r="C1082">
        <f>INDEX(Categories!C:C,MATCH(D1082,Categories!D:D,0))</f>
        <v>15</v>
      </c>
      <c r="D1082" s="88" t="s">
        <v>42</v>
      </c>
      <c r="E1082">
        <v>0</v>
      </c>
    </row>
    <row r="1083" spans="1:5" x14ac:dyDescent="0.4">
      <c r="A1083" t="s">
        <v>657</v>
      </c>
      <c r="B1083" t="s">
        <v>658</v>
      </c>
      <c r="C1083">
        <f>INDEX(Categories!C:C,MATCH(D1083,Categories!D:D,0))</f>
        <v>16</v>
      </c>
      <c r="D1083" s="88" t="s">
        <v>45</v>
      </c>
      <c r="E1083">
        <v>0</v>
      </c>
    </row>
    <row r="1084" spans="1:5" x14ac:dyDescent="0.4">
      <c r="A1084" t="s">
        <v>657</v>
      </c>
      <c r="B1084" t="s">
        <v>658</v>
      </c>
      <c r="C1084">
        <f>INDEX(Categories!C:C,MATCH(D1084,Categories!D:D,0))</f>
        <v>17</v>
      </c>
      <c r="D1084" s="88" t="s">
        <v>46</v>
      </c>
      <c r="E1084">
        <v>0</v>
      </c>
    </row>
    <row r="1085" spans="1:5" x14ac:dyDescent="0.4">
      <c r="A1085" t="s">
        <v>657</v>
      </c>
      <c r="B1085" t="s">
        <v>658</v>
      </c>
      <c r="C1085">
        <f>INDEX(Categories!C:C,MATCH(D1085,Categories!D:D,0))</f>
        <v>18</v>
      </c>
      <c r="D1085" s="88" t="s">
        <v>47</v>
      </c>
      <c r="E1085">
        <v>0</v>
      </c>
    </row>
    <row r="1086" spans="1:5" x14ac:dyDescent="0.4">
      <c r="A1086" t="s">
        <v>657</v>
      </c>
      <c r="B1086" t="s">
        <v>658</v>
      </c>
      <c r="C1086">
        <f>INDEX(Categories!C:C,MATCH(D1086,Categories!D:D,0))</f>
        <v>20</v>
      </c>
      <c r="D1086" s="88" t="s">
        <v>49</v>
      </c>
      <c r="E1086">
        <v>0</v>
      </c>
    </row>
    <row r="1087" spans="1:5" x14ac:dyDescent="0.4">
      <c r="A1087" t="s">
        <v>657</v>
      </c>
      <c r="B1087" t="s">
        <v>658</v>
      </c>
      <c r="C1087">
        <f>INDEX(Categories!C:C,MATCH(D1087,Categories!D:D,0))</f>
        <v>21</v>
      </c>
      <c r="D1087" s="88" t="s">
        <v>50</v>
      </c>
      <c r="E1087">
        <v>0</v>
      </c>
    </row>
    <row r="1088" spans="1:5" x14ac:dyDescent="0.4">
      <c r="A1088" t="s">
        <v>657</v>
      </c>
      <c r="B1088" t="s">
        <v>658</v>
      </c>
      <c r="C1088">
        <f>INDEX(Categories!C:C,MATCH(D1088,Categories!D:D,0))</f>
        <v>22</v>
      </c>
      <c r="D1088" s="88" t="s">
        <v>51</v>
      </c>
      <c r="E1088">
        <v>0</v>
      </c>
    </row>
    <row r="1089" spans="1:5" x14ac:dyDescent="0.4">
      <c r="A1089" t="s">
        <v>657</v>
      </c>
      <c r="B1089" t="s">
        <v>658</v>
      </c>
      <c r="C1089">
        <f>INDEX(Categories!C:C,MATCH(D1089,Categories!D:D,0))</f>
        <v>23</v>
      </c>
      <c r="D1089" s="88" t="s">
        <v>52</v>
      </c>
      <c r="E1089">
        <v>0</v>
      </c>
    </row>
    <row r="1090" spans="1:5" x14ac:dyDescent="0.4">
      <c r="A1090" t="s">
        <v>657</v>
      </c>
      <c r="B1090" t="s">
        <v>658</v>
      </c>
      <c r="C1090">
        <f>INDEX(Categories!C:C,MATCH(D1090,Categories!D:D,0))</f>
        <v>24</v>
      </c>
      <c r="D1090" s="88" t="s">
        <v>53</v>
      </c>
      <c r="E1090">
        <v>0</v>
      </c>
    </row>
    <row r="1091" spans="1:5" x14ac:dyDescent="0.4">
      <c r="A1091" t="s">
        <v>657</v>
      </c>
      <c r="B1091" t="s">
        <v>658</v>
      </c>
      <c r="C1091">
        <f>INDEX(Categories!C:C,MATCH(D1091,Categories!D:D,0))</f>
        <v>25</v>
      </c>
      <c r="D1091" s="88" t="s">
        <v>56</v>
      </c>
      <c r="E1091">
        <v>0</v>
      </c>
    </row>
    <row r="1092" spans="1:5" x14ac:dyDescent="0.4">
      <c r="A1092" t="s">
        <v>657</v>
      </c>
      <c r="B1092" t="s">
        <v>658</v>
      </c>
      <c r="C1092">
        <f>INDEX(Categories!C:C,MATCH(D1092,Categories!D:D,0))</f>
        <v>5</v>
      </c>
      <c r="D1092" s="88" t="s">
        <v>32</v>
      </c>
      <c r="E1092">
        <v>0</v>
      </c>
    </row>
    <row r="1093" spans="1:5" x14ac:dyDescent="0.4">
      <c r="A1093" t="s">
        <v>657</v>
      </c>
      <c r="B1093" t="s">
        <v>658</v>
      </c>
      <c r="C1093">
        <f>INDEX(Categories!C:C,MATCH(D1093,Categories!D:D,0))</f>
        <v>8</v>
      </c>
      <c r="D1093" s="88" t="s">
        <v>36</v>
      </c>
      <c r="E1093">
        <v>0</v>
      </c>
    </row>
    <row r="1094" spans="1:5" x14ac:dyDescent="0.4">
      <c r="A1094" t="s">
        <v>657</v>
      </c>
      <c r="B1094" t="s">
        <v>658</v>
      </c>
      <c r="C1094">
        <f>INDEX(Categories!C:C,MATCH(D1094,Categories!D:D,0))</f>
        <v>9</v>
      </c>
      <c r="D1094" s="88" t="s">
        <v>37</v>
      </c>
      <c r="E1094">
        <v>0</v>
      </c>
    </row>
    <row r="1095" spans="1:5" x14ac:dyDescent="0.4">
      <c r="A1095" t="s">
        <v>657</v>
      </c>
      <c r="B1095" t="s">
        <v>658</v>
      </c>
      <c r="C1095">
        <f>INDEX(Categories!C:C,MATCH(D1095,Categories!D:D,0))</f>
        <v>11</v>
      </c>
      <c r="D1095" s="88" t="s">
        <v>601</v>
      </c>
      <c r="E1095">
        <v>0</v>
      </c>
    </row>
    <row r="1096" spans="1:5" x14ac:dyDescent="0.4">
      <c r="A1096" t="s">
        <v>657</v>
      </c>
      <c r="B1096" t="s">
        <v>658</v>
      </c>
      <c r="C1096">
        <f>INDEX(Categories!C:C,MATCH(D1096,Categories!D:D,0))</f>
        <v>12</v>
      </c>
      <c r="D1096" s="88" t="s">
        <v>602</v>
      </c>
      <c r="E1096">
        <v>0</v>
      </c>
    </row>
    <row r="1097" spans="1:5" x14ac:dyDescent="0.4">
      <c r="A1097" t="s">
        <v>657</v>
      </c>
      <c r="B1097" t="s">
        <v>658</v>
      </c>
      <c r="C1097">
        <f>INDEX(Categories!C:C,MATCH(D1097,Categories!D:D,0))</f>
        <v>13</v>
      </c>
      <c r="D1097" s="88" t="s">
        <v>604</v>
      </c>
      <c r="E1097">
        <v>0</v>
      </c>
    </row>
    <row r="1098" spans="1:5" x14ac:dyDescent="0.4">
      <c r="A1098" t="s">
        <v>657</v>
      </c>
      <c r="B1098" t="s">
        <v>658</v>
      </c>
      <c r="C1098">
        <f>INDEX(Categories!C:C,MATCH(D1098,Categories!D:D,0))</f>
        <v>14</v>
      </c>
      <c r="D1098" s="88" t="s">
        <v>41</v>
      </c>
      <c r="E1098">
        <v>0</v>
      </c>
    </row>
    <row r="1099" spans="1:5" x14ac:dyDescent="0.4">
      <c r="A1099" t="s">
        <v>657</v>
      </c>
      <c r="B1099" t="s">
        <v>658</v>
      </c>
      <c r="C1099">
        <f>INDEX(Categories!C:C,MATCH(D1099,Categories!D:D,0))</f>
        <v>19</v>
      </c>
      <c r="D1099" s="88" t="s">
        <v>48</v>
      </c>
      <c r="E1099">
        <v>0</v>
      </c>
    </row>
    <row r="1100" spans="1:5" x14ac:dyDescent="0.4">
      <c r="A1100" t="s">
        <v>657</v>
      </c>
      <c r="B1100" t="s">
        <v>658</v>
      </c>
      <c r="C1100">
        <f>INDEX(Categories!C:C,MATCH(D1100,Categories!D:D,0))</f>
        <v>26</v>
      </c>
      <c r="D1100" s="88" t="s">
        <v>57</v>
      </c>
      <c r="E1100">
        <v>0</v>
      </c>
    </row>
    <row r="1101" spans="1:5" x14ac:dyDescent="0.4">
      <c r="A1101" t="s">
        <v>657</v>
      </c>
      <c r="B1101" t="s">
        <v>658</v>
      </c>
      <c r="C1101">
        <f>INDEX(Categories!C:C,MATCH(D1101,Categories!D:D,0))</f>
        <v>27</v>
      </c>
      <c r="D1101" s="88" t="s">
        <v>58</v>
      </c>
      <c r="E1101">
        <v>0</v>
      </c>
    </row>
    <row r="1102" spans="1:5" x14ac:dyDescent="0.4">
      <c r="A1102" t="s">
        <v>657</v>
      </c>
      <c r="B1102" t="s">
        <v>658</v>
      </c>
      <c r="C1102">
        <f>INDEX(Categories!C:C,MATCH(D1102,Categories!D:D,0))</f>
        <v>28</v>
      </c>
      <c r="D1102" s="88" t="s">
        <v>59</v>
      </c>
      <c r="E1102">
        <v>0</v>
      </c>
    </row>
    <row r="1103" spans="1:5" x14ac:dyDescent="0.4">
      <c r="A1103" t="s">
        <v>657</v>
      </c>
      <c r="B1103" t="s">
        <v>658</v>
      </c>
      <c r="C1103">
        <f>INDEX(Categories!C:C,MATCH(D1103,Categories!D:D,0))</f>
        <v>29</v>
      </c>
      <c r="D1103" s="88" t="s">
        <v>92</v>
      </c>
      <c r="E1103">
        <v>0</v>
      </c>
    </row>
    <row r="1104" spans="1:5" x14ac:dyDescent="0.4">
      <c r="A1104" t="s">
        <v>166</v>
      </c>
      <c r="B1104" t="s">
        <v>165</v>
      </c>
      <c r="C1104">
        <f>INDEX(Categories!C:C,MATCH(D1104,Categories!D:D,0))</f>
        <v>1</v>
      </c>
      <c r="D1104" s="88" t="s">
        <v>595</v>
      </c>
      <c r="E1104">
        <v>0</v>
      </c>
    </row>
    <row r="1105" spans="1:5" x14ac:dyDescent="0.4">
      <c r="A1105" t="s">
        <v>166</v>
      </c>
      <c r="B1105" t="s">
        <v>165</v>
      </c>
      <c r="C1105">
        <f>INDEX(Categories!C:C,MATCH(D1105,Categories!D:D,0))</f>
        <v>2</v>
      </c>
      <c r="D1105" s="88" t="s">
        <v>597</v>
      </c>
      <c r="E1105">
        <v>0</v>
      </c>
    </row>
    <row r="1106" spans="1:5" x14ac:dyDescent="0.4">
      <c r="A1106" t="s">
        <v>166</v>
      </c>
      <c r="B1106" t="s">
        <v>165</v>
      </c>
      <c r="C1106">
        <f>INDEX(Categories!C:C,MATCH(D1106,Categories!D:D,0))</f>
        <v>3</v>
      </c>
      <c r="D1106" s="88" t="s">
        <v>30</v>
      </c>
      <c r="E1106">
        <v>2550</v>
      </c>
    </row>
    <row r="1107" spans="1:5" x14ac:dyDescent="0.4">
      <c r="A1107" t="s">
        <v>166</v>
      </c>
      <c r="B1107" t="s">
        <v>165</v>
      </c>
      <c r="C1107">
        <f>INDEX(Categories!C:C,MATCH(D1107,Categories!D:D,0))</f>
        <v>4</v>
      </c>
      <c r="D1107" s="88" t="s">
        <v>31</v>
      </c>
      <c r="E1107">
        <v>0</v>
      </c>
    </row>
    <row r="1108" spans="1:5" x14ac:dyDescent="0.4">
      <c r="A1108" t="s">
        <v>166</v>
      </c>
      <c r="B1108" t="s">
        <v>165</v>
      </c>
      <c r="C1108">
        <f>INDEX(Categories!C:C,MATCH(D1108,Categories!D:D,0))</f>
        <v>6</v>
      </c>
      <c r="D1108" s="88" t="s">
        <v>34</v>
      </c>
      <c r="E1108">
        <v>0</v>
      </c>
    </row>
    <row r="1109" spans="1:5" x14ac:dyDescent="0.4">
      <c r="A1109" t="s">
        <v>166</v>
      </c>
      <c r="B1109" t="s">
        <v>165</v>
      </c>
      <c r="C1109">
        <f>INDEX(Categories!C:C,MATCH(D1109,Categories!D:D,0))</f>
        <v>7</v>
      </c>
      <c r="D1109" s="88" t="s">
        <v>35</v>
      </c>
      <c r="E1109">
        <v>2185</v>
      </c>
    </row>
    <row r="1110" spans="1:5" x14ac:dyDescent="0.4">
      <c r="A1110" t="s">
        <v>166</v>
      </c>
      <c r="B1110" t="s">
        <v>165</v>
      </c>
      <c r="C1110">
        <f>INDEX(Categories!C:C,MATCH(D1110,Categories!D:D,0))</f>
        <v>10</v>
      </c>
      <c r="D1110" s="88" t="s">
        <v>38</v>
      </c>
      <c r="E1110">
        <v>23262</v>
      </c>
    </row>
    <row r="1111" spans="1:5" x14ac:dyDescent="0.4">
      <c r="A1111" t="s">
        <v>166</v>
      </c>
      <c r="B1111" t="s">
        <v>165</v>
      </c>
      <c r="C1111">
        <f>INDEX(Categories!C:C,MATCH(D1111,Categories!D:D,0))</f>
        <v>15</v>
      </c>
      <c r="D1111" s="88" t="s">
        <v>42</v>
      </c>
      <c r="E1111">
        <v>0</v>
      </c>
    </row>
    <row r="1112" spans="1:5" x14ac:dyDescent="0.4">
      <c r="A1112" t="s">
        <v>166</v>
      </c>
      <c r="B1112" t="s">
        <v>165</v>
      </c>
      <c r="C1112">
        <f>INDEX(Categories!C:C,MATCH(D1112,Categories!D:D,0))</f>
        <v>16</v>
      </c>
      <c r="D1112" s="88" t="s">
        <v>45</v>
      </c>
      <c r="E1112">
        <v>33100</v>
      </c>
    </row>
    <row r="1113" spans="1:5" x14ac:dyDescent="0.4">
      <c r="A1113" t="s">
        <v>166</v>
      </c>
      <c r="B1113" t="s">
        <v>165</v>
      </c>
      <c r="C1113">
        <f>INDEX(Categories!C:C,MATCH(D1113,Categories!D:D,0))</f>
        <v>17</v>
      </c>
      <c r="D1113" s="88" t="s">
        <v>46</v>
      </c>
      <c r="E1113">
        <v>0</v>
      </c>
    </row>
    <row r="1114" spans="1:5" x14ac:dyDescent="0.4">
      <c r="A1114" t="s">
        <v>166</v>
      </c>
      <c r="B1114" t="s">
        <v>165</v>
      </c>
      <c r="C1114">
        <f>INDEX(Categories!C:C,MATCH(D1114,Categories!D:D,0))</f>
        <v>18</v>
      </c>
      <c r="D1114" s="88" t="s">
        <v>47</v>
      </c>
      <c r="E1114">
        <v>0</v>
      </c>
    </row>
    <row r="1115" spans="1:5" x14ac:dyDescent="0.4">
      <c r="A1115" t="s">
        <v>166</v>
      </c>
      <c r="B1115" t="s">
        <v>165</v>
      </c>
      <c r="C1115">
        <f>INDEX(Categories!C:C,MATCH(D1115,Categories!D:D,0))</f>
        <v>20</v>
      </c>
      <c r="D1115" s="88" t="s">
        <v>49</v>
      </c>
      <c r="E1115">
        <v>1277</v>
      </c>
    </row>
    <row r="1116" spans="1:5" x14ac:dyDescent="0.4">
      <c r="A1116" t="s">
        <v>166</v>
      </c>
      <c r="B1116" t="s">
        <v>165</v>
      </c>
      <c r="C1116">
        <f>INDEX(Categories!C:C,MATCH(D1116,Categories!D:D,0))</f>
        <v>21</v>
      </c>
      <c r="D1116" s="88" t="s">
        <v>50</v>
      </c>
      <c r="E1116">
        <v>0</v>
      </c>
    </row>
    <row r="1117" spans="1:5" x14ac:dyDescent="0.4">
      <c r="A1117" t="s">
        <v>166</v>
      </c>
      <c r="B1117" t="s">
        <v>165</v>
      </c>
      <c r="C1117">
        <f>INDEX(Categories!C:C,MATCH(D1117,Categories!D:D,0))</f>
        <v>22</v>
      </c>
      <c r="D1117" s="88" t="s">
        <v>51</v>
      </c>
      <c r="E1117">
        <v>10223</v>
      </c>
    </row>
    <row r="1118" spans="1:5" x14ac:dyDescent="0.4">
      <c r="A1118" t="s">
        <v>166</v>
      </c>
      <c r="B1118" t="s">
        <v>165</v>
      </c>
      <c r="C1118">
        <f>INDEX(Categories!C:C,MATCH(D1118,Categories!D:D,0))</f>
        <v>23</v>
      </c>
      <c r="D1118" s="88" t="s">
        <v>52</v>
      </c>
      <c r="E1118">
        <v>0</v>
      </c>
    </row>
    <row r="1119" spans="1:5" x14ac:dyDescent="0.4">
      <c r="A1119" t="s">
        <v>166</v>
      </c>
      <c r="B1119" t="s">
        <v>165</v>
      </c>
      <c r="C1119">
        <f>INDEX(Categories!C:C,MATCH(D1119,Categories!D:D,0))</f>
        <v>24</v>
      </c>
      <c r="D1119" s="88" t="s">
        <v>53</v>
      </c>
      <c r="E1119">
        <v>0</v>
      </c>
    </row>
    <row r="1120" spans="1:5" x14ac:dyDescent="0.4">
      <c r="A1120" t="s">
        <v>166</v>
      </c>
      <c r="B1120" t="s">
        <v>165</v>
      </c>
      <c r="C1120">
        <f>INDEX(Categories!C:C,MATCH(D1120,Categories!D:D,0))</f>
        <v>25</v>
      </c>
      <c r="D1120" s="88" t="s">
        <v>56</v>
      </c>
      <c r="E1120">
        <v>0</v>
      </c>
    </row>
    <row r="1121" spans="1:5" x14ac:dyDescent="0.4">
      <c r="A1121" t="s">
        <v>166</v>
      </c>
      <c r="B1121" t="s">
        <v>165</v>
      </c>
      <c r="C1121">
        <f>INDEX(Categories!C:C,MATCH(D1121,Categories!D:D,0))</f>
        <v>5</v>
      </c>
      <c r="D1121" s="88" t="s">
        <v>32</v>
      </c>
      <c r="E1121">
        <v>34745</v>
      </c>
    </row>
    <row r="1122" spans="1:5" x14ac:dyDescent="0.4">
      <c r="A1122" t="s">
        <v>166</v>
      </c>
      <c r="B1122" t="s">
        <v>165</v>
      </c>
      <c r="C1122">
        <f>INDEX(Categories!C:C,MATCH(D1122,Categories!D:D,0))</f>
        <v>8</v>
      </c>
      <c r="D1122" s="88" t="s">
        <v>36</v>
      </c>
      <c r="E1122">
        <v>3900</v>
      </c>
    </row>
    <row r="1123" spans="1:5" x14ac:dyDescent="0.4">
      <c r="A1123" t="s">
        <v>166</v>
      </c>
      <c r="B1123" t="s">
        <v>165</v>
      </c>
      <c r="C1123">
        <f>INDEX(Categories!C:C,MATCH(D1123,Categories!D:D,0))</f>
        <v>9</v>
      </c>
      <c r="D1123" s="88" t="s">
        <v>37</v>
      </c>
      <c r="E1123">
        <v>0</v>
      </c>
    </row>
    <row r="1124" spans="1:5" x14ac:dyDescent="0.4">
      <c r="A1124" t="s">
        <v>166</v>
      </c>
      <c r="B1124" t="s">
        <v>165</v>
      </c>
      <c r="C1124">
        <f>INDEX(Categories!C:C,MATCH(D1124,Categories!D:D,0))</f>
        <v>11</v>
      </c>
      <c r="D1124" s="88" t="s">
        <v>601</v>
      </c>
      <c r="E1124">
        <v>0</v>
      </c>
    </row>
    <row r="1125" spans="1:5" x14ac:dyDescent="0.4">
      <c r="A1125" t="s">
        <v>166</v>
      </c>
      <c r="B1125" t="s">
        <v>165</v>
      </c>
      <c r="C1125">
        <f>INDEX(Categories!C:C,MATCH(D1125,Categories!D:D,0))</f>
        <v>12</v>
      </c>
      <c r="D1125" s="88" t="s">
        <v>602</v>
      </c>
      <c r="E1125">
        <v>0</v>
      </c>
    </row>
    <row r="1126" spans="1:5" x14ac:dyDescent="0.4">
      <c r="A1126" t="s">
        <v>166</v>
      </c>
      <c r="B1126" t="s">
        <v>165</v>
      </c>
      <c r="C1126">
        <f>INDEX(Categories!C:C,MATCH(D1126,Categories!D:D,0))</f>
        <v>13</v>
      </c>
      <c r="D1126" s="88" t="s">
        <v>604</v>
      </c>
      <c r="E1126">
        <v>0</v>
      </c>
    </row>
    <row r="1127" spans="1:5" x14ac:dyDescent="0.4">
      <c r="A1127" t="s">
        <v>166</v>
      </c>
      <c r="B1127" t="s">
        <v>165</v>
      </c>
      <c r="C1127">
        <f>INDEX(Categories!C:C,MATCH(D1127,Categories!D:D,0))</f>
        <v>14</v>
      </c>
      <c r="D1127" s="88" t="s">
        <v>41</v>
      </c>
      <c r="E1127">
        <v>0</v>
      </c>
    </row>
    <row r="1128" spans="1:5" x14ac:dyDescent="0.4">
      <c r="A1128" t="s">
        <v>166</v>
      </c>
      <c r="B1128" t="s">
        <v>165</v>
      </c>
      <c r="C1128">
        <f>INDEX(Categories!C:C,MATCH(D1128,Categories!D:D,0))</f>
        <v>19</v>
      </c>
      <c r="D1128" s="88" t="s">
        <v>48</v>
      </c>
      <c r="E1128">
        <v>0</v>
      </c>
    </row>
    <row r="1129" spans="1:5" x14ac:dyDescent="0.4">
      <c r="A1129" t="s">
        <v>166</v>
      </c>
      <c r="B1129" t="s">
        <v>165</v>
      </c>
      <c r="C1129">
        <f>INDEX(Categories!C:C,MATCH(D1129,Categories!D:D,0))</f>
        <v>26</v>
      </c>
      <c r="D1129" s="88" t="s">
        <v>57</v>
      </c>
      <c r="E1129">
        <v>0</v>
      </c>
    </row>
    <row r="1130" spans="1:5" x14ac:dyDescent="0.4">
      <c r="A1130" t="s">
        <v>166</v>
      </c>
      <c r="B1130" t="s">
        <v>165</v>
      </c>
      <c r="C1130">
        <f>INDEX(Categories!C:C,MATCH(D1130,Categories!D:D,0))</f>
        <v>27</v>
      </c>
      <c r="D1130" s="88" t="s">
        <v>58</v>
      </c>
      <c r="E1130">
        <v>0</v>
      </c>
    </row>
    <row r="1131" spans="1:5" x14ac:dyDescent="0.4">
      <c r="A1131" t="s">
        <v>166</v>
      </c>
      <c r="B1131" t="s">
        <v>165</v>
      </c>
      <c r="C1131">
        <f>INDEX(Categories!C:C,MATCH(D1131,Categories!D:D,0))</f>
        <v>28</v>
      </c>
      <c r="D1131" s="88" t="s">
        <v>59</v>
      </c>
      <c r="E1131">
        <v>0</v>
      </c>
    </row>
    <row r="1132" spans="1:5" x14ac:dyDescent="0.4">
      <c r="A1132" t="s">
        <v>166</v>
      </c>
      <c r="B1132" t="s">
        <v>165</v>
      </c>
      <c r="C1132">
        <f>INDEX(Categories!C:C,MATCH(D1132,Categories!D:D,0))</f>
        <v>29</v>
      </c>
      <c r="D1132" s="88" t="s">
        <v>92</v>
      </c>
      <c r="E1132">
        <v>27784</v>
      </c>
    </row>
    <row r="1133" spans="1:5" x14ac:dyDescent="0.4">
      <c r="A1133" t="s">
        <v>168</v>
      </c>
      <c r="B1133" t="s">
        <v>167</v>
      </c>
      <c r="C1133">
        <f>INDEX(Categories!C:C,MATCH(D1133,Categories!D:D,0))</f>
        <v>1</v>
      </c>
      <c r="D1133" s="88" t="s">
        <v>595</v>
      </c>
      <c r="E1133">
        <v>0</v>
      </c>
    </row>
    <row r="1134" spans="1:5" x14ac:dyDescent="0.4">
      <c r="A1134" t="s">
        <v>168</v>
      </c>
      <c r="B1134" t="s">
        <v>167</v>
      </c>
      <c r="C1134">
        <f>INDEX(Categories!C:C,MATCH(D1134,Categories!D:D,0))</f>
        <v>2</v>
      </c>
      <c r="D1134" s="88" t="s">
        <v>597</v>
      </c>
      <c r="E1134">
        <v>0</v>
      </c>
    </row>
    <row r="1135" spans="1:5" x14ac:dyDescent="0.4">
      <c r="A1135" t="s">
        <v>168</v>
      </c>
      <c r="B1135" t="s">
        <v>167</v>
      </c>
      <c r="C1135">
        <f>INDEX(Categories!C:C,MATCH(D1135,Categories!D:D,0))</f>
        <v>3</v>
      </c>
      <c r="D1135" s="88" t="s">
        <v>30</v>
      </c>
      <c r="E1135">
        <v>0</v>
      </c>
    </row>
    <row r="1136" spans="1:5" x14ac:dyDescent="0.4">
      <c r="A1136" t="s">
        <v>168</v>
      </c>
      <c r="B1136" t="s">
        <v>167</v>
      </c>
      <c r="C1136">
        <f>INDEX(Categories!C:C,MATCH(D1136,Categories!D:D,0))</f>
        <v>4</v>
      </c>
      <c r="D1136" s="88" t="s">
        <v>31</v>
      </c>
      <c r="E1136">
        <v>0</v>
      </c>
    </row>
    <row r="1137" spans="1:5" x14ac:dyDescent="0.4">
      <c r="A1137" t="s">
        <v>168</v>
      </c>
      <c r="B1137" t="s">
        <v>167</v>
      </c>
      <c r="C1137">
        <f>INDEX(Categories!C:C,MATCH(D1137,Categories!D:D,0))</f>
        <v>6</v>
      </c>
      <c r="D1137" s="88" t="s">
        <v>34</v>
      </c>
      <c r="E1137">
        <v>0</v>
      </c>
    </row>
    <row r="1138" spans="1:5" x14ac:dyDescent="0.4">
      <c r="A1138" t="s">
        <v>168</v>
      </c>
      <c r="B1138" t="s">
        <v>167</v>
      </c>
      <c r="C1138">
        <f>INDEX(Categories!C:C,MATCH(D1138,Categories!D:D,0))</f>
        <v>7</v>
      </c>
      <c r="D1138" s="88" t="s">
        <v>35</v>
      </c>
      <c r="E1138">
        <v>0</v>
      </c>
    </row>
    <row r="1139" spans="1:5" x14ac:dyDescent="0.4">
      <c r="A1139" t="s">
        <v>168</v>
      </c>
      <c r="B1139" t="s">
        <v>167</v>
      </c>
      <c r="C1139">
        <f>INDEX(Categories!C:C,MATCH(D1139,Categories!D:D,0))</f>
        <v>10</v>
      </c>
      <c r="D1139" s="88" t="s">
        <v>38</v>
      </c>
      <c r="E1139">
        <v>2000</v>
      </c>
    </row>
    <row r="1140" spans="1:5" x14ac:dyDescent="0.4">
      <c r="A1140" t="s">
        <v>168</v>
      </c>
      <c r="B1140" t="s">
        <v>167</v>
      </c>
      <c r="C1140">
        <f>INDEX(Categories!C:C,MATCH(D1140,Categories!D:D,0))</f>
        <v>15</v>
      </c>
      <c r="D1140" s="88" t="s">
        <v>42</v>
      </c>
      <c r="E1140">
        <v>0</v>
      </c>
    </row>
    <row r="1141" spans="1:5" x14ac:dyDescent="0.4">
      <c r="A1141" t="s">
        <v>168</v>
      </c>
      <c r="B1141" t="s">
        <v>167</v>
      </c>
      <c r="C1141">
        <f>INDEX(Categories!C:C,MATCH(D1141,Categories!D:D,0))</f>
        <v>16</v>
      </c>
      <c r="D1141" s="88" t="s">
        <v>45</v>
      </c>
      <c r="E1141">
        <v>0</v>
      </c>
    </row>
    <row r="1142" spans="1:5" x14ac:dyDescent="0.4">
      <c r="A1142" t="s">
        <v>168</v>
      </c>
      <c r="B1142" t="s">
        <v>167</v>
      </c>
      <c r="C1142">
        <f>INDEX(Categories!C:C,MATCH(D1142,Categories!D:D,0))</f>
        <v>17</v>
      </c>
      <c r="D1142" s="88" t="s">
        <v>46</v>
      </c>
      <c r="E1142">
        <v>0</v>
      </c>
    </row>
    <row r="1143" spans="1:5" x14ac:dyDescent="0.4">
      <c r="A1143" t="s">
        <v>168</v>
      </c>
      <c r="B1143" t="s">
        <v>167</v>
      </c>
      <c r="C1143">
        <f>INDEX(Categories!C:C,MATCH(D1143,Categories!D:D,0))</f>
        <v>18</v>
      </c>
      <c r="D1143" s="88" t="s">
        <v>47</v>
      </c>
      <c r="E1143">
        <v>0</v>
      </c>
    </row>
    <row r="1144" spans="1:5" x14ac:dyDescent="0.4">
      <c r="A1144" t="s">
        <v>168</v>
      </c>
      <c r="B1144" t="s">
        <v>167</v>
      </c>
      <c r="C1144">
        <f>INDEX(Categories!C:C,MATCH(D1144,Categories!D:D,0))</f>
        <v>20</v>
      </c>
      <c r="D1144" s="88" t="s">
        <v>49</v>
      </c>
      <c r="E1144">
        <v>0</v>
      </c>
    </row>
    <row r="1145" spans="1:5" x14ac:dyDescent="0.4">
      <c r="A1145" t="s">
        <v>168</v>
      </c>
      <c r="B1145" t="s">
        <v>167</v>
      </c>
      <c r="C1145">
        <f>INDEX(Categories!C:C,MATCH(D1145,Categories!D:D,0))</f>
        <v>21</v>
      </c>
      <c r="D1145" s="88" t="s">
        <v>50</v>
      </c>
      <c r="E1145">
        <v>0</v>
      </c>
    </row>
    <row r="1146" spans="1:5" x14ac:dyDescent="0.4">
      <c r="A1146" t="s">
        <v>168</v>
      </c>
      <c r="B1146" t="s">
        <v>167</v>
      </c>
      <c r="C1146">
        <f>INDEX(Categories!C:C,MATCH(D1146,Categories!D:D,0))</f>
        <v>22</v>
      </c>
      <c r="D1146" s="88" t="s">
        <v>51</v>
      </c>
      <c r="E1146">
        <v>0</v>
      </c>
    </row>
    <row r="1147" spans="1:5" x14ac:dyDescent="0.4">
      <c r="A1147" t="s">
        <v>168</v>
      </c>
      <c r="B1147" t="s">
        <v>167</v>
      </c>
      <c r="C1147">
        <f>INDEX(Categories!C:C,MATCH(D1147,Categories!D:D,0))</f>
        <v>23</v>
      </c>
      <c r="D1147" s="88" t="s">
        <v>52</v>
      </c>
      <c r="E1147">
        <v>0</v>
      </c>
    </row>
    <row r="1148" spans="1:5" x14ac:dyDescent="0.4">
      <c r="A1148" t="s">
        <v>168</v>
      </c>
      <c r="B1148" t="s">
        <v>167</v>
      </c>
      <c r="C1148">
        <f>INDEX(Categories!C:C,MATCH(D1148,Categories!D:D,0))</f>
        <v>24</v>
      </c>
      <c r="D1148" s="88" t="s">
        <v>53</v>
      </c>
      <c r="E1148">
        <v>0</v>
      </c>
    </row>
    <row r="1149" spans="1:5" x14ac:dyDescent="0.4">
      <c r="A1149" t="s">
        <v>168</v>
      </c>
      <c r="B1149" t="s">
        <v>167</v>
      </c>
      <c r="C1149">
        <f>INDEX(Categories!C:C,MATCH(D1149,Categories!D:D,0))</f>
        <v>25</v>
      </c>
      <c r="D1149" s="88" t="s">
        <v>56</v>
      </c>
      <c r="E1149">
        <v>0</v>
      </c>
    </row>
    <row r="1150" spans="1:5" x14ac:dyDescent="0.4">
      <c r="A1150" t="s">
        <v>168</v>
      </c>
      <c r="B1150" t="s">
        <v>167</v>
      </c>
      <c r="C1150">
        <f>INDEX(Categories!C:C,MATCH(D1150,Categories!D:D,0))</f>
        <v>5</v>
      </c>
      <c r="D1150" s="88" t="s">
        <v>32</v>
      </c>
      <c r="E1150">
        <v>32000</v>
      </c>
    </row>
    <row r="1151" spans="1:5" x14ac:dyDescent="0.4">
      <c r="A1151" t="s">
        <v>168</v>
      </c>
      <c r="B1151" t="s">
        <v>167</v>
      </c>
      <c r="C1151">
        <f>INDEX(Categories!C:C,MATCH(D1151,Categories!D:D,0))</f>
        <v>8</v>
      </c>
      <c r="D1151" s="88" t="s">
        <v>36</v>
      </c>
      <c r="E1151">
        <v>0</v>
      </c>
    </row>
    <row r="1152" spans="1:5" x14ac:dyDescent="0.4">
      <c r="A1152" t="s">
        <v>168</v>
      </c>
      <c r="B1152" t="s">
        <v>167</v>
      </c>
      <c r="C1152">
        <f>INDEX(Categories!C:C,MATCH(D1152,Categories!D:D,0))</f>
        <v>9</v>
      </c>
      <c r="D1152" s="88" t="s">
        <v>37</v>
      </c>
      <c r="E1152">
        <v>0</v>
      </c>
    </row>
    <row r="1153" spans="1:5" x14ac:dyDescent="0.4">
      <c r="A1153" t="s">
        <v>168</v>
      </c>
      <c r="B1153" t="s">
        <v>167</v>
      </c>
      <c r="C1153">
        <f>INDEX(Categories!C:C,MATCH(D1153,Categories!D:D,0))</f>
        <v>11</v>
      </c>
      <c r="D1153" s="88" t="s">
        <v>601</v>
      </c>
      <c r="E1153">
        <v>0</v>
      </c>
    </row>
    <row r="1154" spans="1:5" x14ac:dyDescent="0.4">
      <c r="A1154" t="s">
        <v>168</v>
      </c>
      <c r="B1154" t="s">
        <v>167</v>
      </c>
      <c r="C1154">
        <f>INDEX(Categories!C:C,MATCH(D1154,Categories!D:D,0))</f>
        <v>12</v>
      </c>
      <c r="D1154" s="88" t="s">
        <v>602</v>
      </c>
      <c r="E1154">
        <v>0</v>
      </c>
    </row>
    <row r="1155" spans="1:5" x14ac:dyDescent="0.4">
      <c r="A1155" t="s">
        <v>168</v>
      </c>
      <c r="B1155" t="s">
        <v>167</v>
      </c>
      <c r="C1155">
        <f>INDEX(Categories!C:C,MATCH(D1155,Categories!D:D,0))</f>
        <v>13</v>
      </c>
      <c r="D1155" s="88" t="s">
        <v>604</v>
      </c>
      <c r="E1155">
        <v>0</v>
      </c>
    </row>
    <row r="1156" spans="1:5" x14ac:dyDescent="0.4">
      <c r="A1156" t="s">
        <v>168</v>
      </c>
      <c r="B1156" t="s">
        <v>167</v>
      </c>
      <c r="C1156">
        <f>INDEX(Categories!C:C,MATCH(D1156,Categories!D:D,0))</f>
        <v>14</v>
      </c>
      <c r="D1156" s="88" t="s">
        <v>41</v>
      </c>
      <c r="E1156">
        <v>0</v>
      </c>
    </row>
    <row r="1157" spans="1:5" x14ac:dyDescent="0.4">
      <c r="A1157" t="s">
        <v>168</v>
      </c>
      <c r="B1157" t="s">
        <v>167</v>
      </c>
      <c r="C1157">
        <f>INDEX(Categories!C:C,MATCH(D1157,Categories!D:D,0))</f>
        <v>19</v>
      </c>
      <c r="D1157" s="88" t="s">
        <v>48</v>
      </c>
      <c r="E1157">
        <v>0</v>
      </c>
    </row>
    <row r="1158" spans="1:5" x14ac:dyDescent="0.4">
      <c r="A1158" t="s">
        <v>168</v>
      </c>
      <c r="B1158" t="s">
        <v>167</v>
      </c>
      <c r="C1158">
        <f>INDEX(Categories!C:C,MATCH(D1158,Categories!D:D,0))</f>
        <v>26</v>
      </c>
      <c r="D1158" s="88" t="s">
        <v>57</v>
      </c>
      <c r="E1158">
        <v>0</v>
      </c>
    </row>
    <row r="1159" spans="1:5" x14ac:dyDescent="0.4">
      <c r="A1159" t="s">
        <v>168</v>
      </c>
      <c r="B1159" t="s">
        <v>167</v>
      </c>
      <c r="C1159">
        <f>INDEX(Categories!C:C,MATCH(D1159,Categories!D:D,0))</f>
        <v>27</v>
      </c>
      <c r="D1159" s="88" t="s">
        <v>58</v>
      </c>
      <c r="E1159">
        <v>0</v>
      </c>
    </row>
    <row r="1160" spans="1:5" x14ac:dyDescent="0.4">
      <c r="A1160" t="s">
        <v>168</v>
      </c>
      <c r="B1160" t="s">
        <v>167</v>
      </c>
      <c r="C1160">
        <f>INDEX(Categories!C:C,MATCH(D1160,Categories!D:D,0))</f>
        <v>28</v>
      </c>
      <c r="D1160" s="88" t="s">
        <v>59</v>
      </c>
      <c r="E1160">
        <v>0</v>
      </c>
    </row>
    <row r="1161" spans="1:5" x14ac:dyDescent="0.4">
      <c r="A1161" t="s">
        <v>168</v>
      </c>
      <c r="B1161" t="s">
        <v>167</v>
      </c>
      <c r="C1161">
        <f>INDEX(Categories!C:C,MATCH(D1161,Categories!D:D,0))</f>
        <v>29</v>
      </c>
      <c r="D1161" s="88" t="s">
        <v>92</v>
      </c>
      <c r="E1161">
        <v>11500</v>
      </c>
    </row>
    <row r="1162" spans="1:5" x14ac:dyDescent="0.4">
      <c r="A1162" t="s">
        <v>170</v>
      </c>
      <c r="B1162" t="s">
        <v>169</v>
      </c>
      <c r="C1162">
        <f>INDEX(Categories!C:C,MATCH(D1162,Categories!D:D,0))</f>
        <v>1</v>
      </c>
      <c r="D1162" s="88" t="s">
        <v>595</v>
      </c>
      <c r="E1162">
        <v>40620</v>
      </c>
    </row>
    <row r="1163" spans="1:5" x14ac:dyDescent="0.4">
      <c r="A1163" t="s">
        <v>170</v>
      </c>
      <c r="B1163" t="s">
        <v>169</v>
      </c>
      <c r="C1163">
        <f>INDEX(Categories!C:C,MATCH(D1163,Categories!D:D,0))</f>
        <v>2</v>
      </c>
      <c r="D1163" s="88" t="s">
        <v>597</v>
      </c>
      <c r="E1163">
        <v>0</v>
      </c>
    </row>
    <row r="1164" spans="1:5" x14ac:dyDescent="0.4">
      <c r="A1164" t="s">
        <v>170</v>
      </c>
      <c r="B1164" t="s">
        <v>169</v>
      </c>
      <c r="C1164">
        <f>INDEX(Categories!C:C,MATCH(D1164,Categories!D:D,0))</f>
        <v>3</v>
      </c>
      <c r="D1164" s="88" t="s">
        <v>30</v>
      </c>
      <c r="E1164">
        <v>0</v>
      </c>
    </row>
    <row r="1165" spans="1:5" x14ac:dyDescent="0.4">
      <c r="A1165" t="s">
        <v>170</v>
      </c>
      <c r="B1165" t="s">
        <v>169</v>
      </c>
      <c r="C1165">
        <f>INDEX(Categories!C:C,MATCH(D1165,Categories!D:D,0))</f>
        <v>4</v>
      </c>
      <c r="D1165" s="88" t="s">
        <v>31</v>
      </c>
      <c r="E1165">
        <v>0</v>
      </c>
    </row>
    <row r="1166" spans="1:5" x14ac:dyDescent="0.4">
      <c r="A1166" t="s">
        <v>170</v>
      </c>
      <c r="B1166" t="s">
        <v>169</v>
      </c>
      <c r="C1166">
        <f>INDEX(Categories!C:C,MATCH(D1166,Categories!D:D,0))</f>
        <v>6</v>
      </c>
      <c r="D1166" s="88" t="s">
        <v>34</v>
      </c>
      <c r="E1166">
        <v>0</v>
      </c>
    </row>
    <row r="1167" spans="1:5" x14ac:dyDescent="0.4">
      <c r="A1167" t="s">
        <v>170</v>
      </c>
      <c r="B1167" t="s">
        <v>169</v>
      </c>
      <c r="C1167">
        <f>INDEX(Categories!C:C,MATCH(D1167,Categories!D:D,0))</f>
        <v>7</v>
      </c>
      <c r="D1167" s="88" t="s">
        <v>35</v>
      </c>
      <c r="E1167">
        <v>3604</v>
      </c>
    </row>
    <row r="1168" spans="1:5" x14ac:dyDescent="0.4">
      <c r="A1168" t="s">
        <v>170</v>
      </c>
      <c r="B1168" t="s">
        <v>169</v>
      </c>
      <c r="C1168">
        <f>INDEX(Categories!C:C,MATCH(D1168,Categories!D:D,0))</f>
        <v>10</v>
      </c>
      <c r="D1168" s="88" t="s">
        <v>38</v>
      </c>
      <c r="E1168">
        <v>50794</v>
      </c>
    </row>
    <row r="1169" spans="1:5" x14ac:dyDescent="0.4">
      <c r="A1169" t="s">
        <v>170</v>
      </c>
      <c r="B1169" t="s">
        <v>169</v>
      </c>
      <c r="C1169">
        <f>INDEX(Categories!C:C,MATCH(D1169,Categories!D:D,0))</f>
        <v>15</v>
      </c>
      <c r="D1169" s="88" t="s">
        <v>42</v>
      </c>
      <c r="E1169">
        <v>0</v>
      </c>
    </row>
    <row r="1170" spans="1:5" x14ac:dyDescent="0.4">
      <c r="A1170" t="s">
        <v>170</v>
      </c>
      <c r="B1170" t="s">
        <v>169</v>
      </c>
      <c r="C1170">
        <f>INDEX(Categories!C:C,MATCH(D1170,Categories!D:D,0))</f>
        <v>16</v>
      </c>
      <c r="D1170" s="88" t="s">
        <v>45</v>
      </c>
      <c r="E1170">
        <v>79668</v>
      </c>
    </row>
    <row r="1171" spans="1:5" x14ac:dyDescent="0.4">
      <c r="A1171" t="s">
        <v>170</v>
      </c>
      <c r="B1171" t="s">
        <v>169</v>
      </c>
      <c r="C1171">
        <f>INDEX(Categories!C:C,MATCH(D1171,Categories!D:D,0))</f>
        <v>17</v>
      </c>
      <c r="D1171" s="88" t="s">
        <v>46</v>
      </c>
      <c r="E1171">
        <v>0</v>
      </c>
    </row>
    <row r="1172" spans="1:5" x14ac:dyDescent="0.4">
      <c r="A1172" t="s">
        <v>170</v>
      </c>
      <c r="B1172" t="s">
        <v>169</v>
      </c>
      <c r="C1172">
        <f>INDEX(Categories!C:C,MATCH(D1172,Categories!D:D,0))</f>
        <v>18</v>
      </c>
      <c r="D1172" s="88" t="s">
        <v>47</v>
      </c>
      <c r="E1172">
        <v>0</v>
      </c>
    </row>
    <row r="1173" spans="1:5" x14ac:dyDescent="0.4">
      <c r="A1173" t="s">
        <v>170</v>
      </c>
      <c r="B1173" t="s">
        <v>169</v>
      </c>
      <c r="C1173">
        <f>INDEX(Categories!C:C,MATCH(D1173,Categories!D:D,0))</f>
        <v>20</v>
      </c>
      <c r="D1173" s="88" t="s">
        <v>49</v>
      </c>
      <c r="E1173">
        <v>0</v>
      </c>
    </row>
    <row r="1174" spans="1:5" x14ac:dyDescent="0.4">
      <c r="A1174" t="s">
        <v>170</v>
      </c>
      <c r="B1174" t="s">
        <v>169</v>
      </c>
      <c r="C1174">
        <f>INDEX(Categories!C:C,MATCH(D1174,Categories!D:D,0))</f>
        <v>21</v>
      </c>
      <c r="D1174" s="88" t="s">
        <v>50</v>
      </c>
      <c r="E1174">
        <v>0</v>
      </c>
    </row>
    <row r="1175" spans="1:5" x14ac:dyDescent="0.4">
      <c r="A1175" t="s">
        <v>170</v>
      </c>
      <c r="B1175" t="s">
        <v>169</v>
      </c>
      <c r="C1175">
        <f>INDEX(Categories!C:C,MATCH(D1175,Categories!D:D,0))</f>
        <v>22</v>
      </c>
      <c r="D1175" s="88" t="s">
        <v>51</v>
      </c>
      <c r="E1175">
        <v>0</v>
      </c>
    </row>
    <row r="1176" spans="1:5" x14ac:dyDescent="0.4">
      <c r="A1176" t="s">
        <v>170</v>
      </c>
      <c r="B1176" t="s">
        <v>169</v>
      </c>
      <c r="C1176">
        <f>INDEX(Categories!C:C,MATCH(D1176,Categories!D:D,0))</f>
        <v>23</v>
      </c>
      <c r="D1176" s="88" t="s">
        <v>52</v>
      </c>
      <c r="E1176">
        <v>0</v>
      </c>
    </row>
    <row r="1177" spans="1:5" x14ac:dyDescent="0.4">
      <c r="A1177" t="s">
        <v>170</v>
      </c>
      <c r="B1177" t="s">
        <v>169</v>
      </c>
      <c r="C1177">
        <f>INDEX(Categories!C:C,MATCH(D1177,Categories!D:D,0))</f>
        <v>24</v>
      </c>
      <c r="D1177" s="88" t="s">
        <v>53</v>
      </c>
      <c r="E1177">
        <v>40</v>
      </c>
    </row>
    <row r="1178" spans="1:5" x14ac:dyDescent="0.4">
      <c r="A1178" t="s">
        <v>170</v>
      </c>
      <c r="B1178" t="s">
        <v>169</v>
      </c>
      <c r="C1178">
        <f>INDEX(Categories!C:C,MATCH(D1178,Categories!D:D,0))</f>
        <v>25</v>
      </c>
      <c r="D1178" s="88" t="s">
        <v>56</v>
      </c>
      <c r="E1178">
        <v>0</v>
      </c>
    </row>
    <row r="1179" spans="1:5" x14ac:dyDescent="0.4">
      <c r="A1179" t="s">
        <v>170</v>
      </c>
      <c r="B1179" t="s">
        <v>169</v>
      </c>
      <c r="C1179">
        <f>INDEX(Categories!C:C,MATCH(D1179,Categories!D:D,0))</f>
        <v>5</v>
      </c>
      <c r="D1179" s="88" t="s">
        <v>32</v>
      </c>
      <c r="E1179">
        <v>13655</v>
      </c>
    </row>
    <row r="1180" spans="1:5" x14ac:dyDescent="0.4">
      <c r="A1180" t="s">
        <v>170</v>
      </c>
      <c r="B1180" t="s">
        <v>169</v>
      </c>
      <c r="C1180">
        <f>INDEX(Categories!C:C,MATCH(D1180,Categories!D:D,0))</f>
        <v>8</v>
      </c>
      <c r="D1180" s="88" t="s">
        <v>36</v>
      </c>
      <c r="E1180">
        <v>0</v>
      </c>
    </row>
    <row r="1181" spans="1:5" x14ac:dyDescent="0.4">
      <c r="A1181" t="s">
        <v>170</v>
      </c>
      <c r="B1181" t="s">
        <v>169</v>
      </c>
      <c r="C1181">
        <f>INDEX(Categories!C:C,MATCH(D1181,Categories!D:D,0))</f>
        <v>9</v>
      </c>
      <c r="D1181" s="88" t="s">
        <v>37</v>
      </c>
      <c r="E1181">
        <v>0</v>
      </c>
    </row>
    <row r="1182" spans="1:5" x14ac:dyDescent="0.4">
      <c r="A1182" t="s">
        <v>170</v>
      </c>
      <c r="B1182" t="s">
        <v>169</v>
      </c>
      <c r="C1182">
        <f>INDEX(Categories!C:C,MATCH(D1182,Categories!D:D,0))</f>
        <v>11</v>
      </c>
      <c r="D1182" s="88" t="s">
        <v>601</v>
      </c>
      <c r="E1182">
        <v>7294</v>
      </c>
    </row>
    <row r="1183" spans="1:5" x14ac:dyDescent="0.4">
      <c r="A1183" t="s">
        <v>170</v>
      </c>
      <c r="B1183" t="s">
        <v>169</v>
      </c>
      <c r="C1183">
        <f>INDEX(Categories!C:C,MATCH(D1183,Categories!D:D,0))</f>
        <v>12</v>
      </c>
      <c r="D1183" s="88" t="s">
        <v>602</v>
      </c>
      <c r="E1183">
        <v>0</v>
      </c>
    </row>
    <row r="1184" spans="1:5" x14ac:dyDescent="0.4">
      <c r="A1184" t="s">
        <v>170</v>
      </c>
      <c r="B1184" t="s">
        <v>169</v>
      </c>
      <c r="C1184">
        <f>INDEX(Categories!C:C,MATCH(D1184,Categories!D:D,0))</f>
        <v>13</v>
      </c>
      <c r="D1184" s="88" t="s">
        <v>604</v>
      </c>
      <c r="E1184">
        <v>0</v>
      </c>
    </row>
    <row r="1185" spans="1:5" x14ac:dyDescent="0.4">
      <c r="A1185" t="s">
        <v>170</v>
      </c>
      <c r="B1185" t="s">
        <v>169</v>
      </c>
      <c r="C1185">
        <f>INDEX(Categories!C:C,MATCH(D1185,Categories!D:D,0))</f>
        <v>14</v>
      </c>
      <c r="D1185" s="88" t="s">
        <v>41</v>
      </c>
      <c r="E1185">
        <v>0</v>
      </c>
    </row>
    <row r="1186" spans="1:5" x14ac:dyDescent="0.4">
      <c r="A1186" t="s">
        <v>170</v>
      </c>
      <c r="B1186" t="s">
        <v>169</v>
      </c>
      <c r="C1186">
        <f>INDEX(Categories!C:C,MATCH(D1186,Categories!D:D,0))</f>
        <v>19</v>
      </c>
      <c r="D1186" s="88" t="s">
        <v>48</v>
      </c>
      <c r="E1186">
        <v>0</v>
      </c>
    </row>
    <row r="1187" spans="1:5" x14ac:dyDescent="0.4">
      <c r="A1187" t="s">
        <v>170</v>
      </c>
      <c r="B1187" t="s">
        <v>169</v>
      </c>
      <c r="C1187">
        <f>INDEX(Categories!C:C,MATCH(D1187,Categories!D:D,0))</f>
        <v>26</v>
      </c>
      <c r="D1187" s="88" t="s">
        <v>57</v>
      </c>
      <c r="E1187">
        <v>0</v>
      </c>
    </row>
    <row r="1188" spans="1:5" x14ac:dyDescent="0.4">
      <c r="A1188" t="s">
        <v>170</v>
      </c>
      <c r="B1188" t="s">
        <v>169</v>
      </c>
      <c r="C1188">
        <f>INDEX(Categories!C:C,MATCH(D1188,Categories!D:D,0))</f>
        <v>27</v>
      </c>
      <c r="D1188" s="88" t="s">
        <v>58</v>
      </c>
      <c r="E1188">
        <v>0</v>
      </c>
    </row>
    <row r="1189" spans="1:5" x14ac:dyDescent="0.4">
      <c r="A1189" t="s">
        <v>170</v>
      </c>
      <c r="B1189" t="s">
        <v>169</v>
      </c>
      <c r="C1189">
        <f>INDEX(Categories!C:C,MATCH(D1189,Categories!D:D,0))</f>
        <v>28</v>
      </c>
      <c r="D1189" s="88" t="s">
        <v>59</v>
      </c>
      <c r="E1189">
        <v>0</v>
      </c>
    </row>
    <row r="1190" spans="1:5" x14ac:dyDescent="0.4">
      <c r="A1190" t="s">
        <v>170</v>
      </c>
      <c r="B1190" t="s">
        <v>169</v>
      </c>
      <c r="C1190">
        <f>INDEX(Categories!C:C,MATCH(D1190,Categories!D:D,0))</f>
        <v>29</v>
      </c>
      <c r="D1190" s="88" t="s">
        <v>92</v>
      </c>
      <c r="E1190">
        <v>5115</v>
      </c>
    </row>
    <row r="1191" spans="1:5" x14ac:dyDescent="0.4">
      <c r="A1191" t="s">
        <v>659</v>
      </c>
      <c r="B1191" t="s">
        <v>660</v>
      </c>
      <c r="C1191">
        <f>INDEX(Categories!C:C,MATCH(D1191,Categories!D:D,0))</f>
        <v>1</v>
      </c>
      <c r="D1191" s="88" t="s">
        <v>595</v>
      </c>
      <c r="E1191">
        <v>3947</v>
      </c>
    </row>
    <row r="1192" spans="1:5" x14ac:dyDescent="0.4">
      <c r="A1192" t="s">
        <v>659</v>
      </c>
      <c r="B1192" t="s">
        <v>660</v>
      </c>
      <c r="C1192">
        <f>INDEX(Categories!C:C,MATCH(D1192,Categories!D:D,0))</f>
        <v>2</v>
      </c>
      <c r="D1192" s="88" t="s">
        <v>597</v>
      </c>
      <c r="E1192">
        <v>0</v>
      </c>
    </row>
    <row r="1193" spans="1:5" x14ac:dyDescent="0.4">
      <c r="A1193" t="s">
        <v>659</v>
      </c>
      <c r="B1193" t="s">
        <v>660</v>
      </c>
      <c r="C1193">
        <f>INDEX(Categories!C:C,MATCH(D1193,Categories!D:D,0))</f>
        <v>3</v>
      </c>
      <c r="D1193" s="88" t="s">
        <v>30</v>
      </c>
      <c r="E1193">
        <v>0</v>
      </c>
    </row>
    <row r="1194" spans="1:5" x14ac:dyDescent="0.4">
      <c r="A1194" t="s">
        <v>659</v>
      </c>
      <c r="B1194" t="s">
        <v>660</v>
      </c>
      <c r="C1194">
        <f>INDEX(Categories!C:C,MATCH(D1194,Categories!D:D,0))</f>
        <v>4</v>
      </c>
      <c r="D1194" s="88" t="s">
        <v>31</v>
      </c>
      <c r="E1194">
        <v>35284</v>
      </c>
    </row>
    <row r="1195" spans="1:5" x14ac:dyDescent="0.4">
      <c r="A1195" t="s">
        <v>659</v>
      </c>
      <c r="B1195" t="s">
        <v>660</v>
      </c>
      <c r="C1195">
        <f>INDEX(Categories!C:C,MATCH(D1195,Categories!D:D,0))</f>
        <v>6</v>
      </c>
      <c r="D1195" s="88" t="s">
        <v>34</v>
      </c>
      <c r="E1195">
        <v>0</v>
      </c>
    </row>
    <row r="1196" spans="1:5" x14ac:dyDescent="0.4">
      <c r="A1196" t="s">
        <v>659</v>
      </c>
      <c r="B1196" t="s">
        <v>660</v>
      </c>
      <c r="C1196">
        <f>INDEX(Categories!C:C,MATCH(D1196,Categories!D:D,0))</f>
        <v>7</v>
      </c>
      <c r="D1196" s="88" t="s">
        <v>35</v>
      </c>
      <c r="E1196">
        <v>10704</v>
      </c>
    </row>
    <row r="1197" spans="1:5" x14ac:dyDescent="0.4">
      <c r="A1197" t="s">
        <v>659</v>
      </c>
      <c r="B1197" t="s">
        <v>660</v>
      </c>
      <c r="C1197">
        <f>INDEX(Categories!C:C,MATCH(D1197,Categories!D:D,0))</f>
        <v>10</v>
      </c>
      <c r="D1197" s="88" t="s">
        <v>38</v>
      </c>
      <c r="E1197">
        <v>75752</v>
      </c>
    </row>
    <row r="1198" spans="1:5" x14ac:dyDescent="0.4">
      <c r="A1198" t="s">
        <v>659</v>
      </c>
      <c r="B1198" t="s">
        <v>660</v>
      </c>
      <c r="C1198">
        <f>INDEX(Categories!C:C,MATCH(D1198,Categories!D:D,0))</f>
        <v>15</v>
      </c>
      <c r="D1198" s="88" t="s">
        <v>42</v>
      </c>
      <c r="E1198">
        <v>0</v>
      </c>
    </row>
    <row r="1199" spans="1:5" x14ac:dyDescent="0.4">
      <c r="A1199" t="s">
        <v>659</v>
      </c>
      <c r="B1199" t="s">
        <v>660</v>
      </c>
      <c r="C1199">
        <f>INDEX(Categories!C:C,MATCH(D1199,Categories!D:D,0))</f>
        <v>16</v>
      </c>
      <c r="D1199" s="88" t="s">
        <v>45</v>
      </c>
      <c r="E1199">
        <v>0</v>
      </c>
    </row>
    <row r="1200" spans="1:5" x14ac:dyDescent="0.4">
      <c r="A1200" t="s">
        <v>659</v>
      </c>
      <c r="B1200" t="s">
        <v>660</v>
      </c>
      <c r="C1200">
        <f>INDEX(Categories!C:C,MATCH(D1200,Categories!D:D,0))</f>
        <v>17</v>
      </c>
      <c r="D1200" s="88" t="s">
        <v>46</v>
      </c>
      <c r="E1200">
        <v>0</v>
      </c>
    </row>
    <row r="1201" spans="1:5" x14ac:dyDescent="0.4">
      <c r="A1201" t="s">
        <v>659</v>
      </c>
      <c r="B1201" t="s">
        <v>660</v>
      </c>
      <c r="C1201">
        <f>INDEX(Categories!C:C,MATCH(D1201,Categories!D:D,0))</f>
        <v>18</v>
      </c>
      <c r="D1201" s="88" t="s">
        <v>47</v>
      </c>
      <c r="E1201">
        <v>0</v>
      </c>
    </row>
    <row r="1202" spans="1:5" x14ac:dyDescent="0.4">
      <c r="A1202" t="s">
        <v>659</v>
      </c>
      <c r="B1202" t="s">
        <v>660</v>
      </c>
      <c r="C1202">
        <f>INDEX(Categories!C:C,MATCH(D1202,Categories!D:D,0))</f>
        <v>20</v>
      </c>
      <c r="D1202" s="88" t="s">
        <v>49</v>
      </c>
      <c r="E1202">
        <v>0</v>
      </c>
    </row>
    <row r="1203" spans="1:5" x14ac:dyDescent="0.4">
      <c r="A1203" t="s">
        <v>659</v>
      </c>
      <c r="B1203" t="s">
        <v>660</v>
      </c>
      <c r="C1203">
        <f>INDEX(Categories!C:C,MATCH(D1203,Categories!D:D,0))</f>
        <v>21</v>
      </c>
      <c r="D1203" s="88" t="s">
        <v>50</v>
      </c>
      <c r="E1203">
        <v>0</v>
      </c>
    </row>
    <row r="1204" spans="1:5" x14ac:dyDescent="0.4">
      <c r="A1204" t="s">
        <v>659</v>
      </c>
      <c r="B1204" t="s">
        <v>660</v>
      </c>
      <c r="C1204">
        <f>INDEX(Categories!C:C,MATCH(D1204,Categories!D:D,0))</f>
        <v>22</v>
      </c>
      <c r="D1204" s="88" t="s">
        <v>51</v>
      </c>
      <c r="E1204">
        <v>24716</v>
      </c>
    </row>
    <row r="1205" spans="1:5" x14ac:dyDescent="0.4">
      <c r="A1205" t="s">
        <v>659</v>
      </c>
      <c r="B1205" t="s">
        <v>660</v>
      </c>
      <c r="C1205">
        <f>INDEX(Categories!C:C,MATCH(D1205,Categories!D:D,0))</f>
        <v>23</v>
      </c>
      <c r="D1205" s="88" t="s">
        <v>52</v>
      </c>
      <c r="E1205">
        <v>360</v>
      </c>
    </row>
    <row r="1206" spans="1:5" x14ac:dyDescent="0.4">
      <c r="A1206" t="s">
        <v>659</v>
      </c>
      <c r="B1206" t="s">
        <v>660</v>
      </c>
      <c r="C1206">
        <f>INDEX(Categories!C:C,MATCH(D1206,Categories!D:D,0))</f>
        <v>24</v>
      </c>
      <c r="D1206" s="88" t="s">
        <v>53</v>
      </c>
      <c r="E1206">
        <v>173</v>
      </c>
    </row>
    <row r="1207" spans="1:5" x14ac:dyDescent="0.4">
      <c r="A1207" t="s">
        <v>659</v>
      </c>
      <c r="B1207" t="s">
        <v>660</v>
      </c>
      <c r="C1207">
        <f>INDEX(Categories!C:C,MATCH(D1207,Categories!D:D,0))</f>
        <v>25</v>
      </c>
      <c r="D1207" s="88" t="s">
        <v>56</v>
      </c>
      <c r="E1207">
        <v>6118</v>
      </c>
    </row>
    <row r="1208" spans="1:5" x14ac:dyDescent="0.4">
      <c r="A1208" t="s">
        <v>659</v>
      </c>
      <c r="B1208" t="s">
        <v>660</v>
      </c>
      <c r="C1208">
        <f>INDEX(Categories!C:C,MATCH(D1208,Categories!D:D,0))</f>
        <v>5</v>
      </c>
      <c r="D1208" s="88" t="s">
        <v>32</v>
      </c>
      <c r="E1208">
        <v>19704</v>
      </c>
    </row>
    <row r="1209" spans="1:5" x14ac:dyDescent="0.4">
      <c r="A1209" t="s">
        <v>659</v>
      </c>
      <c r="B1209" t="s">
        <v>660</v>
      </c>
      <c r="C1209">
        <f>INDEX(Categories!C:C,MATCH(D1209,Categories!D:D,0))</f>
        <v>8</v>
      </c>
      <c r="D1209" s="88" t="s">
        <v>36</v>
      </c>
      <c r="E1209">
        <v>11777</v>
      </c>
    </row>
    <row r="1210" spans="1:5" x14ac:dyDescent="0.4">
      <c r="A1210" t="s">
        <v>659</v>
      </c>
      <c r="B1210" t="s">
        <v>660</v>
      </c>
      <c r="C1210">
        <f>INDEX(Categories!C:C,MATCH(D1210,Categories!D:D,0))</f>
        <v>9</v>
      </c>
      <c r="D1210" s="88" t="s">
        <v>37</v>
      </c>
      <c r="E1210">
        <v>0</v>
      </c>
    </row>
    <row r="1211" spans="1:5" x14ac:dyDescent="0.4">
      <c r="A1211" t="s">
        <v>659</v>
      </c>
      <c r="B1211" t="s">
        <v>660</v>
      </c>
      <c r="C1211">
        <f>INDEX(Categories!C:C,MATCH(D1211,Categories!D:D,0))</f>
        <v>11</v>
      </c>
      <c r="D1211" s="88" t="s">
        <v>601</v>
      </c>
      <c r="E1211">
        <v>0</v>
      </c>
    </row>
    <row r="1212" spans="1:5" x14ac:dyDescent="0.4">
      <c r="A1212" t="s">
        <v>659</v>
      </c>
      <c r="B1212" t="s">
        <v>660</v>
      </c>
      <c r="C1212">
        <f>INDEX(Categories!C:C,MATCH(D1212,Categories!D:D,0))</f>
        <v>12</v>
      </c>
      <c r="D1212" s="88" t="s">
        <v>602</v>
      </c>
      <c r="E1212">
        <v>0</v>
      </c>
    </row>
    <row r="1213" spans="1:5" x14ac:dyDescent="0.4">
      <c r="A1213" t="s">
        <v>659</v>
      </c>
      <c r="B1213" t="s">
        <v>660</v>
      </c>
      <c r="C1213">
        <f>INDEX(Categories!C:C,MATCH(D1213,Categories!D:D,0))</f>
        <v>13</v>
      </c>
      <c r="D1213" s="88" t="s">
        <v>604</v>
      </c>
      <c r="E1213">
        <v>41448</v>
      </c>
    </row>
    <row r="1214" spans="1:5" x14ac:dyDescent="0.4">
      <c r="A1214" t="s">
        <v>659</v>
      </c>
      <c r="B1214" t="s">
        <v>660</v>
      </c>
      <c r="C1214">
        <f>INDEX(Categories!C:C,MATCH(D1214,Categories!D:D,0))</f>
        <v>14</v>
      </c>
      <c r="D1214" s="88" t="s">
        <v>41</v>
      </c>
      <c r="E1214">
        <v>0</v>
      </c>
    </row>
    <row r="1215" spans="1:5" x14ac:dyDescent="0.4">
      <c r="A1215" t="s">
        <v>659</v>
      </c>
      <c r="B1215" t="s">
        <v>660</v>
      </c>
      <c r="C1215">
        <f>INDEX(Categories!C:C,MATCH(D1215,Categories!D:D,0))</f>
        <v>19</v>
      </c>
      <c r="D1215" s="88" t="s">
        <v>48</v>
      </c>
      <c r="E1215">
        <v>0</v>
      </c>
    </row>
    <row r="1216" spans="1:5" x14ac:dyDescent="0.4">
      <c r="A1216" t="s">
        <v>659</v>
      </c>
      <c r="B1216" t="s">
        <v>660</v>
      </c>
      <c r="C1216">
        <f>INDEX(Categories!C:C,MATCH(D1216,Categories!D:D,0))</f>
        <v>26</v>
      </c>
      <c r="D1216" s="88" t="s">
        <v>57</v>
      </c>
      <c r="E1216">
        <v>0</v>
      </c>
    </row>
    <row r="1217" spans="1:5" x14ac:dyDescent="0.4">
      <c r="A1217" t="s">
        <v>659</v>
      </c>
      <c r="B1217" t="s">
        <v>660</v>
      </c>
      <c r="C1217">
        <f>INDEX(Categories!C:C,MATCH(D1217,Categories!D:D,0))</f>
        <v>27</v>
      </c>
      <c r="D1217" s="88" t="s">
        <v>58</v>
      </c>
      <c r="E1217">
        <v>0</v>
      </c>
    </row>
    <row r="1218" spans="1:5" x14ac:dyDescent="0.4">
      <c r="A1218" t="s">
        <v>659</v>
      </c>
      <c r="B1218" t="s">
        <v>660</v>
      </c>
      <c r="C1218">
        <f>INDEX(Categories!C:C,MATCH(D1218,Categories!D:D,0))</f>
        <v>28</v>
      </c>
      <c r="D1218" s="88" t="s">
        <v>59</v>
      </c>
      <c r="E1218">
        <v>0</v>
      </c>
    </row>
    <row r="1219" spans="1:5" x14ac:dyDescent="0.4">
      <c r="A1219" t="s">
        <v>659</v>
      </c>
      <c r="B1219" t="s">
        <v>660</v>
      </c>
      <c r="C1219">
        <f>INDEX(Categories!C:C,MATCH(D1219,Categories!D:D,0))</f>
        <v>29</v>
      </c>
      <c r="D1219" s="88" t="s">
        <v>92</v>
      </c>
      <c r="E1219">
        <v>0</v>
      </c>
    </row>
    <row r="1220" spans="1:5" x14ac:dyDescent="0.4">
      <c r="A1220" t="s">
        <v>661</v>
      </c>
      <c r="B1220" t="s">
        <v>662</v>
      </c>
      <c r="C1220">
        <f>INDEX(Categories!C:C,MATCH(D1220,Categories!D:D,0))</f>
        <v>1</v>
      </c>
      <c r="D1220" s="88" t="s">
        <v>595</v>
      </c>
      <c r="E1220">
        <v>0</v>
      </c>
    </row>
    <row r="1221" spans="1:5" x14ac:dyDescent="0.4">
      <c r="A1221" t="s">
        <v>661</v>
      </c>
      <c r="B1221" t="s">
        <v>662</v>
      </c>
      <c r="C1221">
        <f>INDEX(Categories!C:C,MATCH(D1221,Categories!D:D,0))</f>
        <v>2</v>
      </c>
      <c r="D1221" s="88" t="s">
        <v>597</v>
      </c>
      <c r="E1221">
        <v>0</v>
      </c>
    </row>
    <row r="1222" spans="1:5" x14ac:dyDescent="0.4">
      <c r="A1222" t="s">
        <v>661</v>
      </c>
      <c r="B1222" t="s">
        <v>662</v>
      </c>
      <c r="C1222">
        <f>INDEX(Categories!C:C,MATCH(D1222,Categories!D:D,0))</f>
        <v>3</v>
      </c>
      <c r="D1222" s="88" t="s">
        <v>30</v>
      </c>
      <c r="E1222">
        <v>0</v>
      </c>
    </row>
    <row r="1223" spans="1:5" x14ac:dyDescent="0.4">
      <c r="A1223" t="s">
        <v>661</v>
      </c>
      <c r="B1223" t="s">
        <v>662</v>
      </c>
      <c r="C1223">
        <f>INDEX(Categories!C:C,MATCH(D1223,Categories!D:D,0))</f>
        <v>4</v>
      </c>
      <c r="D1223" s="88" t="s">
        <v>31</v>
      </c>
      <c r="E1223">
        <v>0</v>
      </c>
    </row>
    <row r="1224" spans="1:5" x14ac:dyDescent="0.4">
      <c r="A1224" t="s">
        <v>661</v>
      </c>
      <c r="B1224" t="s">
        <v>662</v>
      </c>
      <c r="C1224">
        <f>INDEX(Categories!C:C,MATCH(D1224,Categories!D:D,0))</f>
        <v>6</v>
      </c>
      <c r="D1224" s="88" t="s">
        <v>34</v>
      </c>
      <c r="E1224">
        <v>0</v>
      </c>
    </row>
    <row r="1225" spans="1:5" x14ac:dyDescent="0.4">
      <c r="A1225" t="s">
        <v>661</v>
      </c>
      <c r="B1225" t="s">
        <v>662</v>
      </c>
      <c r="C1225">
        <f>INDEX(Categories!C:C,MATCH(D1225,Categories!D:D,0))</f>
        <v>7</v>
      </c>
      <c r="D1225" s="88" t="s">
        <v>35</v>
      </c>
      <c r="E1225">
        <v>0</v>
      </c>
    </row>
    <row r="1226" spans="1:5" x14ac:dyDescent="0.4">
      <c r="A1226" t="s">
        <v>661</v>
      </c>
      <c r="B1226" t="s">
        <v>662</v>
      </c>
      <c r="C1226">
        <f>INDEX(Categories!C:C,MATCH(D1226,Categories!D:D,0))</f>
        <v>10</v>
      </c>
      <c r="D1226" s="88" t="s">
        <v>38</v>
      </c>
      <c r="E1226">
        <v>0</v>
      </c>
    </row>
    <row r="1227" spans="1:5" x14ac:dyDescent="0.4">
      <c r="A1227" t="s">
        <v>661</v>
      </c>
      <c r="B1227" t="s">
        <v>662</v>
      </c>
      <c r="C1227">
        <f>INDEX(Categories!C:C,MATCH(D1227,Categories!D:D,0))</f>
        <v>15</v>
      </c>
      <c r="D1227" s="88" t="s">
        <v>42</v>
      </c>
      <c r="E1227">
        <v>0</v>
      </c>
    </row>
    <row r="1228" spans="1:5" x14ac:dyDescent="0.4">
      <c r="A1228" t="s">
        <v>661</v>
      </c>
      <c r="B1228" t="s">
        <v>662</v>
      </c>
      <c r="C1228">
        <f>INDEX(Categories!C:C,MATCH(D1228,Categories!D:D,0))</f>
        <v>16</v>
      </c>
      <c r="D1228" s="88" t="s">
        <v>45</v>
      </c>
      <c r="E1228">
        <v>0</v>
      </c>
    </row>
    <row r="1229" spans="1:5" x14ac:dyDescent="0.4">
      <c r="A1229" t="s">
        <v>661</v>
      </c>
      <c r="B1229" t="s">
        <v>662</v>
      </c>
      <c r="C1229">
        <f>INDEX(Categories!C:C,MATCH(D1229,Categories!D:D,0))</f>
        <v>17</v>
      </c>
      <c r="D1229" s="88" t="s">
        <v>46</v>
      </c>
      <c r="E1229">
        <v>0</v>
      </c>
    </row>
    <row r="1230" spans="1:5" x14ac:dyDescent="0.4">
      <c r="A1230" t="s">
        <v>661</v>
      </c>
      <c r="B1230" t="s">
        <v>662</v>
      </c>
      <c r="C1230">
        <f>INDEX(Categories!C:C,MATCH(D1230,Categories!D:D,0))</f>
        <v>18</v>
      </c>
      <c r="D1230" s="88" t="s">
        <v>47</v>
      </c>
      <c r="E1230">
        <v>0</v>
      </c>
    </row>
    <row r="1231" spans="1:5" x14ac:dyDescent="0.4">
      <c r="A1231" t="s">
        <v>661</v>
      </c>
      <c r="B1231" t="s">
        <v>662</v>
      </c>
      <c r="C1231">
        <f>INDEX(Categories!C:C,MATCH(D1231,Categories!D:D,0))</f>
        <v>20</v>
      </c>
      <c r="D1231" s="88" t="s">
        <v>49</v>
      </c>
      <c r="E1231">
        <v>0</v>
      </c>
    </row>
    <row r="1232" spans="1:5" x14ac:dyDescent="0.4">
      <c r="A1232" t="s">
        <v>661</v>
      </c>
      <c r="B1232" t="s">
        <v>662</v>
      </c>
      <c r="C1232">
        <f>INDEX(Categories!C:C,MATCH(D1232,Categories!D:D,0))</f>
        <v>21</v>
      </c>
      <c r="D1232" s="88" t="s">
        <v>50</v>
      </c>
      <c r="E1232">
        <v>0</v>
      </c>
    </row>
    <row r="1233" spans="1:5" x14ac:dyDescent="0.4">
      <c r="A1233" t="s">
        <v>661</v>
      </c>
      <c r="B1233" t="s">
        <v>662</v>
      </c>
      <c r="C1233">
        <f>INDEX(Categories!C:C,MATCH(D1233,Categories!D:D,0))</f>
        <v>22</v>
      </c>
      <c r="D1233" s="88" t="s">
        <v>51</v>
      </c>
      <c r="E1233">
        <v>0</v>
      </c>
    </row>
    <row r="1234" spans="1:5" x14ac:dyDescent="0.4">
      <c r="A1234" t="s">
        <v>661</v>
      </c>
      <c r="B1234" t="s">
        <v>662</v>
      </c>
      <c r="C1234">
        <f>INDEX(Categories!C:C,MATCH(D1234,Categories!D:D,0))</f>
        <v>23</v>
      </c>
      <c r="D1234" s="88" t="s">
        <v>52</v>
      </c>
      <c r="E1234">
        <v>0</v>
      </c>
    </row>
    <row r="1235" spans="1:5" x14ac:dyDescent="0.4">
      <c r="A1235" t="s">
        <v>661</v>
      </c>
      <c r="B1235" t="s">
        <v>662</v>
      </c>
      <c r="C1235">
        <f>INDEX(Categories!C:C,MATCH(D1235,Categories!D:D,0))</f>
        <v>24</v>
      </c>
      <c r="D1235" s="88" t="s">
        <v>53</v>
      </c>
      <c r="E1235">
        <v>0</v>
      </c>
    </row>
    <row r="1236" spans="1:5" x14ac:dyDescent="0.4">
      <c r="A1236" t="s">
        <v>661</v>
      </c>
      <c r="B1236" t="s">
        <v>662</v>
      </c>
      <c r="C1236">
        <f>INDEX(Categories!C:C,MATCH(D1236,Categories!D:D,0))</f>
        <v>25</v>
      </c>
      <c r="D1236" s="88" t="s">
        <v>56</v>
      </c>
      <c r="E1236">
        <v>0</v>
      </c>
    </row>
    <row r="1237" spans="1:5" x14ac:dyDescent="0.4">
      <c r="A1237" t="s">
        <v>661</v>
      </c>
      <c r="B1237" t="s">
        <v>662</v>
      </c>
      <c r="C1237">
        <f>INDEX(Categories!C:C,MATCH(D1237,Categories!D:D,0))</f>
        <v>5</v>
      </c>
      <c r="D1237" s="88" t="s">
        <v>32</v>
      </c>
      <c r="E1237">
        <v>0</v>
      </c>
    </row>
    <row r="1238" spans="1:5" x14ac:dyDescent="0.4">
      <c r="A1238" t="s">
        <v>661</v>
      </c>
      <c r="B1238" t="s">
        <v>662</v>
      </c>
      <c r="C1238">
        <f>INDEX(Categories!C:C,MATCH(D1238,Categories!D:D,0))</f>
        <v>8</v>
      </c>
      <c r="D1238" s="88" t="s">
        <v>36</v>
      </c>
      <c r="E1238">
        <v>0</v>
      </c>
    </row>
    <row r="1239" spans="1:5" x14ac:dyDescent="0.4">
      <c r="A1239" t="s">
        <v>661</v>
      </c>
      <c r="B1239" t="s">
        <v>662</v>
      </c>
      <c r="C1239">
        <f>INDEX(Categories!C:C,MATCH(D1239,Categories!D:D,0))</f>
        <v>9</v>
      </c>
      <c r="D1239" s="88" t="s">
        <v>37</v>
      </c>
      <c r="E1239">
        <v>0</v>
      </c>
    </row>
    <row r="1240" spans="1:5" x14ac:dyDescent="0.4">
      <c r="A1240" t="s">
        <v>661</v>
      </c>
      <c r="B1240" t="s">
        <v>662</v>
      </c>
      <c r="C1240">
        <f>INDEX(Categories!C:C,MATCH(D1240,Categories!D:D,0))</f>
        <v>11</v>
      </c>
      <c r="D1240" s="88" t="s">
        <v>601</v>
      </c>
      <c r="E1240">
        <v>0</v>
      </c>
    </row>
    <row r="1241" spans="1:5" x14ac:dyDescent="0.4">
      <c r="A1241" t="s">
        <v>661</v>
      </c>
      <c r="B1241" t="s">
        <v>662</v>
      </c>
      <c r="C1241">
        <f>INDEX(Categories!C:C,MATCH(D1241,Categories!D:D,0))</f>
        <v>12</v>
      </c>
      <c r="D1241" s="88" t="s">
        <v>602</v>
      </c>
      <c r="E1241">
        <v>0</v>
      </c>
    </row>
    <row r="1242" spans="1:5" x14ac:dyDescent="0.4">
      <c r="A1242" t="s">
        <v>661</v>
      </c>
      <c r="B1242" t="s">
        <v>662</v>
      </c>
      <c r="C1242">
        <f>INDEX(Categories!C:C,MATCH(D1242,Categories!D:D,0))</f>
        <v>13</v>
      </c>
      <c r="D1242" s="88" t="s">
        <v>604</v>
      </c>
      <c r="E1242">
        <v>0</v>
      </c>
    </row>
    <row r="1243" spans="1:5" x14ac:dyDescent="0.4">
      <c r="A1243" t="s">
        <v>661</v>
      </c>
      <c r="B1243" t="s">
        <v>662</v>
      </c>
      <c r="C1243">
        <f>INDEX(Categories!C:C,MATCH(D1243,Categories!D:D,0))</f>
        <v>14</v>
      </c>
      <c r="D1243" s="88" t="s">
        <v>41</v>
      </c>
      <c r="E1243">
        <v>0</v>
      </c>
    </row>
    <row r="1244" spans="1:5" x14ac:dyDescent="0.4">
      <c r="A1244" t="s">
        <v>661</v>
      </c>
      <c r="B1244" t="s">
        <v>662</v>
      </c>
      <c r="C1244">
        <f>INDEX(Categories!C:C,MATCH(D1244,Categories!D:D,0))</f>
        <v>19</v>
      </c>
      <c r="D1244" s="88" t="s">
        <v>48</v>
      </c>
      <c r="E1244">
        <v>0</v>
      </c>
    </row>
    <row r="1245" spans="1:5" x14ac:dyDescent="0.4">
      <c r="A1245" t="s">
        <v>661</v>
      </c>
      <c r="B1245" t="s">
        <v>662</v>
      </c>
      <c r="C1245">
        <f>INDEX(Categories!C:C,MATCH(D1245,Categories!D:D,0))</f>
        <v>26</v>
      </c>
      <c r="D1245" s="88" t="s">
        <v>57</v>
      </c>
      <c r="E1245">
        <v>0</v>
      </c>
    </row>
    <row r="1246" spans="1:5" x14ac:dyDescent="0.4">
      <c r="A1246" t="s">
        <v>661</v>
      </c>
      <c r="B1246" t="s">
        <v>662</v>
      </c>
      <c r="C1246">
        <f>INDEX(Categories!C:C,MATCH(D1246,Categories!D:D,0))</f>
        <v>27</v>
      </c>
      <c r="D1246" s="88" t="s">
        <v>58</v>
      </c>
      <c r="E1246">
        <v>0</v>
      </c>
    </row>
    <row r="1247" spans="1:5" x14ac:dyDescent="0.4">
      <c r="A1247" t="s">
        <v>661</v>
      </c>
      <c r="B1247" t="s">
        <v>662</v>
      </c>
      <c r="C1247">
        <f>INDEX(Categories!C:C,MATCH(D1247,Categories!D:D,0))</f>
        <v>28</v>
      </c>
      <c r="D1247" s="88" t="s">
        <v>59</v>
      </c>
      <c r="E1247">
        <v>0</v>
      </c>
    </row>
    <row r="1248" spans="1:5" x14ac:dyDescent="0.4">
      <c r="A1248" t="s">
        <v>661</v>
      </c>
      <c r="B1248" t="s">
        <v>662</v>
      </c>
      <c r="C1248">
        <f>INDEX(Categories!C:C,MATCH(D1248,Categories!D:D,0))</f>
        <v>29</v>
      </c>
      <c r="D1248" s="88" t="s">
        <v>92</v>
      </c>
      <c r="E1248">
        <v>0</v>
      </c>
    </row>
    <row r="1249" spans="1:5" x14ac:dyDescent="0.4">
      <c r="A1249" t="s">
        <v>663</v>
      </c>
      <c r="B1249" t="s">
        <v>664</v>
      </c>
      <c r="C1249">
        <f>INDEX(Categories!C:C,MATCH(D1249,Categories!D:D,0))</f>
        <v>1</v>
      </c>
      <c r="D1249" s="88" t="s">
        <v>595</v>
      </c>
      <c r="E1249">
        <v>2428</v>
      </c>
    </row>
    <row r="1250" spans="1:5" x14ac:dyDescent="0.4">
      <c r="A1250" t="s">
        <v>663</v>
      </c>
      <c r="B1250" t="s">
        <v>664</v>
      </c>
      <c r="C1250">
        <f>INDEX(Categories!C:C,MATCH(D1250,Categories!D:D,0))</f>
        <v>2</v>
      </c>
      <c r="D1250" s="88" t="s">
        <v>597</v>
      </c>
      <c r="E1250">
        <v>0</v>
      </c>
    </row>
    <row r="1251" spans="1:5" x14ac:dyDescent="0.4">
      <c r="A1251" t="s">
        <v>663</v>
      </c>
      <c r="B1251" t="s">
        <v>664</v>
      </c>
      <c r="C1251">
        <f>INDEX(Categories!C:C,MATCH(D1251,Categories!D:D,0))</f>
        <v>3</v>
      </c>
      <c r="D1251" s="88" t="s">
        <v>30</v>
      </c>
      <c r="E1251">
        <v>0</v>
      </c>
    </row>
    <row r="1252" spans="1:5" x14ac:dyDescent="0.4">
      <c r="A1252" t="s">
        <v>663</v>
      </c>
      <c r="B1252" t="s">
        <v>664</v>
      </c>
      <c r="C1252">
        <f>INDEX(Categories!C:C,MATCH(D1252,Categories!D:D,0))</f>
        <v>4</v>
      </c>
      <c r="D1252" s="88" t="s">
        <v>31</v>
      </c>
      <c r="E1252">
        <v>0</v>
      </c>
    </row>
    <row r="1253" spans="1:5" x14ac:dyDescent="0.4">
      <c r="A1253" t="s">
        <v>663</v>
      </c>
      <c r="B1253" t="s">
        <v>664</v>
      </c>
      <c r="C1253">
        <f>INDEX(Categories!C:C,MATCH(D1253,Categories!D:D,0))</f>
        <v>6</v>
      </c>
      <c r="D1253" s="88" t="s">
        <v>34</v>
      </c>
      <c r="E1253">
        <v>100</v>
      </c>
    </row>
    <row r="1254" spans="1:5" x14ac:dyDescent="0.4">
      <c r="A1254" t="s">
        <v>663</v>
      </c>
      <c r="B1254" t="s">
        <v>664</v>
      </c>
      <c r="C1254">
        <f>INDEX(Categories!C:C,MATCH(D1254,Categories!D:D,0))</f>
        <v>7</v>
      </c>
      <c r="D1254" s="88" t="s">
        <v>35</v>
      </c>
      <c r="E1254">
        <v>6500</v>
      </c>
    </row>
    <row r="1255" spans="1:5" x14ac:dyDescent="0.4">
      <c r="A1255" t="s">
        <v>663</v>
      </c>
      <c r="B1255" t="s">
        <v>664</v>
      </c>
      <c r="C1255">
        <f>INDEX(Categories!C:C,MATCH(D1255,Categories!D:D,0))</f>
        <v>10</v>
      </c>
      <c r="D1255" s="88" t="s">
        <v>38</v>
      </c>
      <c r="E1255">
        <v>3200</v>
      </c>
    </row>
    <row r="1256" spans="1:5" x14ac:dyDescent="0.4">
      <c r="A1256" t="s">
        <v>663</v>
      </c>
      <c r="B1256" t="s">
        <v>664</v>
      </c>
      <c r="C1256">
        <f>INDEX(Categories!C:C,MATCH(D1256,Categories!D:D,0))</f>
        <v>15</v>
      </c>
      <c r="D1256" s="88" t="s">
        <v>42</v>
      </c>
      <c r="E1256">
        <v>0</v>
      </c>
    </row>
    <row r="1257" spans="1:5" x14ac:dyDescent="0.4">
      <c r="A1257" t="s">
        <v>663</v>
      </c>
      <c r="B1257" t="s">
        <v>664</v>
      </c>
      <c r="C1257">
        <f>INDEX(Categories!C:C,MATCH(D1257,Categories!D:D,0))</f>
        <v>16</v>
      </c>
      <c r="D1257" s="88" t="s">
        <v>45</v>
      </c>
      <c r="E1257">
        <v>12750</v>
      </c>
    </row>
    <row r="1258" spans="1:5" x14ac:dyDescent="0.4">
      <c r="A1258" t="s">
        <v>663</v>
      </c>
      <c r="B1258" t="s">
        <v>664</v>
      </c>
      <c r="C1258">
        <f>INDEX(Categories!C:C,MATCH(D1258,Categories!D:D,0))</f>
        <v>17</v>
      </c>
      <c r="D1258" s="88" t="s">
        <v>46</v>
      </c>
      <c r="E1258">
        <v>0</v>
      </c>
    </row>
    <row r="1259" spans="1:5" x14ac:dyDescent="0.4">
      <c r="A1259" t="s">
        <v>663</v>
      </c>
      <c r="B1259" t="s">
        <v>664</v>
      </c>
      <c r="C1259">
        <f>INDEX(Categories!C:C,MATCH(D1259,Categories!D:D,0))</f>
        <v>18</v>
      </c>
      <c r="D1259" s="88" t="s">
        <v>47</v>
      </c>
      <c r="E1259">
        <v>0</v>
      </c>
    </row>
    <row r="1260" spans="1:5" x14ac:dyDescent="0.4">
      <c r="A1260" t="s">
        <v>663</v>
      </c>
      <c r="B1260" t="s">
        <v>664</v>
      </c>
      <c r="C1260">
        <f>INDEX(Categories!C:C,MATCH(D1260,Categories!D:D,0))</f>
        <v>20</v>
      </c>
      <c r="D1260" s="88" t="s">
        <v>49</v>
      </c>
      <c r="E1260">
        <v>0</v>
      </c>
    </row>
    <row r="1261" spans="1:5" x14ac:dyDescent="0.4">
      <c r="A1261" t="s">
        <v>663</v>
      </c>
      <c r="B1261" t="s">
        <v>664</v>
      </c>
      <c r="C1261">
        <f>INDEX(Categories!C:C,MATCH(D1261,Categories!D:D,0))</f>
        <v>21</v>
      </c>
      <c r="D1261" s="88" t="s">
        <v>50</v>
      </c>
      <c r="E1261">
        <v>0</v>
      </c>
    </row>
    <row r="1262" spans="1:5" x14ac:dyDescent="0.4">
      <c r="A1262" t="s">
        <v>663</v>
      </c>
      <c r="B1262" t="s">
        <v>664</v>
      </c>
      <c r="C1262">
        <f>INDEX(Categories!C:C,MATCH(D1262,Categories!D:D,0))</f>
        <v>22</v>
      </c>
      <c r="D1262" s="88" t="s">
        <v>51</v>
      </c>
      <c r="E1262">
        <v>1091</v>
      </c>
    </row>
    <row r="1263" spans="1:5" x14ac:dyDescent="0.4">
      <c r="A1263" t="s">
        <v>663</v>
      </c>
      <c r="B1263" t="s">
        <v>664</v>
      </c>
      <c r="C1263">
        <f>INDEX(Categories!C:C,MATCH(D1263,Categories!D:D,0))</f>
        <v>23</v>
      </c>
      <c r="D1263" s="88" t="s">
        <v>52</v>
      </c>
      <c r="E1263">
        <v>0</v>
      </c>
    </row>
    <row r="1264" spans="1:5" x14ac:dyDescent="0.4">
      <c r="A1264" t="s">
        <v>663</v>
      </c>
      <c r="B1264" t="s">
        <v>664</v>
      </c>
      <c r="C1264">
        <f>INDEX(Categories!C:C,MATCH(D1264,Categories!D:D,0))</f>
        <v>24</v>
      </c>
      <c r="D1264" s="88" t="s">
        <v>53</v>
      </c>
      <c r="E1264">
        <v>0</v>
      </c>
    </row>
    <row r="1265" spans="1:5" x14ac:dyDescent="0.4">
      <c r="A1265" t="s">
        <v>663</v>
      </c>
      <c r="B1265" t="s">
        <v>664</v>
      </c>
      <c r="C1265">
        <f>INDEX(Categories!C:C,MATCH(D1265,Categories!D:D,0))</f>
        <v>25</v>
      </c>
      <c r="D1265" s="88" t="s">
        <v>56</v>
      </c>
      <c r="E1265">
        <v>250</v>
      </c>
    </row>
    <row r="1266" spans="1:5" x14ac:dyDescent="0.4">
      <c r="A1266" t="s">
        <v>663</v>
      </c>
      <c r="B1266" t="s">
        <v>664</v>
      </c>
      <c r="C1266">
        <f>INDEX(Categories!C:C,MATCH(D1266,Categories!D:D,0))</f>
        <v>5</v>
      </c>
      <c r="D1266" s="88" t="s">
        <v>32</v>
      </c>
      <c r="E1266">
        <v>1000</v>
      </c>
    </row>
    <row r="1267" spans="1:5" x14ac:dyDescent="0.4">
      <c r="A1267" t="s">
        <v>663</v>
      </c>
      <c r="B1267" t="s">
        <v>664</v>
      </c>
      <c r="C1267">
        <f>INDEX(Categories!C:C,MATCH(D1267,Categories!D:D,0))</f>
        <v>8</v>
      </c>
      <c r="D1267" s="88" t="s">
        <v>36</v>
      </c>
      <c r="E1267">
        <v>0</v>
      </c>
    </row>
    <row r="1268" spans="1:5" x14ac:dyDescent="0.4">
      <c r="A1268" t="s">
        <v>663</v>
      </c>
      <c r="B1268" t="s">
        <v>664</v>
      </c>
      <c r="C1268">
        <f>INDEX(Categories!C:C,MATCH(D1268,Categories!D:D,0))</f>
        <v>9</v>
      </c>
      <c r="D1268" s="88" t="s">
        <v>37</v>
      </c>
      <c r="E1268">
        <v>0</v>
      </c>
    </row>
    <row r="1269" spans="1:5" x14ac:dyDescent="0.4">
      <c r="A1269" t="s">
        <v>663</v>
      </c>
      <c r="B1269" t="s">
        <v>664</v>
      </c>
      <c r="C1269">
        <f>INDEX(Categories!C:C,MATCH(D1269,Categories!D:D,0))</f>
        <v>11</v>
      </c>
      <c r="D1269" s="88" t="s">
        <v>601</v>
      </c>
      <c r="E1269">
        <v>0</v>
      </c>
    </row>
    <row r="1270" spans="1:5" x14ac:dyDescent="0.4">
      <c r="A1270" t="s">
        <v>663</v>
      </c>
      <c r="B1270" t="s">
        <v>664</v>
      </c>
      <c r="C1270">
        <f>INDEX(Categories!C:C,MATCH(D1270,Categories!D:D,0))</f>
        <v>12</v>
      </c>
      <c r="D1270" s="88" t="s">
        <v>602</v>
      </c>
      <c r="E1270">
        <v>0</v>
      </c>
    </row>
    <row r="1271" spans="1:5" x14ac:dyDescent="0.4">
      <c r="A1271" t="s">
        <v>663</v>
      </c>
      <c r="B1271" t="s">
        <v>664</v>
      </c>
      <c r="C1271">
        <f>INDEX(Categories!C:C,MATCH(D1271,Categories!D:D,0))</f>
        <v>13</v>
      </c>
      <c r="D1271" s="88" t="s">
        <v>604</v>
      </c>
      <c r="E1271">
        <v>0</v>
      </c>
    </row>
    <row r="1272" spans="1:5" x14ac:dyDescent="0.4">
      <c r="A1272" t="s">
        <v>663</v>
      </c>
      <c r="B1272" t="s">
        <v>664</v>
      </c>
      <c r="C1272">
        <f>INDEX(Categories!C:C,MATCH(D1272,Categories!D:D,0))</f>
        <v>14</v>
      </c>
      <c r="D1272" s="88" t="s">
        <v>41</v>
      </c>
      <c r="E1272">
        <v>0</v>
      </c>
    </row>
    <row r="1273" spans="1:5" x14ac:dyDescent="0.4">
      <c r="A1273" t="s">
        <v>663</v>
      </c>
      <c r="B1273" t="s">
        <v>664</v>
      </c>
      <c r="C1273">
        <f>INDEX(Categories!C:C,MATCH(D1273,Categories!D:D,0))</f>
        <v>19</v>
      </c>
      <c r="D1273" s="88" t="s">
        <v>48</v>
      </c>
      <c r="E1273">
        <v>0</v>
      </c>
    </row>
    <row r="1274" spans="1:5" x14ac:dyDescent="0.4">
      <c r="A1274" t="s">
        <v>663</v>
      </c>
      <c r="B1274" t="s">
        <v>664</v>
      </c>
      <c r="C1274">
        <f>INDEX(Categories!C:C,MATCH(D1274,Categories!D:D,0))</f>
        <v>26</v>
      </c>
      <c r="D1274" s="88" t="s">
        <v>57</v>
      </c>
      <c r="E1274">
        <v>5000</v>
      </c>
    </row>
    <row r="1275" spans="1:5" x14ac:dyDescent="0.4">
      <c r="A1275" t="s">
        <v>663</v>
      </c>
      <c r="B1275" t="s">
        <v>664</v>
      </c>
      <c r="C1275">
        <f>INDEX(Categories!C:C,MATCH(D1275,Categories!D:D,0))</f>
        <v>27</v>
      </c>
      <c r="D1275" s="88" t="s">
        <v>58</v>
      </c>
      <c r="E1275">
        <v>0</v>
      </c>
    </row>
    <row r="1276" spans="1:5" x14ac:dyDescent="0.4">
      <c r="A1276" t="s">
        <v>663</v>
      </c>
      <c r="B1276" t="s">
        <v>664</v>
      </c>
      <c r="C1276">
        <f>INDEX(Categories!C:C,MATCH(D1276,Categories!D:D,0))</f>
        <v>28</v>
      </c>
      <c r="D1276" s="88" t="s">
        <v>59</v>
      </c>
      <c r="E1276">
        <v>0</v>
      </c>
    </row>
    <row r="1277" spans="1:5" x14ac:dyDescent="0.4">
      <c r="A1277" t="s">
        <v>663</v>
      </c>
      <c r="B1277" t="s">
        <v>664</v>
      </c>
      <c r="C1277">
        <f>INDEX(Categories!C:C,MATCH(D1277,Categories!D:D,0))</f>
        <v>29</v>
      </c>
      <c r="D1277" s="88" t="s">
        <v>92</v>
      </c>
      <c r="E1277">
        <v>0</v>
      </c>
    </row>
    <row r="1278" spans="1:5" x14ac:dyDescent="0.4">
      <c r="A1278" t="s">
        <v>665</v>
      </c>
      <c r="B1278" t="s">
        <v>666</v>
      </c>
      <c r="C1278">
        <f>INDEX(Categories!C:C,MATCH(D1278,Categories!D:D,0))</f>
        <v>1</v>
      </c>
      <c r="D1278" s="88" t="s">
        <v>595</v>
      </c>
      <c r="E1278">
        <v>0</v>
      </c>
    </row>
    <row r="1279" spans="1:5" x14ac:dyDescent="0.4">
      <c r="A1279" t="s">
        <v>665</v>
      </c>
      <c r="B1279" t="s">
        <v>666</v>
      </c>
      <c r="C1279">
        <f>INDEX(Categories!C:C,MATCH(D1279,Categories!D:D,0))</f>
        <v>2</v>
      </c>
      <c r="D1279" s="88" t="s">
        <v>597</v>
      </c>
      <c r="E1279">
        <v>0</v>
      </c>
    </row>
    <row r="1280" spans="1:5" x14ac:dyDescent="0.4">
      <c r="A1280" t="s">
        <v>665</v>
      </c>
      <c r="B1280" t="s">
        <v>666</v>
      </c>
      <c r="C1280">
        <f>INDEX(Categories!C:C,MATCH(D1280,Categories!D:D,0))</f>
        <v>3</v>
      </c>
      <c r="D1280" s="88" t="s">
        <v>30</v>
      </c>
      <c r="E1280">
        <v>0</v>
      </c>
    </row>
    <row r="1281" spans="1:5" x14ac:dyDescent="0.4">
      <c r="A1281" t="s">
        <v>665</v>
      </c>
      <c r="B1281" t="s">
        <v>666</v>
      </c>
      <c r="C1281">
        <f>INDEX(Categories!C:C,MATCH(D1281,Categories!D:D,0))</f>
        <v>4</v>
      </c>
      <c r="D1281" s="88" t="s">
        <v>31</v>
      </c>
      <c r="E1281">
        <v>0</v>
      </c>
    </row>
    <row r="1282" spans="1:5" x14ac:dyDescent="0.4">
      <c r="A1282" t="s">
        <v>665</v>
      </c>
      <c r="B1282" t="s">
        <v>666</v>
      </c>
      <c r="C1282">
        <f>INDEX(Categories!C:C,MATCH(D1282,Categories!D:D,0))</f>
        <v>6</v>
      </c>
      <c r="D1282" s="88" t="s">
        <v>34</v>
      </c>
      <c r="E1282">
        <v>0</v>
      </c>
    </row>
    <row r="1283" spans="1:5" x14ac:dyDescent="0.4">
      <c r="A1283" t="s">
        <v>665</v>
      </c>
      <c r="B1283" t="s">
        <v>666</v>
      </c>
      <c r="C1283">
        <f>INDEX(Categories!C:C,MATCH(D1283,Categories!D:D,0))</f>
        <v>7</v>
      </c>
      <c r="D1283" s="88" t="s">
        <v>35</v>
      </c>
      <c r="E1283">
        <v>0</v>
      </c>
    </row>
    <row r="1284" spans="1:5" x14ac:dyDescent="0.4">
      <c r="A1284" t="s">
        <v>665</v>
      </c>
      <c r="B1284" t="s">
        <v>666</v>
      </c>
      <c r="C1284">
        <f>INDEX(Categories!C:C,MATCH(D1284,Categories!D:D,0))</f>
        <v>10</v>
      </c>
      <c r="D1284" s="88" t="s">
        <v>38</v>
      </c>
      <c r="E1284">
        <v>0</v>
      </c>
    </row>
    <row r="1285" spans="1:5" x14ac:dyDescent="0.4">
      <c r="A1285" t="s">
        <v>665</v>
      </c>
      <c r="B1285" t="s">
        <v>666</v>
      </c>
      <c r="C1285">
        <f>INDEX(Categories!C:C,MATCH(D1285,Categories!D:D,0))</f>
        <v>15</v>
      </c>
      <c r="D1285" s="88" t="s">
        <v>42</v>
      </c>
      <c r="E1285">
        <v>0</v>
      </c>
    </row>
    <row r="1286" spans="1:5" x14ac:dyDescent="0.4">
      <c r="A1286" t="s">
        <v>665</v>
      </c>
      <c r="B1286" t="s">
        <v>666</v>
      </c>
      <c r="C1286">
        <f>INDEX(Categories!C:C,MATCH(D1286,Categories!D:D,0))</f>
        <v>16</v>
      </c>
      <c r="D1286" s="88" t="s">
        <v>45</v>
      </c>
      <c r="E1286">
        <v>0</v>
      </c>
    </row>
    <row r="1287" spans="1:5" x14ac:dyDescent="0.4">
      <c r="A1287" t="s">
        <v>665</v>
      </c>
      <c r="B1287" t="s">
        <v>666</v>
      </c>
      <c r="C1287">
        <f>INDEX(Categories!C:C,MATCH(D1287,Categories!D:D,0))</f>
        <v>17</v>
      </c>
      <c r="D1287" s="88" t="s">
        <v>46</v>
      </c>
      <c r="E1287">
        <v>0</v>
      </c>
    </row>
    <row r="1288" spans="1:5" x14ac:dyDescent="0.4">
      <c r="A1288" t="s">
        <v>665</v>
      </c>
      <c r="B1288" t="s">
        <v>666</v>
      </c>
      <c r="C1288">
        <f>INDEX(Categories!C:C,MATCH(D1288,Categories!D:D,0))</f>
        <v>18</v>
      </c>
      <c r="D1288" s="88" t="s">
        <v>47</v>
      </c>
      <c r="E1288">
        <v>0</v>
      </c>
    </row>
    <row r="1289" spans="1:5" x14ac:dyDescent="0.4">
      <c r="A1289" t="s">
        <v>665</v>
      </c>
      <c r="B1289" t="s">
        <v>666</v>
      </c>
      <c r="C1289">
        <f>INDEX(Categories!C:C,MATCH(D1289,Categories!D:D,0))</f>
        <v>20</v>
      </c>
      <c r="D1289" s="88" t="s">
        <v>49</v>
      </c>
      <c r="E1289">
        <v>0</v>
      </c>
    </row>
    <row r="1290" spans="1:5" x14ac:dyDescent="0.4">
      <c r="A1290" t="s">
        <v>665</v>
      </c>
      <c r="B1290" t="s">
        <v>666</v>
      </c>
      <c r="C1290">
        <f>INDEX(Categories!C:C,MATCH(D1290,Categories!D:D,0))</f>
        <v>21</v>
      </c>
      <c r="D1290" s="88" t="s">
        <v>50</v>
      </c>
      <c r="E1290">
        <v>0</v>
      </c>
    </row>
    <row r="1291" spans="1:5" x14ac:dyDescent="0.4">
      <c r="A1291" t="s">
        <v>665</v>
      </c>
      <c r="B1291" t="s">
        <v>666</v>
      </c>
      <c r="C1291">
        <f>INDEX(Categories!C:C,MATCH(D1291,Categories!D:D,0))</f>
        <v>22</v>
      </c>
      <c r="D1291" s="88" t="s">
        <v>51</v>
      </c>
      <c r="E1291">
        <v>0</v>
      </c>
    </row>
    <row r="1292" spans="1:5" x14ac:dyDescent="0.4">
      <c r="A1292" t="s">
        <v>665</v>
      </c>
      <c r="B1292" t="s">
        <v>666</v>
      </c>
      <c r="C1292">
        <f>INDEX(Categories!C:C,MATCH(D1292,Categories!D:D,0))</f>
        <v>23</v>
      </c>
      <c r="D1292" s="88" t="s">
        <v>52</v>
      </c>
      <c r="E1292">
        <v>0</v>
      </c>
    </row>
    <row r="1293" spans="1:5" x14ac:dyDescent="0.4">
      <c r="A1293" t="s">
        <v>665</v>
      </c>
      <c r="B1293" t="s">
        <v>666</v>
      </c>
      <c r="C1293">
        <f>INDEX(Categories!C:C,MATCH(D1293,Categories!D:D,0))</f>
        <v>24</v>
      </c>
      <c r="D1293" s="88" t="s">
        <v>53</v>
      </c>
      <c r="E1293">
        <v>0</v>
      </c>
    </row>
    <row r="1294" spans="1:5" x14ac:dyDescent="0.4">
      <c r="A1294" t="s">
        <v>665</v>
      </c>
      <c r="B1294" t="s">
        <v>666</v>
      </c>
      <c r="C1294">
        <f>INDEX(Categories!C:C,MATCH(D1294,Categories!D:D,0))</f>
        <v>25</v>
      </c>
      <c r="D1294" s="88" t="s">
        <v>56</v>
      </c>
      <c r="E1294">
        <v>0</v>
      </c>
    </row>
    <row r="1295" spans="1:5" x14ac:dyDescent="0.4">
      <c r="A1295" t="s">
        <v>665</v>
      </c>
      <c r="B1295" t="s">
        <v>666</v>
      </c>
      <c r="C1295">
        <f>INDEX(Categories!C:C,MATCH(D1295,Categories!D:D,0))</f>
        <v>5</v>
      </c>
      <c r="D1295" s="88" t="s">
        <v>32</v>
      </c>
      <c r="E1295">
        <v>0</v>
      </c>
    </row>
    <row r="1296" spans="1:5" x14ac:dyDescent="0.4">
      <c r="A1296" t="s">
        <v>665</v>
      </c>
      <c r="B1296" t="s">
        <v>666</v>
      </c>
      <c r="C1296">
        <f>INDEX(Categories!C:C,MATCH(D1296,Categories!D:D,0))</f>
        <v>8</v>
      </c>
      <c r="D1296" s="88" t="s">
        <v>36</v>
      </c>
      <c r="E1296">
        <v>0</v>
      </c>
    </row>
    <row r="1297" spans="1:5" x14ac:dyDescent="0.4">
      <c r="A1297" t="s">
        <v>665</v>
      </c>
      <c r="B1297" t="s">
        <v>666</v>
      </c>
      <c r="C1297">
        <f>INDEX(Categories!C:C,MATCH(D1297,Categories!D:D,0))</f>
        <v>9</v>
      </c>
      <c r="D1297" s="88" t="s">
        <v>37</v>
      </c>
      <c r="E1297">
        <v>0</v>
      </c>
    </row>
    <row r="1298" spans="1:5" x14ac:dyDescent="0.4">
      <c r="A1298" t="s">
        <v>665</v>
      </c>
      <c r="B1298" t="s">
        <v>666</v>
      </c>
      <c r="C1298">
        <f>INDEX(Categories!C:C,MATCH(D1298,Categories!D:D,0))</f>
        <v>11</v>
      </c>
      <c r="D1298" s="88" t="s">
        <v>601</v>
      </c>
      <c r="E1298">
        <v>0</v>
      </c>
    </row>
    <row r="1299" spans="1:5" x14ac:dyDescent="0.4">
      <c r="A1299" t="s">
        <v>665</v>
      </c>
      <c r="B1299" t="s">
        <v>666</v>
      </c>
      <c r="C1299">
        <f>INDEX(Categories!C:C,MATCH(D1299,Categories!D:D,0))</f>
        <v>12</v>
      </c>
      <c r="D1299" s="88" t="s">
        <v>602</v>
      </c>
      <c r="E1299">
        <v>0</v>
      </c>
    </row>
    <row r="1300" spans="1:5" x14ac:dyDescent="0.4">
      <c r="A1300" t="s">
        <v>665</v>
      </c>
      <c r="B1300" t="s">
        <v>666</v>
      </c>
      <c r="C1300">
        <f>INDEX(Categories!C:C,MATCH(D1300,Categories!D:D,0))</f>
        <v>13</v>
      </c>
      <c r="D1300" s="88" t="s">
        <v>604</v>
      </c>
      <c r="E1300">
        <v>0</v>
      </c>
    </row>
    <row r="1301" spans="1:5" x14ac:dyDescent="0.4">
      <c r="A1301" t="s">
        <v>665</v>
      </c>
      <c r="B1301" t="s">
        <v>666</v>
      </c>
      <c r="C1301">
        <f>INDEX(Categories!C:C,MATCH(D1301,Categories!D:D,0))</f>
        <v>14</v>
      </c>
      <c r="D1301" s="88" t="s">
        <v>41</v>
      </c>
      <c r="E1301">
        <v>0</v>
      </c>
    </row>
    <row r="1302" spans="1:5" x14ac:dyDescent="0.4">
      <c r="A1302" t="s">
        <v>665</v>
      </c>
      <c r="B1302" t="s">
        <v>666</v>
      </c>
      <c r="C1302">
        <f>INDEX(Categories!C:C,MATCH(D1302,Categories!D:D,0))</f>
        <v>19</v>
      </c>
      <c r="D1302" s="88" t="s">
        <v>48</v>
      </c>
      <c r="E1302">
        <v>0</v>
      </c>
    </row>
    <row r="1303" spans="1:5" x14ac:dyDescent="0.4">
      <c r="A1303" t="s">
        <v>665</v>
      </c>
      <c r="B1303" t="s">
        <v>666</v>
      </c>
      <c r="C1303">
        <f>INDEX(Categories!C:C,MATCH(D1303,Categories!D:D,0))</f>
        <v>26</v>
      </c>
      <c r="D1303" s="88" t="s">
        <v>57</v>
      </c>
      <c r="E1303">
        <v>0</v>
      </c>
    </row>
    <row r="1304" spans="1:5" x14ac:dyDescent="0.4">
      <c r="A1304" t="s">
        <v>665</v>
      </c>
      <c r="B1304" t="s">
        <v>666</v>
      </c>
      <c r="C1304">
        <f>INDEX(Categories!C:C,MATCH(D1304,Categories!D:D,0))</f>
        <v>27</v>
      </c>
      <c r="D1304" s="88" t="s">
        <v>58</v>
      </c>
      <c r="E1304">
        <v>0</v>
      </c>
    </row>
    <row r="1305" spans="1:5" x14ac:dyDescent="0.4">
      <c r="A1305" t="s">
        <v>665</v>
      </c>
      <c r="B1305" t="s">
        <v>666</v>
      </c>
      <c r="C1305">
        <f>INDEX(Categories!C:C,MATCH(D1305,Categories!D:D,0))</f>
        <v>28</v>
      </c>
      <c r="D1305" s="88" t="s">
        <v>59</v>
      </c>
      <c r="E1305">
        <v>0</v>
      </c>
    </row>
    <row r="1306" spans="1:5" x14ac:dyDescent="0.4">
      <c r="A1306" t="s">
        <v>665</v>
      </c>
      <c r="B1306" t="s">
        <v>666</v>
      </c>
      <c r="C1306">
        <f>INDEX(Categories!C:C,MATCH(D1306,Categories!D:D,0))</f>
        <v>29</v>
      </c>
      <c r="D1306" s="88" t="s">
        <v>92</v>
      </c>
      <c r="E1306">
        <v>0</v>
      </c>
    </row>
    <row r="1307" spans="1:5" x14ac:dyDescent="0.4">
      <c r="A1307" t="s">
        <v>667</v>
      </c>
      <c r="B1307" t="s">
        <v>668</v>
      </c>
      <c r="C1307">
        <f>INDEX(Categories!C:C,MATCH(D1307,Categories!D:D,0))</f>
        <v>1</v>
      </c>
      <c r="D1307" s="88" t="s">
        <v>595</v>
      </c>
      <c r="E1307">
        <v>0</v>
      </c>
    </row>
    <row r="1308" spans="1:5" x14ac:dyDescent="0.4">
      <c r="A1308" t="s">
        <v>667</v>
      </c>
      <c r="B1308" t="s">
        <v>668</v>
      </c>
      <c r="C1308">
        <f>INDEX(Categories!C:C,MATCH(D1308,Categories!D:D,0))</f>
        <v>2</v>
      </c>
      <c r="D1308" s="88" t="s">
        <v>597</v>
      </c>
      <c r="E1308">
        <v>0</v>
      </c>
    </row>
    <row r="1309" spans="1:5" x14ac:dyDescent="0.4">
      <c r="A1309" t="s">
        <v>667</v>
      </c>
      <c r="B1309" t="s">
        <v>668</v>
      </c>
      <c r="C1309">
        <f>INDEX(Categories!C:C,MATCH(D1309,Categories!D:D,0))</f>
        <v>3</v>
      </c>
      <c r="D1309" s="88" t="s">
        <v>30</v>
      </c>
      <c r="E1309">
        <v>0</v>
      </c>
    </row>
    <row r="1310" spans="1:5" x14ac:dyDescent="0.4">
      <c r="A1310" t="s">
        <v>667</v>
      </c>
      <c r="B1310" t="s">
        <v>668</v>
      </c>
      <c r="C1310">
        <f>INDEX(Categories!C:C,MATCH(D1310,Categories!D:D,0))</f>
        <v>4</v>
      </c>
      <c r="D1310" s="88" t="s">
        <v>31</v>
      </c>
      <c r="E1310">
        <v>0</v>
      </c>
    </row>
    <row r="1311" spans="1:5" x14ac:dyDescent="0.4">
      <c r="A1311" t="s">
        <v>667</v>
      </c>
      <c r="B1311" t="s">
        <v>668</v>
      </c>
      <c r="C1311">
        <f>INDEX(Categories!C:C,MATCH(D1311,Categories!D:D,0))</f>
        <v>6</v>
      </c>
      <c r="D1311" s="88" t="s">
        <v>34</v>
      </c>
      <c r="E1311">
        <v>0</v>
      </c>
    </row>
    <row r="1312" spans="1:5" x14ac:dyDescent="0.4">
      <c r="A1312" t="s">
        <v>667</v>
      </c>
      <c r="B1312" t="s">
        <v>668</v>
      </c>
      <c r="C1312">
        <f>INDEX(Categories!C:C,MATCH(D1312,Categories!D:D,0))</f>
        <v>7</v>
      </c>
      <c r="D1312" s="88" t="s">
        <v>35</v>
      </c>
      <c r="E1312">
        <v>0</v>
      </c>
    </row>
    <row r="1313" spans="1:5" x14ac:dyDescent="0.4">
      <c r="A1313" t="s">
        <v>667</v>
      </c>
      <c r="B1313" t="s">
        <v>668</v>
      </c>
      <c r="C1313">
        <f>INDEX(Categories!C:C,MATCH(D1313,Categories!D:D,0))</f>
        <v>10</v>
      </c>
      <c r="D1313" s="88" t="s">
        <v>38</v>
      </c>
      <c r="E1313">
        <v>0</v>
      </c>
    </row>
    <row r="1314" spans="1:5" x14ac:dyDescent="0.4">
      <c r="A1314" t="s">
        <v>667</v>
      </c>
      <c r="B1314" t="s">
        <v>668</v>
      </c>
      <c r="C1314">
        <f>INDEX(Categories!C:C,MATCH(D1314,Categories!D:D,0))</f>
        <v>15</v>
      </c>
      <c r="D1314" s="88" t="s">
        <v>42</v>
      </c>
      <c r="E1314">
        <v>0</v>
      </c>
    </row>
    <row r="1315" spans="1:5" x14ac:dyDescent="0.4">
      <c r="A1315" t="s">
        <v>667</v>
      </c>
      <c r="B1315" t="s">
        <v>668</v>
      </c>
      <c r="C1315">
        <f>INDEX(Categories!C:C,MATCH(D1315,Categories!D:D,0))</f>
        <v>16</v>
      </c>
      <c r="D1315" s="88" t="s">
        <v>45</v>
      </c>
      <c r="E1315">
        <v>0</v>
      </c>
    </row>
    <row r="1316" spans="1:5" x14ac:dyDescent="0.4">
      <c r="A1316" t="s">
        <v>667</v>
      </c>
      <c r="B1316" t="s">
        <v>668</v>
      </c>
      <c r="C1316">
        <f>INDEX(Categories!C:C,MATCH(D1316,Categories!D:D,0))</f>
        <v>17</v>
      </c>
      <c r="D1316" s="88" t="s">
        <v>46</v>
      </c>
      <c r="E1316">
        <v>0</v>
      </c>
    </row>
    <row r="1317" spans="1:5" x14ac:dyDescent="0.4">
      <c r="A1317" t="s">
        <v>667</v>
      </c>
      <c r="B1317" t="s">
        <v>668</v>
      </c>
      <c r="C1317">
        <f>INDEX(Categories!C:C,MATCH(D1317,Categories!D:D,0))</f>
        <v>18</v>
      </c>
      <c r="D1317" s="88" t="s">
        <v>47</v>
      </c>
      <c r="E1317">
        <v>0</v>
      </c>
    </row>
    <row r="1318" spans="1:5" x14ac:dyDescent="0.4">
      <c r="A1318" t="s">
        <v>667</v>
      </c>
      <c r="B1318" t="s">
        <v>668</v>
      </c>
      <c r="C1318">
        <f>INDEX(Categories!C:C,MATCH(D1318,Categories!D:D,0))</f>
        <v>20</v>
      </c>
      <c r="D1318" s="88" t="s">
        <v>49</v>
      </c>
      <c r="E1318">
        <v>0</v>
      </c>
    </row>
    <row r="1319" spans="1:5" x14ac:dyDescent="0.4">
      <c r="A1319" t="s">
        <v>667</v>
      </c>
      <c r="B1319" t="s">
        <v>668</v>
      </c>
      <c r="C1319">
        <f>INDEX(Categories!C:C,MATCH(D1319,Categories!D:D,0))</f>
        <v>21</v>
      </c>
      <c r="D1319" s="88" t="s">
        <v>50</v>
      </c>
      <c r="E1319">
        <v>0</v>
      </c>
    </row>
    <row r="1320" spans="1:5" x14ac:dyDescent="0.4">
      <c r="A1320" t="s">
        <v>667</v>
      </c>
      <c r="B1320" t="s">
        <v>668</v>
      </c>
      <c r="C1320">
        <f>INDEX(Categories!C:C,MATCH(D1320,Categories!D:D,0))</f>
        <v>22</v>
      </c>
      <c r="D1320" s="88" t="s">
        <v>51</v>
      </c>
      <c r="E1320">
        <v>0</v>
      </c>
    </row>
    <row r="1321" spans="1:5" x14ac:dyDescent="0.4">
      <c r="A1321" t="s">
        <v>667</v>
      </c>
      <c r="B1321" t="s">
        <v>668</v>
      </c>
      <c r="C1321">
        <f>INDEX(Categories!C:C,MATCH(D1321,Categories!D:D,0))</f>
        <v>23</v>
      </c>
      <c r="D1321" s="88" t="s">
        <v>52</v>
      </c>
      <c r="E1321">
        <v>0</v>
      </c>
    </row>
    <row r="1322" spans="1:5" x14ac:dyDescent="0.4">
      <c r="A1322" t="s">
        <v>667</v>
      </c>
      <c r="B1322" t="s">
        <v>668</v>
      </c>
      <c r="C1322">
        <f>INDEX(Categories!C:C,MATCH(D1322,Categories!D:D,0))</f>
        <v>24</v>
      </c>
      <c r="D1322" s="88" t="s">
        <v>53</v>
      </c>
      <c r="E1322">
        <v>0</v>
      </c>
    </row>
    <row r="1323" spans="1:5" x14ac:dyDescent="0.4">
      <c r="A1323" t="s">
        <v>667</v>
      </c>
      <c r="B1323" t="s">
        <v>668</v>
      </c>
      <c r="C1323">
        <f>INDEX(Categories!C:C,MATCH(D1323,Categories!D:D,0))</f>
        <v>25</v>
      </c>
      <c r="D1323" s="88" t="s">
        <v>56</v>
      </c>
      <c r="E1323">
        <v>0</v>
      </c>
    </row>
    <row r="1324" spans="1:5" x14ac:dyDescent="0.4">
      <c r="A1324" t="s">
        <v>667</v>
      </c>
      <c r="B1324" t="s">
        <v>668</v>
      </c>
      <c r="C1324">
        <f>INDEX(Categories!C:C,MATCH(D1324,Categories!D:D,0))</f>
        <v>5</v>
      </c>
      <c r="D1324" s="88" t="s">
        <v>32</v>
      </c>
      <c r="E1324">
        <v>0</v>
      </c>
    </row>
    <row r="1325" spans="1:5" x14ac:dyDescent="0.4">
      <c r="A1325" t="s">
        <v>667</v>
      </c>
      <c r="B1325" t="s">
        <v>668</v>
      </c>
      <c r="C1325">
        <f>INDEX(Categories!C:C,MATCH(D1325,Categories!D:D,0))</f>
        <v>8</v>
      </c>
      <c r="D1325" s="88" t="s">
        <v>36</v>
      </c>
      <c r="E1325">
        <v>0</v>
      </c>
    </row>
    <row r="1326" spans="1:5" x14ac:dyDescent="0.4">
      <c r="A1326" t="s">
        <v>667</v>
      </c>
      <c r="B1326" t="s">
        <v>668</v>
      </c>
      <c r="C1326">
        <f>INDEX(Categories!C:C,MATCH(D1326,Categories!D:D,0))</f>
        <v>9</v>
      </c>
      <c r="D1326" s="88" t="s">
        <v>37</v>
      </c>
      <c r="E1326">
        <v>0</v>
      </c>
    </row>
    <row r="1327" spans="1:5" x14ac:dyDescent="0.4">
      <c r="A1327" t="s">
        <v>667</v>
      </c>
      <c r="B1327" t="s">
        <v>668</v>
      </c>
      <c r="C1327">
        <f>INDEX(Categories!C:C,MATCH(D1327,Categories!D:D,0))</f>
        <v>11</v>
      </c>
      <c r="D1327" s="88" t="s">
        <v>601</v>
      </c>
      <c r="E1327">
        <v>0</v>
      </c>
    </row>
    <row r="1328" spans="1:5" x14ac:dyDescent="0.4">
      <c r="A1328" t="s">
        <v>667</v>
      </c>
      <c r="B1328" t="s">
        <v>668</v>
      </c>
      <c r="C1328">
        <f>INDEX(Categories!C:C,MATCH(D1328,Categories!D:D,0))</f>
        <v>12</v>
      </c>
      <c r="D1328" s="88" t="s">
        <v>602</v>
      </c>
      <c r="E1328">
        <v>0</v>
      </c>
    </row>
    <row r="1329" spans="1:5" x14ac:dyDescent="0.4">
      <c r="A1329" t="s">
        <v>667</v>
      </c>
      <c r="B1329" t="s">
        <v>668</v>
      </c>
      <c r="C1329">
        <f>INDEX(Categories!C:C,MATCH(D1329,Categories!D:D,0))</f>
        <v>13</v>
      </c>
      <c r="D1329" s="88" t="s">
        <v>604</v>
      </c>
      <c r="E1329">
        <v>0</v>
      </c>
    </row>
    <row r="1330" spans="1:5" x14ac:dyDescent="0.4">
      <c r="A1330" t="s">
        <v>667</v>
      </c>
      <c r="B1330" t="s">
        <v>668</v>
      </c>
      <c r="C1330">
        <f>INDEX(Categories!C:C,MATCH(D1330,Categories!D:D,0))</f>
        <v>14</v>
      </c>
      <c r="D1330" s="88" t="s">
        <v>41</v>
      </c>
      <c r="E1330">
        <v>0</v>
      </c>
    </row>
    <row r="1331" spans="1:5" x14ac:dyDescent="0.4">
      <c r="A1331" t="s">
        <v>667</v>
      </c>
      <c r="B1331" t="s">
        <v>668</v>
      </c>
      <c r="C1331">
        <f>INDEX(Categories!C:C,MATCH(D1331,Categories!D:D,0))</f>
        <v>19</v>
      </c>
      <c r="D1331" s="88" t="s">
        <v>48</v>
      </c>
      <c r="E1331">
        <v>0</v>
      </c>
    </row>
    <row r="1332" spans="1:5" x14ac:dyDescent="0.4">
      <c r="A1332" t="s">
        <v>667</v>
      </c>
      <c r="B1332" t="s">
        <v>668</v>
      </c>
      <c r="C1332">
        <f>INDEX(Categories!C:C,MATCH(D1332,Categories!D:D,0))</f>
        <v>26</v>
      </c>
      <c r="D1332" s="88" t="s">
        <v>57</v>
      </c>
      <c r="E1332">
        <v>0</v>
      </c>
    </row>
    <row r="1333" spans="1:5" x14ac:dyDescent="0.4">
      <c r="A1333" t="s">
        <v>667</v>
      </c>
      <c r="B1333" t="s">
        <v>668</v>
      </c>
      <c r="C1333">
        <f>INDEX(Categories!C:C,MATCH(D1333,Categories!D:D,0))</f>
        <v>27</v>
      </c>
      <c r="D1333" s="88" t="s">
        <v>58</v>
      </c>
      <c r="E1333">
        <v>0</v>
      </c>
    </row>
    <row r="1334" spans="1:5" x14ac:dyDescent="0.4">
      <c r="A1334" t="s">
        <v>667</v>
      </c>
      <c r="B1334" t="s">
        <v>668</v>
      </c>
      <c r="C1334">
        <f>INDEX(Categories!C:C,MATCH(D1334,Categories!D:D,0))</f>
        <v>28</v>
      </c>
      <c r="D1334" s="88" t="s">
        <v>59</v>
      </c>
      <c r="E1334">
        <v>0</v>
      </c>
    </row>
    <row r="1335" spans="1:5" x14ac:dyDescent="0.4">
      <c r="A1335" t="s">
        <v>667</v>
      </c>
      <c r="B1335" t="s">
        <v>668</v>
      </c>
      <c r="C1335">
        <f>INDEX(Categories!C:C,MATCH(D1335,Categories!D:D,0))</f>
        <v>29</v>
      </c>
      <c r="D1335" s="88" t="s">
        <v>92</v>
      </c>
      <c r="E1335">
        <v>0</v>
      </c>
    </row>
    <row r="1336" spans="1:5" x14ac:dyDescent="0.4">
      <c r="A1336" t="s">
        <v>172</v>
      </c>
      <c r="B1336" t="s">
        <v>171</v>
      </c>
      <c r="C1336">
        <f>INDEX(Categories!C:C,MATCH(D1336,Categories!D:D,0))</f>
        <v>1</v>
      </c>
      <c r="D1336" s="88" t="s">
        <v>595</v>
      </c>
      <c r="E1336">
        <v>630227</v>
      </c>
    </row>
    <row r="1337" spans="1:5" x14ac:dyDescent="0.4">
      <c r="A1337" t="s">
        <v>172</v>
      </c>
      <c r="B1337" t="s">
        <v>171</v>
      </c>
      <c r="C1337">
        <f>INDEX(Categories!C:C,MATCH(D1337,Categories!D:D,0))</f>
        <v>2</v>
      </c>
      <c r="D1337" s="88" t="s">
        <v>597</v>
      </c>
      <c r="E1337">
        <v>0</v>
      </c>
    </row>
    <row r="1338" spans="1:5" x14ac:dyDescent="0.4">
      <c r="A1338" t="s">
        <v>172</v>
      </c>
      <c r="B1338" t="s">
        <v>171</v>
      </c>
      <c r="C1338">
        <f>INDEX(Categories!C:C,MATCH(D1338,Categories!D:D,0))</f>
        <v>3</v>
      </c>
      <c r="D1338" s="88" t="s">
        <v>30</v>
      </c>
      <c r="E1338">
        <v>0</v>
      </c>
    </row>
    <row r="1339" spans="1:5" x14ac:dyDescent="0.4">
      <c r="A1339" t="s">
        <v>172</v>
      </c>
      <c r="B1339" t="s">
        <v>171</v>
      </c>
      <c r="C1339">
        <f>INDEX(Categories!C:C,MATCH(D1339,Categories!D:D,0))</f>
        <v>4</v>
      </c>
      <c r="D1339" s="88" t="s">
        <v>31</v>
      </c>
      <c r="E1339">
        <v>6800</v>
      </c>
    </row>
    <row r="1340" spans="1:5" x14ac:dyDescent="0.4">
      <c r="A1340" t="s">
        <v>172</v>
      </c>
      <c r="B1340" t="s">
        <v>171</v>
      </c>
      <c r="C1340">
        <f>INDEX(Categories!C:C,MATCH(D1340,Categories!D:D,0))</f>
        <v>6</v>
      </c>
      <c r="D1340" s="88" t="s">
        <v>34</v>
      </c>
      <c r="E1340">
        <v>0</v>
      </c>
    </row>
    <row r="1341" spans="1:5" x14ac:dyDescent="0.4">
      <c r="A1341" t="s">
        <v>172</v>
      </c>
      <c r="B1341" t="s">
        <v>171</v>
      </c>
      <c r="C1341">
        <f>INDEX(Categories!C:C,MATCH(D1341,Categories!D:D,0))</f>
        <v>7</v>
      </c>
      <c r="D1341" s="88" t="s">
        <v>35</v>
      </c>
      <c r="E1341">
        <v>161035</v>
      </c>
    </row>
    <row r="1342" spans="1:5" x14ac:dyDescent="0.4">
      <c r="A1342" t="s">
        <v>172</v>
      </c>
      <c r="B1342" t="s">
        <v>171</v>
      </c>
      <c r="C1342">
        <f>INDEX(Categories!C:C,MATCH(D1342,Categories!D:D,0))</f>
        <v>10</v>
      </c>
      <c r="D1342" s="88" t="s">
        <v>38</v>
      </c>
      <c r="E1342">
        <v>409600</v>
      </c>
    </row>
    <row r="1343" spans="1:5" x14ac:dyDescent="0.4">
      <c r="A1343" t="s">
        <v>172</v>
      </c>
      <c r="B1343" t="s">
        <v>171</v>
      </c>
      <c r="C1343">
        <f>INDEX(Categories!C:C,MATCH(D1343,Categories!D:D,0))</f>
        <v>15</v>
      </c>
      <c r="D1343" s="88" t="s">
        <v>42</v>
      </c>
      <c r="E1343">
        <v>0</v>
      </c>
    </row>
    <row r="1344" spans="1:5" x14ac:dyDescent="0.4">
      <c r="A1344" t="s">
        <v>172</v>
      </c>
      <c r="B1344" t="s">
        <v>171</v>
      </c>
      <c r="C1344">
        <f>INDEX(Categories!C:C,MATCH(D1344,Categories!D:D,0))</f>
        <v>16</v>
      </c>
      <c r="D1344" s="88" t="s">
        <v>45</v>
      </c>
      <c r="E1344">
        <v>0</v>
      </c>
    </row>
    <row r="1345" spans="1:5" x14ac:dyDescent="0.4">
      <c r="A1345" t="s">
        <v>172</v>
      </c>
      <c r="B1345" t="s">
        <v>171</v>
      </c>
      <c r="C1345">
        <f>INDEX(Categories!C:C,MATCH(D1345,Categories!D:D,0))</f>
        <v>17</v>
      </c>
      <c r="D1345" s="88" t="s">
        <v>46</v>
      </c>
      <c r="E1345">
        <v>0</v>
      </c>
    </row>
    <row r="1346" spans="1:5" x14ac:dyDescent="0.4">
      <c r="A1346" t="s">
        <v>172</v>
      </c>
      <c r="B1346" t="s">
        <v>171</v>
      </c>
      <c r="C1346">
        <f>INDEX(Categories!C:C,MATCH(D1346,Categories!D:D,0))</f>
        <v>18</v>
      </c>
      <c r="D1346" s="88" t="s">
        <v>47</v>
      </c>
      <c r="E1346">
        <v>0</v>
      </c>
    </row>
    <row r="1347" spans="1:5" x14ac:dyDescent="0.4">
      <c r="A1347" t="s">
        <v>172</v>
      </c>
      <c r="B1347" t="s">
        <v>171</v>
      </c>
      <c r="C1347">
        <f>INDEX(Categories!C:C,MATCH(D1347,Categories!D:D,0))</f>
        <v>20</v>
      </c>
      <c r="D1347" s="88" t="s">
        <v>49</v>
      </c>
      <c r="E1347">
        <v>0</v>
      </c>
    </row>
    <row r="1348" spans="1:5" x14ac:dyDescent="0.4">
      <c r="A1348" t="s">
        <v>172</v>
      </c>
      <c r="B1348" t="s">
        <v>171</v>
      </c>
      <c r="C1348">
        <f>INDEX(Categories!C:C,MATCH(D1348,Categories!D:D,0))</f>
        <v>21</v>
      </c>
      <c r="D1348" s="88" t="s">
        <v>50</v>
      </c>
      <c r="E1348">
        <v>0</v>
      </c>
    </row>
    <row r="1349" spans="1:5" x14ac:dyDescent="0.4">
      <c r="A1349" t="s">
        <v>172</v>
      </c>
      <c r="B1349" t="s">
        <v>171</v>
      </c>
      <c r="C1349">
        <f>INDEX(Categories!C:C,MATCH(D1349,Categories!D:D,0))</f>
        <v>22</v>
      </c>
      <c r="D1349" s="88" t="s">
        <v>51</v>
      </c>
      <c r="E1349">
        <v>65919</v>
      </c>
    </row>
    <row r="1350" spans="1:5" x14ac:dyDescent="0.4">
      <c r="A1350" t="s">
        <v>172</v>
      </c>
      <c r="B1350" t="s">
        <v>171</v>
      </c>
      <c r="C1350">
        <f>INDEX(Categories!C:C,MATCH(D1350,Categories!D:D,0))</f>
        <v>23</v>
      </c>
      <c r="D1350" s="88" t="s">
        <v>52</v>
      </c>
      <c r="E1350">
        <v>0</v>
      </c>
    </row>
    <row r="1351" spans="1:5" x14ac:dyDescent="0.4">
      <c r="A1351" t="s">
        <v>172</v>
      </c>
      <c r="B1351" t="s">
        <v>171</v>
      </c>
      <c r="C1351">
        <f>INDEX(Categories!C:C,MATCH(D1351,Categories!D:D,0))</f>
        <v>24</v>
      </c>
      <c r="D1351" s="88" t="s">
        <v>53</v>
      </c>
      <c r="E1351">
        <v>0</v>
      </c>
    </row>
    <row r="1352" spans="1:5" x14ac:dyDescent="0.4">
      <c r="A1352" t="s">
        <v>172</v>
      </c>
      <c r="B1352" t="s">
        <v>171</v>
      </c>
      <c r="C1352">
        <f>INDEX(Categories!C:C,MATCH(D1352,Categories!D:D,0))</f>
        <v>25</v>
      </c>
      <c r="D1352" s="88" t="s">
        <v>56</v>
      </c>
      <c r="E1352">
        <v>1309</v>
      </c>
    </row>
    <row r="1353" spans="1:5" x14ac:dyDescent="0.4">
      <c r="A1353" t="s">
        <v>172</v>
      </c>
      <c r="B1353" t="s">
        <v>171</v>
      </c>
      <c r="C1353">
        <f>INDEX(Categories!C:C,MATCH(D1353,Categories!D:D,0))</f>
        <v>5</v>
      </c>
      <c r="D1353" s="88" t="s">
        <v>32</v>
      </c>
      <c r="E1353">
        <v>156229</v>
      </c>
    </row>
    <row r="1354" spans="1:5" x14ac:dyDescent="0.4">
      <c r="A1354" t="s">
        <v>172</v>
      </c>
      <c r="B1354" t="s">
        <v>171</v>
      </c>
      <c r="C1354">
        <f>INDEX(Categories!C:C,MATCH(D1354,Categories!D:D,0))</f>
        <v>8</v>
      </c>
      <c r="D1354" s="88" t="s">
        <v>36</v>
      </c>
      <c r="E1354">
        <v>8000</v>
      </c>
    </row>
    <row r="1355" spans="1:5" x14ac:dyDescent="0.4">
      <c r="A1355" t="s">
        <v>172</v>
      </c>
      <c r="B1355" t="s">
        <v>171</v>
      </c>
      <c r="C1355">
        <f>INDEX(Categories!C:C,MATCH(D1355,Categories!D:D,0))</f>
        <v>9</v>
      </c>
      <c r="D1355" s="88" t="s">
        <v>37</v>
      </c>
      <c r="E1355">
        <v>0</v>
      </c>
    </row>
    <row r="1356" spans="1:5" x14ac:dyDescent="0.4">
      <c r="A1356" t="s">
        <v>172</v>
      </c>
      <c r="B1356" t="s">
        <v>171</v>
      </c>
      <c r="C1356">
        <f>INDEX(Categories!C:C,MATCH(D1356,Categories!D:D,0))</f>
        <v>11</v>
      </c>
      <c r="D1356" s="88" t="s">
        <v>601</v>
      </c>
      <c r="E1356">
        <v>104909</v>
      </c>
    </row>
    <row r="1357" spans="1:5" x14ac:dyDescent="0.4">
      <c r="A1357" t="s">
        <v>172</v>
      </c>
      <c r="B1357" t="s">
        <v>171</v>
      </c>
      <c r="C1357">
        <f>INDEX(Categories!C:C,MATCH(D1357,Categories!D:D,0))</f>
        <v>12</v>
      </c>
      <c r="D1357" s="88" t="s">
        <v>602</v>
      </c>
      <c r="E1357">
        <v>0</v>
      </c>
    </row>
    <row r="1358" spans="1:5" x14ac:dyDescent="0.4">
      <c r="A1358" t="s">
        <v>172</v>
      </c>
      <c r="B1358" t="s">
        <v>171</v>
      </c>
      <c r="C1358">
        <f>INDEX(Categories!C:C,MATCH(D1358,Categories!D:D,0))</f>
        <v>13</v>
      </c>
      <c r="D1358" s="88" t="s">
        <v>604</v>
      </c>
      <c r="E1358">
        <v>225651</v>
      </c>
    </row>
    <row r="1359" spans="1:5" x14ac:dyDescent="0.4">
      <c r="A1359" t="s">
        <v>172</v>
      </c>
      <c r="B1359" t="s">
        <v>171</v>
      </c>
      <c r="C1359">
        <f>INDEX(Categories!C:C,MATCH(D1359,Categories!D:D,0))</f>
        <v>14</v>
      </c>
      <c r="D1359" s="88" t="s">
        <v>41</v>
      </c>
      <c r="E1359">
        <v>0</v>
      </c>
    </row>
    <row r="1360" spans="1:5" x14ac:dyDescent="0.4">
      <c r="A1360" t="s">
        <v>172</v>
      </c>
      <c r="B1360" t="s">
        <v>171</v>
      </c>
      <c r="C1360">
        <f>INDEX(Categories!C:C,MATCH(D1360,Categories!D:D,0))</f>
        <v>19</v>
      </c>
      <c r="D1360" s="88" t="s">
        <v>48</v>
      </c>
      <c r="E1360">
        <v>0</v>
      </c>
    </row>
    <row r="1361" spans="1:5" x14ac:dyDescent="0.4">
      <c r="A1361" t="s">
        <v>172</v>
      </c>
      <c r="B1361" t="s">
        <v>171</v>
      </c>
      <c r="C1361">
        <f>INDEX(Categories!C:C,MATCH(D1361,Categories!D:D,0))</f>
        <v>26</v>
      </c>
      <c r="D1361" s="88" t="s">
        <v>57</v>
      </c>
      <c r="E1361">
        <v>0</v>
      </c>
    </row>
    <row r="1362" spans="1:5" x14ac:dyDescent="0.4">
      <c r="A1362" t="s">
        <v>172</v>
      </c>
      <c r="B1362" t="s">
        <v>171</v>
      </c>
      <c r="C1362">
        <f>INDEX(Categories!C:C,MATCH(D1362,Categories!D:D,0))</f>
        <v>27</v>
      </c>
      <c r="D1362" s="88" t="s">
        <v>58</v>
      </c>
      <c r="E1362">
        <v>0</v>
      </c>
    </row>
    <row r="1363" spans="1:5" x14ac:dyDescent="0.4">
      <c r="A1363" t="s">
        <v>172</v>
      </c>
      <c r="B1363" t="s">
        <v>171</v>
      </c>
      <c r="C1363">
        <f>INDEX(Categories!C:C,MATCH(D1363,Categories!D:D,0))</f>
        <v>28</v>
      </c>
      <c r="D1363" s="88" t="s">
        <v>59</v>
      </c>
      <c r="E1363">
        <v>0</v>
      </c>
    </row>
    <row r="1364" spans="1:5" x14ac:dyDescent="0.4">
      <c r="A1364" t="s">
        <v>172</v>
      </c>
      <c r="B1364" t="s">
        <v>171</v>
      </c>
      <c r="C1364">
        <f>INDEX(Categories!C:C,MATCH(D1364,Categories!D:D,0))</f>
        <v>29</v>
      </c>
      <c r="D1364" s="88" t="s">
        <v>92</v>
      </c>
      <c r="E1364">
        <v>72601</v>
      </c>
    </row>
    <row r="1365" spans="1:5" x14ac:dyDescent="0.4">
      <c r="A1365" t="s">
        <v>669</v>
      </c>
      <c r="B1365" t="s">
        <v>670</v>
      </c>
      <c r="C1365">
        <f>INDEX(Categories!C:C,MATCH(D1365,Categories!D:D,0))</f>
        <v>1</v>
      </c>
      <c r="D1365" s="88" t="s">
        <v>595</v>
      </c>
      <c r="E1365">
        <v>750</v>
      </c>
    </row>
    <row r="1366" spans="1:5" x14ac:dyDescent="0.4">
      <c r="A1366" t="s">
        <v>669</v>
      </c>
      <c r="B1366" t="s">
        <v>670</v>
      </c>
      <c r="C1366">
        <f>INDEX(Categories!C:C,MATCH(D1366,Categories!D:D,0))</f>
        <v>2</v>
      </c>
      <c r="D1366" s="88" t="s">
        <v>597</v>
      </c>
      <c r="E1366">
        <v>0</v>
      </c>
    </row>
    <row r="1367" spans="1:5" x14ac:dyDescent="0.4">
      <c r="A1367" t="s">
        <v>669</v>
      </c>
      <c r="B1367" t="s">
        <v>670</v>
      </c>
      <c r="C1367">
        <f>INDEX(Categories!C:C,MATCH(D1367,Categories!D:D,0))</f>
        <v>3</v>
      </c>
      <c r="D1367" s="88" t="s">
        <v>30</v>
      </c>
      <c r="E1367">
        <v>0</v>
      </c>
    </row>
    <row r="1368" spans="1:5" x14ac:dyDescent="0.4">
      <c r="A1368" t="s">
        <v>669</v>
      </c>
      <c r="B1368" t="s">
        <v>670</v>
      </c>
      <c r="C1368">
        <f>INDEX(Categories!C:C,MATCH(D1368,Categories!D:D,0))</f>
        <v>4</v>
      </c>
      <c r="D1368" s="88" t="s">
        <v>31</v>
      </c>
      <c r="E1368">
        <v>0</v>
      </c>
    </row>
    <row r="1369" spans="1:5" x14ac:dyDescent="0.4">
      <c r="A1369" t="s">
        <v>669</v>
      </c>
      <c r="B1369" t="s">
        <v>670</v>
      </c>
      <c r="C1369">
        <f>INDEX(Categories!C:C,MATCH(D1369,Categories!D:D,0))</f>
        <v>6</v>
      </c>
      <c r="D1369" s="88" t="s">
        <v>34</v>
      </c>
      <c r="E1369">
        <v>0</v>
      </c>
    </row>
    <row r="1370" spans="1:5" x14ac:dyDescent="0.4">
      <c r="A1370" t="s">
        <v>669</v>
      </c>
      <c r="B1370" t="s">
        <v>670</v>
      </c>
      <c r="C1370">
        <f>INDEX(Categories!C:C,MATCH(D1370,Categories!D:D,0))</f>
        <v>7</v>
      </c>
      <c r="D1370" s="88" t="s">
        <v>35</v>
      </c>
      <c r="E1370">
        <v>500</v>
      </c>
    </row>
    <row r="1371" spans="1:5" x14ac:dyDescent="0.4">
      <c r="A1371" t="s">
        <v>669</v>
      </c>
      <c r="B1371" t="s">
        <v>670</v>
      </c>
      <c r="C1371">
        <f>INDEX(Categories!C:C,MATCH(D1371,Categories!D:D,0))</f>
        <v>10</v>
      </c>
      <c r="D1371" s="88" t="s">
        <v>38</v>
      </c>
      <c r="E1371">
        <v>7500</v>
      </c>
    </row>
    <row r="1372" spans="1:5" x14ac:dyDescent="0.4">
      <c r="A1372" t="s">
        <v>669</v>
      </c>
      <c r="B1372" t="s">
        <v>670</v>
      </c>
      <c r="C1372">
        <f>INDEX(Categories!C:C,MATCH(D1372,Categories!D:D,0))</f>
        <v>15</v>
      </c>
      <c r="D1372" s="88" t="s">
        <v>42</v>
      </c>
      <c r="E1372">
        <v>0</v>
      </c>
    </row>
    <row r="1373" spans="1:5" x14ac:dyDescent="0.4">
      <c r="A1373" t="s">
        <v>669</v>
      </c>
      <c r="B1373" t="s">
        <v>670</v>
      </c>
      <c r="C1373">
        <f>INDEX(Categories!C:C,MATCH(D1373,Categories!D:D,0))</f>
        <v>16</v>
      </c>
      <c r="D1373" s="88" t="s">
        <v>45</v>
      </c>
      <c r="E1373">
        <v>4600</v>
      </c>
    </row>
    <row r="1374" spans="1:5" x14ac:dyDescent="0.4">
      <c r="A1374" t="s">
        <v>669</v>
      </c>
      <c r="B1374" t="s">
        <v>670</v>
      </c>
      <c r="C1374">
        <f>INDEX(Categories!C:C,MATCH(D1374,Categories!D:D,0))</f>
        <v>17</v>
      </c>
      <c r="D1374" s="88" t="s">
        <v>46</v>
      </c>
      <c r="E1374">
        <v>0</v>
      </c>
    </row>
    <row r="1375" spans="1:5" x14ac:dyDescent="0.4">
      <c r="A1375" t="s">
        <v>669</v>
      </c>
      <c r="B1375" t="s">
        <v>670</v>
      </c>
      <c r="C1375">
        <f>INDEX(Categories!C:C,MATCH(D1375,Categories!D:D,0))</f>
        <v>18</v>
      </c>
      <c r="D1375" s="88" t="s">
        <v>47</v>
      </c>
      <c r="E1375">
        <v>0</v>
      </c>
    </row>
    <row r="1376" spans="1:5" x14ac:dyDescent="0.4">
      <c r="A1376" t="s">
        <v>669</v>
      </c>
      <c r="B1376" t="s">
        <v>670</v>
      </c>
      <c r="C1376">
        <f>INDEX(Categories!C:C,MATCH(D1376,Categories!D:D,0))</f>
        <v>20</v>
      </c>
      <c r="D1376" s="88" t="s">
        <v>49</v>
      </c>
      <c r="E1376">
        <v>0</v>
      </c>
    </row>
    <row r="1377" spans="1:5" x14ac:dyDescent="0.4">
      <c r="A1377" t="s">
        <v>669</v>
      </c>
      <c r="B1377" t="s">
        <v>670</v>
      </c>
      <c r="C1377">
        <f>INDEX(Categories!C:C,MATCH(D1377,Categories!D:D,0))</f>
        <v>21</v>
      </c>
      <c r="D1377" s="88" t="s">
        <v>50</v>
      </c>
      <c r="E1377">
        <v>0</v>
      </c>
    </row>
    <row r="1378" spans="1:5" x14ac:dyDescent="0.4">
      <c r="A1378" t="s">
        <v>669</v>
      </c>
      <c r="B1378" t="s">
        <v>670</v>
      </c>
      <c r="C1378">
        <f>INDEX(Categories!C:C,MATCH(D1378,Categories!D:D,0))</f>
        <v>22</v>
      </c>
      <c r="D1378" s="88" t="s">
        <v>51</v>
      </c>
      <c r="E1378">
        <v>0</v>
      </c>
    </row>
    <row r="1379" spans="1:5" x14ac:dyDescent="0.4">
      <c r="A1379" t="s">
        <v>669</v>
      </c>
      <c r="B1379" t="s">
        <v>670</v>
      </c>
      <c r="C1379">
        <f>INDEX(Categories!C:C,MATCH(D1379,Categories!D:D,0))</f>
        <v>23</v>
      </c>
      <c r="D1379" s="88" t="s">
        <v>52</v>
      </c>
      <c r="E1379">
        <v>0</v>
      </c>
    </row>
    <row r="1380" spans="1:5" x14ac:dyDescent="0.4">
      <c r="A1380" t="s">
        <v>669</v>
      </c>
      <c r="B1380" t="s">
        <v>670</v>
      </c>
      <c r="C1380">
        <f>INDEX(Categories!C:C,MATCH(D1380,Categories!D:D,0))</f>
        <v>24</v>
      </c>
      <c r="D1380" s="88" t="s">
        <v>53</v>
      </c>
      <c r="E1380">
        <v>0</v>
      </c>
    </row>
    <row r="1381" spans="1:5" x14ac:dyDescent="0.4">
      <c r="A1381" t="s">
        <v>669</v>
      </c>
      <c r="B1381" t="s">
        <v>670</v>
      </c>
      <c r="C1381">
        <f>INDEX(Categories!C:C,MATCH(D1381,Categories!D:D,0))</f>
        <v>25</v>
      </c>
      <c r="D1381" s="88" t="s">
        <v>56</v>
      </c>
      <c r="E1381">
        <v>0</v>
      </c>
    </row>
    <row r="1382" spans="1:5" x14ac:dyDescent="0.4">
      <c r="A1382" t="s">
        <v>669</v>
      </c>
      <c r="B1382" t="s">
        <v>670</v>
      </c>
      <c r="C1382">
        <f>INDEX(Categories!C:C,MATCH(D1382,Categories!D:D,0))</f>
        <v>5</v>
      </c>
      <c r="D1382" s="88" t="s">
        <v>32</v>
      </c>
      <c r="E1382">
        <v>24240</v>
      </c>
    </row>
    <row r="1383" spans="1:5" x14ac:dyDescent="0.4">
      <c r="A1383" t="s">
        <v>669</v>
      </c>
      <c r="B1383" t="s">
        <v>670</v>
      </c>
      <c r="C1383">
        <f>INDEX(Categories!C:C,MATCH(D1383,Categories!D:D,0))</f>
        <v>8</v>
      </c>
      <c r="D1383" s="88" t="s">
        <v>36</v>
      </c>
      <c r="E1383">
        <v>1200</v>
      </c>
    </row>
    <row r="1384" spans="1:5" x14ac:dyDescent="0.4">
      <c r="A1384" t="s">
        <v>669</v>
      </c>
      <c r="B1384" t="s">
        <v>670</v>
      </c>
      <c r="C1384">
        <f>INDEX(Categories!C:C,MATCH(D1384,Categories!D:D,0))</f>
        <v>9</v>
      </c>
      <c r="D1384" s="88" t="s">
        <v>37</v>
      </c>
      <c r="E1384">
        <v>0</v>
      </c>
    </row>
    <row r="1385" spans="1:5" x14ac:dyDescent="0.4">
      <c r="A1385" t="s">
        <v>669</v>
      </c>
      <c r="B1385" t="s">
        <v>670</v>
      </c>
      <c r="C1385">
        <f>INDEX(Categories!C:C,MATCH(D1385,Categories!D:D,0))</f>
        <v>11</v>
      </c>
      <c r="D1385" s="88" t="s">
        <v>601</v>
      </c>
      <c r="E1385">
        <v>0</v>
      </c>
    </row>
    <row r="1386" spans="1:5" x14ac:dyDescent="0.4">
      <c r="A1386" t="s">
        <v>669</v>
      </c>
      <c r="B1386" t="s">
        <v>670</v>
      </c>
      <c r="C1386">
        <f>INDEX(Categories!C:C,MATCH(D1386,Categories!D:D,0))</f>
        <v>12</v>
      </c>
      <c r="D1386" s="88" t="s">
        <v>602</v>
      </c>
      <c r="E1386">
        <v>0</v>
      </c>
    </row>
    <row r="1387" spans="1:5" x14ac:dyDescent="0.4">
      <c r="A1387" t="s">
        <v>669</v>
      </c>
      <c r="B1387" t="s">
        <v>670</v>
      </c>
      <c r="C1387">
        <f>INDEX(Categories!C:C,MATCH(D1387,Categories!D:D,0))</f>
        <v>13</v>
      </c>
      <c r="D1387" s="88" t="s">
        <v>604</v>
      </c>
      <c r="E1387">
        <v>0</v>
      </c>
    </row>
    <row r="1388" spans="1:5" x14ac:dyDescent="0.4">
      <c r="A1388" t="s">
        <v>669</v>
      </c>
      <c r="B1388" t="s">
        <v>670</v>
      </c>
      <c r="C1388">
        <f>INDEX(Categories!C:C,MATCH(D1388,Categories!D:D,0))</f>
        <v>14</v>
      </c>
      <c r="D1388" s="88" t="s">
        <v>41</v>
      </c>
      <c r="E1388">
        <v>0</v>
      </c>
    </row>
    <row r="1389" spans="1:5" x14ac:dyDescent="0.4">
      <c r="A1389" t="s">
        <v>669</v>
      </c>
      <c r="B1389" t="s">
        <v>670</v>
      </c>
      <c r="C1389">
        <f>INDEX(Categories!C:C,MATCH(D1389,Categories!D:D,0))</f>
        <v>19</v>
      </c>
      <c r="D1389" s="88" t="s">
        <v>48</v>
      </c>
      <c r="E1389">
        <v>0</v>
      </c>
    </row>
    <row r="1390" spans="1:5" x14ac:dyDescent="0.4">
      <c r="A1390" t="s">
        <v>669</v>
      </c>
      <c r="B1390" t="s">
        <v>670</v>
      </c>
      <c r="C1390">
        <f>INDEX(Categories!C:C,MATCH(D1390,Categories!D:D,0))</f>
        <v>26</v>
      </c>
      <c r="D1390" s="88" t="s">
        <v>57</v>
      </c>
      <c r="E1390">
        <v>0</v>
      </c>
    </row>
    <row r="1391" spans="1:5" x14ac:dyDescent="0.4">
      <c r="A1391" t="s">
        <v>669</v>
      </c>
      <c r="B1391" t="s">
        <v>670</v>
      </c>
      <c r="C1391">
        <f>INDEX(Categories!C:C,MATCH(D1391,Categories!D:D,0))</f>
        <v>27</v>
      </c>
      <c r="D1391" s="88" t="s">
        <v>58</v>
      </c>
      <c r="E1391">
        <v>0</v>
      </c>
    </row>
    <row r="1392" spans="1:5" x14ac:dyDescent="0.4">
      <c r="A1392" t="s">
        <v>669</v>
      </c>
      <c r="B1392" t="s">
        <v>670</v>
      </c>
      <c r="C1392">
        <f>INDEX(Categories!C:C,MATCH(D1392,Categories!D:D,0))</f>
        <v>28</v>
      </c>
      <c r="D1392" s="88" t="s">
        <v>59</v>
      </c>
      <c r="E1392">
        <v>0</v>
      </c>
    </row>
    <row r="1393" spans="1:5" x14ac:dyDescent="0.4">
      <c r="A1393" t="s">
        <v>669</v>
      </c>
      <c r="B1393" t="s">
        <v>670</v>
      </c>
      <c r="C1393">
        <f>INDEX(Categories!C:C,MATCH(D1393,Categories!D:D,0))</f>
        <v>29</v>
      </c>
      <c r="D1393" s="88" t="s">
        <v>92</v>
      </c>
      <c r="E1393">
        <v>0</v>
      </c>
    </row>
    <row r="1394" spans="1:5" x14ac:dyDescent="0.4">
      <c r="A1394" t="s">
        <v>671</v>
      </c>
      <c r="B1394" t="s">
        <v>672</v>
      </c>
      <c r="C1394">
        <f>INDEX(Categories!C:C,MATCH(D1394,Categories!D:D,0))</f>
        <v>1</v>
      </c>
      <c r="D1394" s="88" t="s">
        <v>595</v>
      </c>
      <c r="E1394">
        <v>0</v>
      </c>
    </row>
    <row r="1395" spans="1:5" x14ac:dyDescent="0.4">
      <c r="A1395" t="s">
        <v>671</v>
      </c>
      <c r="B1395" t="s">
        <v>672</v>
      </c>
      <c r="C1395">
        <f>INDEX(Categories!C:C,MATCH(D1395,Categories!D:D,0))</f>
        <v>2</v>
      </c>
      <c r="D1395" s="88" t="s">
        <v>597</v>
      </c>
      <c r="E1395">
        <v>0</v>
      </c>
    </row>
    <row r="1396" spans="1:5" x14ac:dyDescent="0.4">
      <c r="A1396" t="s">
        <v>671</v>
      </c>
      <c r="B1396" t="s">
        <v>672</v>
      </c>
      <c r="C1396">
        <f>INDEX(Categories!C:C,MATCH(D1396,Categories!D:D,0))</f>
        <v>3</v>
      </c>
      <c r="D1396" s="88" t="s">
        <v>30</v>
      </c>
      <c r="E1396">
        <v>0</v>
      </c>
    </row>
    <row r="1397" spans="1:5" x14ac:dyDescent="0.4">
      <c r="A1397" t="s">
        <v>671</v>
      </c>
      <c r="B1397" t="s">
        <v>672</v>
      </c>
      <c r="C1397">
        <f>INDEX(Categories!C:C,MATCH(D1397,Categories!D:D,0))</f>
        <v>4</v>
      </c>
      <c r="D1397" s="88" t="s">
        <v>31</v>
      </c>
      <c r="E1397">
        <v>0</v>
      </c>
    </row>
    <row r="1398" spans="1:5" x14ac:dyDescent="0.4">
      <c r="A1398" t="s">
        <v>671</v>
      </c>
      <c r="B1398" t="s">
        <v>672</v>
      </c>
      <c r="C1398">
        <f>INDEX(Categories!C:C,MATCH(D1398,Categories!D:D,0))</f>
        <v>6</v>
      </c>
      <c r="D1398" s="88" t="s">
        <v>34</v>
      </c>
      <c r="E1398">
        <v>0</v>
      </c>
    </row>
    <row r="1399" spans="1:5" x14ac:dyDescent="0.4">
      <c r="A1399" t="s">
        <v>671</v>
      </c>
      <c r="B1399" t="s">
        <v>672</v>
      </c>
      <c r="C1399">
        <f>INDEX(Categories!C:C,MATCH(D1399,Categories!D:D,0))</f>
        <v>7</v>
      </c>
      <c r="D1399" s="88" t="s">
        <v>35</v>
      </c>
      <c r="E1399">
        <v>0</v>
      </c>
    </row>
    <row r="1400" spans="1:5" x14ac:dyDescent="0.4">
      <c r="A1400" t="s">
        <v>671</v>
      </c>
      <c r="B1400" t="s">
        <v>672</v>
      </c>
      <c r="C1400">
        <f>INDEX(Categories!C:C,MATCH(D1400,Categories!D:D,0))</f>
        <v>10</v>
      </c>
      <c r="D1400" s="88" t="s">
        <v>38</v>
      </c>
      <c r="E1400">
        <v>0</v>
      </c>
    </row>
    <row r="1401" spans="1:5" x14ac:dyDescent="0.4">
      <c r="A1401" t="s">
        <v>671</v>
      </c>
      <c r="B1401" t="s">
        <v>672</v>
      </c>
      <c r="C1401">
        <f>INDEX(Categories!C:C,MATCH(D1401,Categories!D:D,0))</f>
        <v>15</v>
      </c>
      <c r="D1401" s="88" t="s">
        <v>42</v>
      </c>
      <c r="E1401">
        <v>0</v>
      </c>
    </row>
    <row r="1402" spans="1:5" x14ac:dyDescent="0.4">
      <c r="A1402" t="s">
        <v>671</v>
      </c>
      <c r="B1402" t="s">
        <v>672</v>
      </c>
      <c r="C1402">
        <f>INDEX(Categories!C:C,MATCH(D1402,Categories!D:D,0))</f>
        <v>16</v>
      </c>
      <c r="D1402" s="88" t="s">
        <v>45</v>
      </c>
      <c r="E1402">
        <v>0</v>
      </c>
    </row>
    <row r="1403" spans="1:5" x14ac:dyDescent="0.4">
      <c r="A1403" t="s">
        <v>671</v>
      </c>
      <c r="B1403" t="s">
        <v>672</v>
      </c>
      <c r="C1403">
        <f>INDEX(Categories!C:C,MATCH(D1403,Categories!D:D,0))</f>
        <v>17</v>
      </c>
      <c r="D1403" s="88" t="s">
        <v>46</v>
      </c>
      <c r="E1403">
        <v>0</v>
      </c>
    </row>
    <row r="1404" spans="1:5" x14ac:dyDescent="0.4">
      <c r="A1404" t="s">
        <v>671</v>
      </c>
      <c r="B1404" t="s">
        <v>672</v>
      </c>
      <c r="C1404">
        <f>INDEX(Categories!C:C,MATCH(D1404,Categories!D:D,0))</f>
        <v>18</v>
      </c>
      <c r="D1404" s="88" t="s">
        <v>47</v>
      </c>
      <c r="E1404">
        <v>0</v>
      </c>
    </row>
    <row r="1405" spans="1:5" x14ac:dyDescent="0.4">
      <c r="A1405" t="s">
        <v>671</v>
      </c>
      <c r="B1405" t="s">
        <v>672</v>
      </c>
      <c r="C1405">
        <f>INDEX(Categories!C:C,MATCH(D1405,Categories!D:D,0))</f>
        <v>20</v>
      </c>
      <c r="D1405" s="88" t="s">
        <v>49</v>
      </c>
      <c r="E1405">
        <v>0</v>
      </c>
    </row>
    <row r="1406" spans="1:5" x14ac:dyDescent="0.4">
      <c r="A1406" t="s">
        <v>671</v>
      </c>
      <c r="B1406" t="s">
        <v>672</v>
      </c>
      <c r="C1406">
        <f>INDEX(Categories!C:C,MATCH(D1406,Categories!D:D,0))</f>
        <v>21</v>
      </c>
      <c r="D1406" s="88" t="s">
        <v>50</v>
      </c>
      <c r="E1406">
        <v>0</v>
      </c>
    </row>
    <row r="1407" spans="1:5" x14ac:dyDescent="0.4">
      <c r="A1407" t="s">
        <v>671</v>
      </c>
      <c r="B1407" t="s">
        <v>672</v>
      </c>
      <c r="C1407">
        <f>INDEX(Categories!C:C,MATCH(D1407,Categories!D:D,0))</f>
        <v>22</v>
      </c>
      <c r="D1407" s="88" t="s">
        <v>51</v>
      </c>
      <c r="E1407">
        <v>0</v>
      </c>
    </row>
    <row r="1408" spans="1:5" x14ac:dyDescent="0.4">
      <c r="A1408" t="s">
        <v>671</v>
      </c>
      <c r="B1408" t="s">
        <v>672</v>
      </c>
      <c r="C1408">
        <f>INDEX(Categories!C:C,MATCH(D1408,Categories!D:D,0))</f>
        <v>23</v>
      </c>
      <c r="D1408" s="88" t="s">
        <v>52</v>
      </c>
      <c r="E1408">
        <v>0</v>
      </c>
    </row>
    <row r="1409" spans="1:5" x14ac:dyDescent="0.4">
      <c r="A1409" t="s">
        <v>671</v>
      </c>
      <c r="B1409" t="s">
        <v>672</v>
      </c>
      <c r="C1409">
        <f>INDEX(Categories!C:C,MATCH(D1409,Categories!D:D,0))</f>
        <v>24</v>
      </c>
      <c r="D1409" s="88" t="s">
        <v>53</v>
      </c>
      <c r="E1409">
        <v>0</v>
      </c>
    </row>
    <row r="1410" spans="1:5" x14ac:dyDescent="0.4">
      <c r="A1410" t="s">
        <v>671</v>
      </c>
      <c r="B1410" t="s">
        <v>672</v>
      </c>
      <c r="C1410">
        <f>INDEX(Categories!C:C,MATCH(D1410,Categories!D:D,0))</f>
        <v>25</v>
      </c>
      <c r="D1410" s="88" t="s">
        <v>56</v>
      </c>
      <c r="E1410">
        <v>0</v>
      </c>
    </row>
    <row r="1411" spans="1:5" x14ac:dyDescent="0.4">
      <c r="A1411" t="s">
        <v>671</v>
      </c>
      <c r="B1411" t="s">
        <v>672</v>
      </c>
      <c r="C1411">
        <f>INDEX(Categories!C:C,MATCH(D1411,Categories!D:D,0))</f>
        <v>5</v>
      </c>
      <c r="D1411" s="88" t="s">
        <v>32</v>
      </c>
      <c r="E1411">
        <v>0</v>
      </c>
    </row>
    <row r="1412" spans="1:5" x14ac:dyDescent="0.4">
      <c r="A1412" t="s">
        <v>671</v>
      </c>
      <c r="B1412" t="s">
        <v>672</v>
      </c>
      <c r="C1412">
        <f>INDEX(Categories!C:C,MATCH(D1412,Categories!D:D,0))</f>
        <v>8</v>
      </c>
      <c r="D1412" s="88" t="s">
        <v>36</v>
      </c>
      <c r="E1412">
        <v>0</v>
      </c>
    </row>
    <row r="1413" spans="1:5" x14ac:dyDescent="0.4">
      <c r="A1413" t="s">
        <v>671</v>
      </c>
      <c r="B1413" t="s">
        <v>672</v>
      </c>
      <c r="C1413">
        <f>INDEX(Categories!C:C,MATCH(D1413,Categories!D:D,0))</f>
        <v>9</v>
      </c>
      <c r="D1413" s="88" t="s">
        <v>37</v>
      </c>
      <c r="E1413">
        <v>0</v>
      </c>
    </row>
    <row r="1414" spans="1:5" x14ac:dyDescent="0.4">
      <c r="A1414" t="s">
        <v>671</v>
      </c>
      <c r="B1414" t="s">
        <v>672</v>
      </c>
      <c r="C1414">
        <f>INDEX(Categories!C:C,MATCH(D1414,Categories!D:D,0))</f>
        <v>11</v>
      </c>
      <c r="D1414" s="88" t="s">
        <v>601</v>
      </c>
      <c r="E1414">
        <v>0</v>
      </c>
    </row>
    <row r="1415" spans="1:5" x14ac:dyDescent="0.4">
      <c r="A1415" t="s">
        <v>671</v>
      </c>
      <c r="B1415" t="s">
        <v>672</v>
      </c>
      <c r="C1415">
        <f>INDEX(Categories!C:C,MATCH(D1415,Categories!D:D,0))</f>
        <v>12</v>
      </c>
      <c r="D1415" s="88" t="s">
        <v>602</v>
      </c>
      <c r="E1415">
        <v>0</v>
      </c>
    </row>
    <row r="1416" spans="1:5" x14ac:dyDescent="0.4">
      <c r="A1416" t="s">
        <v>671</v>
      </c>
      <c r="B1416" t="s">
        <v>672</v>
      </c>
      <c r="C1416">
        <f>INDEX(Categories!C:C,MATCH(D1416,Categories!D:D,0))</f>
        <v>13</v>
      </c>
      <c r="D1416" s="88" t="s">
        <v>604</v>
      </c>
      <c r="E1416">
        <v>0</v>
      </c>
    </row>
    <row r="1417" spans="1:5" x14ac:dyDescent="0.4">
      <c r="A1417" t="s">
        <v>671</v>
      </c>
      <c r="B1417" t="s">
        <v>672</v>
      </c>
      <c r="C1417">
        <f>INDEX(Categories!C:C,MATCH(D1417,Categories!D:D,0))</f>
        <v>14</v>
      </c>
      <c r="D1417" s="88" t="s">
        <v>41</v>
      </c>
      <c r="E1417">
        <v>0</v>
      </c>
    </row>
    <row r="1418" spans="1:5" x14ac:dyDescent="0.4">
      <c r="A1418" t="s">
        <v>671</v>
      </c>
      <c r="B1418" t="s">
        <v>672</v>
      </c>
      <c r="C1418">
        <f>INDEX(Categories!C:C,MATCH(D1418,Categories!D:D,0))</f>
        <v>19</v>
      </c>
      <c r="D1418" s="88" t="s">
        <v>48</v>
      </c>
      <c r="E1418">
        <v>0</v>
      </c>
    </row>
    <row r="1419" spans="1:5" x14ac:dyDescent="0.4">
      <c r="A1419" t="s">
        <v>671</v>
      </c>
      <c r="B1419" t="s">
        <v>672</v>
      </c>
      <c r="C1419">
        <f>INDEX(Categories!C:C,MATCH(D1419,Categories!D:D,0))</f>
        <v>26</v>
      </c>
      <c r="D1419" s="88" t="s">
        <v>57</v>
      </c>
      <c r="E1419">
        <v>0</v>
      </c>
    </row>
    <row r="1420" spans="1:5" x14ac:dyDescent="0.4">
      <c r="A1420" t="s">
        <v>671</v>
      </c>
      <c r="B1420" t="s">
        <v>672</v>
      </c>
      <c r="C1420">
        <f>INDEX(Categories!C:C,MATCH(D1420,Categories!D:D,0))</f>
        <v>27</v>
      </c>
      <c r="D1420" s="88" t="s">
        <v>58</v>
      </c>
      <c r="E1420">
        <v>0</v>
      </c>
    </row>
    <row r="1421" spans="1:5" x14ac:dyDescent="0.4">
      <c r="A1421" t="s">
        <v>671</v>
      </c>
      <c r="B1421" t="s">
        <v>672</v>
      </c>
      <c r="C1421">
        <f>INDEX(Categories!C:C,MATCH(D1421,Categories!D:D,0))</f>
        <v>28</v>
      </c>
      <c r="D1421" s="88" t="s">
        <v>59</v>
      </c>
      <c r="E1421">
        <v>0</v>
      </c>
    </row>
    <row r="1422" spans="1:5" x14ac:dyDescent="0.4">
      <c r="A1422" t="s">
        <v>671</v>
      </c>
      <c r="B1422" t="s">
        <v>672</v>
      </c>
      <c r="C1422">
        <f>INDEX(Categories!C:C,MATCH(D1422,Categories!D:D,0))</f>
        <v>29</v>
      </c>
      <c r="D1422" s="88" t="s">
        <v>92</v>
      </c>
      <c r="E1422">
        <v>0</v>
      </c>
    </row>
    <row r="1423" spans="1:5" x14ac:dyDescent="0.4">
      <c r="A1423" t="s">
        <v>673</v>
      </c>
      <c r="B1423" t="s">
        <v>674</v>
      </c>
      <c r="C1423">
        <f>INDEX(Categories!C:C,MATCH(D1423,Categories!D:D,0))</f>
        <v>1</v>
      </c>
      <c r="D1423" s="88" t="s">
        <v>595</v>
      </c>
      <c r="E1423">
        <v>2400000</v>
      </c>
    </row>
    <row r="1424" spans="1:5" x14ac:dyDescent="0.4">
      <c r="A1424" t="s">
        <v>673</v>
      </c>
      <c r="B1424" t="s">
        <v>674</v>
      </c>
      <c r="C1424">
        <f>INDEX(Categories!C:C,MATCH(D1424,Categories!D:D,0))</f>
        <v>2</v>
      </c>
      <c r="D1424" s="88" t="s">
        <v>597</v>
      </c>
      <c r="E1424">
        <v>36000</v>
      </c>
    </row>
    <row r="1425" spans="1:5" x14ac:dyDescent="0.4">
      <c r="A1425" t="s">
        <v>673</v>
      </c>
      <c r="B1425" t="s">
        <v>674</v>
      </c>
      <c r="C1425">
        <f>INDEX(Categories!C:C,MATCH(D1425,Categories!D:D,0))</f>
        <v>3</v>
      </c>
      <c r="D1425" s="88" t="s">
        <v>30</v>
      </c>
      <c r="E1425">
        <v>0</v>
      </c>
    </row>
    <row r="1426" spans="1:5" x14ac:dyDescent="0.4">
      <c r="A1426" t="s">
        <v>673</v>
      </c>
      <c r="B1426" t="s">
        <v>674</v>
      </c>
      <c r="C1426">
        <f>INDEX(Categories!C:C,MATCH(D1426,Categories!D:D,0))</f>
        <v>4</v>
      </c>
      <c r="D1426" s="88" t="s">
        <v>31</v>
      </c>
      <c r="E1426">
        <v>1051000</v>
      </c>
    </row>
    <row r="1427" spans="1:5" x14ac:dyDescent="0.4">
      <c r="A1427" t="s">
        <v>673</v>
      </c>
      <c r="B1427" t="s">
        <v>674</v>
      </c>
      <c r="C1427">
        <f>INDEX(Categories!C:C,MATCH(D1427,Categories!D:D,0))</f>
        <v>6</v>
      </c>
      <c r="D1427" s="88" t="s">
        <v>34</v>
      </c>
      <c r="E1427">
        <v>0</v>
      </c>
    </row>
    <row r="1428" spans="1:5" x14ac:dyDescent="0.4">
      <c r="A1428" t="s">
        <v>673</v>
      </c>
      <c r="B1428" t="s">
        <v>674</v>
      </c>
      <c r="C1428">
        <f>INDEX(Categories!C:C,MATCH(D1428,Categories!D:D,0))</f>
        <v>7</v>
      </c>
      <c r="D1428" s="88" t="s">
        <v>35</v>
      </c>
      <c r="E1428">
        <v>558000</v>
      </c>
    </row>
    <row r="1429" spans="1:5" x14ac:dyDescent="0.4">
      <c r="A1429" t="s">
        <v>673</v>
      </c>
      <c r="B1429" t="s">
        <v>674</v>
      </c>
      <c r="C1429">
        <f>INDEX(Categories!C:C,MATCH(D1429,Categories!D:D,0))</f>
        <v>10</v>
      </c>
      <c r="D1429" s="88" t="s">
        <v>38</v>
      </c>
      <c r="E1429">
        <v>700000</v>
      </c>
    </row>
    <row r="1430" spans="1:5" x14ac:dyDescent="0.4">
      <c r="A1430" t="s">
        <v>673</v>
      </c>
      <c r="B1430" t="s">
        <v>674</v>
      </c>
      <c r="C1430">
        <f>INDEX(Categories!C:C,MATCH(D1430,Categories!D:D,0))</f>
        <v>15</v>
      </c>
      <c r="D1430" s="88" t="s">
        <v>42</v>
      </c>
      <c r="E1430">
        <v>0</v>
      </c>
    </row>
    <row r="1431" spans="1:5" x14ac:dyDescent="0.4">
      <c r="A1431" t="s">
        <v>673</v>
      </c>
      <c r="B1431" t="s">
        <v>674</v>
      </c>
      <c r="C1431">
        <f>INDEX(Categories!C:C,MATCH(D1431,Categories!D:D,0))</f>
        <v>16</v>
      </c>
      <c r="D1431" s="88" t="s">
        <v>45</v>
      </c>
      <c r="E1431">
        <v>0</v>
      </c>
    </row>
    <row r="1432" spans="1:5" x14ac:dyDescent="0.4">
      <c r="A1432" t="s">
        <v>673</v>
      </c>
      <c r="B1432" t="s">
        <v>674</v>
      </c>
      <c r="C1432">
        <f>INDEX(Categories!C:C,MATCH(D1432,Categories!D:D,0))</f>
        <v>17</v>
      </c>
      <c r="D1432" s="88" t="s">
        <v>46</v>
      </c>
      <c r="E1432">
        <v>0</v>
      </c>
    </row>
    <row r="1433" spans="1:5" x14ac:dyDescent="0.4">
      <c r="A1433" t="s">
        <v>673</v>
      </c>
      <c r="B1433" t="s">
        <v>674</v>
      </c>
      <c r="C1433">
        <f>INDEX(Categories!C:C,MATCH(D1433,Categories!D:D,0))</f>
        <v>18</v>
      </c>
      <c r="D1433" s="88" t="s">
        <v>47</v>
      </c>
      <c r="E1433">
        <v>2400000</v>
      </c>
    </row>
    <row r="1434" spans="1:5" x14ac:dyDescent="0.4">
      <c r="A1434" t="s">
        <v>673</v>
      </c>
      <c r="B1434" t="s">
        <v>674</v>
      </c>
      <c r="C1434">
        <f>INDEX(Categories!C:C,MATCH(D1434,Categories!D:D,0))</f>
        <v>20</v>
      </c>
      <c r="D1434" s="88" t="s">
        <v>49</v>
      </c>
      <c r="E1434">
        <v>250</v>
      </c>
    </row>
    <row r="1435" spans="1:5" x14ac:dyDescent="0.4">
      <c r="A1435" t="s">
        <v>673</v>
      </c>
      <c r="B1435" t="s">
        <v>674</v>
      </c>
      <c r="C1435">
        <f>INDEX(Categories!C:C,MATCH(D1435,Categories!D:D,0))</f>
        <v>21</v>
      </c>
      <c r="D1435" s="88" t="s">
        <v>50</v>
      </c>
      <c r="E1435">
        <v>0</v>
      </c>
    </row>
    <row r="1436" spans="1:5" x14ac:dyDescent="0.4">
      <c r="A1436" t="s">
        <v>673</v>
      </c>
      <c r="B1436" t="s">
        <v>674</v>
      </c>
      <c r="C1436">
        <f>INDEX(Categories!C:C,MATCH(D1436,Categories!D:D,0))</f>
        <v>22</v>
      </c>
      <c r="D1436" s="88" t="s">
        <v>51</v>
      </c>
      <c r="E1436">
        <v>220000</v>
      </c>
    </row>
    <row r="1437" spans="1:5" x14ac:dyDescent="0.4">
      <c r="A1437" t="s">
        <v>673</v>
      </c>
      <c r="B1437" t="s">
        <v>674</v>
      </c>
      <c r="C1437">
        <f>INDEX(Categories!C:C,MATCH(D1437,Categories!D:D,0))</f>
        <v>23</v>
      </c>
      <c r="D1437" s="88" t="s">
        <v>52</v>
      </c>
      <c r="E1437">
        <v>0</v>
      </c>
    </row>
    <row r="1438" spans="1:5" x14ac:dyDescent="0.4">
      <c r="A1438" t="s">
        <v>673</v>
      </c>
      <c r="B1438" t="s">
        <v>674</v>
      </c>
      <c r="C1438">
        <f>INDEX(Categories!C:C,MATCH(D1438,Categories!D:D,0))</f>
        <v>24</v>
      </c>
      <c r="D1438" s="88" t="s">
        <v>53</v>
      </c>
      <c r="E1438">
        <v>125000</v>
      </c>
    </row>
    <row r="1439" spans="1:5" x14ac:dyDescent="0.4">
      <c r="A1439" t="s">
        <v>673</v>
      </c>
      <c r="B1439" t="s">
        <v>674</v>
      </c>
      <c r="C1439">
        <f>INDEX(Categories!C:C,MATCH(D1439,Categories!D:D,0))</f>
        <v>25</v>
      </c>
      <c r="D1439" s="88" t="s">
        <v>56</v>
      </c>
      <c r="E1439">
        <v>275500</v>
      </c>
    </row>
    <row r="1440" spans="1:5" x14ac:dyDescent="0.4">
      <c r="A1440" t="s">
        <v>673</v>
      </c>
      <c r="B1440" t="s">
        <v>674</v>
      </c>
      <c r="C1440">
        <f>INDEX(Categories!C:C,MATCH(D1440,Categories!D:D,0))</f>
        <v>5</v>
      </c>
      <c r="D1440" s="88" t="s">
        <v>32</v>
      </c>
      <c r="E1440">
        <v>140000</v>
      </c>
    </row>
    <row r="1441" spans="1:5" x14ac:dyDescent="0.4">
      <c r="A1441" t="s">
        <v>673</v>
      </c>
      <c r="B1441" t="s">
        <v>674</v>
      </c>
      <c r="C1441">
        <f>INDEX(Categories!C:C,MATCH(D1441,Categories!D:D,0))</f>
        <v>8</v>
      </c>
      <c r="D1441" s="88" t="s">
        <v>36</v>
      </c>
      <c r="E1441">
        <v>54000</v>
      </c>
    </row>
    <row r="1442" spans="1:5" x14ac:dyDescent="0.4">
      <c r="A1442" t="s">
        <v>673</v>
      </c>
      <c r="B1442" t="s">
        <v>674</v>
      </c>
      <c r="C1442">
        <f>INDEX(Categories!C:C,MATCH(D1442,Categories!D:D,0))</f>
        <v>9</v>
      </c>
      <c r="D1442" s="88" t="s">
        <v>37</v>
      </c>
      <c r="E1442">
        <v>0</v>
      </c>
    </row>
    <row r="1443" spans="1:5" x14ac:dyDescent="0.4">
      <c r="A1443" t="s">
        <v>673</v>
      </c>
      <c r="B1443" t="s">
        <v>674</v>
      </c>
      <c r="C1443">
        <f>INDEX(Categories!C:C,MATCH(D1443,Categories!D:D,0))</f>
        <v>11</v>
      </c>
      <c r="D1443" s="88" t="s">
        <v>601</v>
      </c>
      <c r="E1443">
        <v>415000</v>
      </c>
    </row>
    <row r="1444" spans="1:5" x14ac:dyDescent="0.4">
      <c r="A1444" t="s">
        <v>673</v>
      </c>
      <c r="B1444" t="s">
        <v>674</v>
      </c>
      <c r="C1444">
        <f>INDEX(Categories!C:C,MATCH(D1444,Categories!D:D,0))</f>
        <v>12</v>
      </c>
      <c r="D1444" s="88" t="s">
        <v>602</v>
      </c>
      <c r="E1444">
        <v>100000</v>
      </c>
    </row>
    <row r="1445" spans="1:5" x14ac:dyDescent="0.4">
      <c r="A1445" t="s">
        <v>673</v>
      </c>
      <c r="B1445" t="s">
        <v>674</v>
      </c>
      <c r="C1445">
        <f>INDEX(Categories!C:C,MATCH(D1445,Categories!D:D,0))</f>
        <v>13</v>
      </c>
      <c r="D1445" s="88" t="s">
        <v>604</v>
      </c>
      <c r="E1445">
        <v>125000</v>
      </c>
    </row>
    <row r="1446" spans="1:5" x14ac:dyDescent="0.4">
      <c r="A1446" t="s">
        <v>673</v>
      </c>
      <c r="B1446" t="s">
        <v>674</v>
      </c>
      <c r="C1446">
        <f>INDEX(Categories!C:C,MATCH(D1446,Categories!D:D,0))</f>
        <v>14</v>
      </c>
      <c r="D1446" s="88" t="s">
        <v>41</v>
      </c>
      <c r="E1446">
        <v>0</v>
      </c>
    </row>
    <row r="1447" spans="1:5" x14ac:dyDescent="0.4">
      <c r="A1447" t="s">
        <v>673</v>
      </c>
      <c r="B1447" t="s">
        <v>674</v>
      </c>
      <c r="C1447">
        <f>INDEX(Categories!C:C,MATCH(D1447,Categories!D:D,0))</f>
        <v>19</v>
      </c>
      <c r="D1447" s="88" t="s">
        <v>48</v>
      </c>
      <c r="E1447">
        <v>150000</v>
      </c>
    </row>
    <row r="1448" spans="1:5" x14ac:dyDescent="0.4">
      <c r="A1448" t="s">
        <v>673</v>
      </c>
      <c r="B1448" t="s">
        <v>674</v>
      </c>
      <c r="C1448">
        <f>INDEX(Categories!C:C,MATCH(D1448,Categories!D:D,0))</f>
        <v>26</v>
      </c>
      <c r="D1448" s="88" t="s">
        <v>57</v>
      </c>
      <c r="E1448">
        <v>0</v>
      </c>
    </row>
    <row r="1449" spans="1:5" x14ac:dyDescent="0.4">
      <c r="A1449" t="s">
        <v>673</v>
      </c>
      <c r="B1449" t="s">
        <v>674</v>
      </c>
      <c r="C1449">
        <f>INDEX(Categories!C:C,MATCH(D1449,Categories!D:D,0))</f>
        <v>27</v>
      </c>
      <c r="D1449" s="88" t="s">
        <v>58</v>
      </c>
      <c r="E1449">
        <v>0</v>
      </c>
    </row>
    <row r="1450" spans="1:5" x14ac:dyDescent="0.4">
      <c r="A1450" t="s">
        <v>673</v>
      </c>
      <c r="B1450" t="s">
        <v>674</v>
      </c>
      <c r="C1450">
        <f>INDEX(Categories!C:C,MATCH(D1450,Categories!D:D,0))</f>
        <v>28</v>
      </c>
      <c r="D1450" s="88" t="s">
        <v>59</v>
      </c>
      <c r="E1450">
        <v>0</v>
      </c>
    </row>
    <row r="1451" spans="1:5" x14ac:dyDescent="0.4">
      <c r="A1451" t="s">
        <v>673</v>
      </c>
      <c r="B1451" t="s">
        <v>674</v>
      </c>
      <c r="C1451">
        <f>INDEX(Categories!C:C,MATCH(D1451,Categories!D:D,0))</f>
        <v>29</v>
      </c>
      <c r="D1451" s="88" t="s">
        <v>92</v>
      </c>
      <c r="E1451">
        <v>0</v>
      </c>
    </row>
    <row r="1452" spans="1:5" x14ac:dyDescent="0.4">
      <c r="A1452" t="s">
        <v>675</v>
      </c>
      <c r="B1452" t="s">
        <v>676</v>
      </c>
      <c r="C1452">
        <f>INDEX(Categories!C:C,MATCH(D1452,Categories!D:D,0))</f>
        <v>1</v>
      </c>
      <c r="D1452" s="88" t="s">
        <v>595</v>
      </c>
      <c r="E1452">
        <v>0</v>
      </c>
    </row>
    <row r="1453" spans="1:5" x14ac:dyDescent="0.4">
      <c r="A1453" t="s">
        <v>675</v>
      </c>
      <c r="B1453" t="s">
        <v>676</v>
      </c>
      <c r="C1453">
        <f>INDEX(Categories!C:C,MATCH(D1453,Categories!D:D,0))</f>
        <v>2</v>
      </c>
      <c r="D1453" s="88" t="s">
        <v>597</v>
      </c>
      <c r="E1453">
        <v>0</v>
      </c>
    </row>
    <row r="1454" spans="1:5" x14ac:dyDescent="0.4">
      <c r="A1454" t="s">
        <v>675</v>
      </c>
      <c r="B1454" t="s">
        <v>676</v>
      </c>
      <c r="C1454">
        <f>INDEX(Categories!C:C,MATCH(D1454,Categories!D:D,0))</f>
        <v>3</v>
      </c>
      <c r="D1454" s="88" t="s">
        <v>30</v>
      </c>
      <c r="E1454">
        <v>0</v>
      </c>
    </row>
    <row r="1455" spans="1:5" x14ac:dyDescent="0.4">
      <c r="A1455" t="s">
        <v>675</v>
      </c>
      <c r="B1455" t="s">
        <v>676</v>
      </c>
      <c r="C1455">
        <f>INDEX(Categories!C:C,MATCH(D1455,Categories!D:D,0))</f>
        <v>4</v>
      </c>
      <c r="D1455" s="88" t="s">
        <v>31</v>
      </c>
      <c r="E1455">
        <v>0</v>
      </c>
    </row>
    <row r="1456" spans="1:5" x14ac:dyDescent="0.4">
      <c r="A1456" t="s">
        <v>675</v>
      </c>
      <c r="B1456" t="s">
        <v>676</v>
      </c>
      <c r="C1456">
        <f>INDEX(Categories!C:C,MATCH(D1456,Categories!D:D,0))</f>
        <v>6</v>
      </c>
      <c r="D1456" s="88" t="s">
        <v>34</v>
      </c>
      <c r="E1456">
        <v>0</v>
      </c>
    </row>
    <row r="1457" spans="1:5" x14ac:dyDescent="0.4">
      <c r="A1457" t="s">
        <v>675</v>
      </c>
      <c r="B1457" t="s">
        <v>676</v>
      </c>
      <c r="C1457">
        <f>INDEX(Categories!C:C,MATCH(D1457,Categories!D:D,0))</f>
        <v>7</v>
      </c>
      <c r="D1457" s="88" t="s">
        <v>35</v>
      </c>
      <c r="E1457">
        <v>0</v>
      </c>
    </row>
    <row r="1458" spans="1:5" x14ac:dyDescent="0.4">
      <c r="A1458" t="s">
        <v>675</v>
      </c>
      <c r="B1458" t="s">
        <v>676</v>
      </c>
      <c r="C1458">
        <f>INDEX(Categories!C:C,MATCH(D1458,Categories!D:D,0))</f>
        <v>10</v>
      </c>
      <c r="D1458" s="88" t="s">
        <v>38</v>
      </c>
      <c r="E1458">
        <v>0</v>
      </c>
    </row>
    <row r="1459" spans="1:5" x14ac:dyDescent="0.4">
      <c r="A1459" t="s">
        <v>675</v>
      </c>
      <c r="B1459" t="s">
        <v>676</v>
      </c>
      <c r="C1459">
        <f>INDEX(Categories!C:C,MATCH(D1459,Categories!D:D,0))</f>
        <v>15</v>
      </c>
      <c r="D1459" s="88" t="s">
        <v>42</v>
      </c>
      <c r="E1459">
        <v>0</v>
      </c>
    </row>
    <row r="1460" spans="1:5" x14ac:dyDescent="0.4">
      <c r="A1460" t="s">
        <v>675</v>
      </c>
      <c r="B1460" t="s">
        <v>676</v>
      </c>
      <c r="C1460">
        <f>INDEX(Categories!C:C,MATCH(D1460,Categories!D:D,0))</f>
        <v>16</v>
      </c>
      <c r="D1460" s="88" t="s">
        <v>45</v>
      </c>
      <c r="E1460">
        <v>0</v>
      </c>
    </row>
    <row r="1461" spans="1:5" x14ac:dyDescent="0.4">
      <c r="A1461" t="s">
        <v>675</v>
      </c>
      <c r="B1461" t="s">
        <v>676</v>
      </c>
      <c r="C1461">
        <f>INDEX(Categories!C:C,MATCH(D1461,Categories!D:D,0))</f>
        <v>17</v>
      </c>
      <c r="D1461" s="88" t="s">
        <v>46</v>
      </c>
      <c r="E1461">
        <v>0</v>
      </c>
    </row>
    <row r="1462" spans="1:5" x14ac:dyDescent="0.4">
      <c r="A1462" t="s">
        <v>675</v>
      </c>
      <c r="B1462" t="s">
        <v>676</v>
      </c>
      <c r="C1462">
        <f>INDEX(Categories!C:C,MATCH(D1462,Categories!D:D,0))</f>
        <v>18</v>
      </c>
      <c r="D1462" s="88" t="s">
        <v>47</v>
      </c>
      <c r="E1462">
        <v>0</v>
      </c>
    </row>
    <row r="1463" spans="1:5" x14ac:dyDescent="0.4">
      <c r="A1463" t="s">
        <v>675</v>
      </c>
      <c r="B1463" t="s">
        <v>676</v>
      </c>
      <c r="C1463">
        <f>INDEX(Categories!C:C,MATCH(D1463,Categories!D:D,0))</f>
        <v>20</v>
      </c>
      <c r="D1463" s="88" t="s">
        <v>49</v>
      </c>
      <c r="E1463">
        <v>0</v>
      </c>
    </row>
    <row r="1464" spans="1:5" x14ac:dyDescent="0.4">
      <c r="A1464" t="s">
        <v>675</v>
      </c>
      <c r="B1464" t="s">
        <v>676</v>
      </c>
      <c r="C1464">
        <f>INDEX(Categories!C:C,MATCH(D1464,Categories!D:D,0))</f>
        <v>21</v>
      </c>
      <c r="D1464" s="88" t="s">
        <v>50</v>
      </c>
      <c r="E1464">
        <v>0</v>
      </c>
    </row>
    <row r="1465" spans="1:5" x14ac:dyDescent="0.4">
      <c r="A1465" t="s">
        <v>675</v>
      </c>
      <c r="B1465" t="s">
        <v>676</v>
      </c>
      <c r="C1465">
        <f>INDEX(Categories!C:C,MATCH(D1465,Categories!D:D,0))</f>
        <v>22</v>
      </c>
      <c r="D1465" s="88" t="s">
        <v>51</v>
      </c>
      <c r="E1465">
        <v>0</v>
      </c>
    </row>
    <row r="1466" spans="1:5" x14ac:dyDescent="0.4">
      <c r="A1466" t="s">
        <v>675</v>
      </c>
      <c r="B1466" t="s">
        <v>676</v>
      </c>
      <c r="C1466">
        <f>INDEX(Categories!C:C,MATCH(D1466,Categories!D:D,0))</f>
        <v>23</v>
      </c>
      <c r="D1466" s="88" t="s">
        <v>52</v>
      </c>
      <c r="E1466">
        <v>0</v>
      </c>
    </row>
    <row r="1467" spans="1:5" x14ac:dyDescent="0.4">
      <c r="A1467" t="s">
        <v>675</v>
      </c>
      <c r="B1467" t="s">
        <v>676</v>
      </c>
      <c r="C1467">
        <f>INDEX(Categories!C:C,MATCH(D1467,Categories!D:D,0))</f>
        <v>24</v>
      </c>
      <c r="D1467" s="88" t="s">
        <v>53</v>
      </c>
      <c r="E1467">
        <v>0</v>
      </c>
    </row>
    <row r="1468" spans="1:5" x14ac:dyDescent="0.4">
      <c r="A1468" t="s">
        <v>675</v>
      </c>
      <c r="B1468" t="s">
        <v>676</v>
      </c>
      <c r="C1468">
        <f>INDEX(Categories!C:C,MATCH(D1468,Categories!D:D,0))</f>
        <v>25</v>
      </c>
      <c r="D1468" s="88" t="s">
        <v>56</v>
      </c>
      <c r="E1468">
        <v>0</v>
      </c>
    </row>
    <row r="1469" spans="1:5" x14ac:dyDescent="0.4">
      <c r="A1469" t="s">
        <v>675</v>
      </c>
      <c r="B1469" t="s">
        <v>676</v>
      </c>
      <c r="C1469">
        <f>INDEX(Categories!C:C,MATCH(D1469,Categories!D:D,0))</f>
        <v>5</v>
      </c>
      <c r="D1469" s="88" t="s">
        <v>32</v>
      </c>
      <c r="E1469">
        <v>0</v>
      </c>
    </row>
    <row r="1470" spans="1:5" x14ac:dyDescent="0.4">
      <c r="A1470" t="s">
        <v>675</v>
      </c>
      <c r="B1470" t="s">
        <v>676</v>
      </c>
      <c r="C1470">
        <f>INDEX(Categories!C:C,MATCH(D1470,Categories!D:D,0))</f>
        <v>8</v>
      </c>
      <c r="D1470" s="88" t="s">
        <v>36</v>
      </c>
      <c r="E1470">
        <v>0</v>
      </c>
    </row>
    <row r="1471" spans="1:5" x14ac:dyDescent="0.4">
      <c r="A1471" t="s">
        <v>675</v>
      </c>
      <c r="B1471" t="s">
        <v>676</v>
      </c>
      <c r="C1471">
        <f>INDEX(Categories!C:C,MATCH(D1471,Categories!D:D,0))</f>
        <v>9</v>
      </c>
      <c r="D1471" s="88" t="s">
        <v>37</v>
      </c>
      <c r="E1471">
        <v>0</v>
      </c>
    </row>
    <row r="1472" spans="1:5" x14ac:dyDescent="0.4">
      <c r="A1472" t="s">
        <v>675</v>
      </c>
      <c r="B1472" t="s">
        <v>676</v>
      </c>
      <c r="C1472">
        <f>INDEX(Categories!C:C,MATCH(D1472,Categories!D:D,0))</f>
        <v>11</v>
      </c>
      <c r="D1472" s="88" t="s">
        <v>601</v>
      </c>
      <c r="E1472">
        <v>0</v>
      </c>
    </row>
    <row r="1473" spans="1:5" x14ac:dyDescent="0.4">
      <c r="A1473" t="s">
        <v>675</v>
      </c>
      <c r="B1473" t="s">
        <v>676</v>
      </c>
      <c r="C1473">
        <f>INDEX(Categories!C:C,MATCH(D1473,Categories!D:D,0))</f>
        <v>12</v>
      </c>
      <c r="D1473" s="88" t="s">
        <v>602</v>
      </c>
      <c r="E1473">
        <v>0</v>
      </c>
    </row>
    <row r="1474" spans="1:5" x14ac:dyDescent="0.4">
      <c r="A1474" t="s">
        <v>675</v>
      </c>
      <c r="B1474" t="s">
        <v>676</v>
      </c>
      <c r="C1474">
        <f>INDEX(Categories!C:C,MATCH(D1474,Categories!D:D,0))</f>
        <v>13</v>
      </c>
      <c r="D1474" s="88" t="s">
        <v>604</v>
      </c>
      <c r="E1474">
        <v>0</v>
      </c>
    </row>
    <row r="1475" spans="1:5" x14ac:dyDescent="0.4">
      <c r="A1475" t="s">
        <v>675</v>
      </c>
      <c r="B1475" t="s">
        <v>676</v>
      </c>
      <c r="C1475">
        <f>INDEX(Categories!C:C,MATCH(D1475,Categories!D:D,0))</f>
        <v>14</v>
      </c>
      <c r="D1475" s="88" t="s">
        <v>41</v>
      </c>
      <c r="E1475">
        <v>0</v>
      </c>
    </row>
    <row r="1476" spans="1:5" x14ac:dyDescent="0.4">
      <c r="A1476" t="s">
        <v>675</v>
      </c>
      <c r="B1476" t="s">
        <v>676</v>
      </c>
      <c r="C1476">
        <f>INDEX(Categories!C:C,MATCH(D1476,Categories!D:D,0))</f>
        <v>19</v>
      </c>
      <c r="D1476" s="88" t="s">
        <v>48</v>
      </c>
      <c r="E1476">
        <v>0</v>
      </c>
    </row>
    <row r="1477" spans="1:5" x14ac:dyDescent="0.4">
      <c r="A1477" t="s">
        <v>675</v>
      </c>
      <c r="B1477" t="s">
        <v>676</v>
      </c>
      <c r="C1477">
        <f>INDEX(Categories!C:C,MATCH(D1477,Categories!D:D,0))</f>
        <v>26</v>
      </c>
      <c r="D1477" s="88" t="s">
        <v>57</v>
      </c>
      <c r="E1477">
        <v>0</v>
      </c>
    </row>
    <row r="1478" spans="1:5" x14ac:dyDescent="0.4">
      <c r="A1478" t="s">
        <v>675</v>
      </c>
      <c r="B1478" t="s">
        <v>676</v>
      </c>
      <c r="C1478">
        <f>INDEX(Categories!C:C,MATCH(D1478,Categories!D:D,0))</f>
        <v>27</v>
      </c>
      <c r="D1478" s="88" t="s">
        <v>58</v>
      </c>
      <c r="E1478">
        <v>0</v>
      </c>
    </row>
    <row r="1479" spans="1:5" x14ac:dyDescent="0.4">
      <c r="A1479" t="s">
        <v>675</v>
      </c>
      <c r="B1479" t="s">
        <v>676</v>
      </c>
      <c r="C1479">
        <f>INDEX(Categories!C:C,MATCH(D1479,Categories!D:D,0))</f>
        <v>28</v>
      </c>
      <c r="D1479" s="88" t="s">
        <v>59</v>
      </c>
      <c r="E1479">
        <v>0</v>
      </c>
    </row>
    <row r="1480" spans="1:5" x14ac:dyDescent="0.4">
      <c r="A1480" t="s">
        <v>675</v>
      </c>
      <c r="B1480" t="s">
        <v>676</v>
      </c>
      <c r="C1480">
        <f>INDEX(Categories!C:C,MATCH(D1480,Categories!D:D,0))</f>
        <v>29</v>
      </c>
      <c r="D1480" s="88" t="s">
        <v>92</v>
      </c>
      <c r="E1480">
        <v>0</v>
      </c>
    </row>
    <row r="1481" spans="1:5" x14ac:dyDescent="0.4">
      <c r="A1481" t="s">
        <v>174</v>
      </c>
      <c r="B1481" t="s">
        <v>173</v>
      </c>
      <c r="C1481">
        <f>INDEX(Categories!C:C,MATCH(D1481,Categories!D:D,0))</f>
        <v>1</v>
      </c>
      <c r="D1481" s="88" t="s">
        <v>595</v>
      </c>
      <c r="E1481">
        <v>0</v>
      </c>
    </row>
    <row r="1482" spans="1:5" x14ac:dyDescent="0.4">
      <c r="A1482" t="s">
        <v>174</v>
      </c>
      <c r="B1482" t="s">
        <v>173</v>
      </c>
      <c r="C1482">
        <f>INDEX(Categories!C:C,MATCH(D1482,Categories!D:D,0))</f>
        <v>2</v>
      </c>
      <c r="D1482" s="88" t="s">
        <v>597</v>
      </c>
      <c r="E1482">
        <v>0</v>
      </c>
    </row>
    <row r="1483" spans="1:5" x14ac:dyDescent="0.4">
      <c r="A1483" t="s">
        <v>174</v>
      </c>
      <c r="B1483" t="s">
        <v>173</v>
      </c>
      <c r="C1483">
        <f>INDEX(Categories!C:C,MATCH(D1483,Categories!D:D,0))</f>
        <v>3</v>
      </c>
      <c r="D1483" s="88" t="s">
        <v>30</v>
      </c>
      <c r="E1483">
        <v>0</v>
      </c>
    </row>
    <row r="1484" spans="1:5" x14ac:dyDescent="0.4">
      <c r="A1484" t="s">
        <v>174</v>
      </c>
      <c r="B1484" t="s">
        <v>173</v>
      </c>
      <c r="C1484">
        <f>INDEX(Categories!C:C,MATCH(D1484,Categories!D:D,0))</f>
        <v>4</v>
      </c>
      <c r="D1484" s="88" t="s">
        <v>31</v>
      </c>
      <c r="E1484">
        <v>0</v>
      </c>
    </row>
    <row r="1485" spans="1:5" x14ac:dyDescent="0.4">
      <c r="A1485" t="s">
        <v>174</v>
      </c>
      <c r="B1485" t="s">
        <v>173</v>
      </c>
      <c r="C1485">
        <f>INDEX(Categories!C:C,MATCH(D1485,Categories!D:D,0))</f>
        <v>6</v>
      </c>
      <c r="D1485" s="88" t="s">
        <v>34</v>
      </c>
      <c r="E1485">
        <v>4500</v>
      </c>
    </row>
    <row r="1486" spans="1:5" x14ac:dyDescent="0.4">
      <c r="A1486" t="s">
        <v>174</v>
      </c>
      <c r="B1486" t="s">
        <v>173</v>
      </c>
      <c r="C1486">
        <f>INDEX(Categories!C:C,MATCH(D1486,Categories!D:D,0))</f>
        <v>7</v>
      </c>
      <c r="D1486" s="88" t="s">
        <v>35</v>
      </c>
      <c r="E1486">
        <v>0</v>
      </c>
    </row>
    <row r="1487" spans="1:5" x14ac:dyDescent="0.4">
      <c r="A1487" t="s">
        <v>174</v>
      </c>
      <c r="B1487" t="s">
        <v>173</v>
      </c>
      <c r="C1487">
        <f>INDEX(Categories!C:C,MATCH(D1487,Categories!D:D,0))</f>
        <v>10</v>
      </c>
      <c r="D1487" s="88" t="s">
        <v>38</v>
      </c>
      <c r="E1487">
        <v>0</v>
      </c>
    </row>
    <row r="1488" spans="1:5" x14ac:dyDescent="0.4">
      <c r="A1488" t="s">
        <v>174</v>
      </c>
      <c r="B1488" t="s">
        <v>173</v>
      </c>
      <c r="C1488">
        <f>INDEX(Categories!C:C,MATCH(D1488,Categories!D:D,0))</f>
        <v>15</v>
      </c>
      <c r="D1488" s="88" t="s">
        <v>42</v>
      </c>
      <c r="E1488">
        <v>0</v>
      </c>
    </row>
    <row r="1489" spans="1:5" x14ac:dyDescent="0.4">
      <c r="A1489" t="s">
        <v>174</v>
      </c>
      <c r="B1489" t="s">
        <v>173</v>
      </c>
      <c r="C1489">
        <f>INDEX(Categories!C:C,MATCH(D1489,Categories!D:D,0))</f>
        <v>16</v>
      </c>
      <c r="D1489" s="88" t="s">
        <v>45</v>
      </c>
      <c r="E1489">
        <v>0</v>
      </c>
    </row>
    <row r="1490" spans="1:5" x14ac:dyDescent="0.4">
      <c r="A1490" t="s">
        <v>174</v>
      </c>
      <c r="B1490" t="s">
        <v>173</v>
      </c>
      <c r="C1490">
        <f>INDEX(Categories!C:C,MATCH(D1490,Categories!D:D,0))</f>
        <v>17</v>
      </c>
      <c r="D1490" s="88" t="s">
        <v>46</v>
      </c>
      <c r="E1490">
        <v>0</v>
      </c>
    </row>
    <row r="1491" spans="1:5" x14ac:dyDescent="0.4">
      <c r="A1491" t="s">
        <v>174</v>
      </c>
      <c r="B1491" t="s">
        <v>173</v>
      </c>
      <c r="C1491">
        <f>INDEX(Categories!C:C,MATCH(D1491,Categories!D:D,0))</f>
        <v>18</v>
      </c>
      <c r="D1491" s="88" t="s">
        <v>47</v>
      </c>
      <c r="E1491">
        <v>0</v>
      </c>
    </row>
    <row r="1492" spans="1:5" x14ac:dyDescent="0.4">
      <c r="A1492" t="s">
        <v>174</v>
      </c>
      <c r="B1492" t="s">
        <v>173</v>
      </c>
      <c r="C1492">
        <f>INDEX(Categories!C:C,MATCH(D1492,Categories!D:D,0))</f>
        <v>20</v>
      </c>
      <c r="D1492" s="88" t="s">
        <v>49</v>
      </c>
      <c r="E1492">
        <v>0</v>
      </c>
    </row>
    <row r="1493" spans="1:5" x14ac:dyDescent="0.4">
      <c r="A1493" t="s">
        <v>174</v>
      </c>
      <c r="B1493" t="s">
        <v>173</v>
      </c>
      <c r="C1493">
        <f>INDEX(Categories!C:C,MATCH(D1493,Categories!D:D,0))</f>
        <v>21</v>
      </c>
      <c r="D1493" s="88" t="s">
        <v>50</v>
      </c>
      <c r="E1493">
        <v>0</v>
      </c>
    </row>
    <row r="1494" spans="1:5" x14ac:dyDescent="0.4">
      <c r="A1494" t="s">
        <v>174</v>
      </c>
      <c r="B1494" t="s">
        <v>173</v>
      </c>
      <c r="C1494">
        <f>INDEX(Categories!C:C,MATCH(D1494,Categories!D:D,0))</f>
        <v>22</v>
      </c>
      <c r="D1494" s="88" t="s">
        <v>51</v>
      </c>
      <c r="E1494">
        <v>0</v>
      </c>
    </row>
    <row r="1495" spans="1:5" x14ac:dyDescent="0.4">
      <c r="A1495" t="s">
        <v>174</v>
      </c>
      <c r="B1495" t="s">
        <v>173</v>
      </c>
      <c r="C1495">
        <f>INDEX(Categories!C:C,MATCH(D1495,Categories!D:D,0))</f>
        <v>23</v>
      </c>
      <c r="D1495" s="88" t="s">
        <v>52</v>
      </c>
      <c r="E1495">
        <v>0</v>
      </c>
    </row>
    <row r="1496" spans="1:5" x14ac:dyDescent="0.4">
      <c r="A1496" t="s">
        <v>174</v>
      </c>
      <c r="B1496" t="s">
        <v>173</v>
      </c>
      <c r="C1496">
        <f>INDEX(Categories!C:C,MATCH(D1496,Categories!D:D,0))</f>
        <v>24</v>
      </c>
      <c r="D1496" s="88" t="s">
        <v>53</v>
      </c>
      <c r="E1496">
        <v>0</v>
      </c>
    </row>
    <row r="1497" spans="1:5" x14ac:dyDescent="0.4">
      <c r="A1497" t="s">
        <v>174</v>
      </c>
      <c r="B1497" t="s">
        <v>173</v>
      </c>
      <c r="C1497">
        <f>INDEX(Categories!C:C,MATCH(D1497,Categories!D:D,0))</f>
        <v>25</v>
      </c>
      <c r="D1497" s="88" t="s">
        <v>56</v>
      </c>
      <c r="E1497">
        <v>0</v>
      </c>
    </row>
    <row r="1498" spans="1:5" x14ac:dyDescent="0.4">
      <c r="A1498" t="s">
        <v>174</v>
      </c>
      <c r="B1498" t="s">
        <v>173</v>
      </c>
      <c r="C1498">
        <f>INDEX(Categories!C:C,MATCH(D1498,Categories!D:D,0))</f>
        <v>5</v>
      </c>
      <c r="D1498" s="88" t="s">
        <v>32</v>
      </c>
      <c r="E1498">
        <v>30000</v>
      </c>
    </row>
    <row r="1499" spans="1:5" x14ac:dyDescent="0.4">
      <c r="A1499" t="s">
        <v>174</v>
      </c>
      <c r="B1499" t="s">
        <v>173</v>
      </c>
      <c r="C1499">
        <f>INDEX(Categories!C:C,MATCH(D1499,Categories!D:D,0))</f>
        <v>8</v>
      </c>
      <c r="D1499" s="88" t="s">
        <v>36</v>
      </c>
      <c r="E1499">
        <v>0</v>
      </c>
    </row>
    <row r="1500" spans="1:5" x14ac:dyDescent="0.4">
      <c r="A1500" t="s">
        <v>174</v>
      </c>
      <c r="B1500" t="s">
        <v>173</v>
      </c>
      <c r="C1500">
        <f>INDEX(Categories!C:C,MATCH(D1500,Categories!D:D,0))</f>
        <v>9</v>
      </c>
      <c r="D1500" s="88" t="s">
        <v>37</v>
      </c>
      <c r="E1500">
        <v>0</v>
      </c>
    </row>
    <row r="1501" spans="1:5" x14ac:dyDescent="0.4">
      <c r="A1501" t="s">
        <v>174</v>
      </c>
      <c r="B1501" t="s">
        <v>173</v>
      </c>
      <c r="C1501">
        <f>INDEX(Categories!C:C,MATCH(D1501,Categories!D:D,0))</f>
        <v>11</v>
      </c>
      <c r="D1501" s="88" t="s">
        <v>601</v>
      </c>
      <c r="E1501">
        <v>0</v>
      </c>
    </row>
    <row r="1502" spans="1:5" x14ac:dyDescent="0.4">
      <c r="A1502" t="s">
        <v>174</v>
      </c>
      <c r="B1502" t="s">
        <v>173</v>
      </c>
      <c r="C1502">
        <f>INDEX(Categories!C:C,MATCH(D1502,Categories!D:D,0))</f>
        <v>12</v>
      </c>
      <c r="D1502" s="88" t="s">
        <v>602</v>
      </c>
      <c r="E1502">
        <v>0</v>
      </c>
    </row>
    <row r="1503" spans="1:5" x14ac:dyDescent="0.4">
      <c r="A1503" t="s">
        <v>174</v>
      </c>
      <c r="B1503" t="s">
        <v>173</v>
      </c>
      <c r="C1503">
        <f>INDEX(Categories!C:C,MATCH(D1503,Categories!D:D,0))</f>
        <v>13</v>
      </c>
      <c r="D1503" s="88" t="s">
        <v>604</v>
      </c>
      <c r="E1503">
        <v>0</v>
      </c>
    </row>
    <row r="1504" spans="1:5" x14ac:dyDescent="0.4">
      <c r="A1504" t="s">
        <v>174</v>
      </c>
      <c r="B1504" t="s">
        <v>173</v>
      </c>
      <c r="C1504">
        <f>INDEX(Categories!C:C,MATCH(D1504,Categories!D:D,0))</f>
        <v>14</v>
      </c>
      <c r="D1504" s="88" t="s">
        <v>41</v>
      </c>
      <c r="E1504">
        <v>0</v>
      </c>
    </row>
    <row r="1505" spans="1:5" x14ac:dyDescent="0.4">
      <c r="A1505" t="s">
        <v>174</v>
      </c>
      <c r="B1505" t="s">
        <v>173</v>
      </c>
      <c r="C1505">
        <f>INDEX(Categories!C:C,MATCH(D1505,Categories!D:D,0))</f>
        <v>19</v>
      </c>
      <c r="D1505" s="88" t="s">
        <v>48</v>
      </c>
      <c r="E1505">
        <v>0</v>
      </c>
    </row>
    <row r="1506" spans="1:5" x14ac:dyDescent="0.4">
      <c r="A1506" t="s">
        <v>174</v>
      </c>
      <c r="B1506" t="s">
        <v>173</v>
      </c>
      <c r="C1506">
        <f>INDEX(Categories!C:C,MATCH(D1506,Categories!D:D,0))</f>
        <v>26</v>
      </c>
      <c r="D1506" s="88" t="s">
        <v>57</v>
      </c>
      <c r="E1506">
        <v>0</v>
      </c>
    </row>
    <row r="1507" spans="1:5" x14ac:dyDescent="0.4">
      <c r="A1507" t="s">
        <v>174</v>
      </c>
      <c r="B1507" t="s">
        <v>173</v>
      </c>
      <c r="C1507">
        <f>INDEX(Categories!C:C,MATCH(D1507,Categories!D:D,0))</f>
        <v>27</v>
      </c>
      <c r="D1507" s="88" t="s">
        <v>58</v>
      </c>
      <c r="E1507">
        <v>0</v>
      </c>
    </row>
    <row r="1508" spans="1:5" x14ac:dyDescent="0.4">
      <c r="A1508" t="s">
        <v>174</v>
      </c>
      <c r="B1508" t="s">
        <v>173</v>
      </c>
      <c r="C1508">
        <f>INDEX(Categories!C:C,MATCH(D1508,Categories!D:D,0))</f>
        <v>28</v>
      </c>
      <c r="D1508" s="88" t="s">
        <v>59</v>
      </c>
      <c r="E1508">
        <v>0</v>
      </c>
    </row>
    <row r="1509" spans="1:5" x14ac:dyDescent="0.4">
      <c r="A1509" t="s">
        <v>174</v>
      </c>
      <c r="B1509" t="s">
        <v>173</v>
      </c>
      <c r="C1509">
        <f>INDEX(Categories!C:C,MATCH(D1509,Categories!D:D,0))</f>
        <v>29</v>
      </c>
      <c r="D1509" s="88" t="s">
        <v>92</v>
      </c>
      <c r="E1509">
        <v>3375</v>
      </c>
    </row>
    <row r="1510" spans="1:5" x14ac:dyDescent="0.4">
      <c r="A1510" t="s">
        <v>677</v>
      </c>
      <c r="B1510" t="s">
        <v>678</v>
      </c>
      <c r="C1510">
        <f>INDEX(Categories!C:C,MATCH(D1510,Categories!D:D,0))</f>
        <v>1</v>
      </c>
      <c r="D1510" s="88" t="s">
        <v>595</v>
      </c>
      <c r="E1510">
        <v>0</v>
      </c>
    </row>
    <row r="1511" spans="1:5" x14ac:dyDescent="0.4">
      <c r="A1511" t="s">
        <v>677</v>
      </c>
      <c r="B1511" t="s">
        <v>678</v>
      </c>
      <c r="C1511">
        <f>INDEX(Categories!C:C,MATCH(D1511,Categories!D:D,0))</f>
        <v>2</v>
      </c>
      <c r="D1511" s="88" t="s">
        <v>597</v>
      </c>
      <c r="E1511">
        <v>0</v>
      </c>
    </row>
    <row r="1512" spans="1:5" x14ac:dyDescent="0.4">
      <c r="A1512" t="s">
        <v>677</v>
      </c>
      <c r="B1512" t="s">
        <v>678</v>
      </c>
      <c r="C1512">
        <f>INDEX(Categories!C:C,MATCH(D1512,Categories!D:D,0))</f>
        <v>3</v>
      </c>
      <c r="D1512" s="88" t="s">
        <v>30</v>
      </c>
      <c r="E1512">
        <v>0</v>
      </c>
    </row>
    <row r="1513" spans="1:5" x14ac:dyDescent="0.4">
      <c r="A1513" t="s">
        <v>677</v>
      </c>
      <c r="B1513" t="s">
        <v>678</v>
      </c>
      <c r="C1513">
        <f>INDEX(Categories!C:C,MATCH(D1513,Categories!D:D,0))</f>
        <v>4</v>
      </c>
      <c r="D1513" s="88" t="s">
        <v>31</v>
      </c>
      <c r="E1513">
        <v>0</v>
      </c>
    </row>
    <row r="1514" spans="1:5" x14ac:dyDescent="0.4">
      <c r="A1514" t="s">
        <v>677</v>
      </c>
      <c r="B1514" t="s">
        <v>678</v>
      </c>
      <c r="C1514">
        <f>INDEX(Categories!C:C,MATCH(D1514,Categories!D:D,0))</f>
        <v>6</v>
      </c>
      <c r="D1514" s="88" t="s">
        <v>34</v>
      </c>
      <c r="E1514">
        <v>0</v>
      </c>
    </row>
    <row r="1515" spans="1:5" x14ac:dyDescent="0.4">
      <c r="A1515" t="s">
        <v>677</v>
      </c>
      <c r="B1515" t="s">
        <v>678</v>
      </c>
      <c r="C1515">
        <f>INDEX(Categories!C:C,MATCH(D1515,Categories!D:D,0))</f>
        <v>7</v>
      </c>
      <c r="D1515" s="88" t="s">
        <v>35</v>
      </c>
      <c r="E1515">
        <v>0</v>
      </c>
    </row>
    <row r="1516" spans="1:5" x14ac:dyDescent="0.4">
      <c r="A1516" t="s">
        <v>677</v>
      </c>
      <c r="B1516" t="s">
        <v>678</v>
      </c>
      <c r="C1516">
        <f>INDEX(Categories!C:C,MATCH(D1516,Categories!D:D,0))</f>
        <v>10</v>
      </c>
      <c r="D1516" s="88" t="s">
        <v>38</v>
      </c>
      <c r="E1516">
        <v>0</v>
      </c>
    </row>
    <row r="1517" spans="1:5" x14ac:dyDescent="0.4">
      <c r="A1517" t="s">
        <v>677</v>
      </c>
      <c r="B1517" t="s">
        <v>678</v>
      </c>
      <c r="C1517">
        <f>INDEX(Categories!C:C,MATCH(D1517,Categories!D:D,0))</f>
        <v>15</v>
      </c>
      <c r="D1517" s="88" t="s">
        <v>42</v>
      </c>
      <c r="E1517">
        <v>0</v>
      </c>
    </row>
    <row r="1518" spans="1:5" x14ac:dyDescent="0.4">
      <c r="A1518" t="s">
        <v>677</v>
      </c>
      <c r="B1518" t="s">
        <v>678</v>
      </c>
      <c r="C1518">
        <f>INDEX(Categories!C:C,MATCH(D1518,Categories!D:D,0))</f>
        <v>16</v>
      </c>
      <c r="D1518" s="88" t="s">
        <v>45</v>
      </c>
      <c r="E1518">
        <v>0</v>
      </c>
    </row>
    <row r="1519" spans="1:5" x14ac:dyDescent="0.4">
      <c r="A1519" t="s">
        <v>677</v>
      </c>
      <c r="B1519" t="s">
        <v>678</v>
      </c>
      <c r="C1519">
        <f>INDEX(Categories!C:C,MATCH(D1519,Categories!D:D,0))</f>
        <v>17</v>
      </c>
      <c r="D1519" s="88" t="s">
        <v>46</v>
      </c>
      <c r="E1519">
        <v>0</v>
      </c>
    </row>
    <row r="1520" spans="1:5" x14ac:dyDescent="0.4">
      <c r="A1520" t="s">
        <v>677</v>
      </c>
      <c r="B1520" t="s">
        <v>678</v>
      </c>
      <c r="C1520">
        <f>INDEX(Categories!C:C,MATCH(D1520,Categories!D:D,0))</f>
        <v>18</v>
      </c>
      <c r="D1520" s="88" t="s">
        <v>47</v>
      </c>
      <c r="E1520">
        <v>0</v>
      </c>
    </row>
    <row r="1521" spans="1:5" x14ac:dyDescent="0.4">
      <c r="A1521" t="s">
        <v>677</v>
      </c>
      <c r="B1521" t="s">
        <v>678</v>
      </c>
      <c r="C1521">
        <f>INDEX(Categories!C:C,MATCH(D1521,Categories!D:D,0))</f>
        <v>20</v>
      </c>
      <c r="D1521" s="88" t="s">
        <v>49</v>
      </c>
      <c r="E1521">
        <v>0</v>
      </c>
    </row>
    <row r="1522" spans="1:5" x14ac:dyDescent="0.4">
      <c r="A1522" t="s">
        <v>677</v>
      </c>
      <c r="B1522" t="s">
        <v>678</v>
      </c>
      <c r="C1522">
        <f>INDEX(Categories!C:C,MATCH(D1522,Categories!D:D,0))</f>
        <v>21</v>
      </c>
      <c r="D1522" s="88" t="s">
        <v>50</v>
      </c>
      <c r="E1522">
        <v>0</v>
      </c>
    </row>
    <row r="1523" spans="1:5" x14ac:dyDescent="0.4">
      <c r="A1523" t="s">
        <v>677</v>
      </c>
      <c r="B1523" t="s">
        <v>678</v>
      </c>
      <c r="C1523">
        <f>INDEX(Categories!C:C,MATCH(D1523,Categories!D:D,0))</f>
        <v>22</v>
      </c>
      <c r="D1523" s="88" t="s">
        <v>51</v>
      </c>
      <c r="E1523">
        <v>0</v>
      </c>
    </row>
    <row r="1524" spans="1:5" x14ac:dyDescent="0.4">
      <c r="A1524" t="s">
        <v>677</v>
      </c>
      <c r="B1524" t="s">
        <v>678</v>
      </c>
      <c r="C1524">
        <f>INDEX(Categories!C:C,MATCH(D1524,Categories!D:D,0))</f>
        <v>23</v>
      </c>
      <c r="D1524" s="88" t="s">
        <v>52</v>
      </c>
      <c r="E1524">
        <v>0</v>
      </c>
    </row>
    <row r="1525" spans="1:5" x14ac:dyDescent="0.4">
      <c r="A1525" t="s">
        <v>677</v>
      </c>
      <c r="B1525" t="s">
        <v>678</v>
      </c>
      <c r="C1525">
        <f>INDEX(Categories!C:C,MATCH(D1525,Categories!D:D,0))</f>
        <v>24</v>
      </c>
      <c r="D1525" s="88" t="s">
        <v>53</v>
      </c>
      <c r="E1525">
        <v>0</v>
      </c>
    </row>
    <row r="1526" spans="1:5" x14ac:dyDescent="0.4">
      <c r="A1526" t="s">
        <v>677</v>
      </c>
      <c r="B1526" t="s">
        <v>678</v>
      </c>
      <c r="C1526">
        <f>INDEX(Categories!C:C,MATCH(D1526,Categories!D:D,0))</f>
        <v>25</v>
      </c>
      <c r="D1526" s="88" t="s">
        <v>56</v>
      </c>
      <c r="E1526">
        <v>0</v>
      </c>
    </row>
    <row r="1527" spans="1:5" x14ac:dyDescent="0.4">
      <c r="A1527" t="s">
        <v>677</v>
      </c>
      <c r="B1527" t="s">
        <v>678</v>
      </c>
      <c r="C1527">
        <f>INDEX(Categories!C:C,MATCH(D1527,Categories!D:D,0))</f>
        <v>5</v>
      </c>
      <c r="D1527" s="88" t="s">
        <v>32</v>
      </c>
      <c r="E1527">
        <v>0</v>
      </c>
    </row>
    <row r="1528" spans="1:5" x14ac:dyDescent="0.4">
      <c r="A1528" t="s">
        <v>677</v>
      </c>
      <c r="B1528" t="s">
        <v>678</v>
      </c>
      <c r="C1528">
        <f>INDEX(Categories!C:C,MATCH(D1528,Categories!D:D,0))</f>
        <v>8</v>
      </c>
      <c r="D1528" s="88" t="s">
        <v>36</v>
      </c>
      <c r="E1528">
        <v>0</v>
      </c>
    </row>
    <row r="1529" spans="1:5" x14ac:dyDescent="0.4">
      <c r="A1529" t="s">
        <v>677</v>
      </c>
      <c r="B1529" t="s">
        <v>678</v>
      </c>
      <c r="C1529">
        <f>INDEX(Categories!C:C,MATCH(D1529,Categories!D:D,0))</f>
        <v>9</v>
      </c>
      <c r="D1529" s="88" t="s">
        <v>37</v>
      </c>
      <c r="E1529">
        <v>0</v>
      </c>
    </row>
    <row r="1530" spans="1:5" x14ac:dyDescent="0.4">
      <c r="A1530" t="s">
        <v>677</v>
      </c>
      <c r="B1530" t="s">
        <v>678</v>
      </c>
      <c r="C1530">
        <f>INDEX(Categories!C:C,MATCH(D1530,Categories!D:D,0))</f>
        <v>11</v>
      </c>
      <c r="D1530" s="88" t="s">
        <v>601</v>
      </c>
      <c r="E1530">
        <v>0</v>
      </c>
    </row>
    <row r="1531" spans="1:5" x14ac:dyDescent="0.4">
      <c r="A1531" t="s">
        <v>677</v>
      </c>
      <c r="B1531" t="s">
        <v>678</v>
      </c>
      <c r="C1531">
        <f>INDEX(Categories!C:C,MATCH(D1531,Categories!D:D,0))</f>
        <v>12</v>
      </c>
      <c r="D1531" s="88" t="s">
        <v>602</v>
      </c>
      <c r="E1531">
        <v>0</v>
      </c>
    </row>
    <row r="1532" spans="1:5" x14ac:dyDescent="0.4">
      <c r="A1532" t="s">
        <v>677</v>
      </c>
      <c r="B1532" t="s">
        <v>678</v>
      </c>
      <c r="C1532">
        <f>INDEX(Categories!C:C,MATCH(D1532,Categories!D:D,0))</f>
        <v>13</v>
      </c>
      <c r="D1532" s="88" t="s">
        <v>604</v>
      </c>
      <c r="E1532">
        <v>0</v>
      </c>
    </row>
    <row r="1533" spans="1:5" x14ac:dyDescent="0.4">
      <c r="A1533" t="s">
        <v>677</v>
      </c>
      <c r="B1533" t="s">
        <v>678</v>
      </c>
      <c r="C1533">
        <f>INDEX(Categories!C:C,MATCH(D1533,Categories!D:D,0))</f>
        <v>14</v>
      </c>
      <c r="D1533" s="88" t="s">
        <v>41</v>
      </c>
      <c r="E1533">
        <v>0</v>
      </c>
    </row>
    <row r="1534" spans="1:5" x14ac:dyDescent="0.4">
      <c r="A1534" t="s">
        <v>677</v>
      </c>
      <c r="B1534" t="s">
        <v>678</v>
      </c>
      <c r="C1534">
        <f>INDEX(Categories!C:C,MATCH(D1534,Categories!D:D,0))</f>
        <v>19</v>
      </c>
      <c r="D1534" s="88" t="s">
        <v>48</v>
      </c>
      <c r="E1534">
        <v>0</v>
      </c>
    </row>
    <row r="1535" spans="1:5" x14ac:dyDescent="0.4">
      <c r="A1535" t="s">
        <v>677</v>
      </c>
      <c r="B1535" t="s">
        <v>678</v>
      </c>
      <c r="C1535">
        <f>INDEX(Categories!C:C,MATCH(D1535,Categories!D:D,0))</f>
        <v>26</v>
      </c>
      <c r="D1535" s="88" t="s">
        <v>57</v>
      </c>
      <c r="E1535">
        <v>0</v>
      </c>
    </row>
    <row r="1536" spans="1:5" x14ac:dyDescent="0.4">
      <c r="A1536" t="s">
        <v>677</v>
      </c>
      <c r="B1536" t="s">
        <v>678</v>
      </c>
      <c r="C1536">
        <f>INDEX(Categories!C:C,MATCH(D1536,Categories!D:D,0))</f>
        <v>27</v>
      </c>
      <c r="D1536" s="88" t="s">
        <v>58</v>
      </c>
      <c r="E1536">
        <v>0</v>
      </c>
    </row>
    <row r="1537" spans="1:5" x14ac:dyDescent="0.4">
      <c r="A1537" t="s">
        <v>677</v>
      </c>
      <c r="B1537" t="s">
        <v>678</v>
      </c>
      <c r="C1537">
        <f>INDEX(Categories!C:C,MATCH(D1537,Categories!D:D,0))</f>
        <v>28</v>
      </c>
      <c r="D1537" s="88" t="s">
        <v>59</v>
      </c>
      <c r="E1537">
        <v>0</v>
      </c>
    </row>
    <row r="1538" spans="1:5" x14ac:dyDescent="0.4">
      <c r="A1538" t="s">
        <v>677</v>
      </c>
      <c r="B1538" t="s">
        <v>678</v>
      </c>
      <c r="C1538">
        <f>INDEX(Categories!C:C,MATCH(D1538,Categories!D:D,0))</f>
        <v>29</v>
      </c>
      <c r="D1538" s="88" t="s">
        <v>92</v>
      </c>
      <c r="E1538">
        <v>0</v>
      </c>
    </row>
    <row r="1539" spans="1:5" x14ac:dyDescent="0.4">
      <c r="A1539" t="s">
        <v>679</v>
      </c>
      <c r="B1539" t="s">
        <v>680</v>
      </c>
      <c r="C1539">
        <f>INDEX(Categories!C:C,MATCH(D1539,Categories!D:D,0))</f>
        <v>1</v>
      </c>
      <c r="D1539" s="88" t="s">
        <v>595</v>
      </c>
      <c r="E1539">
        <v>0</v>
      </c>
    </row>
    <row r="1540" spans="1:5" x14ac:dyDescent="0.4">
      <c r="A1540" t="s">
        <v>679</v>
      </c>
      <c r="B1540" t="s">
        <v>680</v>
      </c>
      <c r="C1540">
        <f>INDEX(Categories!C:C,MATCH(D1540,Categories!D:D,0))</f>
        <v>2</v>
      </c>
      <c r="D1540" s="88" t="s">
        <v>597</v>
      </c>
      <c r="E1540">
        <v>0</v>
      </c>
    </row>
    <row r="1541" spans="1:5" x14ac:dyDescent="0.4">
      <c r="A1541" t="s">
        <v>679</v>
      </c>
      <c r="B1541" t="s">
        <v>680</v>
      </c>
      <c r="C1541">
        <f>INDEX(Categories!C:C,MATCH(D1541,Categories!D:D,0))</f>
        <v>3</v>
      </c>
      <c r="D1541" s="88" t="s">
        <v>30</v>
      </c>
      <c r="E1541">
        <v>0</v>
      </c>
    </row>
    <row r="1542" spans="1:5" x14ac:dyDescent="0.4">
      <c r="A1542" t="s">
        <v>679</v>
      </c>
      <c r="B1542" t="s">
        <v>680</v>
      </c>
      <c r="C1542">
        <f>INDEX(Categories!C:C,MATCH(D1542,Categories!D:D,0))</f>
        <v>4</v>
      </c>
      <c r="D1542" s="88" t="s">
        <v>31</v>
      </c>
      <c r="E1542">
        <v>0</v>
      </c>
    </row>
    <row r="1543" spans="1:5" x14ac:dyDescent="0.4">
      <c r="A1543" t="s">
        <v>679</v>
      </c>
      <c r="B1543" t="s">
        <v>680</v>
      </c>
      <c r="C1543">
        <f>INDEX(Categories!C:C,MATCH(D1543,Categories!D:D,0))</f>
        <v>6</v>
      </c>
      <c r="D1543" s="88" t="s">
        <v>34</v>
      </c>
      <c r="E1543">
        <v>0</v>
      </c>
    </row>
    <row r="1544" spans="1:5" x14ac:dyDescent="0.4">
      <c r="A1544" t="s">
        <v>679</v>
      </c>
      <c r="B1544" t="s">
        <v>680</v>
      </c>
      <c r="C1544">
        <f>INDEX(Categories!C:C,MATCH(D1544,Categories!D:D,0))</f>
        <v>7</v>
      </c>
      <c r="D1544" s="88" t="s">
        <v>35</v>
      </c>
      <c r="E1544">
        <v>2575</v>
      </c>
    </row>
    <row r="1545" spans="1:5" x14ac:dyDescent="0.4">
      <c r="A1545" t="s">
        <v>679</v>
      </c>
      <c r="B1545" t="s">
        <v>680</v>
      </c>
      <c r="C1545">
        <f>INDEX(Categories!C:C,MATCH(D1545,Categories!D:D,0))</f>
        <v>10</v>
      </c>
      <c r="D1545" s="88" t="s">
        <v>38</v>
      </c>
      <c r="E1545">
        <v>2750</v>
      </c>
    </row>
    <row r="1546" spans="1:5" x14ac:dyDescent="0.4">
      <c r="A1546" t="s">
        <v>679</v>
      </c>
      <c r="B1546" t="s">
        <v>680</v>
      </c>
      <c r="C1546">
        <f>INDEX(Categories!C:C,MATCH(D1546,Categories!D:D,0))</f>
        <v>15</v>
      </c>
      <c r="D1546" s="88" t="s">
        <v>42</v>
      </c>
      <c r="E1546">
        <v>0</v>
      </c>
    </row>
    <row r="1547" spans="1:5" x14ac:dyDescent="0.4">
      <c r="A1547" t="s">
        <v>679</v>
      </c>
      <c r="B1547" t="s">
        <v>680</v>
      </c>
      <c r="C1547">
        <f>INDEX(Categories!C:C,MATCH(D1547,Categories!D:D,0))</f>
        <v>16</v>
      </c>
      <c r="D1547" s="88" t="s">
        <v>45</v>
      </c>
      <c r="E1547">
        <v>6107</v>
      </c>
    </row>
    <row r="1548" spans="1:5" x14ac:dyDescent="0.4">
      <c r="A1548" t="s">
        <v>679</v>
      </c>
      <c r="B1548" t="s">
        <v>680</v>
      </c>
      <c r="C1548">
        <f>INDEX(Categories!C:C,MATCH(D1548,Categories!D:D,0))</f>
        <v>17</v>
      </c>
      <c r="D1548" s="88" t="s">
        <v>46</v>
      </c>
      <c r="E1548">
        <v>0</v>
      </c>
    </row>
    <row r="1549" spans="1:5" x14ac:dyDescent="0.4">
      <c r="A1549" t="s">
        <v>679</v>
      </c>
      <c r="B1549" t="s">
        <v>680</v>
      </c>
      <c r="C1549">
        <f>INDEX(Categories!C:C,MATCH(D1549,Categories!D:D,0))</f>
        <v>18</v>
      </c>
      <c r="D1549" s="88" t="s">
        <v>47</v>
      </c>
      <c r="E1549">
        <v>0</v>
      </c>
    </row>
    <row r="1550" spans="1:5" x14ac:dyDescent="0.4">
      <c r="A1550" t="s">
        <v>679</v>
      </c>
      <c r="B1550" t="s">
        <v>680</v>
      </c>
      <c r="C1550">
        <f>INDEX(Categories!C:C,MATCH(D1550,Categories!D:D,0))</f>
        <v>20</v>
      </c>
      <c r="D1550" s="88" t="s">
        <v>49</v>
      </c>
      <c r="E1550">
        <v>0</v>
      </c>
    </row>
    <row r="1551" spans="1:5" x14ac:dyDescent="0.4">
      <c r="A1551" t="s">
        <v>679</v>
      </c>
      <c r="B1551" t="s">
        <v>680</v>
      </c>
      <c r="C1551">
        <f>INDEX(Categories!C:C,MATCH(D1551,Categories!D:D,0))</f>
        <v>21</v>
      </c>
      <c r="D1551" s="88" t="s">
        <v>50</v>
      </c>
      <c r="E1551">
        <v>0</v>
      </c>
    </row>
    <row r="1552" spans="1:5" x14ac:dyDescent="0.4">
      <c r="A1552" t="s">
        <v>679</v>
      </c>
      <c r="B1552" t="s">
        <v>680</v>
      </c>
      <c r="C1552">
        <f>INDEX(Categories!C:C,MATCH(D1552,Categories!D:D,0))</f>
        <v>22</v>
      </c>
      <c r="D1552" s="88" t="s">
        <v>51</v>
      </c>
      <c r="E1552">
        <v>0</v>
      </c>
    </row>
    <row r="1553" spans="1:5" x14ac:dyDescent="0.4">
      <c r="A1553" t="s">
        <v>679</v>
      </c>
      <c r="B1553" t="s">
        <v>680</v>
      </c>
      <c r="C1553">
        <f>INDEX(Categories!C:C,MATCH(D1553,Categories!D:D,0))</f>
        <v>23</v>
      </c>
      <c r="D1553" s="88" t="s">
        <v>52</v>
      </c>
      <c r="E1553">
        <v>0</v>
      </c>
    </row>
    <row r="1554" spans="1:5" x14ac:dyDescent="0.4">
      <c r="A1554" t="s">
        <v>679</v>
      </c>
      <c r="B1554" t="s">
        <v>680</v>
      </c>
      <c r="C1554">
        <f>INDEX(Categories!C:C,MATCH(D1554,Categories!D:D,0))</f>
        <v>24</v>
      </c>
      <c r="D1554" s="88" t="s">
        <v>53</v>
      </c>
      <c r="E1554">
        <v>0</v>
      </c>
    </row>
    <row r="1555" spans="1:5" x14ac:dyDescent="0.4">
      <c r="A1555" t="s">
        <v>679</v>
      </c>
      <c r="B1555" t="s">
        <v>680</v>
      </c>
      <c r="C1555">
        <f>INDEX(Categories!C:C,MATCH(D1555,Categories!D:D,0))</f>
        <v>25</v>
      </c>
      <c r="D1555" s="88" t="s">
        <v>56</v>
      </c>
      <c r="E1555">
        <v>0</v>
      </c>
    </row>
    <row r="1556" spans="1:5" x14ac:dyDescent="0.4">
      <c r="A1556" t="s">
        <v>679</v>
      </c>
      <c r="B1556" t="s">
        <v>680</v>
      </c>
      <c r="C1556">
        <f>INDEX(Categories!C:C,MATCH(D1556,Categories!D:D,0))</f>
        <v>5</v>
      </c>
      <c r="D1556" s="88" t="s">
        <v>32</v>
      </c>
      <c r="E1556">
        <v>0</v>
      </c>
    </row>
    <row r="1557" spans="1:5" x14ac:dyDescent="0.4">
      <c r="A1557" t="s">
        <v>679</v>
      </c>
      <c r="B1557" t="s">
        <v>680</v>
      </c>
      <c r="C1557">
        <f>INDEX(Categories!C:C,MATCH(D1557,Categories!D:D,0))</f>
        <v>8</v>
      </c>
      <c r="D1557" s="88" t="s">
        <v>36</v>
      </c>
      <c r="E1557">
        <v>2410</v>
      </c>
    </row>
    <row r="1558" spans="1:5" x14ac:dyDescent="0.4">
      <c r="A1558" t="s">
        <v>679</v>
      </c>
      <c r="B1558" t="s">
        <v>680</v>
      </c>
      <c r="C1558">
        <f>INDEX(Categories!C:C,MATCH(D1558,Categories!D:D,0))</f>
        <v>9</v>
      </c>
      <c r="D1558" s="88" t="s">
        <v>37</v>
      </c>
      <c r="E1558">
        <v>0</v>
      </c>
    </row>
    <row r="1559" spans="1:5" x14ac:dyDescent="0.4">
      <c r="A1559" t="s">
        <v>679</v>
      </c>
      <c r="B1559" t="s">
        <v>680</v>
      </c>
      <c r="C1559">
        <f>INDEX(Categories!C:C,MATCH(D1559,Categories!D:D,0))</f>
        <v>11</v>
      </c>
      <c r="D1559" s="88" t="s">
        <v>601</v>
      </c>
      <c r="E1559">
        <v>0</v>
      </c>
    </row>
    <row r="1560" spans="1:5" x14ac:dyDescent="0.4">
      <c r="A1560" t="s">
        <v>679</v>
      </c>
      <c r="B1560" t="s">
        <v>680</v>
      </c>
      <c r="C1560">
        <f>INDEX(Categories!C:C,MATCH(D1560,Categories!D:D,0))</f>
        <v>12</v>
      </c>
      <c r="D1560" s="88" t="s">
        <v>602</v>
      </c>
      <c r="E1560">
        <v>0</v>
      </c>
    </row>
    <row r="1561" spans="1:5" x14ac:dyDescent="0.4">
      <c r="A1561" t="s">
        <v>679</v>
      </c>
      <c r="B1561" t="s">
        <v>680</v>
      </c>
      <c r="C1561">
        <f>INDEX(Categories!C:C,MATCH(D1561,Categories!D:D,0))</f>
        <v>13</v>
      </c>
      <c r="D1561" s="88" t="s">
        <v>604</v>
      </c>
      <c r="E1561">
        <v>0</v>
      </c>
    </row>
    <row r="1562" spans="1:5" x14ac:dyDescent="0.4">
      <c r="A1562" t="s">
        <v>679</v>
      </c>
      <c r="B1562" t="s">
        <v>680</v>
      </c>
      <c r="C1562">
        <f>INDEX(Categories!C:C,MATCH(D1562,Categories!D:D,0))</f>
        <v>14</v>
      </c>
      <c r="D1562" s="88" t="s">
        <v>41</v>
      </c>
      <c r="E1562">
        <v>0</v>
      </c>
    </row>
    <row r="1563" spans="1:5" x14ac:dyDescent="0.4">
      <c r="A1563" t="s">
        <v>679</v>
      </c>
      <c r="B1563" t="s">
        <v>680</v>
      </c>
      <c r="C1563">
        <f>INDEX(Categories!C:C,MATCH(D1563,Categories!D:D,0))</f>
        <v>19</v>
      </c>
      <c r="D1563" s="88" t="s">
        <v>48</v>
      </c>
      <c r="E1563">
        <v>0</v>
      </c>
    </row>
    <row r="1564" spans="1:5" x14ac:dyDescent="0.4">
      <c r="A1564" t="s">
        <v>679</v>
      </c>
      <c r="B1564" t="s">
        <v>680</v>
      </c>
      <c r="C1564">
        <f>INDEX(Categories!C:C,MATCH(D1564,Categories!D:D,0))</f>
        <v>26</v>
      </c>
      <c r="D1564" s="88" t="s">
        <v>57</v>
      </c>
      <c r="E1564">
        <v>0</v>
      </c>
    </row>
    <row r="1565" spans="1:5" x14ac:dyDescent="0.4">
      <c r="A1565" t="s">
        <v>679</v>
      </c>
      <c r="B1565" t="s">
        <v>680</v>
      </c>
      <c r="C1565">
        <f>INDEX(Categories!C:C,MATCH(D1565,Categories!D:D,0))</f>
        <v>27</v>
      </c>
      <c r="D1565" s="88" t="s">
        <v>58</v>
      </c>
      <c r="E1565">
        <v>0</v>
      </c>
    </row>
    <row r="1566" spans="1:5" x14ac:dyDescent="0.4">
      <c r="A1566" t="s">
        <v>679</v>
      </c>
      <c r="B1566" t="s">
        <v>680</v>
      </c>
      <c r="C1566">
        <f>INDEX(Categories!C:C,MATCH(D1566,Categories!D:D,0))</f>
        <v>28</v>
      </c>
      <c r="D1566" s="88" t="s">
        <v>59</v>
      </c>
      <c r="E1566">
        <v>0</v>
      </c>
    </row>
    <row r="1567" spans="1:5" x14ac:dyDescent="0.4">
      <c r="A1567" t="s">
        <v>679</v>
      </c>
      <c r="B1567" t="s">
        <v>680</v>
      </c>
      <c r="C1567">
        <f>INDEX(Categories!C:C,MATCH(D1567,Categories!D:D,0))</f>
        <v>29</v>
      </c>
      <c r="D1567" s="88" t="s">
        <v>92</v>
      </c>
      <c r="E1567">
        <v>0</v>
      </c>
    </row>
    <row r="1568" spans="1:5" x14ac:dyDescent="0.4">
      <c r="A1568" t="s">
        <v>681</v>
      </c>
      <c r="B1568" t="s">
        <v>682</v>
      </c>
      <c r="C1568">
        <f>INDEX(Categories!C:C,MATCH(D1568,Categories!D:D,0))</f>
        <v>1</v>
      </c>
      <c r="D1568" s="88" t="s">
        <v>595</v>
      </c>
      <c r="E1568">
        <v>986</v>
      </c>
    </row>
    <row r="1569" spans="1:5" x14ac:dyDescent="0.4">
      <c r="A1569" t="s">
        <v>681</v>
      </c>
      <c r="B1569" t="s">
        <v>682</v>
      </c>
      <c r="C1569">
        <f>INDEX(Categories!C:C,MATCH(D1569,Categories!D:D,0))</f>
        <v>2</v>
      </c>
      <c r="D1569" s="88" t="s">
        <v>597</v>
      </c>
      <c r="E1569">
        <v>0</v>
      </c>
    </row>
    <row r="1570" spans="1:5" x14ac:dyDescent="0.4">
      <c r="A1570" t="s">
        <v>681</v>
      </c>
      <c r="B1570" t="s">
        <v>682</v>
      </c>
      <c r="C1570">
        <f>INDEX(Categories!C:C,MATCH(D1570,Categories!D:D,0))</f>
        <v>3</v>
      </c>
      <c r="D1570" s="88" t="s">
        <v>30</v>
      </c>
      <c r="E1570">
        <v>0</v>
      </c>
    </row>
    <row r="1571" spans="1:5" x14ac:dyDescent="0.4">
      <c r="A1571" t="s">
        <v>681</v>
      </c>
      <c r="B1571" t="s">
        <v>682</v>
      </c>
      <c r="C1571">
        <f>INDEX(Categories!C:C,MATCH(D1571,Categories!D:D,0))</f>
        <v>4</v>
      </c>
      <c r="D1571" s="88" t="s">
        <v>31</v>
      </c>
      <c r="E1571">
        <v>3582</v>
      </c>
    </row>
    <row r="1572" spans="1:5" x14ac:dyDescent="0.4">
      <c r="A1572" t="s">
        <v>681</v>
      </c>
      <c r="B1572" t="s">
        <v>682</v>
      </c>
      <c r="C1572">
        <f>INDEX(Categories!C:C,MATCH(D1572,Categories!D:D,0))</f>
        <v>6</v>
      </c>
      <c r="D1572" s="88" t="s">
        <v>34</v>
      </c>
      <c r="E1572">
        <v>0</v>
      </c>
    </row>
    <row r="1573" spans="1:5" x14ac:dyDescent="0.4">
      <c r="A1573" t="s">
        <v>681</v>
      </c>
      <c r="B1573" t="s">
        <v>682</v>
      </c>
      <c r="C1573">
        <f>INDEX(Categories!C:C,MATCH(D1573,Categories!D:D,0))</f>
        <v>7</v>
      </c>
      <c r="D1573" s="88" t="s">
        <v>35</v>
      </c>
      <c r="E1573">
        <v>11210</v>
      </c>
    </row>
    <row r="1574" spans="1:5" x14ac:dyDescent="0.4">
      <c r="A1574" t="s">
        <v>681</v>
      </c>
      <c r="B1574" t="s">
        <v>682</v>
      </c>
      <c r="C1574">
        <f>INDEX(Categories!C:C,MATCH(D1574,Categories!D:D,0))</f>
        <v>10</v>
      </c>
      <c r="D1574" s="88" t="s">
        <v>38</v>
      </c>
      <c r="E1574">
        <v>4500</v>
      </c>
    </row>
    <row r="1575" spans="1:5" x14ac:dyDescent="0.4">
      <c r="A1575" t="s">
        <v>681</v>
      </c>
      <c r="B1575" t="s">
        <v>682</v>
      </c>
      <c r="C1575">
        <f>INDEX(Categories!C:C,MATCH(D1575,Categories!D:D,0))</f>
        <v>15</v>
      </c>
      <c r="D1575" s="88" t="s">
        <v>42</v>
      </c>
      <c r="E1575">
        <v>0</v>
      </c>
    </row>
    <row r="1576" spans="1:5" x14ac:dyDescent="0.4">
      <c r="A1576" t="s">
        <v>681</v>
      </c>
      <c r="B1576" t="s">
        <v>682</v>
      </c>
      <c r="C1576">
        <f>INDEX(Categories!C:C,MATCH(D1576,Categories!D:D,0))</f>
        <v>16</v>
      </c>
      <c r="D1576" s="88" t="s">
        <v>45</v>
      </c>
      <c r="E1576">
        <v>65963</v>
      </c>
    </row>
    <row r="1577" spans="1:5" x14ac:dyDescent="0.4">
      <c r="A1577" t="s">
        <v>681</v>
      </c>
      <c r="B1577" t="s">
        <v>682</v>
      </c>
      <c r="C1577">
        <f>INDEX(Categories!C:C,MATCH(D1577,Categories!D:D,0))</f>
        <v>17</v>
      </c>
      <c r="D1577" s="88" t="s">
        <v>46</v>
      </c>
      <c r="E1577">
        <v>0</v>
      </c>
    </row>
    <row r="1578" spans="1:5" x14ac:dyDescent="0.4">
      <c r="A1578" t="s">
        <v>681</v>
      </c>
      <c r="B1578" t="s">
        <v>682</v>
      </c>
      <c r="C1578">
        <f>INDEX(Categories!C:C,MATCH(D1578,Categories!D:D,0))</f>
        <v>18</v>
      </c>
      <c r="D1578" s="88" t="s">
        <v>47</v>
      </c>
      <c r="E1578">
        <v>0</v>
      </c>
    </row>
    <row r="1579" spans="1:5" x14ac:dyDescent="0.4">
      <c r="A1579" t="s">
        <v>681</v>
      </c>
      <c r="B1579" t="s">
        <v>682</v>
      </c>
      <c r="C1579">
        <f>INDEX(Categories!C:C,MATCH(D1579,Categories!D:D,0))</f>
        <v>20</v>
      </c>
      <c r="D1579" s="88" t="s">
        <v>49</v>
      </c>
      <c r="E1579">
        <v>1470</v>
      </c>
    </row>
    <row r="1580" spans="1:5" x14ac:dyDescent="0.4">
      <c r="A1580" t="s">
        <v>681</v>
      </c>
      <c r="B1580" t="s">
        <v>682</v>
      </c>
      <c r="C1580">
        <f>INDEX(Categories!C:C,MATCH(D1580,Categories!D:D,0))</f>
        <v>21</v>
      </c>
      <c r="D1580" s="88" t="s">
        <v>50</v>
      </c>
      <c r="E1580">
        <v>0</v>
      </c>
    </row>
    <row r="1581" spans="1:5" x14ac:dyDescent="0.4">
      <c r="A1581" t="s">
        <v>681</v>
      </c>
      <c r="B1581" t="s">
        <v>682</v>
      </c>
      <c r="C1581">
        <f>INDEX(Categories!C:C,MATCH(D1581,Categories!D:D,0))</f>
        <v>22</v>
      </c>
      <c r="D1581" s="88" t="s">
        <v>51</v>
      </c>
      <c r="E1581">
        <v>0</v>
      </c>
    </row>
    <row r="1582" spans="1:5" x14ac:dyDescent="0.4">
      <c r="A1582" t="s">
        <v>681</v>
      </c>
      <c r="B1582" t="s">
        <v>682</v>
      </c>
      <c r="C1582">
        <f>INDEX(Categories!C:C,MATCH(D1582,Categories!D:D,0))</f>
        <v>23</v>
      </c>
      <c r="D1582" s="88" t="s">
        <v>52</v>
      </c>
      <c r="E1582">
        <v>3000</v>
      </c>
    </row>
    <row r="1583" spans="1:5" x14ac:dyDescent="0.4">
      <c r="A1583" t="s">
        <v>681</v>
      </c>
      <c r="B1583" t="s">
        <v>682</v>
      </c>
      <c r="C1583">
        <f>INDEX(Categories!C:C,MATCH(D1583,Categories!D:D,0))</f>
        <v>24</v>
      </c>
      <c r="D1583" s="88" t="s">
        <v>53</v>
      </c>
      <c r="E1583">
        <v>0</v>
      </c>
    </row>
    <row r="1584" spans="1:5" x14ac:dyDescent="0.4">
      <c r="A1584" t="s">
        <v>681</v>
      </c>
      <c r="B1584" t="s">
        <v>682</v>
      </c>
      <c r="C1584">
        <f>INDEX(Categories!C:C,MATCH(D1584,Categories!D:D,0))</f>
        <v>25</v>
      </c>
      <c r="D1584" s="88" t="s">
        <v>56</v>
      </c>
      <c r="E1584">
        <v>2500</v>
      </c>
    </row>
    <row r="1585" spans="1:5" x14ac:dyDescent="0.4">
      <c r="A1585" t="s">
        <v>681</v>
      </c>
      <c r="B1585" t="s">
        <v>682</v>
      </c>
      <c r="C1585">
        <f>INDEX(Categories!C:C,MATCH(D1585,Categories!D:D,0))</f>
        <v>5</v>
      </c>
      <c r="D1585" s="88" t="s">
        <v>32</v>
      </c>
      <c r="E1585">
        <v>51636</v>
      </c>
    </row>
    <row r="1586" spans="1:5" x14ac:dyDescent="0.4">
      <c r="A1586" t="s">
        <v>681</v>
      </c>
      <c r="B1586" t="s">
        <v>682</v>
      </c>
      <c r="C1586">
        <f>INDEX(Categories!C:C,MATCH(D1586,Categories!D:D,0))</f>
        <v>8</v>
      </c>
      <c r="D1586" s="88" t="s">
        <v>36</v>
      </c>
      <c r="E1586">
        <v>0</v>
      </c>
    </row>
    <row r="1587" spans="1:5" x14ac:dyDescent="0.4">
      <c r="A1587" t="s">
        <v>681</v>
      </c>
      <c r="B1587" t="s">
        <v>682</v>
      </c>
      <c r="C1587">
        <f>INDEX(Categories!C:C,MATCH(D1587,Categories!D:D,0))</f>
        <v>9</v>
      </c>
      <c r="D1587" s="88" t="s">
        <v>37</v>
      </c>
      <c r="E1587">
        <v>900</v>
      </c>
    </row>
    <row r="1588" spans="1:5" x14ac:dyDescent="0.4">
      <c r="A1588" t="s">
        <v>681</v>
      </c>
      <c r="B1588" t="s">
        <v>682</v>
      </c>
      <c r="C1588">
        <f>INDEX(Categories!C:C,MATCH(D1588,Categories!D:D,0))</f>
        <v>11</v>
      </c>
      <c r="D1588" s="88" t="s">
        <v>601</v>
      </c>
      <c r="E1588">
        <v>0</v>
      </c>
    </row>
    <row r="1589" spans="1:5" x14ac:dyDescent="0.4">
      <c r="A1589" t="s">
        <v>681</v>
      </c>
      <c r="B1589" t="s">
        <v>682</v>
      </c>
      <c r="C1589">
        <f>INDEX(Categories!C:C,MATCH(D1589,Categories!D:D,0))</f>
        <v>12</v>
      </c>
      <c r="D1589" s="88" t="s">
        <v>602</v>
      </c>
      <c r="E1589">
        <v>0</v>
      </c>
    </row>
    <row r="1590" spans="1:5" x14ac:dyDescent="0.4">
      <c r="A1590" t="s">
        <v>681</v>
      </c>
      <c r="B1590" t="s">
        <v>682</v>
      </c>
      <c r="C1590">
        <f>INDEX(Categories!C:C,MATCH(D1590,Categories!D:D,0))</f>
        <v>13</v>
      </c>
      <c r="D1590" s="88" t="s">
        <v>604</v>
      </c>
      <c r="E1590">
        <v>0</v>
      </c>
    </row>
    <row r="1591" spans="1:5" x14ac:dyDescent="0.4">
      <c r="A1591" t="s">
        <v>681</v>
      </c>
      <c r="B1591" t="s">
        <v>682</v>
      </c>
      <c r="C1591">
        <f>INDEX(Categories!C:C,MATCH(D1591,Categories!D:D,0))</f>
        <v>14</v>
      </c>
      <c r="D1591" s="88" t="s">
        <v>41</v>
      </c>
      <c r="E1591">
        <v>0</v>
      </c>
    </row>
    <row r="1592" spans="1:5" x14ac:dyDescent="0.4">
      <c r="A1592" t="s">
        <v>681</v>
      </c>
      <c r="B1592" t="s">
        <v>682</v>
      </c>
      <c r="C1592">
        <f>INDEX(Categories!C:C,MATCH(D1592,Categories!D:D,0))</f>
        <v>19</v>
      </c>
      <c r="D1592" s="88" t="s">
        <v>48</v>
      </c>
      <c r="E1592">
        <v>0</v>
      </c>
    </row>
    <row r="1593" spans="1:5" x14ac:dyDescent="0.4">
      <c r="A1593" t="s">
        <v>681</v>
      </c>
      <c r="B1593" t="s">
        <v>682</v>
      </c>
      <c r="C1593">
        <f>INDEX(Categories!C:C,MATCH(D1593,Categories!D:D,0))</f>
        <v>26</v>
      </c>
      <c r="D1593" s="88" t="s">
        <v>57</v>
      </c>
      <c r="E1593">
        <v>0</v>
      </c>
    </row>
    <row r="1594" spans="1:5" x14ac:dyDescent="0.4">
      <c r="A1594" t="s">
        <v>681</v>
      </c>
      <c r="B1594" t="s">
        <v>682</v>
      </c>
      <c r="C1594">
        <f>INDEX(Categories!C:C,MATCH(D1594,Categories!D:D,0))</f>
        <v>27</v>
      </c>
      <c r="D1594" s="88" t="s">
        <v>58</v>
      </c>
      <c r="E1594">
        <v>0</v>
      </c>
    </row>
    <row r="1595" spans="1:5" x14ac:dyDescent="0.4">
      <c r="A1595" t="s">
        <v>681</v>
      </c>
      <c r="B1595" t="s">
        <v>682</v>
      </c>
      <c r="C1595">
        <f>INDEX(Categories!C:C,MATCH(D1595,Categories!D:D,0))</f>
        <v>28</v>
      </c>
      <c r="D1595" s="88" t="s">
        <v>59</v>
      </c>
      <c r="E1595">
        <v>0</v>
      </c>
    </row>
    <row r="1596" spans="1:5" x14ac:dyDescent="0.4">
      <c r="A1596" t="s">
        <v>681</v>
      </c>
      <c r="B1596" t="s">
        <v>682</v>
      </c>
      <c r="C1596">
        <f>INDEX(Categories!C:C,MATCH(D1596,Categories!D:D,0))</f>
        <v>29</v>
      </c>
      <c r="D1596" s="88" t="s">
        <v>92</v>
      </c>
      <c r="E1596">
        <v>0</v>
      </c>
    </row>
    <row r="1597" spans="1:5" x14ac:dyDescent="0.4">
      <c r="A1597" t="s">
        <v>683</v>
      </c>
      <c r="B1597" t="s">
        <v>684</v>
      </c>
      <c r="C1597">
        <f>INDEX(Categories!C:C,MATCH(D1597,Categories!D:D,0))</f>
        <v>1</v>
      </c>
      <c r="D1597" s="88" t="s">
        <v>595</v>
      </c>
      <c r="E1597">
        <v>38115</v>
      </c>
    </row>
    <row r="1598" spans="1:5" x14ac:dyDescent="0.4">
      <c r="A1598" t="s">
        <v>683</v>
      </c>
      <c r="B1598" t="s">
        <v>684</v>
      </c>
      <c r="C1598">
        <f>INDEX(Categories!C:C,MATCH(D1598,Categories!D:D,0))</f>
        <v>2</v>
      </c>
      <c r="D1598" s="88" t="s">
        <v>597</v>
      </c>
      <c r="E1598">
        <v>0</v>
      </c>
    </row>
    <row r="1599" spans="1:5" x14ac:dyDescent="0.4">
      <c r="A1599" t="s">
        <v>683</v>
      </c>
      <c r="B1599" t="s">
        <v>684</v>
      </c>
      <c r="C1599">
        <f>INDEX(Categories!C:C,MATCH(D1599,Categories!D:D,0))</f>
        <v>3</v>
      </c>
      <c r="D1599" s="88" t="s">
        <v>30</v>
      </c>
      <c r="E1599">
        <v>3269</v>
      </c>
    </row>
    <row r="1600" spans="1:5" x14ac:dyDescent="0.4">
      <c r="A1600" t="s">
        <v>683</v>
      </c>
      <c r="B1600" t="s">
        <v>684</v>
      </c>
      <c r="C1600">
        <f>INDEX(Categories!C:C,MATCH(D1600,Categories!D:D,0))</f>
        <v>4</v>
      </c>
      <c r="D1600" s="88" t="s">
        <v>31</v>
      </c>
      <c r="E1600">
        <v>0</v>
      </c>
    </row>
    <row r="1601" spans="1:5" x14ac:dyDescent="0.4">
      <c r="A1601" t="s">
        <v>683</v>
      </c>
      <c r="B1601" t="s">
        <v>684</v>
      </c>
      <c r="C1601">
        <f>INDEX(Categories!C:C,MATCH(D1601,Categories!D:D,0))</f>
        <v>6</v>
      </c>
      <c r="D1601" s="88" t="s">
        <v>34</v>
      </c>
      <c r="E1601">
        <v>0</v>
      </c>
    </row>
    <row r="1602" spans="1:5" x14ac:dyDescent="0.4">
      <c r="A1602" t="s">
        <v>683</v>
      </c>
      <c r="B1602" t="s">
        <v>684</v>
      </c>
      <c r="C1602">
        <f>INDEX(Categories!C:C,MATCH(D1602,Categories!D:D,0))</f>
        <v>7</v>
      </c>
      <c r="D1602" s="88" t="s">
        <v>35</v>
      </c>
      <c r="E1602">
        <v>35935</v>
      </c>
    </row>
    <row r="1603" spans="1:5" x14ac:dyDescent="0.4">
      <c r="A1603" t="s">
        <v>683</v>
      </c>
      <c r="B1603" t="s">
        <v>684</v>
      </c>
      <c r="C1603">
        <f>INDEX(Categories!C:C,MATCH(D1603,Categories!D:D,0))</f>
        <v>10</v>
      </c>
      <c r="D1603" s="88" t="s">
        <v>38</v>
      </c>
      <c r="E1603">
        <v>264527</v>
      </c>
    </row>
    <row r="1604" spans="1:5" x14ac:dyDescent="0.4">
      <c r="A1604" t="s">
        <v>683</v>
      </c>
      <c r="B1604" t="s">
        <v>684</v>
      </c>
      <c r="C1604">
        <f>INDEX(Categories!C:C,MATCH(D1604,Categories!D:D,0))</f>
        <v>15</v>
      </c>
      <c r="D1604" s="88" t="s">
        <v>42</v>
      </c>
      <c r="E1604">
        <v>0</v>
      </c>
    </row>
    <row r="1605" spans="1:5" x14ac:dyDescent="0.4">
      <c r="A1605" t="s">
        <v>683</v>
      </c>
      <c r="B1605" t="s">
        <v>684</v>
      </c>
      <c r="C1605">
        <f>INDEX(Categories!C:C,MATCH(D1605,Categories!D:D,0))</f>
        <v>16</v>
      </c>
      <c r="D1605" s="88" t="s">
        <v>45</v>
      </c>
      <c r="E1605">
        <v>0</v>
      </c>
    </row>
    <row r="1606" spans="1:5" x14ac:dyDescent="0.4">
      <c r="A1606" t="s">
        <v>683</v>
      </c>
      <c r="B1606" t="s">
        <v>684</v>
      </c>
      <c r="C1606">
        <f>INDEX(Categories!C:C,MATCH(D1606,Categories!D:D,0))</f>
        <v>17</v>
      </c>
      <c r="D1606" s="88" t="s">
        <v>46</v>
      </c>
      <c r="E1606">
        <v>0</v>
      </c>
    </row>
    <row r="1607" spans="1:5" x14ac:dyDescent="0.4">
      <c r="A1607" t="s">
        <v>683</v>
      </c>
      <c r="B1607" t="s">
        <v>684</v>
      </c>
      <c r="C1607">
        <f>INDEX(Categories!C:C,MATCH(D1607,Categories!D:D,0))</f>
        <v>18</v>
      </c>
      <c r="D1607" s="88" t="s">
        <v>47</v>
      </c>
      <c r="E1607">
        <v>0</v>
      </c>
    </row>
    <row r="1608" spans="1:5" x14ac:dyDescent="0.4">
      <c r="A1608" t="s">
        <v>683</v>
      </c>
      <c r="B1608" t="s">
        <v>684</v>
      </c>
      <c r="C1608">
        <f>INDEX(Categories!C:C,MATCH(D1608,Categories!D:D,0))</f>
        <v>20</v>
      </c>
      <c r="D1608" s="88" t="s">
        <v>49</v>
      </c>
      <c r="E1608">
        <v>0</v>
      </c>
    </row>
    <row r="1609" spans="1:5" x14ac:dyDescent="0.4">
      <c r="A1609" t="s">
        <v>683</v>
      </c>
      <c r="B1609" t="s">
        <v>684</v>
      </c>
      <c r="C1609">
        <f>INDEX(Categories!C:C,MATCH(D1609,Categories!D:D,0))</f>
        <v>21</v>
      </c>
      <c r="D1609" s="88" t="s">
        <v>50</v>
      </c>
      <c r="E1609">
        <v>0</v>
      </c>
    </row>
    <row r="1610" spans="1:5" x14ac:dyDescent="0.4">
      <c r="A1610" t="s">
        <v>683</v>
      </c>
      <c r="B1610" t="s">
        <v>684</v>
      </c>
      <c r="C1610">
        <f>INDEX(Categories!C:C,MATCH(D1610,Categories!D:D,0))</f>
        <v>22</v>
      </c>
      <c r="D1610" s="88" t="s">
        <v>51</v>
      </c>
      <c r="E1610">
        <v>15974</v>
      </c>
    </row>
    <row r="1611" spans="1:5" x14ac:dyDescent="0.4">
      <c r="A1611" t="s">
        <v>683</v>
      </c>
      <c r="B1611" t="s">
        <v>684</v>
      </c>
      <c r="C1611">
        <f>INDEX(Categories!C:C,MATCH(D1611,Categories!D:D,0))</f>
        <v>23</v>
      </c>
      <c r="D1611" s="88" t="s">
        <v>52</v>
      </c>
      <c r="E1611">
        <v>0</v>
      </c>
    </row>
    <row r="1612" spans="1:5" x14ac:dyDescent="0.4">
      <c r="A1612" t="s">
        <v>683</v>
      </c>
      <c r="B1612" t="s">
        <v>684</v>
      </c>
      <c r="C1612">
        <f>INDEX(Categories!C:C,MATCH(D1612,Categories!D:D,0))</f>
        <v>24</v>
      </c>
      <c r="D1612" s="88" t="s">
        <v>53</v>
      </c>
      <c r="E1612">
        <v>150</v>
      </c>
    </row>
    <row r="1613" spans="1:5" x14ac:dyDescent="0.4">
      <c r="A1613" t="s">
        <v>683</v>
      </c>
      <c r="B1613" t="s">
        <v>684</v>
      </c>
      <c r="C1613">
        <f>INDEX(Categories!C:C,MATCH(D1613,Categories!D:D,0))</f>
        <v>25</v>
      </c>
      <c r="D1613" s="88" t="s">
        <v>56</v>
      </c>
      <c r="E1613">
        <v>0</v>
      </c>
    </row>
    <row r="1614" spans="1:5" x14ac:dyDescent="0.4">
      <c r="A1614" t="s">
        <v>683</v>
      </c>
      <c r="B1614" t="s">
        <v>684</v>
      </c>
      <c r="C1614">
        <f>INDEX(Categories!C:C,MATCH(D1614,Categories!D:D,0))</f>
        <v>5</v>
      </c>
      <c r="D1614" s="88" t="s">
        <v>32</v>
      </c>
      <c r="E1614">
        <v>10550</v>
      </c>
    </row>
    <row r="1615" spans="1:5" x14ac:dyDescent="0.4">
      <c r="A1615" t="s">
        <v>683</v>
      </c>
      <c r="B1615" t="s">
        <v>684</v>
      </c>
      <c r="C1615">
        <f>INDEX(Categories!C:C,MATCH(D1615,Categories!D:D,0))</f>
        <v>8</v>
      </c>
      <c r="D1615" s="88" t="s">
        <v>36</v>
      </c>
      <c r="E1615">
        <v>0</v>
      </c>
    </row>
    <row r="1616" spans="1:5" x14ac:dyDescent="0.4">
      <c r="A1616" t="s">
        <v>683</v>
      </c>
      <c r="B1616" t="s">
        <v>684</v>
      </c>
      <c r="C1616">
        <f>INDEX(Categories!C:C,MATCH(D1616,Categories!D:D,0))</f>
        <v>9</v>
      </c>
      <c r="D1616" s="88" t="s">
        <v>37</v>
      </c>
      <c r="E1616">
        <v>0</v>
      </c>
    </row>
    <row r="1617" spans="1:5" x14ac:dyDescent="0.4">
      <c r="A1617" t="s">
        <v>683</v>
      </c>
      <c r="B1617" t="s">
        <v>684</v>
      </c>
      <c r="C1617">
        <f>INDEX(Categories!C:C,MATCH(D1617,Categories!D:D,0))</f>
        <v>11</v>
      </c>
      <c r="D1617" s="88" t="s">
        <v>601</v>
      </c>
      <c r="E1617">
        <v>0</v>
      </c>
    </row>
    <row r="1618" spans="1:5" x14ac:dyDescent="0.4">
      <c r="A1618" t="s">
        <v>683</v>
      </c>
      <c r="B1618" t="s">
        <v>684</v>
      </c>
      <c r="C1618">
        <f>INDEX(Categories!C:C,MATCH(D1618,Categories!D:D,0))</f>
        <v>12</v>
      </c>
      <c r="D1618" s="88" t="s">
        <v>602</v>
      </c>
      <c r="E1618">
        <v>0</v>
      </c>
    </row>
    <row r="1619" spans="1:5" x14ac:dyDescent="0.4">
      <c r="A1619" t="s">
        <v>683</v>
      </c>
      <c r="B1619" t="s">
        <v>684</v>
      </c>
      <c r="C1619">
        <f>INDEX(Categories!C:C,MATCH(D1619,Categories!D:D,0))</f>
        <v>13</v>
      </c>
      <c r="D1619" s="88" t="s">
        <v>604</v>
      </c>
      <c r="E1619">
        <v>0</v>
      </c>
    </row>
    <row r="1620" spans="1:5" x14ac:dyDescent="0.4">
      <c r="A1620" t="s">
        <v>683</v>
      </c>
      <c r="B1620" t="s">
        <v>684</v>
      </c>
      <c r="C1620">
        <f>INDEX(Categories!C:C,MATCH(D1620,Categories!D:D,0))</f>
        <v>14</v>
      </c>
      <c r="D1620" s="88" t="s">
        <v>41</v>
      </c>
      <c r="E1620">
        <v>0</v>
      </c>
    </row>
    <row r="1621" spans="1:5" x14ac:dyDescent="0.4">
      <c r="A1621" t="s">
        <v>683</v>
      </c>
      <c r="B1621" t="s">
        <v>684</v>
      </c>
      <c r="C1621">
        <f>INDEX(Categories!C:C,MATCH(D1621,Categories!D:D,0))</f>
        <v>19</v>
      </c>
      <c r="D1621" s="88" t="s">
        <v>48</v>
      </c>
      <c r="E1621">
        <v>0</v>
      </c>
    </row>
    <row r="1622" spans="1:5" x14ac:dyDescent="0.4">
      <c r="A1622" t="s">
        <v>683</v>
      </c>
      <c r="B1622" t="s">
        <v>684</v>
      </c>
      <c r="C1622">
        <f>INDEX(Categories!C:C,MATCH(D1622,Categories!D:D,0))</f>
        <v>26</v>
      </c>
      <c r="D1622" s="88" t="s">
        <v>57</v>
      </c>
      <c r="E1622">
        <v>0</v>
      </c>
    </row>
    <row r="1623" spans="1:5" x14ac:dyDescent="0.4">
      <c r="A1623" t="s">
        <v>683</v>
      </c>
      <c r="B1623" t="s">
        <v>684</v>
      </c>
      <c r="C1623">
        <f>INDEX(Categories!C:C,MATCH(D1623,Categories!D:D,0))</f>
        <v>27</v>
      </c>
      <c r="D1623" s="88" t="s">
        <v>58</v>
      </c>
      <c r="E1623">
        <v>0</v>
      </c>
    </row>
    <row r="1624" spans="1:5" x14ac:dyDescent="0.4">
      <c r="A1624" t="s">
        <v>683</v>
      </c>
      <c r="B1624" t="s">
        <v>684</v>
      </c>
      <c r="C1624">
        <f>INDEX(Categories!C:C,MATCH(D1624,Categories!D:D,0))</f>
        <v>28</v>
      </c>
      <c r="D1624" s="88" t="s">
        <v>59</v>
      </c>
      <c r="E1624">
        <v>0</v>
      </c>
    </row>
    <row r="1625" spans="1:5" x14ac:dyDescent="0.4">
      <c r="A1625" t="s">
        <v>683</v>
      </c>
      <c r="B1625" t="s">
        <v>684</v>
      </c>
      <c r="C1625">
        <f>INDEX(Categories!C:C,MATCH(D1625,Categories!D:D,0))</f>
        <v>29</v>
      </c>
      <c r="D1625" s="88" t="s">
        <v>92</v>
      </c>
      <c r="E1625">
        <v>0</v>
      </c>
    </row>
    <row r="1626" spans="1:5" x14ac:dyDescent="0.4">
      <c r="A1626" t="s">
        <v>685</v>
      </c>
      <c r="B1626" t="s">
        <v>686</v>
      </c>
      <c r="C1626">
        <f>INDEX(Categories!C:C,MATCH(D1626,Categories!D:D,0))</f>
        <v>1</v>
      </c>
      <c r="D1626" s="88" t="s">
        <v>595</v>
      </c>
      <c r="E1626">
        <v>0</v>
      </c>
    </row>
    <row r="1627" spans="1:5" x14ac:dyDescent="0.4">
      <c r="A1627" t="s">
        <v>685</v>
      </c>
      <c r="B1627" t="s">
        <v>686</v>
      </c>
      <c r="C1627">
        <f>INDEX(Categories!C:C,MATCH(D1627,Categories!D:D,0))</f>
        <v>2</v>
      </c>
      <c r="D1627" s="88" t="s">
        <v>597</v>
      </c>
      <c r="E1627">
        <v>0</v>
      </c>
    </row>
    <row r="1628" spans="1:5" x14ac:dyDescent="0.4">
      <c r="A1628" t="s">
        <v>685</v>
      </c>
      <c r="B1628" t="s">
        <v>686</v>
      </c>
      <c r="C1628">
        <f>INDEX(Categories!C:C,MATCH(D1628,Categories!D:D,0))</f>
        <v>3</v>
      </c>
      <c r="D1628" s="88" t="s">
        <v>30</v>
      </c>
      <c r="E1628">
        <v>0</v>
      </c>
    </row>
    <row r="1629" spans="1:5" x14ac:dyDescent="0.4">
      <c r="A1629" t="s">
        <v>685</v>
      </c>
      <c r="B1629" t="s">
        <v>686</v>
      </c>
      <c r="C1629">
        <f>INDEX(Categories!C:C,MATCH(D1629,Categories!D:D,0))</f>
        <v>4</v>
      </c>
      <c r="D1629" s="88" t="s">
        <v>31</v>
      </c>
      <c r="E1629">
        <v>0</v>
      </c>
    </row>
    <row r="1630" spans="1:5" x14ac:dyDescent="0.4">
      <c r="A1630" t="s">
        <v>685</v>
      </c>
      <c r="B1630" t="s">
        <v>686</v>
      </c>
      <c r="C1630">
        <f>INDEX(Categories!C:C,MATCH(D1630,Categories!D:D,0))</f>
        <v>6</v>
      </c>
      <c r="D1630" s="88" t="s">
        <v>34</v>
      </c>
      <c r="E1630">
        <v>0</v>
      </c>
    </row>
    <row r="1631" spans="1:5" x14ac:dyDescent="0.4">
      <c r="A1631" t="s">
        <v>685</v>
      </c>
      <c r="B1631" t="s">
        <v>686</v>
      </c>
      <c r="C1631">
        <f>INDEX(Categories!C:C,MATCH(D1631,Categories!D:D,0))</f>
        <v>7</v>
      </c>
      <c r="D1631" s="88" t="s">
        <v>35</v>
      </c>
      <c r="E1631">
        <v>100000</v>
      </c>
    </row>
    <row r="1632" spans="1:5" x14ac:dyDescent="0.4">
      <c r="A1632" t="s">
        <v>685</v>
      </c>
      <c r="B1632" t="s">
        <v>686</v>
      </c>
      <c r="C1632">
        <f>INDEX(Categories!C:C,MATCH(D1632,Categories!D:D,0))</f>
        <v>10</v>
      </c>
      <c r="D1632" s="88" t="s">
        <v>38</v>
      </c>
      <c r="E1632">
        <v>25000</v>
      </c>
    </row>
    <row r="1633" spans="1:5" x14ac:dyDescent="0.4">
      <c r="A1633" t="s">
        <v>685</v>
      </c>
      <c r="B1633" t="s">
        <v>686</v>
      </c>
      <c r="C1633">
        <f>INDEX(Categories!C:C,MATCH(D1633,Categories!D:D,0))</f>
        <v>15</v>
      </c>
      <c r="D1633" s="88" t="s">
        <v>42</v>
      </c>
      <c r="E1633">
        <v>0</v>
      </c>
    </row>
    <row r="1634" spans="1:5" x14ac:dyDescent="0.4">
      <c r="A1634" t="s">
        <v>685</v>
      </c>
      <c r="B1634" t="s">
        <v>686</v>
      </c>
      <c r="C1634">
        <f>INDEX(Categories!C:C,MATCH(D1634,Categories!D:D,0))</f>
        <v>16</v>
      </c>
      <c r="D1634" s="88" t="s">
        <v>45</v>
      </c>
      <c r="E1634">
        <v>0</v>
      </c>
    </row>
    <row r="1635" spans="1:5" x14ac:dyDescent="0.4">
      <c r="A1635" t="s">
        <v>685</v>
      </c>
      <c r="B1635" t="s">
        <v>686</v>
      </c>
      <c r="C1635">
        <f>INDEX(Categories!C:C,MATCH(D1635,Categories!D:D,0))</f>
        <v>17</v>
      </c>
      <c r="D1635" s="88" t="s">
        <v>46</v>
      </c>
      <c r="E1635">
        <v>0</v>
      </c>
    </row>
    <row r="1636" spans="1:5" x14ac:dyDescent="0.4">
      <c r="A1636" t="s">
        <v>685</v>
      </c>
      <c r="B1636" t="s">
        <v>686</v>
      </c>
      <c r="C1636">
        <f>INDEX(Categories!C:C,MATCH(D1636,Categories!D:D,0))</f>
        <v>18</v>
      </c>
      <c r="D1636" s="88" t="s">
        <v>47</v>
      </c>
      <c r="E1636">
        <v>0</v>
      </c>
    </row>
    <row r="1637" spans="1:5" x14ac:dyDescent="0.4">
      <c r="A1637" t="s">
        <v>685</v>
      </c>
      <c r="B1637" t="s">
        <v>686</v>
      </c>
      <c r="C1637">
        <f>INDEX(Categories!C:C,MATCH(D1637,Categories!D:D,0))</f>
        <v>20</v>
      </c>
      <c r="D1637" s="88" t="s">
        <v>49</v>
      </c>
      <c r="E1637">
        <v>0</v>
      </c>
    </row>
    <row r="1638" spans="1:5" x14ac:dyDescent="0.4">
      <c r="A1638" t="s">
        <v>685</v>
      </c>
      <c r="B1638" t="s">
        <v>686</v>
      </c>
      <c r="C1638">
        <f>INDEX(Categories!C:C,MATCH(D1638,Categories!D:D,0))</f>
        <v>21</v>
      </c>
      <c r="D1638" s="88" t="s">
        <v>50</v>
      </c>
      <c r="E1638">
        <v>0</v>
      </c>
    </row>
    <row r="1639" spans="1:5" x14ac:dyDescent="0.4">
      <c r="A1639" t="s">
        <v>685</v>
      </c>
      <c r="B1639" t="s">
        <v>686</v>
      </c>
      <c r="C1639">
        <f>INDEX(Categories!C:C,MATCH(D1639,Categories!D:D,0))</f>
        <v>22</v>
      </c>
      <c r="D1639" s="88" t="s">
        <v>51</v>
      </c>
      <c r="E1639">
        <v>0</v>
      </c>
    </row>
    <row r="1640" spans="1:5" x14ac:dyDescent="0.4">
      <c r="A1640" t="s">
        <v>685</v>
      </c>
      <c r="B1640" t="s">
        <v>686</v>
      </c>
      <c r="C1640">
        <f>INDEX(Categories!C:C,MATCH(D1640,Categories!D:D,0))</f>
        <v>23</v>
      </c>
      <c r="D1640" s="88" t="s">
        <v>52</v>
      </c>
      <c r="E1640">
        <v>0</v>
      </c>
    </row>
    <row r="1641" spans="1:5" x14ac:dyDescent="0.4">
      <c r="A1641" t="s">
        <v>685</v>
      </c>
      <c r="B1641" t="s">
        <v>686</v>
      </c>
      <c r="C1641">
        <f>INDEX(Categories!C:C,MATCH(D1641,Categories!D:D,0))</f>
        <v>24</v>
      </c>
      <c r="D1641" s="88" t="s">
        <v>53</v>
      </c>
      <c r="E1641">
        <v>0</v>
      </c>
    </row>
    <row r="1642" spans="1:5" x14ac:dyDescent="0.4">
      <c r="A1642" t="s">
        <v>685</v>
      </c>
      <c r="B1642" t="s">
        <v>686</v>
      </c>
      <c r="C1642">
        <f>INDEX(Categories!C:C,MATCH(D1642,Categories!D:D,0))</f>
        <v>25</v>
      </c>
      <c r="D1642" s="88" t="s">
        <v>56</v>
      </c>
      <c r="E1642">
        <v>0</v>
      </c>
    </row>
    <row r="1643" spans="1:5" x14ac:dyDescent="0.4">
      <c r="A1643" t="s">
        <v>685</v>
      </c>
      <c r="B1643" t="s">
        <v>686</v>
      </c>
      <c r="C1643">
        <f>INDEX(Categories!C:C,MATCH(D1643,Categories!D:D,0))</f>
        <v>5</v>
      </c>
      <c r="D1643" s="88" t="s">
        <v>32</v>
      </c>
      <c r="E1643">
        <v>10000</v>
      </c>
    </row>
    <row r="1644" spans="1:5" x14ac:dyDescent="0.4">
      <c r="A1644" t="s">
        <v>685</v>
      </c>
      <c r="B1644" t="s">
        <v>686</v>
      </c>
      <c r="C1644">
        <f>INDEX(Categories!C:C,MATCH(D1644,Categories!D:D,0))</f>
        <v>8</v>
      </c>
      <c r="D1644" s="88" t="s">
        <v>36</v>
      </c>
      <c r="E1644">
        <v>10000</v>
      </c>
    </row>
    <row r="1645" spans="1:5" x14ac:dyDescent="0.4">
      <c r="A1645" t="s">
        <v>685</v>
      </c>
      <c r="B1645" t="s">
        <v>686</v>
      </c>
      <c r="C1645">
        <f>INDEX(Categories!C:C,MATCH(D1645,Categories!D:D,0))</f>
        <v>9</v>
      </c>
      <c r="D1645" s="88" t="s">
        <v>37</v>
      </c>
      <c r="E1645">
        <v>0</v>
      </c>
    </row>
    <row r="1646" spans="1:5" x14ac:dyDescent="0.4">
      <c r="A1646" t="s">
        <v>685</v>
      </c>
      <c r="B1646" t="s">
        <v>686</v>
      </c>
      <c r="C1646">
        <f>INDEX(Categories!C:C,MATCH(D1646,Categories!D:D,0))</f>
        <v>11</v>
      </c>
      <c r="D1646" s="88" t="s">
        <v>601</v>
      </c>
      <c r="E1646">
        <v>0</v>
      </c>
    </row>
    <row r="1647" spans="1:5" x14ac:dyDescent="0.4">
      <c r="A1647" t="s">
        <v>685</v>
      </c>
      <c r="B1647" t="s">
        <v>686</v>
      </c>
      <c r="C1647">
        <f>INDEX(Categories!C:C,MATCH(D1647,Categories!D:D,0))</f>
        <v>12</v>
      </c>
      <c r="D1647" s="88" t="s">
        <v>602</v>
      </c>
      <c r="E1647">
        <v>0</v>
      </c>
    </row>
    <row r="1648" spans="1:5" x14ac:dyDescent="0.4">
      <c r="A1648" t="s">
        <v>685</v>
      </c>
      <c r="B1648" t="s">
        <v>686</v>
      </c>
      <c r="C1648">
        <f>INDEX(Categories!C:C,MATCH(D1648,Categories!D:D,0))</f>
        <v>13</v>
      </c>
      <c r="D1648" s="88" t="s">
        <v>604</v>
      </c>
      <c r="E1648">
        <v>77000</v>
      </c>
    </row>
    <row r="1649" spans="1:5" x14ac:dyDescent="0.4">
      <c r="A1649" t="s">
        <v>685</v>
      </c>
      <c r="B1649" t="s">
        <v>686</v>
      </c>
      <c r="C1649">
        <f>INDEX(Categories!C:C,MATCH(D1649,Categories!D:D,0))</f>
        <v>14</v>
      </c>
      <c r="D1649" s="88" t="s">
        <v>41</v>
      </c>
      <c r="E1649">
        <v>0</v>
      </c>
    </row>
    <row r="1650" spans="1:5" x14ac:dyDescent="0.4">
      <c r="A1650" t="s">
        <v>685</v>
      </c>
      <c r="B1650" t="s">
        <v>686</v>
      </c>
      <c r="C1650">
        <f>INDEX(Categories!C:C,MATCH(D1650,Categories!D:D,0))</f>
        <v>19</v>
      </c>
      <c r="D1650" s="88" t="s">
        <v>48</v>
      </c>
      <c r="E1650">
        <v>0</v>
      </c>
    </row>
    <row r="1651" spans="1:5" x14ac:dyDescent="0.4">
      <c r="A1651" t="s">
        <v>685</v>
      </c>
      <c r="B1651" t="s">
        <v>686</v>
      </c>
      <c r="C1651">
        <f>INDEX(Categories!C:C,MATCH(D1651,Categories!D:D,0))</f>
        <v>26</v>
      </c>
      <c r="D1651" s="88" t="s">
        <v>57</v>
      </c>
      <c r="E1651">
        <v>0</v>
      </c>
    </row>
    <row r="1652" spans="1:5" x14ac:dyDescent="0.4">
      <c r="A1652" t="s">
        <v>685</v>
      </c>
      <c r="B1652" t="s">
        <v>686</v>
      </c>
      <c r="C1652">
        <f>INDEX(Categories!C:C,MATCH(D1652,Categories!D:D,0))</f>
        <v>27</v>
      </c>
      <c r="D1652" s="88" t="s">
        <v>58</v>
      </c>
      <c r="E1652">
        <v>0</v>
      </c>
    </row>
    <row r="1653" spans="1:5" x14ac:dyDescent="0.4">
      <c r="A1653" t="s">
        <v>685</v>
      </c>
      <c r="B1653" t="s">
        <v>686</v>
      </c>
      <c r="C1653">
        <f>INDEX(Categories!C:C,MATCH(D1653,Categories!D:D,0))</f>
        <v>28</v>
      </c>
      <c r="D1653" s="88" t="s">
        <v>59</v>
      </c>
      <c r="E1653">
        <v>0</v>
      </c>
    </row>
    <row r="1654" spans="1:5" x14ac:dyDescent="0.4">
      <c r="A1654" t="s">
        <v>685</v>
      </c>
      <c r="B1654" t="s">
        <v>686</v>
      </c>
      <c r="C1654">
        <f>INDEX(Categories!C:C,MATCH(D1654,Categories!D:D,0))</f>
        <v>29</v>
      </c>
      <c r="D1654" s="88" t="s">
        <v>92</v>
      </c>
      <c r="E1654">
        <v>0</v>
      </c>
    </row>
    <row r="1655" spans="1:5" x14ac:dyDescent="0.4">
      <c r="A1655" t="s">
        <v>687</v>
      </c>
      <c r="B1655" t="s">
        <v>688</v>
      </c>
      <c r="C1655">
        <f>INDEX(Categories!C:C,MATCH(D1655,Categories!D:D,0))</f>
        <v>1</v>
      </c>
      <c r="D1655" s="88" t="s">
        <v>595</v>
      </c>
      <c r="E1655">
        <v>30024</v>
      </c>
    </row>
    <row r="1656" spans="1:5" x14ac:dyDescent="0.4">
      <c r="A1656" t="s">
        <v>687</v>
      </c>
      <c r="B1656" t="s">
        <v>688</v>
      </c>
      <c r="C1656">
        <f>INDEX(Categories!C:C,MATCH(D1656,Categories!D:D,0))</f>
        <v>2</v>
      </c>
      <c r="D1656" s="88" t="s">
        <v>597</v>
      </c>
      <c r="E1656">
        <v>0</v>
      </c>
    </row>
    <row r="1657" spans="1:5" x14ac:dyDescent="0.4">
      <c r="A1657" t="s">
        <v>687</v>
      </c>
      <c r="B1657" t="s">
        <v>688</v>
      </c>
      <c r="C1657">
        <f>INDEX(Categories!C:C,MATCH(D1657,Categories!D:D,0))</f>
        <v>3</v>
      </c>
      <c r="D1657" s="88" t="s">
        <v>30</v>
      </c>
      <c r="E1657">
        <v>162933</v>
      </c>
    </row>
    <row r="1658" spans="1:5" x14ac:dyDescent="0.4">
      <c r="A1658" t="s">
        <v>687</v>
      </c>
      <c r="B1658" t="s">
        <v>688</v>
      </c>
      <c r="C1658">
        <f>INDEX(Categories!C:C,MATCH(D1658,Categories!D:D,0))</f>
        <v>4</v>
      </c>
      <c r="D1658" s="88" t="s">
        <v>31</v>
      </c>
      <c r="E1658">
        <v>7000</v>
      </c>
    </row>
    <row r="1659" spans="1:5" x14ac:dyDescent="0.4">
      <c r="A1659" t="s">
        <v>687</v>
      </c>
      <c r="B1659" t="s">
        <v>688</v>
      </c>
      <c r="C1659">
        <f>INDEX(Categories!C:C,MATCH(D1659,Categories!D:D,0))</f>
        <v>6</v>
      </c>
      <c r="D1659" s="88" t="s">
        <v>34</v>
      </c>
      <c r="E1659">
        <v>16000</v>
      </c>
    </row>
    <row r="1660" spans="1:5" x14ac:dyDescent="0.4">
      <c r="A1660" t="s">
        <v>687</v>
      </c>
      <c r="B1660" t="s">
        <v>688</v>
      </c>
      <c r="C1660">
        <f>INDEX(Categories!C:C,MATCH(D1660,Categories!D:D,0))</f>
        <v>7</v>
      </c>
      <c r="D1660" s="88" t="s">
        <v>35</v>
      </c>
      <c r="E1660">
        <v>36051</v>
      </c>
    </row>
    <row r="1661" spans="1:5" x14ac:dyDescent="0.4">
      <c r="A1661" t="s">
        <v>687</v>
      </c>
      <c r="B1661" t="s">
        <v>688</v>
      </c>
      <c r="C1661">
        <f>INDEX(Categories!C:C,MATCH(D1661,Categories!D:D,0))</f>
        <v>10</v>
      </c>
      <c r="D1661" s="88" t="s">
        <v>38</v>
      </c>
      <c r="E1661">
        <v>41457</v>
      </c>
    </row>
    <row r="1662" spans="1:5" x14ac:dyDescent="0.4">
      <c r="A1662" t="s">
        <v>687</v>
      </c>
      <c r="B1662" t="s">
        <v>688</v>
      </c>
      <c r="C1662">
        <f>INDEX(Categories!C:C,MATCH(D1662,Categories!D:D,0))</f>
        <v>15</v>
      </c>
      <c r="D1662" s="88" t="s">
        <v>42</v>
      </c>
      <c r="E1662">
        <v>0</v>
      </c>
    </row>
    <row r="1663" spans="1:5" x14ac:dyDescent="0.4">
      <c r="A1663" t="s">
        <v>687</v>
      </c>
      <c r="B1663" t="s">
        <v>688</v>
      </c>
      <c r="C1663">
        <f>INDEX(Categories!C:C,MATCH(D1663,Categories!D:D,0))</f>
        <v>16</v>
      </c>
      <c r="D1663" s="88" t="s">
        <v>45</v>
      </c>
      <c r="E1663">
        <v>0</v>
      </c>
    </row>
    <row r="1664" spans="1:5" x14ac:dyDescent="0.4">
      <c r="A1664" t="s">
        <v>687</v>
      </c>
      <c r="B1664" t="s">
        <v>688</v>
      </c>
      <c r="C1664">
        <f>INDEX(Categories!C:C,MATCH(D1664,Categories!D:D,0))</f>
        <v>17</v>
      </c>
      <c r="D1664" s="88" t="s">
        <v>46</v>
      </c>
      <c r="E1664">
        <v>0</v>
      </c>
    </row>
    <row r="1665" spans="1:5" x14ac:dyDescent="0.4">
      <c r="A1665" t="s">
        <v>687</v>
      </c>
      <c r="B1665" t="s">
        <v>688</v>
      </c>
      <c r="C1665">
        <f>INDEX(Categories!C:C,MATCH(D1665,Categories!D:D,0))</f>
        <v>18</v>
      </c>
      <c r="D1665" s="88" t="s">
        <v>47</v>
      </c>
      <c r="E1665">
        <v>559963</v>
      </c>
    </row>
    <row r="1666" spans="1:5" x14ac:dyDescent="0.4">
      <c r="A1666" t="s">
        <v>687</v>
      </c>
      <c r="B1666" t="s">
        <v>688</v>
      </c>
      <c r="C1666">
        <f>INDEX(Categories!C:C,MATCH(D1666,Categories!D:D,0))</f>
        <v>20</v>
      </c>
      <c r="D1666" s="88" t="s">
        <v>49</v>
      </c>
      <c r="E1666">
        <v>0</v>
      </c>
    </row>
    <row r="1667" spans="1:5" x14ac:dyDescent="0.4">
      <c r="A1667" t="s">
        <v>687</v>
      </c>
      <c r="B1667" t="s">
        <v>688</v>
      </c>
      <c r="C1667">
        <f>INDEX(Categories!C:C,MATCH(D1667,Categories!D:D,0))</f>
        <v>21</v>
      </c>
      <c r="D1667" s="88" t="s">
        <v>50</v>
      </c>
      <c r="E1667">
        <v>0</v>
      </c>
    </row>
    <row r="1668" spans="1:5" x14ac:dyDescent="0.4">
      <c r="A1668" t="s">
        <v>687</v>
      </c>
      <c r="B1668" t="s">
        <v>688</v>
      </c>
      <c r="C1668">
        <f>INDEX(Categories!C:C,MATCH(D1668,Categories!D:D,0))</f>
        <v>22</v>
      </c>
      <c r="D1668" s="88" t="s">
        <v>51</v>
      </c>
      <c r="E1668">
        <v>12825</v>
      </c>
    </row>
    <row r="1669" spans="1:5" x14ac:dyDescent="0.4">
      <c r="A1669" t="s">
        <v>687</v>
      </c>
      <c r="B1669" t="s">
        <v>688</v>
      </c>
      <c r="C1669">
        <f>INDEX(Categories!C:C,MATCH(D1669,Categories!D:D,0))</f>
        <v>23</v>
      </c>
      <c r="D1669" s="88" t="s">
        <v>52</v>
      </c>
      <c r="E1669">
        <v>3640</v>
      </c>
    </row>
    <row r="1670" spans="1:5" x14ac:dyDescent="0.4">
      <c r="A1670" t="s">
        <v>687</v>
      </c>
      <c r="B1670" t="s">
        <v>688</v>
      </c>
      <c r="C1670">
        <f>INDEX(Categories!C:C,MATCH(D1670,Categories!D:D,0))</f>
        <v>24</v>
      </c>
      <c r="D1670" s="88" t="s">
        <v>53</v>
      </c>
      <c r="E1670">
        <v>27606</v>
      </c>
    </row>
    <row r="1671" spans="1:5" x14ac:dyDescent="0.4">
      <c r="A1671" t="s">
        <v>687</v>
      </c>
      <c r="B1671" t="s">
        <v>688</v>
      </c>
      <c r="C1671">
        <f>INDEX(Categories!C:C,MATCH(D1671,Categories!D:D,0))</f>
        <v>25</v>
      </c>
      <c r="D1671" s="88" t="s">
        <v>56</v>
      </c>
      <c r="E1671">
        <v>0</v>
      </c>
    </row>
    <row r="1672" spans="1:5" x14ac:dyDescent="0.4">
      <c r="A1672" t="s">
        <v>687</v>
      </c>
      <c r="B1672" t="s">
        <v>688</v>
      </c>
      <c r="C1672">
        <f>INDEX(Categories!C:C,MATCH(D1672,Categories!D:D,0))</f>
        <v>5</v>
      </c>
      <c r="D1672" s="88" t="s">
        <v>32</v>
      </c>
      <c r="E1672">
        <v>39429</v>
      </c>
    </row>
    <row r="1673" spans="1:5" x14ac:dyDescent="0.4">
      <c r="A1673" t="s">
        <v>687</v>
      </c>
      <c r="B1673" t="s">
        <v>688</v>
      </c>
      <c r="C1673">
        <f>INDEX(Categories!C:C,MATCH(D1673,Categories!D:D,0))</f>
        <v>8</v>
      </c>
      <c r="D1673" s="88" t="s">
        <v>36</v>
      </c>
      <c r="E1673">
        <v>0</v>
      </c>
    </row>
    <row r="1674" spans="1:5" x14ac:dyDescent="0.4">
      <c r="A1674" t="s">
        <v>687</v>
      </c>
      <c r="B1674" t="s">
        <v>688</v>
      </c>
      <c r="C1674">
        <f>INDEX(Categories!C:C,MATCH(D1674,Categories!D:D,0))</f>
        <v>9</v>
      </c>
      <c r="D1674" s="88" t="s">
        <v>37</v>
      </c>
      <c r="E1674">
        <v>3000</v>
      </c>
    </row>
    <row r="1675" spans="1:5" x14ac:dyDescent="0.4">
      <c r="A1675" t="s">
        <v>687</v>
      </c>
      <c r="B1675" t="s">
        <v>688</v>
      </c>
      <c r="C1675">
        <f>INDEX(Categories!C:C,MATCH(D1675,Categories!D:D,0))</f>
        <v>11</v>
      </c>
      <c r="D1675" s="88" t="s">
        <v>601</v>
      </c>
      <c r="E1675">
        <v>417000</v>
      </c>
    </row>
    <row r="1676" spans="1:5" x14ac:dyDescent="0.4">
      <c r="A1676" t="s">
        <v>687</v>
      </c>
      <c r="B1676" t="s">
        <v>688</v>
      </c>
      <c r="C1676">
        <f>INDEX(Categories!C:C,MATCH(D1676,Categories!D:D,0))</f>
        <v>12</v>
      </c>
      <c r="D1676" s="88" t="s">
        <v>602</v>
      </c>
      <c r="E1676">
        <v>0</v>
      </c>
    </row>
    <row r="1677" spans="1:5" x14ac:dyDescent="0.4">
      <c r="A1677" t="s">
        <v>687</v>
      </c>
      <c r="B1677" t="s">
        <v>688</v>
      </c>
      <c r="C1677">
        <f>INDEX(Categories!C:C,MATCH(D1677,Categories!D:D,0))</f>
        <v>13</v>
      </c>
      <c r="D1677" s="88" t="s">
        <v>604</v>
      </c>
      <c r="E1677">
        <v>0</v>
      </c>
    </row>
    <row r="1678" spans="1:5" x14ac:dyDescent="0.4">
      <c r="A1678" t="s">
        <v>687</v>
      </c>
      <c r="B1678" t="s">
        <v>688</v>
      </c>
      <c r="C1678">
        <f>INDEX(Categories!C:C,MATCH(D1678,Categories!D:D,0))</f>
        <v>14</v>
      </c>
      <c r="D1678" s="88" t="s">
        <v>41</v>
      </c>
      <c r="E1678">
        <v>0</v>
      </c>
    </row>
    <row r="1679" spans="1:5" x14ac:dyDescent="0.4">
      <c r="A1679" t="s">
        <v>687</v>
      </c>
      <c r="B1679" t="s">
        <v>688</v>
      </c>
      <c r="C1679">
        <f>INDEX(Categories!C:C,MATCH(D1679,Categories!D:D,0))</f>
        <v>19</v>
      </c>
      <c r="D1679" s="88" t="s">
        <v>48</v>
      </c>
      <c r="E1679">
        <v>577750</v>
      </c>
    </row>
    <row r="1680" spans="1:5" x14ac:dyDescent="0.4">
      <c r="A1680" t="s">
        <v>687</v>
      </c>
      <c r="B1680" t="s">
        <v>688</v>
      </c>
      <c r="C1680">
        <f>INDEX(Categories!C:C,MATCH(D1680,Categories!D:D,0))</f>
        <v>26</v>
      </c>
      <c r="D1680" s="88" t="s">
        <v>57</v>
      </c>
      <c r="E1680">
        <v>0</v>
      </c>
    </row>
    <row r="1681" spans="1:5" x14ac:dyDescent="0.4">
      <c r="A1681" t="s">
        <v>687</v>
      </c>
      <c r="B1681" t="s">
        <v>688</v>
      </c>
      <c r="C1681">
        <f>INDEX(Categories!C:C,MATCH(D1681,Categories!D:D,0))</f>
        <v>27</v>
      </c>
      <c r="D1681" s="88" t="s">
        <v>58</v>
      </c>
      <c r="E1681">
        <v>1250000</v>
      </c>
    </row>
    <row r="1682" spans="1:5" x14ac:dyDescent="0.4">
      <c r="A1682" t="s">
        <v>687</v>
      </c>
      <c r="B1682" t="s">
        <v>688</v>
      </c>
      <c r="C1682">
        <f>INDEX(Categories!C:C,MATCH(D1682,Categories!D:D,0))</f>
        <v>28</v>
      </c>
      <c r="D1682" s="88" t="s">
        <v>59</v>
      </c>
      <c r="E1682">
        <v>0</v>
      </c>
    </row>
    <row r="1683" spans="1:5" x14ac:dyDescent="0.4">
      <c r="A1683" t="s">
        <v>687</v>
      </c>
      <c r="B1683" t="s">
        <v>688</v>
      </c>
      <c r="C1683">
        <f>INDEX(Categories!C:C,MATCH(D1683,Categories!D:D,0))</f>
        <v>29</v>
      </c>
      <c r="D1683" s="88" t="s">
        <v>92</v>
      </c>
      <c r="E1683">
        <v>0</v>
      </c>
    </row>
    <row r="1684" spans="1:5" x14ac:dyDescent="0.4">
      <c r="A1684" t="s">
        <v>176</v>
      </c>
      <c r="B1684" t="s">
        <v>175</v>
      </c>
      <c r="C1684">
        <f>INDEX(Categories!C:C,MATCH(D1684,Categories!D:D,0))</f>
        <v>1</v>
      </c>
      <c r="D1684" s="88" t="s">
        <v>595</v>
      </c>
      <c r="E1684">
        <v>0</v>
      </c>
    </row>
    <row r="1685" spans="1:5" x14ac:dyDescent="0.4">
      <c r="A1685" t="s">
        <v>176</v>
      </c>
      <c r="B1685" t="s">
        <v>175</v>
      </c>
      <c r="C1685">
        <f>INDEX(Categories!C:C,MATCH(D1685,Categories!D:D,0))</f>
        <v>2</v>
      </c>
      <c r="D1685" s="88" t="s">
        <v>597</v>
      </c>
      <c r="E1685">
        <v>0</v>
      </c>
    </row>
    <row r="1686" spans="1:5" x14ac:dyDescent="0.4">
      <c r="A1686" t="s">
        <v>176</v>
      </c>
      <c r="B1686" t="s">
        <v>175</v>
      </c>
      <c r="C1686">
        <f>INDEX(Categories!C:C,MATCH(D1686,Categories!D:D,0))</f>
        <v>3</v>
      </c>
      <c r="D1686" s="88" t="s">
        <v>30</v>
      </c>
      <c r="E1686">
        <v>0</v>
      </c>
    </row>
    <row r="1687" spans="1:5" x14ac:dyDescent="0.4">
      <c r="A1687" t="s">
        <v>176</v>
      </c>
      <c r="B1687" t="s">
        <v>175</v>
      </c>
      <c r="C1687">
        <f>INDEX(Categories!C:C,MATCH(D1687,Categories!D:D,0))</f>
        <v>4</v>
      </c>
      <c r="D1687" s="88" t="s">
        <v>31</v>
      </c>
      <c r="E1687">
        <v>0</v>
      </c>
    </row>
    <row r="1688" spans="1:5" x14ac:dyDescent="0.4">
      <c r="A1688" t="s">
        <v>176</v>
      </c>
      <c r="B1688" t="s">
        <v>175</v>
      </c>
      <c r="C1688">
        <f>INDEX(Categories!C:C,MATCH(D1688,Categories!D:D,0))</f>
        <v>6</v>
      </c>
      <c r="D1688" s="88" t="s">
        <v>34</v>
      </c>
      <c r="E1688">
        <v>0</v>
      </c>
    </row>
    <row r="1689" spans="1:5" x14ac:dyDescent="0.4">
      <c r="A1689" t="s">
        <v>176</v>
      </c>
      <c r="B1689" t="s">
        <v>175</v>
      </c>
      <c r="C1689">
        <f>INDEX(Categories!C:C,MATCH(D1689,Categories!D:D,0))</f>
        <v>7</v>
      </c>
      <c r="D1689" s="88" t="s">
        <v>35</v>
      </c>
      <c r="E1689">
        <v>5036</v>
      </c>
    </row>
    <row r="1690" spans="1:5" x14ac:dyDescent="0.4">
      <c r="A1690" t="s">
        <v>176</v>
      </c>
      <c r="B1690" t="s">
        <v>175</v>
      </c>
      <c r="C1690">
        <f>INDEX(Categories!C:C,MATCH(D1690,Categories!D:D,0))</f>
        <v>10</v>
      </c>
      <c r="D1690" s="88" t="s">
        <v>38</v>
      </c>
      <c r="E1690">
        <v>0</v>
      </c>
    </row>
    <row r="1691" spans="1:5" x14ac:dyDescent="0.4">
      <c r="A1691" t="s">
        <v>176</v>
      </c>
      <c r="B1691" t="s">
        <v>175</v>
      </c>
      <c r="C1691">
        <f>INDEX(Categories!C:C,MATCH(D1691,Categories!D:D,0))</f>
        <v>15</v>
      </c>
      <c r="D1691" s="88" t="s">
        <v>42</v>
      </c>
      <c r="E1691">
        <v>0</v>
      </c>
    </row>
    <row r="1692" spans="1:5" x14ac:dyDescent="0.4">
      <c r="A1692" t="s">
        <v>176</v>
      </c>
      <c r="B1692" t="s">
        <v>175</v>
      </c>
      <c r="C1692">
        <f>INDEX(Categories!C:C,MATCH(D1692,Categories!D:D,0))</f>
        <v>16</v>
      </c>
      <c r="D1692" s="88" t="s">
        <v>45</v>
      </c>
      <c r="E1692">
        <v>0</v>
      </c>
    </row>
    <row r="1693" spans="1:5" x14ac:dyDescent="0.4">
      <c r="A1693" t="s">
        <v>176</v>
      </c>
      <c r="B1693" t="s">
        <v>175</v>
      </c>
      <c r="C1693">
        <f>INDEX(Categories!C:C,MATCH(D1693,Categories!D:D,0))</f>
        <v>17</v>
      </c>
      <c r="D1693" s="88" t="s">
        <v>46</v>
      </c>
      <c r="E1693">
        <v>0</v>
      </c>
    </row>
    <row r="1694" spans="1:5" x14ac:dyDescent="0.4">
      <c r="A1694" t="s">
        <v>176</v>
      </c>
      <c r="B1694" t="s">
        <v>175</v>
      </c>
      <c r="C1694">
        <f>INDEX(Categories!C:C,MATCH(D1694,Categories!D:D,0))</f>
        <v>18</v>
      </c>
      <c r="D1694" s="88" t="s">
        <v>47</v>
      </c>
      <c r="E1694">
        <v>0</v>
      </c>
    </row>
    <row r="1695" spans="1:5" x14ac:dyDescent="0.4">
      <c r="A1695" t="s">
        <v>176</v>
      </c>
      <c r="B1695" t="s">
        <v>175</v>
      </c>
      <c r="C1695">
        <f>INDEX(Categories!C:C,MATCH(D1695,Categories!D:D,0))</f>
        <v>20</v>
      </c>
      <c r="D1695" s="88" t="s">
        <v>49</v>
      </c>
      <c r="E1695">
        <v>0</v>
      </c>
    </row>
    <row r="1696" spans="1:5" x14ac:dyDescent="0.4">
      <c r="A1696" t="s">
        <v>176</v>
      </c>
      <c r="B1696" t="s">
        <v>175</v>
      </c>
      <c r="C1696">
        <f>INDEX(Categories!C:C,MATCH(D1696,Categories!D:D,0))</f>
        <v>21</v>
      </c>
      <c r="D1696" s="88" t="s">
        <v>50</v>
      </c>
      <c r="E1696">
        <v>0</v>
      </c>
    </row>
    <row r="1697" spans="1:5" x14ac:dyDescent="0.4">
      <c r="A1697" t="s">
        <v>176</v>
      </c>
      <c r="B1697" t="s">
        <v>175</v>
      </c>
      <c r="C1697">
        <f>INDEX(Categories!C:C,MATCH(D1697,Categories!D:D,0))</f>
        <v>22</v>
      </c>
      <c r="D1697" s="88" t="s">
        <v>51</v>
      </c>
      <c r="E1697">
        <v>0</v>
      </c>
    </row>
    <row r="1698" spans="1:5" x14ac:dyDescent="0.4">
      <c r="A1698" t="s">
        <v>176</v>
      </c>
      <c r="B1698" t="s">
        <v>175</v>
      </c>
      <c r="C1698">
        <f>INDEX(Categories!C:C,MATCH(D1698,Categories!D:D,0))</f>
        <v>23</v>
      </c>
      <c r="D1698" s="88" t="s">
        <v>52</v>
      </c>
      <c r="E1698">
        <v>0</v>
      </c>
    </row>
    <row r="1699" spans="1:5" x14ac:dyDescent="0.4">
      <c r="A1699" t="s">
        <v>176</v>
      </c>
      <c r="B1699" t="s">
        <v>175</v>
      </c>
      <c r="C1699">
        <f>INDEX(Categories!C:C,MATCH(D1699,Categories!D:D,0))</f>
        <v>24</v>
      </c>
      <c r="D1699" s="88" t="s">
        <v>53</v>
      </c>
      <c r="E1699">
        <v>0</v>
      </c>
    </row>
    <row r="1700" spans="1:5" x14ac:dyDescent="0.4">
      <c r="A1700" t="s">
        <v>176</v>
      </c>
      <c r="B1700" t="s">
        <v>175</v>
      </c>
      <c r="C1700">
        <f>INDEX(Categories!C:C,MATCH(D1700,Categories!D:D,0))</f>
        <v>25</v>
      </c>
      <c r="D1700" s="88" t="s">
        <v>56</v>
      </c>
      <c r="E1700">
        <v>0</v>
      </c>
    </row>
    <row r="1701" spans="1:5" x14ac:dyDescent="0.4">
      <c r="A1701" t="s">
        <v>176</v>
      </c>
      <c r="B1701" t="s">
        <v>175</v>
      </c>
      <c r="C1701">
        <f>INDEX(Categories!C:C,MATCH(D1701,Categories!D:D,0))</f>
        <v>5</v>
      </c>
      <c r="D1701" s="88" t="s">
        <v>32</v>
      </c>
      <c r="E1701">
        <v>48434</v>
      </c>
    </row>
    <row r="1702" spans="1:5" x14ac:dyDescent="0.4">
      <c r="A1702" t="s">
        <v>176</v>
      </c>
      <c r="B1702" t="s">
        <v>175</v>
      </c>
      <c r="C1702">
        <f>INDEX(Categories!C:C,MATCH(D1702,Categories!D:D,0))</f>
        <v>8</v>
      </c>
      <c r="D1702" s="88" t="s">
        <v>36</v>
      </c>
      <c r="E1702">
        <v>0</v>
      </c>
    </row>
    <row r="1703" spans="1:5" x14ac:dyDescent="0.4">
      <c r="A1703" t="s">
        <v>176</v>
      </c>
      <c r="B1703" t="s">
        <v>175</v>
      </c>
      <c r="C1703">
        <f>INDEX(Categories!C:C,MATCH(D1703,Categories!D:D,0))</f>
        <v>9</v>
      </c>
      <c r="D1703" s="88" t="s">
        <v>37</v>
      </c>
      <c r="E1703">
        <v>0</v>
      </c>
    </row>
    <row r="1704" spans="1:5" x14ac:dyDescent="0.4">
      <c r="A1704" t="s">
        <v>176</v>
      </c>
      <c r="B1704" t="s">
        <v>175</v>
      </c>
      <c r="C1704">
        <f>INDEX(Categories!C:C,MATCH(D1704,Categories!D:D,0))</f>
        <v>11</v>
      </c>
      <c r="D1704" s="88" t="s">
        <v>601</v>
      </c>
      <c r="E1704">
        <v>28885</v>
      </c>
    </row>
    <row r="1705" spans="1:5" x14ac:dyDescent="0.4">
      <c r="A1705" t="s">
        <v>176</v>
      </c>
      <c r="B1705" t="s">
        <v>175</v>
      </c>
      <c r="C1705">
        <f>INDEX(Categories!C:C,MATCH(D1705,Categories!D:D,0))</f>
        <v>12</v>
      </c>
      <c r="D1705" s="88" t="s">
        <v>602</v>
      </c>
      <c r="E1705">
        <v>13250</v>
      </c>
    </row>
    <row r="1706" spans="1:5" x14ac:dyDescent="0.4">
      <c r="A1706" t="s">
        <v>176</v>
      </c>
      <c r="B1706" t="s">
        <v>175</v>
      </c>
      <c r="C1706">
        <f>INDEX(Categories!C:C,MATCH(D1706,Categories!D:D,0))</f>
        <v>13</v>
      </c>
      <c r="D1706" s="88" t="s">
        <v>604</v>
      </c>
      <c r="E1706">
        <v>0</v>
      </c>
    </row>
    <row r="1707" spans="1:5" x14ac:dyDescent="0.4">
      <c r="A1707" t="s">
        <v>176</v>
      </c>
      <c r="B1707" t="s">
        <v>175</v>
      </c>
      <c r="C1707">
        <f>INDEX(Categories!C:C,MATCH(D1707,Categories!D:D,0))</f>
        <v>14</v>
      </c>
      <c r="D1707" s="88" t="s">
        <v>41</v>
      </c>
      <c r="E1707">
        <v>0</v>
      </c>
    </row>
    <row r="1708" spans="1:5" x14ac:dyDescent="0.4">
      <c r="A1708" t="s">
        <v>176</v>
      </c>
      <c r="B1708" t="s">
        <v>175</v>
      </c>
      <c r="C1708">
        <f>INDEX(Categories!C:C,MATCH(D1708,Categories!D:D,0))</f>
        <v>19</v>
      </c>
      <c r="D1708" s="88" t="s">
        <v>48</v>
      </c>
      <c r="E1708">
        <v>0</v>
      </c>
    </row>
    <row r="1709" spans="1:5" x14ac:dyDescent="0.4">
      <c r="A1709" t="s">
        <v>176</v>
      </c>
      <c r="B1709" t="s">
        <v>175</v>
      </c>
      <c r="C1709">
        <f>INDEX(Categories!C:C,MATCH(D1709,Categories!D:D,0))</f>
        <v>26</v>
      </c>
      <c r="D1709" s="88" t="s">
        <v>57</v>
      </c>
      <c r="E1709">
        <v>0</v>
      </c>
    </row>
    <row r="1710" spans="1:5" x14ac:dyDescent="0.4">
      <c r="A1710" t="s">
        <v>176</v>
      </c>
      <c r="B1710" t="s">
        <v>175</v>
      </c>
      <c r="C1710">
        <f>INDEX(Categories!C:C,MATCH(D1710,Categories!D:D,0))</f>
        <v>27</v>
      </c>
      <c r="D1710" s="88" t="s">
        <v>58</v>
      </c>
      <c r="E1710">
        <v>0</v>
      </c>
    </row>
    <row r="1711" spans="1:5" x14ac:dyDescent="0.4">
      <c r="A1711" t="s">
        <v>176</v>
      </c>
      <c r="B1711" t="s">
        <v>175</v>
      </c>
      <c r="C1711">
        <f>INDEX(Categories!C:C,MATCH(D1711,Categories!D:D,0))</f>
        <v>28</v>
      </c>
      <c r="D1711" s="88" t="s">
        <v>59</v>
      </c>
      <c r="E1711">
        <v>0</v>
      </c>
    </row>
    <row r="1712" spans="1:5" x14ac:dyDescent="0.4">
      <c r="A1712" t="s">
        <v>176</v>
      </c>
      <c r="B1712" t="s">
        <v>175</v>
      </c>
      <c r="C1712">
        <f>INDEX(Categories!C:C,MATCH(D1712,Categories!D:D,0))</f>
        <v>29</v>
      </c>
      <c r="D1712" s="88" t="s">
        <v>92</v>
      </c>
      <c r="E1712">
        <v>30000</v>
      </c>
    </row>
    <row r="1713" spans="1:5" x14ac:dyDescent="0.4">
      <c r="A1713" t="s">
        <v>179</v>
      </c>
      <c r="B1713" t="s">
        <v>178</v>
      </c>
      <c r="C1713">
        <f>INDEX(Categories!C:C,MATCH(D1713,Categories!D:D,0))</f>
        <v>1</v>
      </c>
      <c r="D1713" s="88" t="s">
        <v>595</v>
      </c>
      <c r="E1713">
        <v>0</v>
      </c>
    </row>
    <row r="1714" spans="1:5" x14ac:dyDescent="0.4">
      <c r="A1714" t="s">
        <v>179</v>
      </c>
      <c r="B1714" t="s">
        <v>178</v>
      </c>
      <c r="C1714">
        <f>INDEX(Categories!C:C,MATCH(D1714,Categories!D:D,0))</f>
        <v>2</v>
      </c>
      <c r="D1714" s="88" t="s">
        <v>597</v>
      </c>
      <c r="E1714">
        <v>0</v>
      </c>
    </row>
    <row r="1715" spans="1:5" x14ac:dyDescent="0.4">
      <c r="A1715" t="s">
        <v>179</v>
      </c>
      <c r="B1715" t="s">
        <v>178</v>
      </c>
      <c r="C1715">
        <f>INDEX(Categories!C:C,MATCH(D1715,Categories!D:D,0))</f>
        <v>3</v>
      </c>
      <c r="D1715" s="88" t="s">
        <v>30</v>
      </c>
      <c r="E1715">
        <v>0</v>
      </c>
    </row>
    <row r="1716" spans="1:5" x14ac:dyDescent="0.4">
      <c r="A1716" t="s">
        <v>179</v>
      </c>
      <c r="B1716" t="s">
        <v>178</v>
      </c>
      <c r="C1716">
        <f>INDEX(Categories!C:C,MATCH(D1716,Categories!D:D,0))</f>
        <v>4</v>
      </c>
      <c r="D1716" s="88" t="s">
        <v>31</v>
      </c>
      <c r="E1716">
        <v>0</v>
      </c>
    </row>
    <row r="1717" spans="1:5" x14ac:dyDescent="0.4">
      <c r="A1717" t="s">
        <v>179</v>
      </c>
      <c r="B1717" t="s">
        <v>178</v>
      </c>
      <c r="C1717">
        <f>INDEX(Categories!C:C,MATCH(D1717,Categories!D:D,0))</f>
        <v>6</v>
      </c>
      <c r="D1717" s="88" t="s">
        <v>34</v>
      </c>
      <c r="E1717">
        <v>0</v>
      </c>
    </row>
    <row r="1718" spans="1:5" x14ac:dyDescent="0.4">
      <c r="A1718" t="s">
        <v>179</v>
      </c>
      <c r="B1718" t="s">
        <v>178</v>
      </c>
      <c r="C1718">
        <f>INDEX(Categories!C:C,MATCH(D1718,Categories!D:D,0))</f>
        <v>7</v>
      </c>
      <c r="D1718" s="88" t="s">
        <v>35</v>
      </c>
      <c r="E1718">
        <v>0</v>
      </c>
    </row>
    <row r="1719" spans="1:5" x14ac:dyDescent="0.4">
      <c r="A1719" t="s">
        <v>179</v>
      </c>
      <c r="B1719" t="s">
        <v>178</v>
      </c>
      <c r="C1719">
        <f>INDEX(Categories!C:C,MATCH(D1719,Categories!D:D,0))</f>
        <v>10</v>
      </c>
      <c r="D1719" s="88" t="s">
        <v>38</v>
      </c>
      <c r="E1719">
        <v>6000</v>
      </c>
    </row>
    <row r="1720" spans="1:5" x14ac:dyDescent="0.4">
      <c r="A1720" t="s">
        <v>179</v>
      </c>
      <c r="B1720" t="s">
        <v>178</v>
      </c>
      <c r="C1720">
        <f>INDEX(Categories!C:C,MATCH(D1720,Categories!D:D,0))</f>
        <v>15</v>
      </c>
      <c r="D1720" s="88" t="s">
        <v>42</v>
      </c>
      <c r="E1720">
        <v>0</v>
      </c>
    </row>
    <row r="1721" spans="1:5" x14ac:dyDescent="0.4">
      <c r="A1721" t="s">
        <v>179</v>
      </c>
      <c r="B1721" t="s">
        <v>178</v>
      </c>
      <c r="C1721">
        <f>INDEX(Categories!C:C,MATCH(D1721,Categories!D:D,0))</f>
        <v>16</v>
      </c>
      <c r="D1721" s="88" t="s">
        <v>45</v>
      </c>
      <c r="E1721">
        <v>7200</v>
      </c>
    </row>
    <row r="1722" spans="1:5" x14ac:dyDescent="0.4">
      <c r="A1722" t="s">
        <v>179</v>
      </c>
      <c r="B1722" t="s">
        <v>178</v>
      </c>
      <c r="C1722">
        <f>INDEX(Categories!C:C,MATCH(D1722,Categories!D:D,0))</f>
        <v>17</v>
      </c>
      <c r="D1722" s="88" t="s">
        <v>46</v>
      </c>
      <c r="E1722">
        <v>0</v>
      </c>
    </row>
    <row r="1723" spans="1:5" x14ac:dyDescent="0.4">
      <c r="A1723" t="s">
        <v>179</v>
      </c>
      <c r="B1723" t="s">
        <v>178</v>
      </c>
      <c r="C1723">
        <f>INDEX(Categories!C:C,MATCH(D1723,Categories!D:D,0))</f>
        <v>18</v>
      </c>
      <c r="D1723" s="88" t="s">
        <v>47</v>
      </c>
      <c r="E1723">
        <v>0</v>
      </c>
    </row>
    <row r="1724" spans="1:5" x14ac:dyDescent="0.4">
      <c r="A1724" t="s">
        <v>179</v>
      </c>
      <c r="B1724" t="s">
        <v>178</v>
      </c>
      <c r="C1724">
        <f>INDEX(Categories!C:C,MATCH(D1724,Categories!D:D,0))</f>
        <v>20</v>
      </c>
      <c r="D1724" s="88" t="s">
        <v>49</v>
      </c>
      <c r="E1724">
        <v>0</v>
      </c>
    </row>
    <row r="1725" spans="1:5" x14ac:dyDescent="0.4">
      <c r="A1725" t="s">
        <v>179</v>
      </c>
      <c r="B1725" t="s">
        <v>178</v>
      </c>
      <c r="C1725">
        <f>INDEX(Categories!C:C,MATCH(D1725,Categories!D:D,0))</f>
        <v>21</v>
      </c>
      <c r="D1725" s="88" t="s">
        <v>50</v>
      </c>
      <c r="E1725">
        <v>0</v>
      </c>
    </row>
    <row r="1726" spans="1:5" x14ac:dyDescent="0.4">
      <c r="A1726" t="s">
        <v>179</v>
      </c>
      <c r="B1726" t="s">
        <v>178</v>
      </c>
      <c r="C1726">
        <f>INDEX(Categories!C:C,MATCH(D1726,Categories!D:D,0))</f>
        <v>22</v>
      </c>
      <c r="D1726" s="88" t="s">
        <v>51</v>
      </c>
      <c r="E1726">
        <v>0</v>
      </c>
    </row>
    <row r="1727" spans="1:5" x14ac:dyDescent="0.4">
      <c r="A1727" t="s">
        <v>179</v>
      </c>
      <c r="B1727" t="s">
        <v>178</v>
      </c>
      <c r="C1727">
        <f>INDEX(Categories!C:C,MATCH(D1727,Categories!D:D,0))</f>
        <v>23</v>
      </c>
      <c r="D1727" s="88" t="s">
        <v>52</v>
      </c>
      <c r="E1727">
        <v>0</v>
      </c>
    </row>
    <row r="1728" spans="1:5" x14ac:dyDescent="0.4">
      <c r="A1728" t="s">
        <v>179</v>
      </c>
      <c r="B1728" t="s">
        <v>178</v>
      </c>
      <c r="C1728">
        <f>INDEX(Categories!C:C,MATCH(D1728,Categories!D:D,0))</f>
        <v>24</v>
      </c>
      <c r="D1728" s="88" t="s">
        <v>53</v>
      </c>
      <c r="E1728">
        <v>0</v>
      </c>
    </row>
    <row r="1729" spans="1:5" x14ac:dyDescent="0.4">
      <c r="A1729" t="s">
        <v>179</v>
      </c>
      <c r="B1729" t="s">
        <v>178</v>
      </c>
      <c r="C1729">
        <f>INDEX(Categories!C:C,MATCH(D1729,Categories!D:D,0))</f>
        <v>25</v>
      </c>
      <c r="D1729" s="88" t="s">
        <v>56</v>
      </c>
      <c r="E1729">
        <v>1000</v>
      </c>
    </row>
    <row r="1730" spans="1:5" x14ac:dyDescent="0.4">
      <c r="A1730" t="s">
        <v>179</v>
      </c>
      <c r="B1730" t="s">
        <v>178</v>
      </c>
      <c r="C1730">
        <f>INDEX(Categories!C:C,MATCH(D1730,Categories!D:D,0))</f>
        <v>5</v>
      </c>
      <c r="D1730" s="88" t="s">
        <v>32</v>
      </c>
      <c r="E1730">
        <v>8000</v>
      </c>
    </row>
    <row r="1731" spans="1:5" x14ac:dyDescent="0.4">
      <c r="A1731" t="s">
        <v>179</v>
      </c>
      <c r="B1731" t="s">
        <v>178</v>
      </c>
      <c r="C1731">
        <f>INDEX(Categories!C:C,MATCH(D1731,Categories!D:D,0))</f>
        <v>8</v>
      </c>
      <c r="D1731" s="88" t="s">
        <v>36</v>
      </c>
      <c r="E1731">
        <v>0</v>
      </c>
    </row>
    <row r="1732" spans="1:5" x14ac:dyDescent="0.4">
      <c r="A1732" t="s">
        <v>179</v>
      </c>
      <c r="B1732" t="s">
        <v>178</v>
      </c>
      <c r="C1732">
        <f>INDEX(Categories!C:C,MATCH(D1732,Categories!D:D,0))</f>
        <v>9</v>
      </c>
      <c r="D1732" s="88" t="s">
        <v>37</v>
      </c>
      <c r="E1732">
        <v>0</v>
      </c>
    </row>
    <row r="1733" spans="1:5" x14ac:dyDescent="0.4">
      <c r="A1733" t="s">
        <v>179</v>
      </c>
      <c r="B1733" t="s">
        <v>178</v>
      </c>
      <c r="C1733">
        <f>INDEX(Categories!C:C,MATCH(D1733,Categories!D:D,0))</f>
        <v>11</v>
      </c>
      <c r="D1733" s="88" t="s">
        <v>601</v>
      </c>
      <c r="E1733">
        <v>4000</v>
      </c>
    </row>
    <row r="1734" spans="1:5" x14ac:dyDescent="0.4">
      <c r="A1734" t="s">
        <v>179</v>
      </c>
      <c r="B1734" t="s">
        <v>178</v>
      </c>
      <c r="C1734">
        <f>INDEX(Categories!C:C,MATCH(D1734,Categories!D:D,0))</f>
        <v>12</v>
      </c>
      <c r="D1734" s="88" t="s">
        <v>602</v>
      </c>
      <c r="E1734">
        <v>0</v>
      </c>
    </row>
    <row r="1735" spans="1:5" x14ac:dyDescent="0.4">
      <c r="A1735" t="s">
        <v>179</v>
      </c>
      <c r="B1735" t="s">
        <v>178</v>
      </c>
      <c r="C1735">
        <f>INDEX(Categories!C:C,MATCH(D1735,Categories!D:D,0))</f>
        <v>13</v>
      </c>
      <c r="D1735" s="88" t="s">
        <v>604</v>
      </c>
      <c r="E1735">
        <v>0</v>
      </c>
    </row>
    <row r="1736" spans="1:5" x14ac:dyDescent="0.4">
      <c r="A1736" t="s">
        <v>179</v>
      </c>
      <c r="B1736" t="s">
        <v>178</v>
      </c>
      <c r="C1736">
        <f>INDEX(Categories!C:C,MATCH(D1736,Categories!D:D,0))</f>
        <v>14</v>
      </c>
      <c r="D1736" s="88" t="s">
        <v>41</v>
      </c>
      <c r="E1736">
        <v>0</v>
      </c>
    </row>
    <row r="1737" spans="1:5" x14ac:dyDescent="0.4">
      <c r="A1737" t="s">
        <v>179</v>
      </c>
      <c r="B1737" t="s">
        <v>178</v>
      </c>
      <c r="C1737">
        <f>INDEX(Categories!C:C,MATCH(D1737,Categories!D:D,0))</f>
        <v>19</v>
      </c>
      <c r="D1737" s="88" t="s">
        <v>48</v>
      </c>
      <c r="E1737">
        <v>0</v>
      </c>
    </row>
    <row r="1738" spans="1:5" x14ac:dyDescent="0.4">
      <c r="A1738" t="s">
        <v>179</v>
      </c>
      <c r="B1738" t="s">
        <v>178</v>
      </c>
      <c r="C1738">
        <f>INDEX(Categories!C:C,MATCH(D1738,Categories!D:D,0))</f>
        <v>26</v>
      </c>
      <c r="D1738" s="88" t="s">
        <v>57</v>
      </c>
      <c r="E1738">
        <v>0</v>
      </c>
    </row>
    <row r="1739" spans="1:5" x14ac:dyDescent="0.4">
      <c r="A1739" t="s">
        <v>179</v>
      </c>
      <c r="B1739" t="s">
        <v>178</v>
      </c>
      <c r="C1739">
        <f>INDEX(Categories!C:C,MATCH(D1739,Categories!D:D,0))</f>
        <v>27</v>
      </c>
      <c r="D1739" s="88" t="s">
        <v>58</v>
      </c>
      <c r="E1739">
        <v>0</v>
      </c>
    </row>
    <row r="1740" spans="1:5" x14ac:dyDescent="0.4">
      <c r="A1740" t="s">
        <v>179</v>
      </c>
      <c r="B1740" t="s">
        <v>178</v>
      </c>
      <c r="C1740">
        <f>INDEX(Categories!C:C,MATCH(D1740,Categories!D:D,0))</f>
        <v>28</v>
      </c>
      <c r="D1740" s="88" t="s">
        <v>59</v>
      </c>
      <c r="E1740">
        <v>0</v>
      </c>
    </row>
    <row r="1741" spans="1:5" x14ac:dyDescent="0.4">
      <c r="A1741" t="s">
        <v>179</v>
      </c>
      <c r="B1741" t="s">
        <v>178</v>
      </c>
      <c r="C1741">
        <f>INDEX(Categories!C:C,MATCH(D1741,Categories!D:D,0))</f>
        <v>29</v>
      </c>
      <c r="D1741" s="88" t="s">
        <v>92</v>
      </c>
      <c r="E1741">
        <v>6400</v>
      </c>
    </row>
    <row r="1742" spans="1:5" x14ac:dyDescent="0.4">
      <c r="A1742" t="s">
        <v>689</v>
      </c>
      <c r="B1742" t="s">
        <v>690</v>
      </c>
      <c r="C1742">
        <f>INDEX(Categories!C:C,MATCH(D1742,Categories!D:D,0))</f>
        <v>1</v>
      </c>
      <c r="D1742" s="88" t="s">
        <v>595</v>
      </c>
      <c r="E1742">
        <v>0</v>
      </c>
    </row>
    <row r="1743" spans="1:5" x14ac:dyDescent="0.4">
      <c r="A1743" t="s">
        <v>689</v>
      </c>
      <c r="B1743" t="s">
        <v>690</v>
      </c>
      <c r="C1743">
        <f>INDEX(Categories!C:C,MATCH(D1743,Categories!D:D,0))</f>
        <v>2</v>
      </c>
      <c r="D1743" s="88" t="s">
        <v>597</v>
      </c>
      <c r="E1743">
        <v>0</v>
      </c>
    </row>
    <row r="1744" spans="1:5" x14ac:dyDescent="0.4">
      <c r="A1744" t="s">
        <v>689</v>
      </c>
      <c r="B1744" t="s">
        <v>690</v>
      </c>
      <c r="C1744">
        <f>INDEX(Categories!C:C,MATCH(D1744,Categories!D:D,0))</f>
        <v>3</v>
      </c>
      <c r="D1744" s="88" t="s">
        <v>30</v>
      </c>
      <c r="E1744">
        <v>0</v>
      </c>
    </row>
    <row r="1745" spans="1:5" x14ac:dyDescent="0.4">
      <c r="A1745" t="s">
        <v>689</v>
      </c>
      <c r="B1745" t="s">
        <v>690</v>
      </c>
      <c r="C1745">
        <f>INDEX(Categories!C:C,MATCH(D1745,Categories!D:D,0))</f>
        <v>4</v>
      </c>
      <c r="D1745" s="88" t="s">
        <v>31</v>
      </c>
      <c r="E1745">
        <v>0</v>
      </c>
    </row>
    <row r="1746" spans="1:5" x14ac:dyDescent="0.4">
      <c r="A1746" t="s">
        <v>689</v>
      </c>
      <c r="B1746" t="s">
        <v>690</v>
      </c>
      <c r="C1746">
        <f>INDEX(Categories!C:C,MATCH(D1746,Categories!D:D,0))</f>
        <v>6</v>
      </c>
      <c r="D1746" s="88" t="s">
        <v>34</v>
      </c>
      <c r="E1746">
        <v>0</v>
      </c>
    </row>
    <row r="1747" spans="1:5" x14ac:dyDescent="0.4">
      <c r="A1747" t="s">
        <v>689</v>
      </c>
      <c r="B1747" t="s">
        <v>690</v>
      </c>
      <c r="C1747">
        <f>INDEX(Categories!C:C,MATCH(D1747,Categories!D:D,0))</f>
        <v>7</v>
      </c>
      <c r="D1747" s="88" t="s">
        <v>35</v>
      </c>
      <c r="E1747">
        <v>0</v>
      </c>
    </row>
    <row r="1748" spans="1:5" x14ac:dyDescent="0.4">
      <c r="A1748" t="s">
        <v>689</v>
      </c>
      <c r="B1748" t="s">
        <v>690</v>
      </c>
      <c r="C1748">
        <f>INDEX(Categories!C:C,MATCH(D1748,Categories!D:D,0))</f>
        <v>10</v>
      </c>
      <c r="D1748" s="88" t="s">
        <v>38</v>
      </c>
      <c r="E1748">
        <v>0</v>
      </c>
    </row>
    <row r="1749" spans="1:5" x14ac:dyDescent="0.4">
      <c r="A1749" t="s">
        <v>689</v>
      </c>
      <c r="B1749" t="s">
        <v>690</v>
      </c>
      <c r="C1749">
        <f>INDEX(Categories!C:C,MATCH(D1749,Categories!D:D,0))</f>
        <v>15</v>
      </c>
      <c r="D1749" s="88" t="s">
        <v>42</v>
      </c>
      <c r="E1749">
        <v>0</v>
      </c>
    </row>
    <row r="1750" spans="1:5" x14ac:dyDescent="0.4">
      <c r="A1750" t="s">
        <v>689</v>
      </c>
      <c r="B1750" t="s">
        <v>690</v>
      </c>
      <c r="C1750">
        <f>INDEX(Categories!C:C,MATCH(D1750,Categories!D:D,0))</f>
        <v>16</v>
      </c>
      <c r="D1750" s="88" t="s">
        <v>45</v>
      </c>
      <c r="E1750">
        <v>0</v>
      </c>
    </row>
    <row r="1751" spans="1:5" x14ac:dyDescent="0.4">
      <c r="A1751" t="s">
        <v>689</v>
      </c>
      <c r="B1751" t="s">
        <v>690</v>
      </c>
      <c r="C1751">
        <f>INDEX(Categories!C:C,MATCH(D1751,Categories!D:D,0))</f>
        <v>17</v>
      </c>
      <c r="D1751" s="88" t="s">
        <v>46</v>
      </c>
      <c r="E1751">
        <v>0</v>
      </c>
    </row>
    <row r="1752" spans="1:5" x14ac:dyDescent="0.4">
      <c r="A1752" t="s">
        <v>689</v>
      </c>
      <c r="B1752" t="s">
        <v>690</v>
      </c>
      <c r="C1752">
        <f>INDEX(Categories!C:C,MATCH(D1752,Categories!D:D,0))</f>
        <v>18</v>
      </c>
      <c r="D1752" s="88" t="s">
        <v>47</v>
      </c>
      <c r="E1752">
        <v>0</v>
      </c>
    </row>
    <row r="1753" spans="1:5" x14ac:dyDescent="0.4">
      <c r="A1753" t="s">
        <v>689</v>
      </c>
      <c r="B1753" t="s">
        <v>690</v>
      </c>
      <c r="C1753">
        <f>INDEX(Categories!C:C,MATCH(D1753,Categories!D:D,0))</f>
        <v>20</v>
      </c>
      <c r="D1753" s="88" t="s">
        <v>49</v>
      </c>
      <c r="E1753">
        <v>0</v>
      </c>
    </row>
    <row r="1754" spans="1:5" x14ac:dyDescent="0.4">
      <c r="A1754" t="s">
        <v>689</v>
      </c>
      <c r="B1754" t="s">
        <v>690</v>
      </c>
      <c r="C1754">
        <f>INDEX(Categories!C:C,MATCH(D1754,Categories!D:D,0))</f>
        <v>21</v>
      </c>
      <c r="D1754" s="88" t="s">
        <v>50</v>
      </c>
      <c r="E1754">
        <v>0</v>
      </c>
    </row>
    <row r="1755" spans="1:5" x14ac:dyDescent="0.4">
      <c r="A1755" t="s">
        <v>689</v>
      </c>
      <c r="B1755" t="s">
        <v>690</v>
      </c>
      <c r="C1755">
        <f>INDEX(Categories!C:C,MATCH(D1755,Categories!D:D,0))</f>
        <v>22</v>
      </c>
      <c r="D1755" s="88" t="s">
        <v>51</v>
      </c>
      <c r="E1755">
        <v>0</v>
      </c>
    </row>
    <row r="1756" spans="1:5" x14ac:dyDescent="0.4">
      <c r="A1756" t="s">
        <v>689</v>
      </c>
      <c r="B1756" t="s">
        <v>690</v>
      </c>
      <c r="C1756">
        <f>INDEX(Categories!C:C,MATCH(D1756,Categories!D:D,0))</f>
        <v>23</v>
      </c>
      <c r="D1756" s="88" t="s">
        <v>52</v>
      </c>
      <c r="E1756">
        <v>0</v>
      </c>
    </row>
    <row r="1757" spans="1:5" x14ac:dyDescent="0.4">
      <c r="A1757" t="s">
        <v>689</v>
      </c>
      <c r="B1757" t="s">
        <v>690</v>
      </c>
      <c r="C1757">
        <f>INDEX(Categories!C:C,MATCH(D1757,Categories!D:D,0))</f>
        <v>24</v>
      </c>
      <c r="D1757" s="88" t="s">
        <v>53</v>
      </c>
      <c r="E1757">
        <v>0</v>
      </c>
    </row>
    <row r="1758" spans="1:5" x14ac:dyDescent="0.4">
      <c r="A1758" t="s">
        <v>689</v>
      </c>
      <c r="B1758" t="s">
        <v>690</v>
      </c>
      <c r="C1758">
        <f>INDEX(Categories!C:C,MATCH(D1758,Categories!D:D,0))</f>
        <v>25</v>
      </c>
      <c r="D1758" s="88" t="s">
        <v>56</v>
      </c>
      <c r="E1758">
        <v>0</v>
      </c>
    </row>
    <row r="1759" spans="1:5" x14ac:dyDescent="0.4">
      <c r="A1759" t="s">
        <v>689</v>
      </c>
      <c r="B1759" t="s">
        <v>690</v>
      </c>
      <c r="C1759">
        <f>INDEX(Categories!C:C,MATCH(D1759,Categories!D:D,0))</f>
        <v>5</v>
      </c>
      <c r="D1759" s="88" t="s">
        <v>32</v>
      </c>
      <c r="E1759">
        <v>0</v>
      </c>
    </row>
    <row r="1760" spans="1:5" x14ac:dyDescent="0.4">
      <c r="A1760" t="s">
        <v>689</v>
      </c>
      <c r="B1760" t="s">
        <v>690</v>
      </c>
      <c r="C1760">
        <f>INDEX(Categories!C:C,MATCH(D1760,Categories!D:D,0))</f>
        <v>8</v>
      </c>
      <c r="D1760" s="88" t="s">
        <v>36</v>
      </c>
      <c r="E1760">
        <v>0</v>
      </c>
    </row>
    <row r="1761" spans="1:5" x14ac:dyDescent="0.4">
      <c r="A1761" t="s">
        <v>689</v>
      </c>
      <c r="B1761" t="s">
        <v>690</v>
      </c>
      <c r="C1761">
        <f>INDEX(Categories!C:C,MATCH(D1761,Categories!D:D,0))</f>
        <v>9</v>
      </c>
      <c r="D1761" s="88" t="s">
        <v>37</v>
      </c>
      <c r="E1761">
        <v>0</v>
      </c>
    </row>
    <row r="1762" spans="1:5" x14ac:dyDescent="0.4">
      <c r="A1762" t="s">
        <v>689</v>
      </c>
      <c r="B1762" t="s">
        <v>690</v>
      </c>
      <c r="C1762">
        <f>INDEX(Categories!C:C,MATCH(D1762,Categories!D:D,0))</f>
        <v>11</v>
      </c>
      <c r="D1762" s="88" t="s">
        <v>601</v>
      </c>
      <c r="E1762">
        <v>0</v>
      </c>
    </row>
    <row r="1763" spans="1:5" x14ac:dyDescent="0.4">
      <c r="A1763" t="s">
        <v>689</v>
      </c>
      <c r="B1763" t="s">
        <v>690</v>
      </c>
      <c r="C1763">
        <f>INDEX(Categories!C:C,MATCH(D1763,Categories!D:D,0))</f>
        <v>12</v>
      </c>
      <c r="D1763" s="88" t="s">
        <v>602</v>
      </c>
      <c r="E1763">
        <v>0</v>
      </c>
    </row>
    <row r="1764" spans="1:5" x14ac:dyDescent="0.4">
      <c r="A1764" t="s">
        <v>689</v>
      </c>
      <c r="B1764" t="s">
        <v>690</v>
      </c>
      <c r="C1764">
        <f>INDEX(Categories!C:C,MATCH(D1764,Categories!D:D,0))</f>
        <v>13</v>
      </c>
      <c r="D1764" s="88" t="s">
        <v>604</v>
      </c>
      <c r="E1764">
        <v>0</v>
      </c>
    </row>
    <row r="1765" spans="1:5" x14ac:dyDescent="0.4">
      <c r="A1765" t="s">
        <v>689</v>
      </c>
      <c r="B1765" t="s">
        <v>690</v>
      </c>
      <c r="C1765">
        <f>INDEX(Categories!C:C,MATCH(D1765,Categories!D:D,0))</f>
        <v>14</v>
      </c>
      <c r="D1765" s="88" t="s">
        <v>41</v>
      </c>
      <c r="E1765">
        <v>0</v>
      </c>
    </row>
    <row r="1766" spans="1:5" x14ac:dyDescent="0.4">
      <c r="A1766" t="s">
        <v>689</v>
      </c>
      <c r="B1766" t="s">
        <v>690</v>
      </c>
      <c r="C1766">
        <f>INDEX(Categories!C:C,MATCH(D1766,Categories!D:D,0))</f>
        <v>19</v>
      </c>
      <c r="D1766" s="88" t="s">
        <v>48</v>
      </c>
      <c r="E1766">
        <v>0</v>
      </c>
    </row>
    <row r="1767" spans="1:5" x14ac:dyDescent="0.4">
      <c r="A1767" t="s">
        <v>689</v>
      </c>
      <c r="B1767" t="s">
        <v>690</v>
      </c>
      <c r="C1767">
        <f>INDEX(Categories!C:C,MATCH(D1767,Categories!D:D,0))</f>
        <v>26</v>
      </c>
      <c r="D1767" s="88" t="s">
        <v>57</v>
      </c>
      <c r="E1767">
        <v>0</v>
      </c>
    </row>
    <row r="1768" spans="1:5" x14ac:dyDescent="0.4">
      <c r="A1768" t="s">
        <v>689</v>
      </c>
      <c r="B1768" t="s">
        <v>690</v>
      </c>
      <c r="C1768">
        <f>INDEX(Categories!C:C,MATCH(D1768,Categories!D:D,0))</f>
        <v>27</v>
      </c>
      <c r="D1768" s="88" t="s">
        <v>58</v>
      </c>
      <c r="E1768">
        <v>0</v>
      </c>
    </row>
    <row r="1769" spans="1:5" x14ac:dyDescent="0.4">
      <c r="A1769" t="s">
        <v>689</v>
      </c>
      <c r="B1769" t="s">
        <v>690</v>
      </c>
      <c r="C1769">
        <f>INDEX(Categories!C:C,MATCH(D1769,Categories!D:D,0))</f>
        <v>28</v>
      </c>
      <c r="D1769" s="88" t="s">
        <v>59</v>
      </c>
      <c r="E1769">
        <v>0</v>
      </c>
    </row>
    <row r="1770" spans="1:5" x14ac:dyDescent="0.4">
      <c r="A1770" t="s">
        <v>689</v>
      </c>
      <c r="B1770" t="s">
        <v>690</v>
      </c>
      <c r="C1770">
        <f>INDEX(Categories!C:C,MATCH(D1770,Categories!D:D,0))</f>
        <v>29</v>
      </c>
      <c r="D1770" s="88" t="s">
        <v>92</v>
      </c>
      <c r="E1770">
        <v>0</v>
      </c>
    </row>
    <row r="1771" spans="1:5" x14ac:dyDescent="0.4">
      <c r="A1771" t="s">
        <v>691</v>
      </c>
      <c r="B1771" t="s">
        <v>692</v>
      </c>
      <c r="C1771">
        <f>INDEX(Categories!C:C,MATCH(D1771,Categories!D:D,0))</f>
        <v>1</v>
      </c>
      <c r="D1771" s="88" t="s">
        <v>595</v>
      </c>
      <c r="E1771">
        <v>0</v>
      </c>
    </row>
    <row r="1772" spans="1:5" x14ac:dyDescent="0.4">
      <c r="A1772" t="s">
        <v>691</v>
      </c>
      <c r="B1772" t="s">
        <v>692</v>
      </c>
      <c r="C1772">
        <f>INDEX(Categories!C:C,MATCH(D1772,Categories!D:D,0))</f>
        <v>2</v>
      </c>
      <c r="D1772" s="88" t="s">
        <v>597</v>
      </c>
      <c r="E1772">
        <v>0</v>
      </c>
    </row>
    <row r="1773" spans="1:5" x14ac:dyDescent="0.4">
      <c r="A1773" t="s">
        <v>691</v>
      </c>
      <c r="B1773" t="s">
        <v>692</v>
      </c>
      <c r="C1773">
        <f>INDEX(Categories!C:C,MATCH(D1773,Categories!D:D,0))</f>
        <v>3</v>
      </c>
      <c r="D1773" s="88" t="s">
        <v>30</v>
      </c>
      <c r="E1773">
        <v>0</v>
      </c>
    </row>
    <row r="1774" spans="1:5" x14ac:dyDescent="0.4">
      <c r="A1774" t="s">
        <v>691</v>
      </c>
      <c r="B1774" t="s">
        <v>692</v>
      </c>
      <c r="C1774">
        <f>INDEX(Categories!C:C,MATCH(D1774,Categories!D:D,0))</f>
        <v>4</v>
      </c>
      <c r="D1774" s="88" t="s">
        <v>31</v>
      </c>
      <c r="E1774">
        <v>0</v>
      </c>
    </row>
    <row r="1775" spans="1:5" x14ac:dyDescent="0.4">
      <c r="A1775" t="s">
        <v>691</v>
      </c>
      <c r="B1775" t="s">
        <v>692</v>
      </c>
      <c r="C1775">
        <f>INDEX(Categories!C:C,MATCH(D1775,Categories!D:D,0))</f>
        <v>6</v>
      </c>
      <c r="D1775" s="88" t="s">
        <v>34</v>
      </c>
      <c r="E1775">
        <v>0</v>
      </c>
    </row>
    <row r="1776" spans="1:5" x14ac:dyDescent="0.4">
      <c r="A1776" t="s">
        <v>691</v>
      </c>
      <c r="B1776" t="s">
        <v>692</v>
      </c>
      <c r="C1776">
        <f>INDEX(Categories!C:C,MATCH(D1776,Categories!D:D,0))</f>
        <v>7</v>
      </c>
      <c r="D1776" s="88" t="s">
        <v>35</v>
      </c>
      <c r="E1776">
        <v>0</v>
      </c>
    </row>
    <row r="1777" spans="1:5" x14ac:dyDescent="0.4">
      <c r="A1777" t="s">
        <v>691</v>
      </c>
      <c r="B1777" t="s">
        <v>692</v>
      </c>
      <c r="C1777">
        <f>INDEX(Categories!C:C,MATCH(D1777,Categories!D:D,0))</f>
        <v>10</v>
      </c>
      <c r="D1777" s="88" t="s">
        <v>38</v>
      </c>
      <c r="E1777">
        <v>0</v>
      </c>
    </row>
    <row r="1778" spans="1:5" x14ac:dyDescent="0.4">
      <c r="A1778" t="s">
        <v>691</v>
      </c>
      <c r="B1778" t="s">
        <v>692</v>
      </c>
      <c r="C1778">
        <f>INDEX(Categories!C:C,MATCH(D1778,Categories!D:D,0))</f>
        <v>15</v>
      </c>
      <c r="D1778" s="88" t="s">
        <v>42</v>
      </c>
      <c r="E1778">
        <v>0</v>
      </c>
    </row>
    <row r="1779" spans="1:5" x14ac:dyDescent="0.4">
      <c r="A1779" t="s">
        <v>691</v>
      </c>
      <c r="B1779" t="s">
        <v>692</v>
      </c>
      <c r="C1779">
        <f>INDEX(Categories!C:C,MATCH(D1779,Categories!D:D,0))</f>
        <v>16</v>
      </c>
      <c r="D1779" s="88" t="s">
        <v>45</v>
      </c>
      <c r="E1779">
        <v>0</v>
      </c>
    </row>
    <row r="1780" spans="1:5" x14ac:dyDescent="0.4">
      <c r="A1780" t="s">
        <v>691</v>
      </c>
      <c r="B1780" t="s">
        <v>692</v>
      </c>
      <c r="C1780">
        <f>INDEX(Categories!C:C,MATCH(D1780,Categories!D:D,0))</f>
        <v>17</v>
      </c>
      <c r="D1780" s="88" t="s">
        <v>46</v>
      </c>
      <c r="E1780">
        <v>0</v>
      </c>
    </row>
    <row r="1781" spans="1:5" x14ac:dyDescent="0.4">
      <c r="A1781" t="s">
        <v>691</v>
      </c>
      <c r="B1781" t="s">
        <v>692</v>
      </c>
      <c r="C1781">
        <f>INDEX(Categories!C:C,MATCH(D1781,Categories!D:D,0))</f>
        <v>18</v>
      </c>
      <c r="D1781" s="88" t="s">
        <v>47</v>
      </c>
      <c r="E1781">
        <v>0</v>
      </c>
    </row>
    <row r="1782" spans="1:5" x14ac:dyDescent="0.4">
      <c r="A1782" t="s">
        <v>691</v>
      </c>
      <c r="B1782" t="s">
        <v>692</v>
      </c>
      <c r="C1782">
        <f>INDEX(Categories!C:C,MATCH(D1782,Categories!D:D,0))</f>
        <v>20</v>
      </c>
      <c r="D1782" s="88" t="s">
        <v>49</v>
      </c>
      <c r="E1782">
        <v>0</v>
      </c>
    </row>
    <row r="1783" spans="1:5" x14ac:dyDescent="0.4">
      <c r="A1783" t="s">
        <v>691</v>
      </c>
      <c r="B1783" t="s">
        <v>692</v>
      </c>
      <c r="C1783">
        <f>INDEX(Categories!C:C,MATCH(D1783,Categories!D:D,0))</f>
        <v>21</v>
      </c>
      <c r="D1783" s="88" t="s">
        <v>50</v>
      </c>
      <c r="E1783">
        <v>0</v>
      </c>
    </row>
    <row r="1784" spans="1:5" x14ac:dyDescent="0.4">
      <c r="A1784" t="s">
        <v>691</v>
      </c>
      <c r="B1784" t="s">
        <v>692</v>
      </c>
      <c r="C1784">
        <f>INDEX(Categories!C:C,MATCH(D1784,Categories!D:D,0))</f>
        <v>22</v>
      </c>
      <c r="D1784" s="88" t="s">
        <v>51</v>
      </c>
      <c r="E1784">
        <v>0</v>
      </c>
    </row>
    <row r="1785" spans="1:5" x14ac:dyDescent="0.4">
      <c r="A1785" t="s">
        <v>691</v>
      </c>
      <c r="B1785" t="s">
        <v>692</v>
      </c>
      <c r="C1785">
        <f>INDEX(Categories!C:C,MATCH(D1785,Categories!D:D,0))</f>
        <v>23</v>
      </c>
      <c r="D1785" s="88" t="s">
        <v>52</v>
      </c>
      <c r="E1785">
        <v>0</v>
      </c>
    </row>
    <row r="1786" spans="1:5" x14ac:dyDescent="0.4">
      <c r="A1786" t="s">
        <v>691</v>
      </c>
      <c r="B1786" t="s">
        <v>692</v>
      </c>
      <c r="C1786">
        <f>INDEX(Categories!C:C,MATCH(D1786,Categories!D:D,0))</f>
        <v>24</v>
      </c>
      <c r="D1786" s="88" t="s">
        <v>53</v>
      </c>
      <c r="E1786">
        <v>0</v>
      </c>
    </row>
    <row r="1787" spans="1:5" x14ac:dyDescent="0.4">
      <c r="A1787" t="s">
        <v>691</v>
      </c>
      <c r="B1787" t="s">
        <v>692</v>
      </c>
      <c r="C1787">
        <f>INDEX(Categories!C:C,MATCH(D1787,Categories!D:D,0))</f>
        <v>25</v>
      </c>
      <c r="D1787" s="88" t="s">
        <v>56</v>
      </c>
      <c r="E1787">
        <v>0</v>
      </c>
    </row>
    <row r="1788" spans="1:5" x14ac:dyDescent="0.4">
      <c r="A1788" t="s">
        <v>691</v>
      </c>
      <c r="B1788" t="s">
        <v>692</v>
      </c>
      <c r="C1788">
        <f>INDEX(Categories!C:C,MATCH(D1788,Categories!D:D,0))</f>
        <v>5</v>
      </c>
      <c r="D1788" s="88" t="s">
        <v>32</v>
      </c>
      <c r="E1788">
        <v>0</v>
      </c>
    </row>
    <row r="1789" spans="1:5" x14ac:dyDescent="0.4">
      <c r="A1789" t="s">
        <v>691</v>
      </c>
      <c r="B1789" t="s">
        <v>692</v>
      </c>
      <c r="C1789">
        <f>INDEX(Categories!C:C,MATCH(D1789,Categories!D:D,0))</f>
        <v>8</v>
      </c>
      <c r="D1789" s="88" t="s">
        <v>36</v>
      </c>
      <c r="E1789">
        <v>0</v>
      </c>
    </row>
    <row r="1790" spans="1:5" x14ac:dyDescent="0.4">
      <c r="A1790" t="s">
        <v>691</v>
      </c>
      <c r="B1790" t="s">
        <v>692</v>
      </c>
      <c r="C1790">
        <f>INDEX(Categories!C:C,MATCH(D1790,Categories!D:D,0))</f>
        <v>9</v>
      </c>
      <c r="D1790" s="88" t="s">
        <v>37</v>
      </c>
      <c r="E1790">
        <v>0</v>
      </c>
    </row>
    <row r="1791" spans="1:5" x14ac:dyDescent="0.4">
      <c r="A1791" t="s">
        <v>691</v>
      </c>
      <c r="B1791" t="s">
        <v>692</v>
      </c>
      <c r="C1791">
        <f>INDEX(Categories!C:C,MATCH(D1791,Categories!D:D,0))</f>
        <v>11</v>
      </c>
      <c r="D1791" s="88" t="s">
        <v>601</v>
      </c>
      <c r="E1791">
        <v>0</v>
      </c>
    </row>
    <row r="1792" spans="1:5" x14ac:dyDescent="0.4">
      <c r="A1792" t="s">
        <v>691</v>
      </c>
      <c r="B1792" t="s">
        <v>692</v>
      </c>
      <c r="C1792">
        <f>INDEX(Categories!C:C,MATCH(D1792,Categories!D:D,0))</f>
        <v>12</v>
      </c>
      <c r="D1792" s="88" t="s">
        <v>602</v>
      </c>
      <c r="E1792">
        <v>0</v>
      </c>
    </row>
    <row r="1793" spans="1:5" x14ac:dyDescent="0.4">
      <c r="A1793" t="s">
        <v>691</v>
      </c>
      <c r="B1793" t="s">
        <v>692</v>
      </c>
      <c r="C1793">
        <f>INDEX(Categories!C:C,MATCH(D1793,Categories!D:D,0))</f>
        <v>13</v>
      </c>
      <c r="D1793" s="88" t="s">
        <v>604</v>
      </c>
      <c r="E1793">
        <v>0</v>
      </c>
    </row>
    <row r="1794" spans="1:5" x14ac:dyDescent="0.4">
      <c r="A1794" t="s">
        <v>691</v>
      </c>
      <c r="B1794" t="s">
        <v>692</v>
      </c>
      <c r="C1794">
        <f>INDEX(Categories!C:C,MATCH(D1794,Categories!D:D,0))</f>
        <v>14</v>
      </c>
      <c r="D1794" s="88" t="s">
        <v>41</v>
      </c>
      <c r="E1794">
        <v>0</v>
      </c>
    </row>
    <row r="1795" spans="1:5" x14ac:dyDescent="0.4">
      <c r="A1795" t="s">
        <v>691</v>
      </c>
      <c r="B1795" t="s">
        <v>692</v>
      </c>
      <c r="C1795">
        <f>INDEX(Categories!C:C,MATCH(D1795,Categories!D:D,0))</f>
        <v>19</v>
      </c>
      <c r="D1795" s="88" t="s">
        <v>48</v>
      </c>
      <c r="E1795">
        <v>0</v>
      </c>
    </row>
    <row r="1796" spans="1:5" x14ac:dyDescent="0.4">
      <c r="A1796" t="s">
        <v>691</v>
      </c>
      <c r="B1796" t="s">
        <v>692</v>
      </c>
      <c r="C1796">
        <f>INDEX(Categories!C:C,MATCH(D1796,Categories!D:D,0))</f>
        <v>26</v>
      </c>
      <c r="D1796" s="88" t="s">
        <v>57</v>
      </c>
      <c r="E1796">
        <v>0</v>
      </c>
    </row>
    <row r="1797" spans="1:5" x14ac:dyDescent="0.4">
      <c r="A1797" t="s">
        <v>691</v>
      </c>
      <c r="B1797" t="s">
        <v>692</v>
      </c>
      <c r="C1797">
        <f>INDEX(Categories!C:C,MATCH(D1797,Categories!D:D,0))</f>
        <v>27</v>
      </c>
      <c r="D1797" s="88" t="s">
        <v>58</v>
      </c>
      <c r="E1797">
        <v>0</v>
      </c>
    </row>
    <row r="1798" spans="1:5" x14ac:dyDescent="0.4">
      <c r="A1798" t="s">
        <v>691</v>
      </c>
      <c r="B1798" t="s">
        <v>692</v>
      </c>
      <c r="C1798">
        <f>INDEX(Categories!C:C,MATCH(D1798,Categories!D:D,0))</f>
        <v>28</v>
      </c>
      <c r="D1798" s="88" t="s">
        <v>59</v>
      </c>
      <c r="E1798">
        <v>0</v>
      </c>
    </row>
    <row r="1799" spans="1:5" x14ac:dyDescent="0.4">
      <c r="A1799" t="s">
        <v>691</v>
      </c>
      <c r="B1799" t="s">
        <v>692</v>
      </c>
      <c r="C1799">
        <f>INDEX(Categories!C:C,MATCH(D1799,Categories!D:D,0))</f>
        <v>29</v>
      </c>
      <c r="D1799" s="88" t="s">
        <v>92</v>
      </c>
      <c r="E1799">
        <v>0</v>
      </c>
    </row>
    <row r="1800" spans="1:5" x14ac:dyDescent="0.4">
      <c r="A1800" t="s">
        <v>181</v>
      </c>
      <c r="B1800" t="s">
        <v>180</v>
      </c>
      <c r="C1800">
        <f>INDEX(Categories!C:C,MATCH(D1800,Categories!D:D,0))</f>
        <v>1</v>
      </c>
      <c r="D1800" s="88" t="s">
        <v>595</v>
      </c>
      <c r="E1800">
        <v>0</v>
      </c>
    </row>
    <row r="1801" spans="1:5" x14ac:dyDescent="0.4">
      <c r="A1801" t="s">
        <v>181</v>
      </c>
      <c r="B1801" t="s">
        <v>180</v>
      </c>
      <c r="C1801">
        <f>INDEX(Categories!C:C,MATCH(D1801,Categories!D:D,0))</f>
        <v>2</v>
      </c>
      <c r="D1801" s="88" t="s">
        <v>597</v>
      </c>
      <c r="E1801">
        <v>0</v>
      </c>
    </row>
    <row r="1802" spans="1:5" x14ac:dyDescent="0.4">
      <c r="A1802" t="s">
        <v>181</v>
      </c>
      <c r="B1802" t="s">
        <v>180</v>
      </c>
      <c r="C1802">
        <f>INDEX(Categories!C:C,MATCH(D1802,Categories!D:D,0))</f>
        <v>3</v>
      </c>
      <c r="D1802" s="88" t="s">
        <v>30</v>
      </c>
      <c r="E1802">
        <v>0</v>
      </c>
    </row>
    <row r="1803" spans="1:5" x14ac:dyDescent="0.4">
      <c r="A1803" t="s">
        <v>181</v>
      </c>
      <c r="B1803" t="s">
        <v>180</v>
      </c>
      <c r="C1803">
        <f>INDEX(Categories!C:C,MATCH(D1803,Categories!D:D,0))</f>
        <v>4</v>
      </c>
      <c r="D1803" s="88" t="s">
        <v>31</v>
      </c>
      <c r="E1803">
        <v>1000</v>
      </c>
    </row>
    <row r="1804" spans="1:5" x14ac:dyDescent="0.4">
      <c r="A1804" t="s">
        <v>181</v>
      </c>
      <c r="B1804" t="s">
        <v>180</v>
      </c>
      <c r="C1804">
        <f>INDEX(Categories!C:C,MATCH(D1804,Categories!D:D,0))</f>
        <v>6</v>
      </c>
      <c r="D1804" s="88" t="s">
        <v>34</v>
      </c>
      <c r="E1804">
        <v>7000</v>
      </c>
    </row>
    <row r="1805" spans="1:5" x14ac:dyDescent="0.4">
      <c r="A1805" t="s">
        <v>181</v>
      </c>
      <c r="B1805" t="s">
        <v>180</v>
      </c>
      <c r="C1805">
        <f>INDEX(Categories!C:C,MATCH(D1805,Categories!D:D,0))</f>
        <v>7</v>
      </c>
      <c r="D1805" s="88" t="s">
        <v>35</v>
      </c>
      <c r="E1805">
        <v>6000</v>
      </c>
    </row>
    <row r="1806" spans="1:5" x14ac:dyDescent="0.4">
      <c r="A1806" t="s">
        <v>181</v>
      </c>
      <c r="B1806" t="s">
        <v>180</v>
      </c>
      <c r="C1806">
        <f>INDEX(Categories!C:C,MATCH(D1806,Categories!D:D,0))</f>
        <v>10</v>
      </c>
      <c r="D1806" s="88" t="s">
        <v>38</v>
      </c>
      <c r="E1806">
        <v>8000</v>
      </c>
    </row>
    <row r="1807" spans="1:5" x14ac:dyDescent="0.4">
      <c r="A1807" t="s">
        <v>181</v>
      </c>
      <c r="B1807" t="s">
        <v>180</v>
      </c>
      <c r="C1807">
        <f>INDEX(Categories!C:C,MATCH(D1807,Categories!D:D,0))</f>
        <v>15</v>
      </c>
      <c r="D1807" s="88" t="s">
        <v>42</v>
      </c>
      <c r="E1807">
        <v>0</v>
      </c>
    </row>
    <row r="1808" spans="1:5" x14ac:dyDescent="0.4">
      <c r="A1808" t="s">
        <v>181</v>
      </c>
      <c r="B1808" t="s">
        <v>180</v>
      </c>
      <c r="C1808">
        <f>INDEX(Categories!C:C,MATCH(D1808,Categories!D:D,0))</f>
        <v>16</v>
      </c>
      <c r="D1808" s="88" t="s">
        <v>45</v>
      </c>
      <c r="E1808">
        <v>1000</v>
      </c>
    </row>
    <row r="1809" spans="1:5" x14ac:dyDescent="0.4">
      <c r="A1809" t="s">
        <v>181</v>
      </c>
      <c r="B1809" t="s">
        <v>180</v>
      </c>
      <c r="C1809">
        <f>INDEX(Categories!C:C,MATCH(D1809,Categories!D:D,0))</f>
        <v>17</v>
      </c>
      <c r="D1809" s="88" t="s">
        <v>46</v>
      </c>
      <c r="E1809">
        <v>0</v>
      </c>
    </row>
    <row r="1810" spans="1:5" x14ac:dyDescent="0.4">
      <c r="A1810" t="s">
        <v>181</v>
      </c>
      <c r="B1810" t="s">
        <v>180</v>
      </c>
      <c r="C1810">
        <f>INDEX(Categories!C:C,MATCH(D1810,Categories!D:D,0))</f>
        <v>18</v>
      </c>
      <c r="D1810" s="88" t="s">
        <v>47</v>
      </c>
      <c r="E1810">
        <v>0</v>
      </c>
    </row>
    <row r="1811" spans="1:5" x14ac:dyDescent="0.4">
      <c r="A1811" t="s">
        <v>181</v>
      </c>
      <c r="B1811" t="s">
        <v>180</v>
      </c>
      <c r="C1811">
        <f>INDEX(Categories!C:C,MATCH(D1811,Categories!D:D,0))</f>
        <v>20</v>
      </c>
      <c r="D1811" s="88" t="s">
        <v>49</v>
      </c>
      <c r="E1811">
        <v>400</v>
      </c>
    </row>
    <row r="1812" spans="1:5" x14ac:dyDescent="0.4">
      <c r="A1812" t="s">
        <v>181</v>
      </c>
      <c r="B1812" t="s">
        <v>180</v>
      </c>
      <c r="C1812">
        <f>INDEX(Categories!C:C,MATCH(D1812,Categories!D:D,0))</f>
        <v>21</v>
      </c>
      <c r="D1812" s="88" t="s">
        <v>50</v>
      </c>
      <c r="E1812">
        <v>0</v>
      </c>
    </row>
    <row r="1813" spans="1:5" x14ac:dyDescent="0.4">
      <c r="A1813" t="s">
        <v>181</v>
      </c>
      <c r="B1813" t="s">
        <v>180</v>
      </c>
      <c r="C1813">
        <f>INDEX(Categories!C:C,MATCH(D1813,Categories!D:D,0))</f>
        <v>22</v>
      </c>
      <c r="D1813" s="88" t="s">
        <v>51</v>
      </c>
      <c r="E1813">
        <v>4000</v>
      </c>
    </row>
    <row r="1814" spans="1:5" x14ac:dyDescent="0.4">
      <c r="A1814" t="s">
        <v>181</v>
      </c>
      <c r="B1814" t="s">
        <v>180</v>
      </c>
      <c r="C1814">
        <f>INDEX(Categories!C:C,MATCH(D1814,Categories!D:D,0))</f>
        <v>23</v>
      </c>
      <c r="D1814" s="88" t="s">
        <v>52</v>
      </c>
      <c r="E1814">
        <v>1000</v>
      </c>
    </row>
    <row r="1815" spans="1:5" x14ac:dyDescent="0.4">
      <c r="A1815" t="s">
        <v>181</v>
      </c>
      <c r="B1815" t="s">
        <v>180</v>
      </c>
      <c r="C1815">
        <f>INDEX(Categories!C:C,MATCH(D1815,Categories!D:D,0))</f>
        <v>24</v>
      </c>
      <c r="D1815" s="88" t="s">
        <v>53</v>
      </c>
      <c r="E1815">
        <v>0</v>
      </c>
    </row>
    <row r="1816" spans="1:5" x14ac:dyDescent="0.4">
      <c r="A1816" t="s">
        <v>181</v>
      </c>
      <c r="B1816" t="s">
        <v>180</v>
      </c>
      <c r="C1816">
        <f>INDEX(Categories!C:C,MATCH(D1816,Categories!D:D,0))</f>
        <v>25</v>
      </c>
      <c r="D1816" s="88" t="s">
        <v>56</v>
      </c>
      <c r="E1816">
        <v>0</v>
      </c>
    </row>
    <row r="1817" spans="1:5" x14ac:dyDescent="0.4">
      <c r="A1817" t="s">
        <v>181</v>
      </c>
      <c r="B1817" t="s">
        <v>180</v>
      </c>
      <c r="C1817">
        <f>INDEX(Categories!C:C,MATCH(D1817,Categories!D:D,0))</f>
        <v>5</v>
      </c>
      <c r="D1817" s="88" t="s">
        <v>32</v>
      </c>
      <c r="E1817">
        <v>20000</v>
      </c>
    </row>
    <row r="1818" spans="1:5" x14ac:dyDescent="0.4">
      <c r="A1818" t="s">
        <v>181</v>
      </c>
      <c r="B1818" t="s">
        <v>180</v>
      </c>
      <c r="C1818">
        <f>INDEX(Categories!C:C,MATCH(D1818,Categories!D:D,0))</f>
        <v>8</v>
      </c>
      <c r="D1818" s="88" t="s">
        <v>36</v>
      </c>
      <c r="E1818">
        <v>1000</v>
      </c>
    </row>
    <row r="1819" spans="1:5" x14ac:dyDescent="0.4">
      <c r="A1819" t="s">
        <v>181</v>
      </c>
      <c r="B1819" t="s">
        <v>180</v>
      </c>
      <c r="C1819">
        <f>INDEX(Categories!C:C,MATCH(D1819,Categories!D:D,0))</f>
        <v>9</v>
      </c>
      <c r="D1819" s="88" t="s">
        <v>37</v>
      </c>
      <c r="E1819">
        <v>1000</v>
      </c>
    </row>
    <row r="1820" spans="1:5" x14ac:dyDescent="0.4">
      <c r="A1820" t="s">
        <v>181</v>
      </c>
      <c r="B1820" t="s">
        <v>180</v>
      </c>
      <c r="C1820">
        <f>INDEX(Categories!C:C,MATCH(D1820,Categories!D:D,0))</f>
        <v>11</v>
      </c>
      <c r="D1820" s="88" t="s">
        <v>601</v>
      </c>
      <c r="E1820">
        <v>0</v>
      </c>
    </row>
    <row r="1821" spans="1:5" x14ac:dyDescent="0.4">
      <c r="A1821" t="s">
        <v>181</v>
      </c>
      <c r="B1821" t="s">
        <v>180</v>
      </c>
      <c r="C1821">
        <f>INDEX(Categories!C:C,MATCH(D1821,Categories!D:D,0))</f>
        <v>12</v>
      </c>
      <c r="D1821" s="88" t="s">
        <v>602</v>
      </c>
      <c r="E1821">
        <v>0</v>
      </c>
    </row>
    <row r="1822" spans="1:5" x14ac:dyDescent="0.4">
      <c r="A1822" t="s">
        <v>181</v>
      </c>
      <c r="B1822" t="s">
        <v>180</v>
      </c>
      <c r="C1822">
        <f>INDEX(Categories!C:C,MATCH(D1822,Categories!D:D,0))</f>
        <v>13</v>
      </c>
      <c r="D1822" s="88" t="s">
        <v>604</v>
      </c>
      <c r="E1822">
        <v>0</v>
      </c>
    </row>
    <row r="1823" spans="1:5" x14ac:dyDescent="0.4">
      <c r="A1823" t="s">
        <v>181</v>
      </c>
      <c r="B1823" t="s">
        <v>180</v>
      </c>
      <c r="C1823">
        <f>INDEX(Categories!C:C,MATCH(D1823,Categories!D:D,0))</f>
        <v>14</v>
      </c>
      <c r="D1823" s="88" t="s">
        <v>41</v>
      </c>
      <c r="E1823">
        <v>0</v>
      </c>
    </row>
    <row r="1824" spans="1:5" x14ac:dyDescent="0.4">
      <c r="A1824" t="s">
        <v>181</v>
      </c>
      <c r="B1824" t="s">
        <v>180</v>
      </c>
      <c r="C1824">
        <f>INDEX(Categories!C:C,MATCH(D1824,Categories!D:D,0))</f>
        <v>19</v>
      </c>
      <c r="D1824" s="88" t="s">
        <v>48</v>
      </c>
      <c r="E1824">
        <v>0</v>
      </c>
    </row>
    <row r="1825" spans="1:5" x14ac:dyDescent="0.4">
      <c r="A1825" t="s">
        <v>181</v>
      </c>
      <c r="B1825" t="s">
        <v>180</v>
      </c>
      <c r="C1825">
        <f>INDEX(Categories!C:C,MATCH(D1825,Categories!D:D,0))</f>
        <v>26</v>
      </c>
      <c r="D1825" s="88" t="s">
        <v>57</v>
      </c>
      <c r="E1825">
        <v>0</v>
      </c>
    </row>
    <row r="1826" spans="1:5" x14ac:dyDescent="0.4">
      <c r="A1826" t="s">
        <v>181</v>
      </c>
      <c r="B1826" t="s">
        <v>180</v>
      </c>
      <c r="C1826">
        <f>INDEX(Categories!C:C,MATCH(D1826,Categories!D:D,0))</f>
        <v>27</v>
      </c>
      <c r="D1826" s="88" t="s">
        <v>58</v>
      </c>
      <c r="E1826">
        <v>0</v>
      </c>
    </row>
    <row r="1827" spans="1:5" x14ac:dyDescent="0.4">
      <c r="A1827" t="s">
        <v>181</v>
      </c>
      <c r="B1827" t="s">
        <v>180</v>
      </c>
      <c r="C1827">
        <f>INDEX(Categories!C:C,MATCH(D1827,Categories!D:D,0))</f>
        <v>28</v>
      </c>
      <c r="D1827" s="88" t="s">
        <v>59</v>
      </c>
      <c r="E1827">
        <v>0</v>
      </c>
    </row>
    <row r="1828" spans="1:5" x14ac:dyDescent="0.4">
      <c r="A1828" t="s">
        <v>181</v>
      </c>
      <c r="B1828" t="s">
        <v>180</v>
      </c>
      <c r="C1828">
        <f>INDEX(Categories!C:C,MATCH(D1828,Categories!D:D,0))</f>
        <v>29</v>
      </c>
      <c r="D1828" s="88" t="s">
        <v>92</v>
      </c>
      <c r="E1828">
        <v>6000</v>
      </c>
    </row>
    <row r="1829" spans="1:5" x14ac:dyDescent="0.4">
      <c r="A1829" t="s">
        <v>693</v>
      </c>
      <c r="B1829" t="s">
        <v>694</v>
      </c>
      <c r="C1829">
        <f>INDEX(Categories!C:C,MATCH(D1829,Categories!D:D,0))</f>
        <v>1</v>
      </c>
      <c r="D1829" s="88" t="s">
        <v>595</v>
      </c>
      <c r="E1829">
        <v>0</v>
      </c>
    </row>
    <row r="1830" spans="1:5" x14ac:dyDescent="0.4">
      <c r="A1830" t="s">
        <v>693</v>
      </c>
      <c r="B1830" t="s">
        <v>694</v>
      </c>
      <c r="C1830">
        <f>INDEX(Categories!C:C,MATCH(D1830,Categories!D:D,0))</f>
        <v>2</v>
      </c>
      <c r="D1830" s="88" t="s">
        <v>597</v>
      </c>
      <c r="E1830">
        <v>0</v>
      </c>
    </row>
    <row r="1831" spans="1:5" x14ac:dyDescent="0.4">
      <c r="A1831" t="s">
        <v>693</v>
      </c>
      <c r="B1831" t="s">
        <v>694</v>
      </c>
      <c r="C1831">
        <f>INDEX(Categories!C:C,MATCH(D1831,Categories!D:D,0))</f>
        <v>3</v>
      </c>
      <c r="D1831" s="88" t="s">
        <v>30</v>
      </c>
      <c r="E1831">
        <v>0</v>
      </c>
    </row>
    <row r="1832" spans="1:5" x14ac:dyDescent="0.4">
      <c r="A1832" t="s">
        <v>693</v>
      </c>
      <c r="B1832" t="s">
        <v>694</v>
      </c>
      <c r="C1832">
        <f>INDEX(Categories!C:C,MATCH(D1832,Categories!D:D,0))</f>
        <v>4</v>
      </c>
      <c r="D1832" s="88" t="s">
        <v>31</v>
      </c>
      <c r="E1832">
        <v>0</v>
      </c>
    </row>
    <row r="1833" spans="1:5" x14ac:dyDescent="0.4">
      <c r="A1833" t="s">
        <v>693</v>
      </c>
      <c r="B1833" t="s">
        <v>694</v>
      </c>
      <c r="C1833">
        <f>INDEX(Categories!C:C,MATCH(D1833,Categories!D:D,0))</f>
        <v>6</v>
      </c>
      <c r="D1833" s="88" t="s">
        <v>34</v>
      </c>
      <c r="E1833">
        <v>0</v>
      </c>
    </row>
    <row r="1834" spans="1:5" x14ac:dyDescent="0.4">
      <c r="A1834" t="s">
        <v>693</v>
      </c>
      <c r="B1834" t="s">
        <v>694</v>
      </c>
      <c r="C1834">
        <f>INDEX(Categories!C:C,MATCH(D1834,Categories!D:D,0))</f>
        <v>7</v>
      </c>
      <c r="D1834" s="88" t="s">
        <v>35</v>
      </c>
      <c r="E1834">
        <v>0</v>
      </c>
    </row>
    <row r="1835" spans="1:5" x14ac:dyDescent="0.4">
      <c r="A1835" t="s">
        <v>693</v>
      </c>
      <c r="B1835" t="s">
        <v>694</v>
      </c>
      <c r="C1835">
        <f>INDEX(Categories!C:C,MATCH(D1835,Categories!D:D,0))</f>
        <v>10</v>
      </c>
      <c r="D1835" s="88" t="s">
        <v>38</v>
      </c>
      <c r="E1835">
        <v>32861</v>
      </c>
    </row>
    <row r="1836" spans="1:5" x14ac:dyDescent="0.4">
      <c r="A1836" t="s">
        <v>693</v>
      </c>
      <c r="B1836" t="s">
        <v>694</v>
      </c>
      <c r="C1836">
        <f>INDEX(Categories!C:C,MATCH(D1836,Categories!D:D,0))</f>
        <v>15</v>
      </c>
      <c r="D1836" s="88" t="s">
        <v>42</v>
      </c>
      <c r="E1836">
        <v>0</v>
      </c>
    </row>
    <row r="1837" spans="1:5" x14ac:dyDescent="0.4">
      <c r="A1837" t="s">
        <v>693</v>
      </c>
      <c r="B1837" t="s">
        <v>694</v>
      </c>
      <c r="C1837">
        <f>INDEX(Categories!C:C,MATCH(D1837,Categories!D:D,0))</f>
        <v>16</v>
      </c>
      <c r="D1837" s="88" t="s">
        <v>45</v>
      </c>
      <c r="E1837">
        <v>0</v>
      </c>
    </row>
    <row r="1838" spans="1:5" x14ac:dyDescent="0.4">
      <c r="A1838" t="s">
        <v>693</v>
      </c>
      <c r="B1838" t="s">
        <v>694</v>
      </c>
      <c r="C1838">
        <f>INDEX(Categories!C:C,MATCH(D1838,Categories!D:D,0))</f>
        <v>17</v>
      </c>
      <c r="D1838" s="88" t="s">
        <v>46</v>
      </c>
      <c r="E1838">
        <v>0</v>
      </c>
    </row>
    <row r="1839" spans="1:5" x14ac:dyDescent="0.4">
      <c r="A1839" t="s">
        <v>693</v>
      </c>
      <c r="B1839" t="s">
        <v>694</v>
      </c>
      <c r="C1839">
        <f>INDEX(Categories!C:C,MATCH(D1839,Categories!D:D,0))</f>
        <v>18</v>
      </c>
      <c r="D1839" s="88" t="s">
        <v>47</v>
      </c>
      <c r="E1839">
        <v>0</v>
      </c>
    </row>
    <row r="1840" spans="1:5" x14ac:dyDescent="0.4">
      <c r="A1840" t="s">
        <v>693</v>
      </c>
      <c r="B1840" t="s">
        <v>694</v>
      </c>
      <c r="C1840">
        <f>INDEX(Categories!C:C,MATCH(D1840,Categories!D:D,0))</f>
        <v>20</v>
      </c>
      <c r="D1840" s="88" t="s">
        <v>49</v>
      </c>
      <c r="E1840">
        <v>0</v>
      </c>
    </row>
    <row r="1841" spans="1:5" x14ac:dyDescent="0.4">
      <c r="A1841" t="s">
        <v>693</v>
      </c>
      <c r="B1841" t="s">
        <v>694</v>
      </c>
      <c r="C1841">
        <f>INDEX(Categories!C:C,MATCH(D1841,Categories!D:D,0))</f>
        <v>21</v>
      </c>
      <c r="D1841" s="88" t="s">
        <v>50</v>
      </c>
      <c r="E1841">
        <v>0</v>
      </c>
    </row>
    <row r="1842" spans="1:5" x14ac:dyDescent="0.4">
      <c r="A1842" t="s">
        <v>693</v>
      </c>
      <c r="B1842" t="s">
        <v>694</v>
      </c>
      <c r="C1842">
        <f>INDEX(Categories!C:C,MATCH(D1842,Categories!D:D,0))</f>
        <v>22</v>
      </c>
      <c r="D1842" s="88" t="s">
        <v>51</v>
      </c>
      <c r="E1842">
        <v>0</v>
      </c>
    </row>
    <row r="1843" spans="1:5" x14ac:dyDescent="0.4">
      <c r="A1843" t="s">
        <v>693</v>
      </c>
      <c r="B1843" t="s">
        <v>694</v>
      </c>
      <c r="C1843">
        <f>INDEX(Categories!C:C,MATCH(D1843,Categories!D:D,0))</f>
        <v>23</v>
      </c>
      <c r="D1843" s="88" t="s">
        <v>52</v>
      </c>
      <c r="E1843">
        <v>0</v>
      </c>
    </row>
    <row r="1844" spans="1:5" x14ac:dyDescent="0.4">
      <c r="A1844" t="s">
        <v>693</v>
      </c>
      <c r="B1844" t="s">
        <v>694</v>
      </c>
      <c r="C1844">
        <f>INDEX(Categories!C:C,MATCH(D1844,Categories!D:D,0))</f>
        <v>24</v>
      </c>
      <c r="D1844" s="88" t="s">
        <v>53</v>
      </c>
      <c r="E1844">
        <v>0</v>
      </c>
    </row>
    <row r="1845" spans="1:5" x14ac:dyDescent="0.4">
      <c r="A1845" t="s">
        <v>693</v>
      </c>
      <c r="B1845" t="s">
        <v>694</v>
      </c>
      <c r="C1845">
        <f>INDEX(Categories!C:C,MATCH(D1845,Categories!D:D,0))</f>
        <v>25</v>
      </c>
      <c r="D1845" s="88" t="s">
        <v>56</v>
      </c>
      <c r="E1845">
        <v>0</v>
      </c>
    </row>
    <row r="1846" spans="1:5" x14ac:dyDescent="0.4">
      <c r="A1846" t="s">
        <v>693</v>
      </c>
      <c r="B1846" t="s">
        <v>694</v>
      </c>
      <c r="C1846">
        <f>INDEX(Categories!C:C,MATCH(D1846,Categories!D:D,0))</f>
        <v>5</v>
      </c>
      <c r="D1846" s="88" t="s">
        <v>32</v>
      </c>
      <c r="E1846">
        <v>0</v>
      </c>
    </row>
    <row r="1847" spans="1:5" x14ac:dyDescent="0.4">
      <c r="A1847" t="s">
        <v>693</v>
      </c>
      <c r="B1847" t="s">
        <v>694</v>
      </c>
      <c r="C1847">
        <f>INDEX(Categories!C:C,MATCH(D1847,Categories!D:D,0))</f>
        <v>8</v>
      </c>
      <c r="D1847" s="88" t="s">
        <v>36</v>
      </c>
      <c r="E1847">
        <v>0</v>
      </c>
    </row>
    <row r="1848" spans="1:5" x14ac:dyDescent="0.4">
      <c r="A1848" t="s">
        <v>693</v>
      </c>
      <c r="B1848" t="s">
        <v>694</v>
      </c>
      <c r="C1848">
        <f>INDEX(Categories!C:C,MATCH(D1848,Categories!D:D,0))</f>
        <v>9</v>
      </c>
      <c r="D1848" s="88" t="s">
        <v>37</v>
      </c>
      <c r="E1848">
        <v>0</v>
      </c>
    </row>
    <row r="1849" spans="1:5" x14ac:dyDescent="0.4">
      <c r="A1849" t="s">
        <v>693</v>
      </c>
      <c r="B1849" t="s">
        <v>694</v>
      </c>
      <c r="C1849">
        <f>INDEX(Categories!C:C,MATCH(D1849,Categories!D:D,0))</f>
        <v>11</v>
      </c>
      <c r="D1849" s="88" t="s">
        <v>601</v>
      </c>
      <c r="E1849">
        <v>0</v>
      </c>
    </row>
    <row r="1850" spans="1:5" x14ac:dyDescent="0.4">
      <c r="A1850" t="s">
        <v>693</v>
      </c>
      <c r="B1850" t="s">
        <v>694</v>
      </c>
      <c r="C1850">
        <f>INDEX(Categories!C:C,MATCH(D1850,Categories!D:D,0))</f>
        <v>12</v>
      </c>
      <c r="D1850" s="88" t="s">
        <v>602</v>
      </c>
      <c r="E1850">
        <v>0</v>
      </c>
    </row>
    <row r="1851" spans="1:5" x14ac:dyDescent="0.4">
      <c r="A1851" t="s">
        <v>693</v>
      </c>
      <c r="B1851" t="s">
        <v>694</v>
      </c>
      <c r="C1851">
        <f>INDEX(Categories!C:C,MATCH(D1851,Categories!D:D,0))</f>
        <v>13</v>
      </c>
      <c r="D1851" s="88" t="s">
        <v>604</v>
      </c>
      <c r="E1851">
        <v>0</v>
      </c>
    </row>
    <row r="1852" spans="1:5" x14ac:dyDescent="0.4">
      <c r="A1852" t="s">
        <v>693</v>
      </c>
      <c r="B1852" t="s">
        <v>694</v>
      </c>
      <c r="C1852">
        <f>INDEX(Categories!C:C,MATCH(D1852,Categories!D:D,0))</f>
        <v>14</v>
      </c>
      <c r="D1852" s="88" t="s">
        <v>41</v>
      </c>
      <c r="E1852">
        <v>0</v>
      </c>
    </row>
    <row r="1853" spans="1:5" x14ac:dyDescent="0.4">
      <c r="A1853" t="s">
        <v>693</v>
      </c>
      <c r="B1853" t="s">
        <v>694</v>
      </c>
      <c r="C1853">
        <f>INDEX(Categories!C:C,MATCH(D1853,Categories!D:D,0))</f>
        <v>19</v>
      </c>
      <c r="D1853" s="88" t="s">
        <v>48</v>
      </c>
      <c r="E1853">
        <v>0</v>
      </c>
    </row>
    <row r="1854" spans="1:5" x14ac:dyDescent="0.4">
      <c r="A1854" t="s">
        <v>693</v>
      </c>
      <c r="B1854" t="s">
        <v>694</v>
      </c>
      <c r="C1854">
        <f>INDEX(Categories!C:C,MATCH(D1854,Categories!D:D,0))</f>
        <v>26</v>
      </c>
      <c r="D1854" s="88" t="s">
        <v>57</v>
      </c>
      <c r="E1854">
        <v>0</v>
      </c>
    </row>
    <row r="1855" spans="1:5" x14ac:dyDescent="0.4">
      <c r="A1855" t="s">
        <v>693</v>
      </c>
      <c r="B1855" t="s">
        <v>694</v>
      </c>
      <c r="C1855">
        <f>INDEX(Categories!C:C,MATCH(D1855,Categories!D:D,0))</f>
        <v>27</v>
      </c>
      <c r="D1855" s="88" t="s">
        <v>58</v>
      </c>
      <c r="E1855">
        <v>0</v>
      </c>
    </row>
    <row r="1856" spans="1:5" x14ac:dyDescent="0.4">
      <c r="A1856" t="s">
        <v>693</v>
      </c>
      <c r="B1856" t="s">
        <v>694</v>
      </c>
      <c r="C1856">
        <f>INDEX(Categories!C:C,MATCH(D1856,Categories!D:D,0))</f>
        <v>28</v>
      </c>
      <c r="D1856" s="88" t="s">
        <v>59</v>
      </c>
      <c r="E1856">
        <v>0</v>
      </c>
    </row>
    <row r="1857" spans="1:5" x14ac:dyDescent="0.4">
      <c r="A1857" t="s">
        <v>693</v>
      </c>
      <c r="B1857" t="s">
        <v>694</v>
      </c>
      <c r="C1857">
        <f>INDEX(Categories!C:C,MATCH(D1857,Categories!D:D,0))</f>
        <v>29</v>
      </c>
      <c r="D1857" s="88" t="s">
        <v>92</v>
      </c>
      <c r="E1857">
        <v>0</v>
      </c>
    </row>
    <row r="1858" spans="1:5" x14ac:dyDescent="0.4">
      <c r="A1858" t="s">
        <v>695</v>
      </c>
      <c r="B1858" t="s">
        <v>696</v>
      </c>
      <c r="C1858">
        <f>INDEX(Categories!C:C,MATCH(D1858,Categories!D:D,0))</f>
        <v>1</v>
      </c>
      <c r="D1858" s="88" t="s">
        <v>595</v>
      </c>
      <c r="E1858">
        <v>125000</v>
      </c>
    </row>
    <row r="1859" spans="1:5" x14ac:dyDescent="0.4">
      <c r="A1859" t="s">
        <v>695</v>
      </c>
      <c r="B1859" t="s">
        <v>696</v>
      </c>
      <c r="C1859">
        <f>INDEX(Categories!C:C,MATCH(D1859,Categories!D:D,0))</f>
        <v>2</v>
      </c>
      <c r="D1859" s="88" t="s">
        <v>597</v>
      </c>
      <c r="E1859">
        <v>0</v>
      </c>
    </row>
    <row r="1860" spans="1:5" x14ac:dyDescent="0.4">
      <c r="A1860" t="s">
        <v>695</v>
      </c>
      <c r="B1860" t="s">
        <v>696</v>
      </c>
      <c r="C1860">
        <f>INDEX(Categories!C:C,MATCH(D1860,Categories!D:D,0))</f>
        <v>3</v>
      </c>
      <c r="D1860" s="88" t="s">
        <v>30</v>
      </c>
      <c r="E1860">
        <v>0</v>
      </c>
    </row>
    <row r="1861" spans="1:5" x14ac:dyDescent="0.4">
      <c r="A1861" t="s">
        <v>695</v>
      </c>
      <c r="B1861" t="s">
        <v>696</v>
      </c>
      <c r="C1861">
        <f>INDEX(Categories!C:C,MATCH(D1861,Categories!D:D,0))</f>
        <v>4</v>
      </c>
      <c r="D1861" s="88" t="s">
        <v>31</v>
      </c>
      <c r="E1861">
        <v>5000</v>
      </c>
    </row>
    <row r="1862" spans="1:5" x14ac:dyDescent="0.4">
      <c r="A1862" t="s">
        <v>695</v>
      </c>
      <c r="B1862" t="s">
        <v>696</v>
      </c>
      <c r="C1862">
        <f>INDEX(Categories!C:C,MATCH(D1862,Categories!D:D,0))</f>
        <v>6</v>
      </c>
      <c r="D1862" s="88" t="s">
        <v>34</v>
      </c>
      <c r="E1862">
        <v>0</v>
      </c>
    </row>
    <row r="1863" spans="1:5" x14ac:dyDescent="0.4">
      <c r="A1863" t="s">
        <v>695</v>
      </c>
      <c r="B1863" t="s">
        <v>696</v>
      </c>
      <c r="C1863">
        <f>INDEX(Categories!C:C,MATCH(D1863,Categories!D:D,0))</f>
        <v>7</v>
      </c>
      <c r="D1863" s="88" t="s">
        <v>35</v>
      </c>
      <c r="E1863">
        <v>100000</v>
      </c>
    </row>
    <row r="1864" spans="1:5" x14ac:dyDescent="0.4">
      <c r="A1864" t="s">
        <v>695</v>
      </c>
      <c r="B1864" t="s">
        <v>696</v>
      </c>
      <c r="C1864">
        <f>INDEX(Categories!C:C,MATCH(D1864,Categories!D:D,0))</f>
        <v>10</v>
      </c>
      <c r="D1864" s="88" t="s">
        <v>38</v>
      </c>
      <c r="E1864">
        <v>35000</v>
      </c>
    </row>
    <row r="1865" spans="1:5" x14ac:dyDescent="0.4">
      <c r="A1865" t="s">
        <v>695</v>
      </c>
      <c r="B1865" t="s">
        <v>696</v>
      </c>
      <c r="C1865">
        <f>INDEX(Categories!C:C,MATCH(D1865,Categories!D:D,0))</f>
        <v>15</v>
      </c>
      <c r="D1865" s="88" t="s">
        <v>42</v>
      </c>
      <c r="E1865">
        <v>0</v>
      </c>
    </row>
    <row r="1866" spans="1:5" x14ac:dyDescent="0.4">
      <c r="A1866" t="s">
        <v>695</v>
      </c>
      <c r="B1866" t="s">
        <v>696</v>
      </c>
      <c r="C1866">
        <f>INDEX(Categories!C:C,MATCH(D1866,Categories!D:D,0))</f>
        <v>16</v>
      </c>
      <c r="D1866" s="88" t="s">
        <v>45</v>
      </c>
      <c r="E1866">
        <v>20000</v>
      </c>
    </row>
    <row r="1867" spans="1:5" x14ac:dyDescent="0.4">
      <c r="A1867" t="s">
        <v>695</v>
      </c>
      <c r="B1867" t="s">
        <v>696</v>
      </c>
      <c r="C1867">
        <f>INDEX(Categories!C:C,MATCH(D1867,Categories!D:D,0))</f>
        <v>17</v>
      </c>
      <c r="D1867" s="88" t="s">
        <v>46</v>
      </c>
      <c r="E1867">
        <v>0</v>
      </c>
    </row>
    <row r="1868" spans="1:5" x14ac:dyDescent="0.4">
      <c r="A1868" t="s">
        <v>695</v>
      </c>
      <c r="B1868" t="s">
        <v>696</v>
      </c>
      <c r="C1868">
        <f>INDEX(Categories!C:C,MATCH(D1868,Categories!D:D,0))</f>
        <v>18</v>
      </c>
      <c r="D1868" s="88" t="s">
        <v>47</v>
      </c>
      <c r="E1868">
        <v>0</v>
      </c>
    </row>
    <row r="1869" spans="1:5" x14ac:dyDescent="0.4">
      <c r="A1869" t="s">
        <v>695</v>
      </c>
      <c r="B1869" t="s">
        <v>696</v>
      </c>
      <c r="C1869">
        <f>INDEX(Categories!C:C,MATCH(D1869,Categories!D:D,0))</f>
        <v>20</v>
      </c>
      <c r="D1869" s="88" t="s">
        <v>49</v>
      </c>
      <c r="E1869">
        <v>0</v>
      </c>
    </row>
    <row r="1870" spans="1:5" x14ac:dyDescent="0.4">
      <c r="A1870" t="s">
        <v>695</v>
      </c>
      <c r="B1870" t="s">
        <v>696</v>
      </c>
      <c r="C1870">
        <f>INDEX(Categories!C:C,MATCH(D1870,Categories!D:D,0))</f>
        <v>21</v>
      </c>
      <c r="D1870" s="88" t="s">
        <v>50</v>
      </c>
      <c r="E1870">
        <v>0</v>
      </c>
    </row>
    <row r="1871" spans="1:5" x14ac:dyDescent="0.4">
      <c r="A1871" t="s">
        <v>695</v>
      </c>
      <c r="B1871" t="s">
        <v>696</v>
      </c>
      <c r="C1871">
        <f>INDEX(Categories!C:C,MATCH(D1871,Categories!D:D,0))</f>
        <v>22</v>
      </c>
      <c r="D1871" s="88" t="s">
        <v>51</v>
      </c>
      <c r="E1871">
        <v>0</v>
      </c>
    </row>
    <row r="1872" spans="1:5" x14ac:dyDescent="0.4">
      <c r="A1872" t="s">
        <v>695</v>
      </c>
      <c r="B1872" t="s">
        <v>696</v>
      </c>
      <c r="C1872">
        <f>INDEX(Categories!C:C,MATCH(D1872,Categories!D:D,0))</f>
        <v>23</v>
      </c>
      <c r="D1872" s="88" t="s">
        <v>52</v>
      </c>
      <c r="E1872">
        <v>0</v>
      </c>
    </row>
    <row r="1873" spans="1:5" x14ac:dyDescent="0.4">
      <c r="A1873" t="s">
        <v>695</v>
      </c>
      <c r="B1873" t="s">
        <v>696</v>
      </c>
      <c r="C1873">
        <f>INDEX(Categories!C:C,MATCH(D1873,Categories!D:D,0))</f>
        <v>24</v>
      </c>
      <c r="D1873" s="88" t="s">
        <v>53</v>
      </c>
      <c r="E1873">
        <v>0</v>
      </c>
    </row>
    <row r="1874" spans="1:5" x14ac:dyDescent="0.4">
      <c r="A1874" t="s">
        <v>695</v>
      </c>
      <c r="B1874" t="s">
        <v>696</v>
      </c>
      <c r="C1874">
        <f>INDEX(Categories!C:C,MATCH(D1874,Categories!D:D,0))</f>
        <v>25</v>
      </c>
      <c r="D1874" s="88" t="s">
        <v>56</v>
      </c>
      <c r="E1874">
        <v>0</v>
      </c>
    </row>
    <row r="1875" spans="1:5" x14ac:dyDescent="0.4">
      <c r="A1875" t="s">
        <v>695</v>
      </c>
      <c r="B1875" t="s">
        <v>696</v>
      </c>
      <c r="C1875">
        <f>INDEX(Categories!C:C,MATCH(D1875,Categories!D:D,0))</f>
        <v>5</v>
      </c>
      <c r="D1875" s="88" t="s">
        <v>32</v>
      </c>
      <c r="E1875">
        <v>25000</v>
      </c>
    </row>
    <row r="1876" spans="1:5" x14ac:dyDescent="0.4">
      <c r="A1876" t="s">
        <v>695</v>
      </c>
      <c r="B1876" t="s">
        <v>696</v>
      </c>
      <c r="C1876">
        <f>INDEX(Categories!C:C,MATCH(D1876,Categories!D:D,0))</f>
        <v>8</v>
      </c>
      <c r="D1876" s="88" t="s">
        <v>36</v>
      </c>
      <c r="E1876">
        <v>45000</v>
      </c>
    </row>
    <row r="1877" spans="1:5" x14ac:dyDescent="0.4">
      <c r="A1877" t="s">
        <v>695</v>
      </c>
      <c r="B1877" t="s">
        <v>696</v>
      </c>
      <c r="C1877">
        <f>INDEX(Categories!C:C,MATCH(D1877,Categories!D:D,0))</f>
        <v>9</v>
      </c>
      <c r="D1877" s="88" t="s">
        <v>37</v>
      </c>
      <c r="E1877">
        <v>5000</v>
      </c>
    </row>
    <row r="1878" spans="1:5" x14ac:dyDescent="0.4">
      <c r="A1878" t="s">
        <v>695</v>
      </c>
      <c r="B1878" t="s">
        <v>696</v>
      </c>
      <c r="C1878">
        <f>INDEX(Categories!C:C,MATCH(D1878,Categories!D:D,0))</f>
        <v>11</v>
      </c>
      <c r="D1878" s="88" t="s">
        <v>601</v>
      </c>
      <c r="E1878">
        <v>50000</v>
      </c>
    </row>
    <row r="1879" spans="1:5" x14ac:dyDescent="0.4">
      <c r="A1879" t="s">
        <v>695</v>
      </c>
      <c r="B1879" t="s">
        <v>696</v>
      </c>
      <c r="C1879">
        <f>INDEX(Categories!C:C,MATCH(D1879,Categories!D:D,0))</f>
        <v>12</v>
      </c>
      <c r="D1879" s="88" t="s">
        <v>602</v>
      </c>
      <c r="E1879">
        <v>10000</v>
      </c>
    </row>
    <row r="1880" spans="1:5" x14ac:dyDescent="0.4">
      <c r="A1880" t="s">
        <v>695</v>
      </c>
      <c r="B1880" t="s">
        <v>696</v>
      </c>
      <c r="C1880">
        <f>INDEX(Categories!C:C,MATCH(D1880,Categories!D:D,0))</f>
        <v>13</v>
      </c>
      <c r="D1880" s="88" t="s">
        <v>604</v>
      </c>
      <c r="E1880">
        <v>0</v>
      </c>
    </row>
    <row r="1881" spans="1:5" x14ac:dyDescent="0.4">
      <c r="A1881" t="s">
        <v>695</v>
      </c>
      <c r="B1881" t="s">
        <v>696</v>
      </c>
      <c r="C1881">
        <f>INDEX(Categories!C:C,MATCH(D1881,Categories!D:D,0))</f>
        <v>14</v>
      </c>
      <c r="D1881" s="88" t="s">
        <v>41</v>
      </c>
      <c r="E1881">
        <v>0</v>
      </c>
    </row>
    <row r="1882" spans="1:5" x14ac:dyDescent="0.4">
      <c r="A1882" t="s">
        <v>695</v>
      </c>
      <c r="B1882" t="s">
        <v>696</v>
      </c>
      <c r="C1882">
        <f>INDEX(Categories!C:C,MATCH(D1882,Categories!D:D,0))</f>
        <v>19</v>
      </c>
      <c r="D1882" s="88" t="s">
        <v>48</v>
      </c>
      <c r="E1882">
        <v>0</v>
      </c>
    </row>
    <row r="1883" spans="1:5" x14ac:dyDescent="0.4">
      <c r="A1883" t="s">
        <v>695</v>
      </c>
      <c r="B1883" t="s">
        <v>696</v>
      </c>
      <c r="C1883">
        <f>INDEX(Categories!C:C,MATCH(D1883,Categories!D:D,0))</f>
        <v>26</v>
      </c>
      <c r="D1883" s="88" t="s">
        <v>57</v>
      </c>
      <c r="E1883">
        <v>5000</v>
      </c>
    </row>
    <row r="1884" spans="1:5" x14ac:dyDescent="0.4">
      <c r="A1884" t="s">
        <v>695</v>
      </c>
      <c r="B1884" t="s">
        <v>696</v>
      </c>
      <c r="C1884">
        <f>INDEX(Categories!C:C,MATCH(D1884,Categories!D:D,0))</f>
        <v>27</v>
      </c>
      <c r="D1884" s="88" t="s">
        <v>58</v>
      </c>
      <c r="E1884">
        <v>0</v>
      </c>
    </row>
    <row r="1885" spans="1:5" x14ac:dyDescent="0.4">
      <c r="A1885" t="s">
        <v>695</v>
      </c>
      <c r="B1885" t="s">
        <v>696</v>
      </c>
      <c r="C1885">
        <f>INDEX(Categories!C:C,MATCH(D1885,Categories!D:D,0))</f>
        <v>28</v>
      </c>
      <c r="D1885" s="88" t="s">
        <v>59</v>
      </c>
      <c r="E1885">
        <v>0</v>
      </c>
    </row>
    <row r="1886" spans="1:5" x14ac:dyDescent="0.4">
      <c r="A1886" t="s">
        <v>695</v>
      </c>
      <c r="B1886" t="s">
        <v>696</v>
      </c>
      <c r="C1886">
        <f>INDEX(Categories!C:C,MATCH(D1886,Categories!D:D,0))</f>
        <v>29</v>
      </c>
      <c r="D1886" s="88" t="s">
        <v>92</v>
      </c>
      <c r="E1886">
        <v>0</v>
      </c>
    </row>
    <row r="1887" spans="1:5" x14ac:dyDescent="0.4">
      <c r="A1887" t="s">
        <v>183</v>
      </c>
      <c r="B1887" t="s">
        <v>182</v>
      </c>
      <c r="C1887">
        <f>INDEX(Categories!C:C,MATCH(D1887,Categories!D:D,0))</f>
        <v>1</v>
      </c>
      <c r="D1887" s="88" t="s">
        <v>595</v>
      </c>
      <c r="E1887">
        <v>0</v>
      </c>
    </row>
    <row r="1888" spans="1:5" x14ac:dyDescent="0.4">
      <c r="A1888" t="s">
        <v>183</v>
      </c>
      <c r="B1888" t="s">
        <v>182</v>
      </c>
      <c r="C1888">
        <f>INDEX(Categories!C:C,MATCH(D1888,Categories!D:D,0))</f>
        <v>2</v>
      </c>
      <c r="D1888" s="88" t="s">
        <v>597</v>
      </c>
      <c r="E1888">
        <v>0</v>
      </c>
    </row>
    <row r="1889" spans="1:5" x14ac:dyDescent="0.4">
      <c r="A1889" t="s">
        <v>183</v>
      </c>
      <c r="B1889" t="s">
        <v>182</v>
      </c>
      <c r="C1889">
        <f>INDEX(Categories!C:C,MATCH(D1889,Categories!D:D,0))</f>
        <v>3</v>
      </c>
      <c r="D1889" s="88" t="s">
        <v>30</v>
      </c>
      <c r="E1889">
        <v>0</v>
      </c>
    </row>
    <row r="1890" spans="1:5" x14ac:dyDescent="0.4">
      <c r="A1890" t="s">
        <v>183</v>
      </c>
      <c r="B1890" t="s">
        <v>182</v>
      </c>
      <c r="C1890">
        <f>INDEX(Categories!C:C,MATCH(D1890,Categories!D:D,0))</f>
        <v>4</v>
      </c>
      <c r="D1890" s="88" t="s">
        <v>31</v>
      </c>
      <c r="E1890">
        <v>0</v>
      </c>
    </row>
    <row r="1891" spans="1:5" x14ac:dyDescent="0.4">
      <c r="A1891" t="s">
        <v>183</v>
      </c>
      <c r="B1891" t="s">
        <v>182</v>
      </c>
      <c r="C1891">
        <f>INDEX(Categories!C:C,MATCH(D1891,Categories!D:D,0))</f>
        <v>6</v>
      </c>
      <c r="D1891" s="88" t="s">
        <v>34</v>
      </c>
      <c r="E1891">
        <v>0</v>
      </c>
    </row>
    <row r="1892" spans="1:5" x14ac:dyDescent="0.4">
      <c r="A1892" t="s">
        <v>183</v>
      </c>
      <c r="B1892" t="s">
        <v>182</v>
      </c>
      <c r="C1892">
        <f>INDEX(Categories!C:C,MATCH(D1892,Categories!D:D,0))</f>
        <v>7</v>
      </c>
      <c r="D1892" s="88" t="s">
        <v>35</v>
      </c>
      <c r="E1892">
        <v>17522</v>
      </c>
    </row>
    <row r="1893" spans="1:5" x14ac:dyDescent="0.4">
      <c r="A1893" t="s">
        <v>183</v>
      </c>
      <c r="B1893" t="s">
        <v>182</v>
      </c>
      <c r="C1893">
        <f>INDEX(Categories!C:C,MATCH(D1893,Categories!D:D,0))</f>
        <v>10</v>
      </c>
      <c r="D1893" s="88" t="s">
        <v>38</v>
      </c>
      <c r="E1893">
        <v>33347</v>
      </c>
    </row>
    <row r="1894" spans="1:5" x14ac:dyDescent="0.4">
      <c r="A1894" t="s">
        <v>183</v>
      </c>
      <c r="B1894" t="s">
        <v>182</v>
      </c>
      <c r="C1894">
        <f>INDEX(Categories!C:C,MATCH(D1894,Categories!D:D,0))</f>
        <v>15</v>
      </c>
      <c r="D1894" s="88" t="s">
        <v>42</v>
      </c>
      <c r="E1894">
        <v>0</v>
      </c>
    </row>
    <row r="1895" spans="1:5" x14ac:dyDescent="0.4">
      <c r="A1895" t="s">
        <v>183</v>
      </c>
      <c r="B1895" t="s">
        <v>182</v>
      </c>
      <c r="C1895">
        <f>INDEX(Categories!C:C,MATCH(D1895,Categories!D:D,0))</f>
        <v>16</v>
      </c>
      <c r="D1895" s="88" t="s">
        <v>45</v>
      </c>
      <c r="E1895">
        <v>0</v>
      </c>
    </row>
    <row r="1896" spans="1:5" x14ac:dyDescent="0.4">
      <c r="A1896" t="s">
        <v>183</v>
      </c>
      <c r="B1896" t="s">
        <v>182</v>
      </c>
      <c r="C1896">
        <f>INDEX(Categories!C:C,MATCH(D1896,Categories!D:D,0))</f>
        <v>17</v>
      </c>
      <c r="D1896" s="88" t="s">
        <v>46</v>
      </c>
      <c r="E1896">
        <v>0</v>
      </c>
    </row>
    <row r="1897" spans="1:5" x14ac:dyDescent="0.4">
      <c r="A1897" t="s">
        <v>183</v>
      </c>
      <c r="B1897" t="s">
        <v>182</v>
      </c>
      <c r="C1897">
        <f>INDEX(Categories!C:C,MATCH(D1897,Categories!D:D,0))</f>
        <v>18</v>
      </c>
      <c r="D1897" s="88" t="s">
        <v>47</v>
      </c>
      <c r="E1897">
        <v>0</v>
      </c>
    </row>
    <row r="1898" spans="1:5" x14ac:dyDescent="0.4">
      <c r="A1898" t="s">
        <v>183</v>
      </c>
      <c r="B1898" t="s">
        <v>182</v>
      </c>
      <c r="C1898">
        <f>INDEX(Categories!C:C,MATCH(D1898,Categories!D:D,0))</f>
        <v>20</v>
      </c>
      <c r="D1898" s="88" t="s">
        <v>49</v>
      </c>
      <c r="E1898">
        <v>0</v>
      </c>
    </row>
    <row r="1899" spans="1:5" x14ac:dyDescent="0.4">
      <c r="A1899" t="s">
        <v>183</v>
      </c>
      <c r="B1899" t="s">
        <v>182</v>
      </c>
      <c r="C1899">
        <f>INDEX(Categories!C:C,MATCH(D1899,Categories!D:D,0))</f>
        <v>21</v>
      </c>
      <c r="D1899" s="88" t="s">
        <v>50</v>
      </c>
      <c r="E1899">
        <v>0</v>
      </c>
    </row>
    <row r="1900" spans="1:5" x14ac:dyDescent="0.4">
      <c r="A1900" t="s">
        <v>183</v>
      </c>
      <c r="B1900" t="s">
        <v>182</v>
      </c>
      <c r="C1900">
        <f>INDEX(Categories!C:C,MATCH(D1900,Categories!D:D,0))</f>
        <v>22</v>
      </c>
      <c r="D1900" s="88" t="s">
        <v>51</v>
      </c>
      <c r="E1900">
        <v>13712</v>
      </c>
    </row>
    <row r="1901" spans="1:5" x14ac:dyDescent="0.4">
      <c r="A1901" t="s">
        <v>183</v>
      </c>
      <c r="B1901" t="s">
        <v>182</v>
      </c>
      <c r="C1901">
        <f>INDEX(Categories!C:C,MATCH(D1901,Categories!D:D,0))</f>
        <v>23</v>
      </c>
      <c r="D1901" s="88" t="s">
        <v>52</v>
      </c>
      <c r="E1901">
        <v>0</v>
      </c>
    </row>
    <row r="1902" spans="1:5" x14ac:dyDescent="0.4">
      <c r="A1902" t="s">
        <v>183</v>
      </c>
      <c r="B1902" t="s">
        <v>182</v>
      </c>
      <c r="C1902">
        <f>INDEX(Categories!C:C,MATCH(D1902,Categories!D:D,0))</f>
        <v>24</v>
      </c>
      <c r="D1902" s="88" t="s">
        <v>53</v>
      </c>
      <c r="E1902">
        <v>0</v>
      </c>
    </row>
    <row r="1903" spans="1:5" x14ac:dyDescent="0.4">
      <c r="A1903" t="s">
        <v>183</v>
      </c>
      <c r="B1903" t="s">
        <v>182</v>
      </c>
      <c r="C1903">
        <f>INDEX(Categories!C:C,MATCH(D1903,Categories!D:D,0))</f>
        <v>25</v>
      </c>
      <c r="D1903" s="88" t="s">
        <v>56</v>
      </c>
      <c r="E1903">
        <v>5376</v>
      </c>
    </row>
    <row r="1904" spans="1:5" x14ac:dyDescent="0.4">
      <c r="A1904" t="s">
        <v>183</v>
      </c>
      <c r="B1904" t="s">
        <v>182</v>
      </c>
      <c r="C1904">
        <f>INDEX(Categories!C:C,MATCH(D1904,Categories!D:D,0))</f>
        <v>5</v>
      </c>
      <c r="D1904" s="88" t="s">
        <v>32</v>
      </c>
      <c r="E1904">
        <v>37156</v>
      </c>
    </row>
    <row r="1905" spans="1:5" x14ac:dyDescent="0.4">
      <c r="A1905" t="s">
        <v>183</v>
      </c>
      <c r="B1905" t="s">
        <v>182</v>
      </c>
      <c r="C1905">
        <f>INDEX(Categories!C:C,MATCH(D1905,Categories!D:D,0))</f>
        <v>8</v>
      </c>
      <c r="D1905" s="88" t="s">
        <v>36</v>
      </c>
      <c r="E1905">
        <v>0</v>
      </c>
    </row>
    <row r="1906" spans="1:5" x14ac:dyDescent="0.4">
      <c r="A1906" t="s">
        <v>183</v>
      </c>
      <c r="B1906" t="s">
        <v>182</v>
      </c>
      <c r="C1906">
        <f>INDEX(Categories!C:C,MATCH(D1906,Categories!D:D,0))</f>
        <v>9</v>
      </c>
      <c r="D1906" s="88" t="s">
        <v>37</v>
      </c>
      <c r="E1906">
        <v>0</v>
      </c>
    </row>
    <row r="1907" spans="1:5" x14ac:dyDescent="0.4">
      <c r="A1907" t="s">
        <v>183</v>
      </c>
      <c r="B1907" t="s">
        <v>182</v>
      </c>
      <c r="C1907">
        <f>INDEX(Categories!C:C,MATCH(D1907,Categories!D:D,0))</f>
        <v>11</v>
      </c>
      <c r="D1907" s="88" t="s">
        <v>601</v>
      </c>
      <c r="E1907">
        <v>0</v>
      </c>
    </row>
    <row r="1908" spans="1:5" x14ac:dyDescent="0.4">
      <c r="A1908" t="s">
        <v>183</v>
      </c>
      <c r="B1908" t="s">
        <v>182</v>
      </c>
      <c r="C1908">
        <f>INDEX(Categories!C:C,MATCH(D1908,Categories!D:D,0))</f>
        <v>12</v>
      </c>
      <c r="D1908" s="88" t="s">
        <v>602</v>
      </c>
      <c r="E1908">
        <v>0</v>
      </c>
    </row>
    <row r="1909" spans="1:5" x14ac:dyDescent="0.4">
      <c r="A1909" t="s">
        <v>183</v>
      </c>
      <c r="B1909" t="s">
        <v>182</v>
      </c>
      <c r="C1909">
        <f>INDEX(Categories!C:C,MATCH(D1909,Categories!D:D,0))</f>
        <v>13</v>
      </c>
      <c r="D1909" s="88" t="s">
        <v>604</v>
      </c>
      <c r="E1909">
        <v>0</v>
      </c>
    </row>
    <row r="1910" spans="1:5" x14ac:dyDescent="0.4">
      <c r="A1910" t="s">
        <v>183</v>
      </c>
      <c r="B1910" t="s">
        <v>182</v>
      </c>
      <c r="C1910">
        <f>INDEX(Categories!C:C,MATCH(D1910,Categories!D:D,0))</f>
        <v>14</v>
      </c>
      <c r="D1910" s="88" t="s">
        <v>41</v>
      </c>
      <c r="E1910">
        <v>0</v>
      </c>
    </row>
    <row r="1911" spans="1:5" x14ac:dyDescent="0.4">
      <c r="A1911" t="s">
        <v>183</v>
      </c>
      <c r="B1911" t="s">
        <v>182</v>
      </c>
      <c r="C1911">
        <f>INDEX(Categories!C:C,MATCH(D1911,Categories!D:D,0))</f>
        <v>19</v>
      </c>
      <c r="D1911" s="88" t="s">
        <v>48</v>
      </c>
      <c r="E1911">
        <v>0</v>
      </c>
    </row>
    <row r="1912" spans="1:5" x14ac:dyDescent="0.4">
      <c r="A1912" t="s">
        <v>183</v>
      </c>
      <c r="B1912" t="s">
        <v>182</v>
      </c>
      <c r="C1912">
        <f>INDEX(Categories!C:C,MATCH(D1912,Categories!D:D,0))</f>
        <v>26</v>
      </c>
      <c r="D1912" s="88" t="s">
        <v>57</v>
      </c>
      <c r="E1912">
        <v>0</v>
      </c>
    </row>
    <row r="1913" spans="1:5" x14ac:dyDescent="0.4">
      <c r="A1913" t="s">
        <v>183</v>
      </c>
      <c r="B1913" t="s">
        <v>182</v>
      </c>
      <c r="C1913">
        <f>INDEX(Categories!C:C,MATCH(D1913,Categories!D:D,0))</f>
        <v>27</v>
      </c>
      <c r="D1913" s="88" t="s">
        <v>58</v>
      </c>
      <c r="E1913">
        <v>0</v>
      </c>
    </row>
    <row r="1914" spans="1:5" x14ac:dyDescent="0.4">
      <c r="A1914" t="s">
        <v>183</v>
      </c>
      <c r="B1914" t="s">
        <v>182</v>
      </c>
      <c r="C1914">
        <f>INDEX(Categories!C:C,MATCH(D1914,Categories!D:D,0))</f>
        <v>28</v>
      </c>
      <c r="D1914" s="88" t="s">
        <v>59</v>
      </c>
      <c r="E1914">
        <v>0</v>
      </c>
    </row>
    <row r="1915" spans="1:5" x14ac:dyDescent="0.4">
      <c r="A1915" t="s">
        <v>183</v>
      </c>
      <c r="B1915" t="s">
        <v>182</v>
      </c>
      <c r="C1915">
        <f>INDEX(Categories!C:C,MATCH(D1915,Categories!D:D,0))</f>
        <v>29</v>
      </c>
      <c r="D1915" s="88" t="s">
        <v>92</v>
      </c>
      <c r="E1915">
        <v>698395</v>
      </c>
    </row>
    <row r="1916" spans="1:5" x14ac:dyDescent="0.4">
      <c r="A1916" t="s">
        <v>697</v>
      </c>
      <c r="B1916" t="s">
        <v>698</v>
      </c>
      <c r="C1916">
        <f>INDEX(Categories!C:C,MATCH(D1916,Categories!D:D,0))</f>
        <v>1</v>
      </c>
      <c r="D1916" s="88" t="s">
        <v>595</v>
      </c>
      <c r="E1916">
        <v>0</v>
      </c>
    </row>
    <row r="1917" spans="1:5" x14ac:dyDescent="0.4">
      <c r="A1917" t="s">
        <v>697</v>
      </c>
      <c r="B1917" t="s">
        <v>698</v>
      </c>
      <c r="C1917">
        <f>INDEX(Categories!C:C,MATCH(D1917,Categories!D:D,0))</f>
        <v>2</v>
      </c>
      <c r="D1917" s="88" t="s">
        <v>597</v>
      </c>
      <c r="E1917">
        <v>0</v>
      </c>
    </row>
    <row r="1918" spans="1:5" x14ac:dyDescent="0.4">
      <c r="A1918" t="s">
        <v>697</v>
      </c>
      <c r="B1918" t="s">
        <v>698</v>
      </c>
      <c r="C1918">
        <f>INDEX(Categories!C:C,MATCH(D1918,Categories!D:D,0))</f>
        <v>3</v>
      </c>
      <c r="D1918" s="88" t="s">
        <v>30</v>
      </c>
      <c r="E1918">
        <v>0</v>
      </c>
    </row>
    <row r="1919" spans="1:5" x14ac:dyDescent="0.4">
      <c r="A1919" t="s">
        <v>697</v>
      </c>
      <c r="B1919" t="s">
        <v>698</v>
      </c>
      <c r="C1919">
        <f>INDEX(Categories!C:C,MATCH(D1919,Categories!D:D,0))</f>
        <v>4</v>
      </c>
      <c r="D1919" s="88" t="s">
        <v>31</v>
      </c>
      <c r="E1919">
        <v>0</v>
      </c>
    </row>
    <row r="1920" spans="1:5" x14ac:dyDescent="0.4">
      <c r="A1920" t="s">
        <v>697</v>
      </c>
      <c r="B1920" t="s">
        <v>698</v>
      </c>
      <c r="C1920">
        <f>INDEX(Categories!C:C,MATCH(D1920,Categories!D:D,0))</f>
        <v>6</v>
      </c>
      <c r="D1920" s="88" t="s">
        <v>34</v>
      </c>
      <c r="E1920">
        <v>0</v>
      </c>
    </row>
    <row r="1921" spans="1:5" x14ac:dyDescent="0.4">
      <c r="A1921" t="s">
        <v>697</v>
      </c>
      <c r="B1921" t="s">
        <v>698</v>
      </c>
      <c r="C1921">
        <f>INDEX(Categories!C:C,MATCH(D1921,Categories!D:D,0))</f>
        <v>7</v>
      </c>
      <c r="D1921" s="88" t="s">
        <v>35</v>
      </c>
      <c r="E1921">
        <v>0</v>
      </c>
    </row>
    <row r="1922" spans="1:5" x14ac:dyDescent="0.4">
      <c r="A1922" t="s">
        <v>697</v>
      </c>
      <c r="B1922" t="s">
        <v>698</v>
      </c>
      <c r="C1922">
        <f>INDEX(Categories!C:C,MATCH(D1922,Categories!D:D,0))</f>
        <v>10</v>
      </c>
      <c r="D1922" s="88" t="s">
        <v>38</v>
      </c>
      <c r="E1922">
        <v>0</v>
      </c>
    </row>
    <row r="1923" spans="1:5" x14ac:dyDescent="0.4">
      <c r="A1923" t="s">
        <v>697</v>
      </c>
      <c r="B1923" t="s">
        <v>698</v>
      </c>
      <c r="C1923">
        <f>INDEX(Categories!C:C,MATCH(D1923,Categories!D:D,0))</f>
        <v>15</v>
      </c>
      <c r="D1923" s="88" t="s">
        <v>42</v>
      </c>
      <c r="E1923">
        <v>0</v>
      </c>
    </row>
    <row r="1924" spans="1:5" x14ac:dyDescent="0.4">
      <c r="A1924" t="s">
        <v>697</v>
      </c>
      <c r="B1924" t="s">
        <v>698</v>
      </c>
      <c r="C1924">
        <f>INDEX(Categories!C:C,MATCH(D1924,Categories!D:D,0))</f>
        <v>16</v>
      </c>
      <c r="D1924" s="88" t="s">
        <v>45</v>
      </c>
      <c r="E1924">
        <v>0</v>
      </c>
    </row>
    <row r="1925" spans="1:5" x14ac:dyDescent="0.4">
      <c r="A1925" t="s">
        <v>697</v>
      </c>
      <c r="B1925" t="s">
        <v>698</v>
      </c>
      <c r="C1925">
        <f>INDEX(Categories!C:C,MATCH(D1925,Categories!D:D,0))</f>
        <v>17</v>
      </c>
      <c r="D1925" s="88" t="s">
        <v>46</v>
      </c>
      <c r="E1925">
        <v>0</v>
      </c>
    </row>
    <row r="1926" spans="1:5" x14ac:dyDescent="0.4">
      <c r="A1926" t="s">
        <v>697</v>
      </c>
      <c r="B1926" t="s">
        <v>698</v>
      </c>
      <c r="C1926">
        <f>INDEX(Categories!C:C,MATCH(D1926,Categories!D:D,0))</f>
        <v>18</v>
      </c>
      <c r="D1926" s="88" t="s">
        <v>47</v>
      </c>
      <c r="E1926">
        <v>0</v>
      </c>
    </row>
    <row r="1927" spans="1:5" x14ac:dyDescent="0.4">
      <c r="A1927" t="s">
        <v>697</v>
      </c>
      <c r="B1927" t="s">
        <v>698</v>
      </c>
      <c r="C1927">
        <f>INDEX(Categories!C:C,MATCH(D1927,Categories!D:D,0))</f>
        <v>20</v>
      </c>
      <c r="D1927" s="88" t="s">
        <v>49</v>
      </c>
      <c r="E1927">
        <v>0</v>
      </c>
    </row>
    <row r="1928" spans="1:5" x14ac:dyDescent="0.4">
      <c r="A1928" t="s">
        <v>697</v>
      </c>
      <c r="B1928" t="s">
        <v>698</v>
      </c>
      <c r="C1928">
        <f>INDEX(Categories!C:C,MATCH(D1928,Categories!D:D,0))</f>
        <v>21</v>
      </c>
      <c r="D1928" s="88" t="s">
        <v>50</v>
      </c>
      <c r="E1928">
        <v>0</v>
      </c>
    </row>
    <row r="1929" spans="1:5" x14ac:dyDescent="0.4">
      <c r="A1929" t="s">
        <v>697</v>
      </c>
      <c r="B1929" t="s">
        <v>698</v>
      </c>
      <c r="C1929">
        <f>INDEX(Categories!C:C,MATCH(D1929,Categories!D:D,0))</f>
        <v>22</v>
      </c>
      <c r="D1929" s="88" t="s">
        <v>51</v>
      </c>
      <c r="E1929">
        <v>0</v>
      </c>
    </row>
    <row r="1930" spans="1:5" x14ac:dyDescent="0.4">
      <c r="A1930" t="s">
        <v>697</v>
      </c>
      <c r="B1930" t="s">
        <v>698</v>
      </c>
      <c r="C1930">
        <f>INDEX(Categories!C:C,MATCH(D1930,Categories!D:D,0))</f>
        <v>23</v>
      </c>
      <c r="D1930" s="88" t="s">
        <v>52</v>
      </c>
      <c r="E1930">
        <v>0</v>
      </c>
    </row>
    <row r="1931" spans="1:5" x14ac:dyDescent="0.4">
      <c r="A1931" t="s">
        <v>697</v>
      </c>
      <c r="B1931" t="s">
        <v>698</v>
      </c>
      <c r="C1931">
        <f>INDEX(Categories!C:C,MATCH(D1931,Categories!D:D,0))</f>
        <v>24</v>
      </c>
      <c r="D1931" s="88" t="s">
        <v>53</v>
      </c>
      <c r="E1931">
        <v>0</v>
      </c>
    </row>
    <row r="1932" spans="1:5" x14ac:dyDescent="0.4">
      <c r="A1932" t="s">
        <v>697</v>
      </c>
      <c r="B1932" t="s">
        <v>698</v>
      </c>
      <c r="C1932">
        <f>INDEX(Categories!C:C,MATCH(D1932,Categories!D:D,0))</f>
        <v>25</v>
      </c>
      <c r="D1932" s="88" t="s">
        <v>56</v>
      </c>
      <c r="E1932">
        <v>0</v>
      </c>
    </row>
    <row r="1933" spans="1:5" x14ac:dyDescent="0.4">
      <c r="A1933" t="s">
        <v>697</v>
      </c>
      <c r="B1933" t="s">
        <v>698</v>
      </c>
      <c r="C1933">
        <f>INDEX(Categories!C:C,MATCH(D1933,Categories!D:D,0))</f>
        <v>5</v>
      </c>
      <c r="D1933" s="88" t="s">
        <v>32</v>
      </c>
      <c r="E1933">
        <v>0</v>
      </c>
    </row>
    <row r="1934" spans="1:5" x14ac:dyDescent="0.4">
      <c r="A1934" t="s">
        <v>697</v>
      </c>
      <c r="B1934" t="s">
        <v>698</v>
      </c>
      <c r="C1934">
        <f>INDEX(Categories!C:C,MATCH(D1934,Categories!D:D,0))</f>
        <v>8</v>
      </c>
      <c r="D1934" s="88" t="s">
        <v>36</v>
      </c>
      <c r="E1934">
        <v>0</v>
      </c>
    </row>
    <row r="1935" spans="1:5" x14ac:dyDescent="0.4">
      <c r="A1935" t="s">
        <v>697</v>
      </c>
      <c r="B1935" t="s">
        <v>698</v>
      </c>
      <c r="C1935">
        <f>INDEX(Categories!C:C,MATCH(D1935,Categories!D:D,0))</f>
        <v>9</v>
      </c>
      <c r="D1935" s="88" t="s">
        <v>37</v>
      </c>
      <c r="E1935">
        <v>0</v>
      </c>
    </row>
    <row r="1936" spans="1:5" x14ac:dyDescent="0.4">
      <c r="A1936" t="s">
        <v>697</v>
      </c>
      <c r="B1936" t="s">
        <v>698</v>
      </c>
      <c r="C1936">
        <f>INDEX(Categories!C:C,MATCH(D1936,Categories!D:D,0))</f>
        <v>11</v>
      </c>
      <c r="D1936" s="88" t="s">
        <v>601</v>
      </c>
      <c r="E1936">
        <v>0</v>
      </c>
    </row>
    <row r="1937" spans="1:5" x14ac:dyDescent="0.4">
      <c r="A1937" t="s">
        <v>697</v>
      </c>
      <c r="B1937" t="s">
        <v>698</v>
      </c>
      <c r="C1937">
        <f>INDEX(Categories!C:C,MATCH(D1937,Categories!D:D,0))</f>
        <v>12</v>
      </c>
      <c r="D1937" s="88" t="s">
        <v>602</v>
      </c>
      <c r="E1937">
        <v>0</v>
      </c>
    </row>
    <row r="1938" spans="1:5" x14ac:dyDescent="0.4">
      <c r="A1938" t="s">
        <v>697</v>
      </c>
      <c r="B1938" t="s">
        <v>698</v>
      </c>
      <c r="C1938">
        <f>INDEX(Categories!C:C,MATCH(D1938,Categories!D:D,0))</f>
        <v>13</v>
      </c>
      <c r="D1938" s="88" t="s">
        <v>604</v>
      </c>
      <c r="E1938">
        <v>0</v>
      </c>
    </row>
    <row r="1939" spans="1:5" x14ac:dyDescent="0.4">
      <c r="A1939" t="s">
        <v>697</v>
      </c>
      <c r="B1939" t="s">
        <v>698</v>
      </c>
      <c r="C1939">
        <f>INDEX(Categories!C:C,MATCH(D1939,Categories!D:D,0))</f>
        <v>14</v>
      </c>
      <c r="D1939" s="88" t="s">
        <v>41</v>
      </c>
      <c r="E1939">
        <v>0</v>
      </c>
    </row>
    <row r="1940" spans="1:5" x14ac:dyDescent="0.4">
      <c r="A1940" t="s">
        <v>697</v>
      </c>
      <c r="B1940" t="s">
        <v>698</v>
      </c>
      <c r="C1940">
        <f>INDEX(Categories!C:C,MATCH(D1940,Categories!D:D,0))</f>
        <v>19</v>
      </c>
      <c r="D1940" s="88" t="s">
        <v>48</v>
      </c>
      <c r="E1940">
        <v>0</v>
      </c>
    </row>
    <row r="1941" spans="1:5" x14ac:dyDescent="0.4">
      <c r="A1941" t="s">
        <v>697</v>
      </c>
      <c r="B1941" t="s">
        <v>698</v>
      </c>
      <c r="C1941">
        <f>INDEX(Categories!C:C,MATCH(D1941,Categories!D:D,0))</f>
        <v>26</v>
      </c>
      <c r="D1941" s="88" t="s">
        <v>57</v>
      </c>
      <c r="E1941">
        <v>0</v>
      </c>
    </row>
    <row r="1942" spans="1:5" x14ac:dyDescent="0.4">
      <c r="A1942" t="s">
        <v>697</v>
      </c>
      <c r="B1942" t="s">
        <v>698</v>
      </c>
      <c r="C1942">
        <f>INDEX(Categories!C:C,MATCH(D1942,Categories!D:D,0))</f>
        <v>27</v>
      </c>
      <c r="D1942" s="88" t="s">
        <v>58</v>
      </c>
      <c r="E1942">
        <v>0</v>
      </c>
    </row>
    <row r="1943" spans="1:5" x14ac:dyDescent="0.4">
      <c r="A1943" t="s">
        <v>697</v>
      </c>
      <c r="B1943" t="s">
        <v>698</v>
      </c>
      <c r="C1943">
        <f>INDEX(Categories!C:C,MATCH(D1943,Categories!D:D,0))</f>
        <v>28</v>
      </c>
      <c r="D1943" s="88" t="s">
        <v>59</v>
      </c>
      <c r="E1943">
        <v>0</v>
      </c>
    </row>
    <row r="1944" spans="1:5" x14ac:dyDescent="0.4">
      <c r="A1944" t="s">
        <v>697</v>
      </c>
      <c r="B1944" t="s">
        <v>698</v>
      </c>
      <c r="C1944">
        <f>INDEX(Categories!C:C,MATCH(D1944,Categories!D:D,0))</f>
        <v>29</v>
      </c>
      <c r="D1944" s="88" t="s">
        <v>92</v>
      </c>
      <c r="E1944">
        <v>0</v>
      </c>
    </row>
    <row r="1945" spans="1:5" x14ac:dyDescent="0.4">
      <c r="A1945" t="s">
        <v>699</v>
      </c>
      <c r="B1945" t="s">
        <v>700</v>
      </c>
      <c r="C1945">
        <f>INDEX(Categories!C:C,MATCH(D1945,Categories!D:D,0))</f>
        <v>1</v>
      </c>
      <c r="D1945" s="88" t="s">
        <v>595</v>
      </c>
      <c r="E1945">
        <v>0</v>
      </c>
    </row>
    <row r="1946" spans="1:5" x14ac:dyDescent="0.4">
      <c r="A1946" t="s">
        <v>699</v>
      </c>
      <c r="B1946" t="s">
        <v>700</v>
      </c>
      <c r="C1946">
        <f>INDEX(Categories!C:C,MATCH(D1946,Categories!D:D,0))</f>
        <v>2</v>
      </c>
      <c r="D1946" s="88" t="s">
        <v>597</v>
      </c>
      <c r="E1946">
        <v>0</v>
      </c>
    </row>
    <row r="1947" spans="1:5" x14ac:dyDescent="0.4">
      <c r="A1947" t="s">
        <v>699</v>
      </c>
      <c r="B1947" t="s">
        <v>700</v>
      </c>
      <c r="C1947">
        <f>INDEX(Categories!C:C,MATCH(D1947,Categories!D:D,0))</f>
        <v>3</v>
      </c>
      <c r="D1947" s="88" t="s">
        <v>30</v>
      </c>
      <c r="E1947">
        <v>0</v>
      </c>
    </row>
    <row r="1948" spans="1:5" x14ac:dyDescent="0.4">
      <c r="A1948" t="s">
        <v>699</v>
      </c>
      <c r="B1948" t="s">
        <v>700</v>
      </c>
      <c r="C1948">
        <f>INDEX(Categories!C:C,MATCH(D1948,Categories!D:D,0))</f>
        <v>4</v>
      </c>
      <c r="D1948" s="88" t="s">
        <v>31</v>
      </c>
      <c r="E1948">
        <v>0</v>
      </c>
    </row>
    <row r="1949" spans="1:5" x14ac:dyDescent="0.4">
      <c r="A1949" t="s">
        <v>699</v>
      </c>
      <c r="B1949" t="s">
        <v>700</v>
      </c>
      <c r="C1949">
        <f>INDEX(Categories!C:C,MATCH(D1949,Categories!D:D,0))</f>
        <v>6</v>
      </c>
      <c r="D1949" s="88" t="s">
        <v>34</v>
      </c>
      <c r="E1949">
        <v>0</v>
      </c>
    </row>
    <row r="1950" spans="1:5" x14ac:dyDescent="0.4">
      <c r="A1950" t="s">
        <v>699</v>
      </c>
      <c r="B1950" t="s">
        <v>700</v>
      </c>
      <c r="C1950">
        <f>INDEX(Categories!C:C,MATCH(D1950,Categories!D:D,0))</f>
        <v>7</v>
      </c>
      <c r="D1950" s="88" t="s">
        <v>35</v>
      </c>
      <c r="E1950">
        <v>0</v>
      </c>
    </row>
    <row r="1951" spans="1:5" x14ac:dyDescent="0.4">
      <c r="A1951" t="s">
        <v>699</v>
      </c>
      <c r="B1951" t="s">
        <v>700</v>
      </c>
      <c r="C1951">
        <f>INDEX(Categories!C:C,MATCH(D1951,Categories!D:D,0))</f>
        <v>10</v>
      </c>
      <c r="D1951" s="88" t="s">
        <v>38</v>
      </c>
      <c r="E1951">
        <v>0</v>
      </c>
    </row>
    <row r="1952" spans="1:5" x14ac:dyDescent="0.4">
      <c r="A1952" t="s">
        <v>699</v>
      </c>
      <c r="B1952" t="s">
        <v>700</v>
      </c>
      <c r="C1952">
        <f>INDEX(Categories!C:C,MATCH(D1952,Categories!D:D,0))</f>
        <v>15</v>
      </c>
      <c r="D1952" s="88" t="s">
        <v>42</v>
      </c>
      <c r="E1952">
        <v>0</v>
      </c>
    </row>
    <row r="1953" spans="1:5" x14ac:dyDescent="0.4">
      <c r="A1953" t="s">
        <v>699</v>
      </c>
      <c r="B1953" t="s">
        <v>700</v>
      </c>
      <c r="C1953">
        <f>INDEX(Categories!C:C,MATCH(D1953,Categories!D:D,0))</f>
        <v>16</v>
      </c>
      <c r="D1953" s="88" t="s">
        <v>45</v>
      </c>
      <c r="E1953">
        <v>0</v>
      </c>
    </row>
    <row r="1954" spans="1:5" x14ac:dyDescent="0.4">
      <c r="A1954" t="s">
        <v>699</v>
      </c>
      <c r="B1954" t="s">
        <v>700</v>
      </c>
      <c r="C1954">
        <f>INDEX(Categories!C:C,MATCH(D1954,Categories!D:D,0))</f>
        <v>17</v>
      </c>
      <c r="D1954" s="88" t="s">
        <v>46</v>
      </c>
      <c r="E1954">
        <v>0</v>
      </c>
    </row>
    <row r="1955" spans="1:5" x14ac:dyDescent="0.4">
      <c r="A1955" t="s">
        <v>699</v>
      </c>
      <c r="B1955" t="s">
        <v>700</v>
      </c>
      <c r="C1955">
        <f>INDEX(Categories!C:C,MATCH(D1955,Categories!D:D,0))</f>
        <v>18</v>
      </c>
      <c r="D1955" s="88" t="s">
        <v>47</v>
      </c>
      <c r="E1955">
        <v>0</v>
      </c>
    </row>
    <row r="1956" spans="1:5" x14ac:dyDescent="0.4">
      <c r="A1956" t="s">
        <v>699</v>
      </c>
      <c r="B1956" t="s">
        <v>700</v>
      </c>
      <c r="C1956">
        <f>INDEX(Categories!C:C,MATCH(D1956,Categories!D:D,0))</f>
        <v>20</v>
      </c>
      <c r="D1956" s="88" t="s">
        <v>49</v>
      </c>
      <c r="E1956">
        <v>0</v>
      </c>
    </row>
    <row r="1957" spans="1:5" x14ac:dyDescent="0.4">
      <c r="A1957" t="s">
        <v>699</v>
      </c>
      <c r="B1957" t="s">
        <v>700</v>
      </c>
      <c r="C1957">
        <f>INDEX(Categories!C:C,MATCH(D1957,Categories!D:D,0))</f>
        <v>21</v>
      </c>
      <c r="D1957" s="88" t="s">
        <v>50</v>
      </c>
      <c r="E1957">
        <v>0</v>
      </c>
    </row>
    <row r="1958" spans="1:5" x14ac:dyDescent="0.4">
      <c r="A1958" t="s">
        <v>699</v>
      </c>
      <c r="B1958" t="s">
        <v>700</v>
      </c>
      <c r="C1958">
        <f>INDEX(Categories!C:C,MATCH(D1958,Categories!D:D,0))</f>
        <v>22</v>
      </c>
      <c r="D1958" s="88" t="s">
        <v>51</v>
      </c>
      <c r="E1958">
        <v>0</v>
      </c>
    </row>
    <row r="1959" spans="1:5" x14ac:dyDescent="0.4">
      <c r="A1959" t="s">
        <v>699</v>
      </c>
      <c r="B1959" t="s">
        <v>700</v>
      </c>
      <c r="C1959">
        <f>INDEX(Categories!C:C,MATCH(D1959,Categories!D:D,0))</f>
        <v>23</v>
      </c>
      <c r="D1959" s="88" t="s">
        <v>52</v>
      </c>
      <c r="E1959">
        <v>0</v>
      </c>
    </row>
    <row r="1960" spans="1:5" x14ac:dyDescent="0.4">
      <c r="A1960" t="s">
        <v>699</v>
      </c>
      <c r="B1960" t="s">
        <v>700</v>
      </c>
      <c r="C1960">
        <f>INDEX(Categories!C:C,MATCH(D1960,Categories!D:D,0))</f>
        <v>24</v>
      </c>
      <c r="D1960" s="88" t="s">
        <v>53</v>
      </c>
      <c r="E1960">
        <v>0</v>
      </c>
    </row>
    <row r="1961" spans="1:5" x14ac:dyDescent="0.4">
      <c r="A1961" t="s">
        <v>699</v>
      </c>
      <c r="B1961" t="s">
        <v>700</v>
      </c>
      <c r="C1961">
        <f>INDEX(Categories!C:C,MATCH(D1961,Categories!D:D,0))</f>
        <v>25</v>
      </c>
      <c r="D1961" s="88" t="s">
        <v>56</v>
      </c>
      <c r="E1961">
        <v>0</v>
      </c>
    </row>
    <row r="1962" spans="1:5" x14ac:dyDescent="0.4">
      <c r="A1962" t="s">
        <v>699</v>
      </c>
      <c r="B1962" t="s">
        <v>700</v>
      </c>
      <c r="C1962">
        <f>INDEX(Categories!C:C,MATCH(D1962,Categories!D:D,0))</f>
        <v>5</v>
      </c>
      <c r="D1962" s="88" t="s">
        <v>32</v>
      </c>
      <c r="E1962">
        <v>0</v>
      </c>
    </row>
    <row r="1963" spans="1:5" x14ac:dyDescent="0.4">
      <c r="A1963" t="s">
        <v>699</v>
      </c>
      <c r="B1963" t="s">
        <v>700</v>
      </c>
      <c r="C1963">
        <f>INDEX(Categories!C:C,MATCH(D1963,Categories!D:D,0))</f>
        <v>8</v>
      </c>
      <c r="D1963" s="88" t="s">
        <v>36</v>
      </c>
      <c r="E1963">
        <v>0</v>
      </c>
    </row>
    <row r="1964" spans="1:5" x14ac:dyDescent="0.4">
      <c r="A1964" t="s">
        <v>699</v>
      </c>
      <c r="B1964" t="s">
        <v>700</v>
      </c>
      <c r="C1964">
        <f>INDEX(Categories!C:C,MATCH(D1964,Categories!D:D,0))</f>
        <v>9</v>
      </c>
      <c r="D1964" s="88" t="s">
        <v>37</v>
      </c>
      <c r="E1964">
        <v>0</v>
      </c>
    </row>
    <row r="1965" spans="1:5" x14ac:dyDescent="0.4">
      <c r="A1965" t="s">
        <v>699</v>
      </c>
      <c r="B1965" t="s">
        <v>700</v>
      </c>
      <c r="C1965">
        <f>INDEX(Categories!C:C,MATCH(D1965,Categories!D:D,0))</f>
        <v>11</v>
      </c>
      <c r="D1965" s="88" t="s">
        <v>601</v>
      </c>
      <c r="E1965">
        <v>0</v>
      </c>
    </row>
    <row r="1966" spans="1:5" x14ac:dyDescent="0.4">
      <c r="A1966" t="s">
        <v>699</v>
      </c>
      <c r="B1966" t="s">
        <v>700</v>
      </c>
      <c r="C1966">
        <f>INDEX(Categories!C:C,MATCH(D1966,Categories!D:D,0))</f>
        <v>12</v>
      </c>
      <c r="D1966" s="88" t="s">
        <v>602</v>
      </c>
      <c r="E1966">
        <v>0</v>
      </c>
    </row>
    <row r="1967" spans="1:5" x14ac:dyDescent="0.4">
      <c r="A1967" t="s">
        <v>699</v>
      </c>
      <c r="B1967" t="s">
        <v>700</v>
      </c>
      <c r="C1967">
        <f>INDEX(Categories!C:C,MATCH(D1967,Categories!D:D,0))</f>
        <v>13</v>
      </c>
      <c r="D1967" s="88" t="s">
        <v>604</v>
      </c>
      <c r="E1967">
        <v>0</v>
      </c>
    </row>
    <row r="1968" spans="1:5" x14ac:dyDescent="0.4">
      <c r="A1968" t="s">
        <v>699</v>
      </c>
      <c r="B1968" t="s">
        <v>700</v>
      </c>
      <c r="C1968">
        <f>INDEX(Categories!C:C,MATCH(D1968,Categories!D:D,0))</f>
        <v>14</v>
      </c>
      <c r="D1968" s="88" t="s">
        <v>41</v>
      </c>
      <c r="E1968">
        <v>0</v>
      </c>
    </row>
    <row r="1969" spans="1:5" x14ac:dyDescent="0.4">
      <c r="A1969" t="s">
        <v>699</v>
      </c>
      <c r="B1969" t="s">
        <v>700</v>
      </c>
      <c r="C1969">
        <f>INDEX(Categories!C:C,MATCH(D1969,Categories!D:D,0))</f>
        <v>19</v>
      </c>
      <c r="D1969" s="88" t="s">
        <v>48</v>
      </c>
      <c r="E1969">
        <v>0</v>
      </c>
    </row>
    <row r="1970" spans="1:5" x14ac:dyDescent="0.4">
      <c r="A1970" t="s">
        <v>699</v>
      </c>
      <c r="B1970" t="s">
        <v>700</v>
      </c>
      <c r="C1970">
        <f>INDEX(Categories!C:C,MATCH(D1970,Categories!D:D,0))</f>
        <v>26</v>
      </c>
      <c r="D1970" s="88" t="s">
        <v>57</v>
      </c>
      <c r="E1970">
        <v>0</v>
      </c>
    </row>
    <row r="1971" spans="1:5" x14ac:dyDescent="0.4">
      <c r="A1971" t="s">
        <v>699</v>
      </c>
      <c r="B1971" t="s">
        <v>700</v>
      </c>
      <c r="C1971">
        <f>INDEX(Categories!C:C,MATCH(D1971,Categories!D:D,0))</f>
        <v>27</v>
      </c>
      <c r="D1971" s="88" t="s">
        <v>58</v>
      </c>
      <c r="E1971">
        <v>0</v>
      </c>
    </row>
    <row r="1972" spans="1:5" x14ac:dyDescent="0.4">
      <c r="A1972" t="s">
        <v>699</v>
      </c>
      <c r="B1972" t="s">
        <v>700</v>
      </c>
      <c r="C1972">
        <f>INDEX(Categories!C:C,MATCH(D1972,Categories!D:D,0))</f>
        <v>28</v>
      </c>
      <c r="D1972" s="88" t="s">
        <v>59</v>
      </c>
      <c r="E1972">
        <v>0</v>
      </c>
    </row>
    <row r="1973" spans="1:5" x14ac:dyDescent="0.4">
      <c r="A1973" t="s">
        <v>699</v>
      </c>
      <c r="B1973" t="s">
        <v>700</v>
      </c>
      <c r="C1973">
        <f>INDEX(Categories!C:C,MATCH(D1973,Categories!D:D,0))</f>
        <v>29</v>
      </c>
      <c r="D1973" s="88" t="s">
        <v>92</v>
      </c>
      <c r="E1973">
        <v>0</v>
      </c>
    </row>
    <row r="1974" spans="1:5" x14ac:dyDescent="0.4">
      <c r="A1974" t="s">
        <v>701</v>
      </c>
      <c r="B1974" t="s">
        <v>702</v>
      </c>
      <c r="C1974">
        <f>INDEX(Categories!C:C,MATCH(D1974,Categories!D:D,0))</f>
        <v>1</v>
      </c>
      <c r="D1974" s="88" t="s">
        <v>595</v>
      </c>
      <c r="E1974">
        <v>500</v>
      </c>
    </row>
    <row r="1975" spans="1:5" x14ac:dyDescent="0.4">
      <c r="A1975" t="s">
        <v>701</v>
      </c>
      <c r="B1975" t="s">
        <v>702</v>
      </c>
      <c r="C1975">
        <f>INDEX(Categories!C:C,MATCH(D1975,Categories!D:D,0))</f>
        <v>2</v>
      </c>
      <c r="D1975" s="88" t="s">
        <v>597</v>
      </c>
      <c r="E1975">
        <v>2000</v>
      </c>
    </row>
    <row r="1976" spans="1:5" x14ac:dyDescent="0.4">
      <c r="A1976" t="s">
        <v>701</v>
      </c>
      <c r="B1976" t="s">
        <v>702</v>
      </c>
      <c r="C1976">
        <f>INDEX(Categories!C:C,MATCH(D1976,Categories!D:D,0))</f>
        <v>3</v>
      </c>
      <c r="D1976" s="88" t="s">
        <v>30</v>
      </c>
      <c r="E1976">
        <v>0</v>
      </c>
    </row>
    <row r="1977" spans="1:5" x14ac:dyDescent="0.4">
      <c r="A1977" t="s">
        <v>701</v>
      </c>
      <c r="B1977" t="s">
        <v>702</v>
      </c>
      <c r="C1977">
        <f>INDEX(Categories!C:C,MATCH(D1977,Categories!D:D,0))</f>
        <v>4</v>
      </c>
      <c r="D1977" s="88" t="s">
        <v>31</v>
      </c>
      <c r="E1977">
        <v>0</v>
      </c>
    </row>
    <row r="1978" spans="1:5" x14ac:dyDescent="0.4">
      <c r="A1978" t="s">
        <v>701</v>
      </c>
      <c r="B1978" t="s">
        <v>702</v>
      </c>
      <c r="C1978">
        <f>INDEX(Categories!C:C,MATCH(D1978,Categories!D:D,0))</f>
        <v>6</v>
      </c>
      <c r="D1978" s="88" t="s">
        <v>34</v>
      </c>
      <c r="E1978">
        <v>0</v>
      </c>
    </row>
    <row r="1979" spans="1:5" x14ac:dyDescent="0.4">
      <c r="A1979" t="s">
        <v>701</v>
      </c>
      <c r="B1979" t="s">
        <v>702</v>
      </c>
      <c r="C1979">
        <f>INDEX(Categories!C:C,MATCH(D1979,Categories!D:D,0))</f>
        <v>7</v>
      </c>
      <c r="D1979" s="88" t="s">
        <v>35</v>
      </c>
      <c r="E1979">
        <v>250</v>
      </c>
    </row>
    <row r="1980" spans="1:5" x14ac:dyDescent="0.4">
      <c r="A1980" t="s">
        <v>701</v>
      </c>
      <c r="B1980" t="s">
        <v>702</v>
      </c>
      <c r="C1980">
        <f>INDEX(Categories!C:C,MATCH(D1980,Categories!D:D,0))</f>
        <v>10</v>
      </c>
      <c r="D1980" s="88" t="s">
        <v>38</v>
      </c>
      <c r="E1980">
        <v>4090</v>
      </c>
    </row>
    <row r="1981" spans="1:5" x14ac:dyDescent="0.4">
      <c r="A1981" t="s">
        <v>701</v>
      </c>
      <c r="B1981" t="s">
        <v>702</v>
      </c>
      <c r="C1981">
        <f>INDEX(Categories!C:C,MATCH(D1981,Categories!D:D,0))</f>
        <v>15</v>
      </c>
      <c r="D1981" s="88" t="s">
        <v>42</v>
      </c>
      <c r="E1981">
        <v>0</v>
      </c>
    </row>
    <row r="1982" spans="1:5" x14ac:dyDescent="0.4">
      <c r="A1982" t="s">
        <v>701</v>
      </c>
      <c r="B1982" t="s">
        <v>702</v>
      </c>
      <c r="C1982">
        <f>INDEX(Categories!C:C,MATCH(D1982,Categories!D:D,0))</f>
        <v>16</v>
      </c>
      <c r="D1982" s="88" t="s">
        <v>45</v>
      </c>
      <c r="E1982">
        <v>0</v>
      </c>
    </row>
    <row r="1983" spans="1:5" x14ac:dyDescent="0.4">
      <c r="A1983" t="s">
        <v>701</v>
      </c>
      <c r="B1983" t="s">
        <v>702</v>
      </c>
      <c r="C1983">
        <f>INDEX(Categories!C:C,MATCH(D1983,Categories!D:D,0))</f>
        <v>17</v>
      </c>
      <c r="D1983" s="88" t="s">
        <v>46</v>
      </c>
      <c r="E1983">
        <v>0</v>
      </c>
    </row>
    <row r="1984" spans="1:5" x14ac:dyDescent="0.4">
      <c r="A1984" t="s">
        <v>701</v>
      </c>
      <c r="B1984" t="s">
        <v>702</v>
      </c>
      <c r="C1984">
        <f>INDEX(Categories!C:C,MATCH(D1984,Categories!D:D,0))</f>
        <v>18</v>
      </c>
      <c r="D1984" s="88" t="s">
        <v>47</v>
      </c>
      <c r="E1984">
        <v>0</v>
      </c>
    </row>
    <row r="1985" spans="1:5" x14ac:dyDescent="0.4">
      <c r="A1985" t="s">
        <v>701</v>
      </c>
      <c r="B1985" t="s">
        <v>702</v>
      </c>
      <c r="C1985">
        <f>INDEX(Categories!C:C,MATCH(D1985,Categories!D:D,0))</f>
        <v>20</v>
      </c>
      <c r="D1985" s="88" t="s">
        <v>49</v>
      </c>
      <c r="E1985">
        <v>0</v>
      </c>
    </row>
    <row r="1986" spans="1:5" x14ac:dyDescent="0.4">
      <c r="A1986" t="s">
        <v>701</v>
      </c>
      <c r="B1986" t="s">
        <v>702</v>
      </c>
      <c r="C1986">
        <f>INDEX(Categories!C:C,MATCH(D1986,Categories!D:D,0))</f>
        <v>21</v>
      </c>
      <c r="D1986" s="88" t="s">
        <v>50</v>
      </c>
      <c r="E1986">
        <v>0</v>
      </c>
    </row>
    <row r="1987" spans="1:5" x14ac:dyDescent="0.4">
      <c r="A1987" t="s">
        <v>701</v>
      </c>
      <c r="B1987" t="s">
        <v>702</v>
      </c>
      <c r="C1987">
        <f>INDEX(Categories!C:C,MATCH(D1987,Categories!D:D,0))</f>
        <v>22</v>
      </c>
      <c r="D1987" s="88" t="s">
        <v>51</v>
      </c>
      <c r="E1987">
        <v>0</v>
      </c>
    </row>
    <row r="1988" spans="1:5" x14ac:dyDescent="0.4">
      <c r="A1988" t="s">
        <v>701</v>
      </c>
      <c r="B1988" t="s">
        <v>702</v>
      </c>
      <c r="C1988">
        <f>INDEX(Categories!C:C,MATCH(D1988,Categories!D:D,0))</f>
        <v>23</v>
      </c>
      <c r="D1988" s="88" t="s">
        <v>52</v>
      </c>
      <c r="E1988">
        <v>0</v>
      </c>
    </row>
    <row r="1989" spans="1:5" x14ac:dyDescent="0.4">
      <c r="A1989" t="s">
        <v>701</v>
      </c>
      <c r="B1989" t="s">
        <v>702</v>
      </c>
      <c r="C1989">
        <f>INDEX(Categories!C:C,MATCH(D1989,Categories!D:D,0))</f>
        <v>24</v>
      </c>
      <c r="D1989" s="88" t="s">
        <v>53</v>
      </c>
      <c r="E1989">
        <v>0</v>
      </c>
    </row>
    <row r="1990" spans="1:5" x14ac:dyDescent="0.4">
      <c r="A1990" t="s">
        <v>701</v>
      </c>
      <c r="B1990" t="s">
        <v>702</v>
      </c>
      <c r="C1990">
        <f>INDEX(Categories!C:C,MATCH(D1990,Categories!D:D,0))</f>
        <v>25</v>
      </c>
      <c r="D1990" s="88" t="s">
        <v>56</v>
      </c>
      <c r="E1990">
        <v>0</v>
      </c>
    </row>
    <row r="1991" spans="1:5" x14ac:dyDescent="0.4">
      <c r="A1991" t="s">
        <v>701</v>
      </c>
      <c r="B1991" t="s">
        <v>702</v>
      </c>
      <c r="C1991">
        <f>INDEX(Categories!C:C,MATCH(D1991,Categories!D:D,0))</f>
        <v>5</v>
      </c>
      <c r="D1991" s="88" t="s">
        <v>32</v>
      </c>
      <c r="E1991">
        <v>3000</v>
      </c>
    </row>
    <row r="1992" spans="1:5" x14ac:dyDescent="0.4">
      <c r="A1992" t="s">
        <v>701</v>
      </c>
      <c r="B1992" t="s">
        <v>702</v>
      </c>
      <c r="C1992">
        <f>INDEX(Categories!C:C,MATCH(D1992,Categories!D:D,0))</f>
        <v>8</v>
      </c>
      <c r="D1992" s="88" t="s">
        <v>36</v>
      </c>
      <c r="E1992">
        <v>350</v>
      </c>
    </row>
    <row r="1993" spans="1:5" x14ac:dyDescent="0.4">
      <c r="A1993" t="s">
        <v>701</v>
      </c>
      <c r="B1993" t="s">
        <v>702</v>
      </c>
      <c r="C1993">
        <f>INDEX(Categories!C:C,MATCH(D1993,Categories!D:D,0))</f>
        <v>9</v>
      </c>
      <c r="D1993" s="88" t="s">
        <v>37</v>
      </c>
      <c r="E1993">
        <v>250</v>
      </c>
    </row>
    <row r="1994" spans="1:5" x14ac:dyDescent="0.4">
      <c r="A1994" t="s">
        <v>701</v>
      </c>
      <c r="B1994" t="s">
        <v>702</v>
      </c>
      <c r="C1994">
        <f>INDEX(Categories!C:C,MATCH(D1994,Categories!D:D,0))</f>
        <v>11</v>
      </c>
      <c r="D1994" s="88" t="s">
        <v>601</v>
      </c>
      <c r="E1994">
        <v>15500</v>
      </c>
    </row>
    <row r="1995" spans="1:5" x14ac:dyDescent="0.4">
      <c r="A1995" t="s">
        <v>701</v>
      </c>
      <c r="B1995" t="s">
        <v>702</v>
      </c>
      <c r="C1995">
        <f>INDEX(Categories!C:C,MATCH(D1995,Categories!D:D,0))</f>
        <v>12</v>
      </c>
      <c r="D1995" s="88" t="s">
        <v>602</v>
      </c>
      <c r="E1995">
        <v>0</v>
      </c>
    </row>
    <row r="1996" spans="1:5" x14ac:dyDescent="0.4">
      <c r="A1996" t="s">
        <v>701</v>
      </c>
      <c r="B1996" t="s">
        <v>702</v>
      </c>
      <c r="C1996">
        <f>INDEX(Categories!C:C,MATCH(D1996,Categories!D:D,0))</f>
        <v>13</v>
      </c>
      <c r="D1996" s="88" t="s">
        <v>604</v>
      </c>
      <c r="E1996">
        <v>0</v>
      </c>
    </row>
    <row r="1997" spans="1:5" x14ac:dyDescent="0.4">
      <c r="A1997" t="s">
        <v>701</v>
      </c>
      <c r="B1997" t="s">
        <v>702</v>
      </c>
      <c r="C1997">
        <f>INDEX(Categories!C:C,MATCH(D1997,Categories!D:D,0))</f>
        <v>14</v>
      </c>
      <c r="D1997" s="88" t="s">
        <v>41</v>
      </c>
      <c r="E1997">
        <v>0</v>
      </c>
    </row>
    <row r="1998" spans="1:5" x14ac:dyDescent="0.4">
      <c r="A1998" t="s">
        <v>701</v>
      </c>
      <c r="B1998" t="s">
        <v>702</v>
      </c>
      <c r="C1998">
        <f>INDEX(Categories!C:C,MATCH(D1998,Categories!D:D,0))</f>
        <v>19</v>
      </c>
      <c r="D1998" s="88" t="s">
        <v>48</v>
      </c>
      <c r="E1998">
        <v>0</v>
      </c>
    </row>
    <row r="1999" spans="1:5" x14ac:dyDescent="0.4">
      <c r="A1999" t="s">
        <v>701</v>
      </c>
      <c r="B1999" t="s">
        <v>702</v>
      </c>
      <c r="C1999">
        <f>INDEX(Categories!C:C,MATCH(D1999,Categories!D:D,0))</f>
        <v>26</v>
      </c>
      <c r="D1999" s="88" t="s">
        <v>57</v>
      </c>
      <c r="E1999">
        <v>0</v>
      </c>
    </row>
    <row r="2000" spans="1:5" x14ac:dyDescent="0.4">
      <c r="A2000" t="s">
        <v>701</v>
      </c>
      <c r="B2000" t="s">
        <v>702</v>
      </c>
      <c r="C2000">
        <f>INDEX(Categories!C:C,MATCH(D2000,Categories!D:D,0))</f>
        <v>27</v>
      </c>
      <c r="D2000" s="88" t="s">
        <v>58</v>
      </c>
      <c r="E2000">
        <v>0</v>
      </c>
    </row>
    <row r="2001" spans="1:5" x14ac:dyDescent="0.4">
      <c r="A2001" t="s">
        <v>701</v>
      </c>
      <c r="B2001" t="s">
        <v>702</v>
      </c>
      <c r="C2001">
        <f>INDEX(Categories!C:C,MATCH(D2001,Categories!D:D,0))</f>
        <v>28</v>
      </c>
      <c r="D2001" s="88" t="s">
        <v>59</v>
      </c>
      <c r="E2001">
        <v>0</v>
      </c>
    </row>
    <row r="2002" spans="1:5" x14ac:dyDescent="0.4">
      <c r="A2002" t="s">
        <v>701</v>
      </c>
      <c r="B2002" t="s">
        <v>702</v>
      </c>
      <c r="C2002">
        <f>INDEX(Categories!C:C,MATCH(D2002,Categories!D:D,0))</f>
        <v>29</v>
      </c>
      <c r="D2002" s="88" t="s">
        <v>92</v>
      </c>
      <c r="E2002">
        <v>0</v>
      </c>
    </row>
    <row r="2003" spans="1:5" x14ac:dyDescent="0.4">
      <c r="A2003" t="s">
        <v>185</v>
      </c>
      <c r="B2003" t="s">
        <v>184</v>
      </c>
      <c r="C2003">
        <f>INDEX(Categories!C:C,MATCH(D2003,Categories!D:D,0))</f>
        <v>1</v>
      </c>
      <c r="D2003" s="88" t="s">
        <v>595</v>
      </c>
      <c r="E2003">
        <v>0</v>
      </c>
    </row>
    <row r="2004" spans="1:5" x14ac:dyDescent="0.4">
      <c r="A2004" t="s">
        <v>185</v>
      </c>
      <c r="B2004" t="s">
        <v>184</v>
      </c>
      <c r="C2004">
        <f>INDEX(Categories!C:C,MATCH(D2004,Categories!D:D,0))</f>
        <v>2</v>
      </c>
      <c r="D2004" s="88" t="s">
        <v>597</v>
      </c>
      <c r="E2004">
        <v>2500</v>
      </c>
    </row>
    <row r="2005" spans="1:5" x14ac:dyDescent="0.4">
      <c r="A2005" t="s">
        <v>185</v>
      </c>
      <c r="B2005" t="s">
        <v>184</v>
      </c>
      <c r="C2005">
        <f>INDEX(Categories!C:C,MATCH(D2005,Categories!D:D,0))</f>
        <v>3</v>
      </c>
      <c r="D2005" s="88" t="s">
        <v>30</v>
      </c>
      <c r="E2005">
        <v>0</v>
      </c>
    </row>
    <row r="2006" spans="1:5" x14ac:dyDescent="0.4">
      <c r="A2006" t="s">
        <v>185</v>
      </c>
      <c r="B2006" t="s">
        <v>184</v>
      </c>
      <c r="C2006">
        <f>INDEX(Categories!C:C,MATCH(D2006,Categories!D:D,0))</f>
        <v>4</v>
      </c>
      <c r="D2006" s="88" t="s">
        <v>31</v>
      </c>
      <c r="E2006">
        <v>1000</v>
      </c>
    </row>
    <row r="2007" spans="1:5" x14ac:dyDescent="0.4">
      <c r="A2007" t="s">
        <v>185</v>
      </c>
      <c r="B2007" t="s">
        <v>184</v>
      </c>
      <c r="C2007">
        <f>INDEX(Categories!C:C,MATCH(D2007,Categories!D:D,0))</f>
        <v>6</v>
      </c>
      <c r="D2007" s="88" t="s">
        <v>34</v>
      </c>
      <c r="E2007">
        <v>0</v>
      </c>
    </row>
    <row r="2008" spans="1:5" x14ac:dyDescent="0.4">
      <c r="A2008" t="s">
        <v>185</v>
      </c>
      <c r="B2008" t="s">
        <v>184</v>
      </c>
      <c r="C2008">
        <f>INDEX(Categories!C:C,MATCH(D2008,Categories!D:D,0))</f>
        <v>7</v>
      </c>
      <c r="D2008" s="88" t="s">
        <v>35</v>
      </c>
      <c r="E2008">
        <v>1000</v>
      </c>
    </row>
    <row r="2009" spans="1:5" x14ac:dyDescent="0.4">
      <c r="A2009" t="s">
        <v>185</v>
      </c>
      <c r="B2009" t="s">
        <v>184</v>
      </c>
      <c r="C2009">
        <f>INDEX(Categories!C:C,MATCH(D2009,Categories!D:D,0))</f>
        <v>10</v>
      </c>
      <c r="D2009" s="88" t="s">
        <v>38</v>
      </c>
      <c r="E2009">
        <v>2000</v>
      </c>
    </row>
    <row r="2010" spans="1:5" x14ac:dyDescent="0.4">
      <c r="A2010" t="s">
        <v>185</v>
      </c>
      <c r="B2010" t="s">
        <v>184</v>
      </c>
      <c r="C2010">
        <f>INDEX(Categories!C:C,MATCH(D2010,Categories!D:D,0))</f>
        <v>15</v>
      </c>
      <c r="D2010" s="88" t="s">
        <v>42</v>
      </c>
      <c r="E2010">
        <v>0</v>
      </c>
    </row>
    <row r="2011" spans="1:5" x14ac:dyDescent="0.4">
      <c r="A2011" t="s">
        <v>185</v>
      </c>
      <c r="B2011" t="s">
        <v>184</v>
      </c>
      <c r="C2011">
        <f>INDEX(Categories!C:C,MATCH(D2011,Categories!D:D,0))</f>
        <v>16</v>
      </c>
      <c r="D2011" s="88" t="s">
        <v>45</v>
      </c>
      <c r="E2011">
        <v>3100</v>
      </c>
    </row>
    <row r="2012" spans="1:5" x14ac:dyDescent="0.4">
      <c r="A2012" t="s">
        <v>185</v>
      </c>
      <c r="B2012" t="s">
        <v>184</v>
      </c>
      <c r="C2012">
        <f>INDEX(Categories!C:C,MATCH(D2012,Categories!D:D,0))</f>
        <v>17</v>
      </c>
      <c r="D2012" s="88" t="s">
        <v>46</v>
      </c>
      <c r="E2012">
        <v>0</v>
      </c>
    </row>
    <row r="2013" spans="1:5" x14ac:dyDescent="0.4">
      <c r="A2013" t="s">
        <v>185</v>
      </c>
      <c r="B2013" t="s">
        <v>184</v>
      </c>
      <c r="C2013">
        <f>INDEX(Categories!C:C,MATCH(D2013,Categories!D:D,0))</f>
        <v>18</v>
      </c>
      <c r="D2013" s="88" t="s">
        <v>47</v>
      </c>
      <c r="E2013">
        <v>0</v>
      </c>
    </row>
    <row r="2014" spans="1:5" x14ac:dyDescent="0.4">
      <c r="A2014" t="s">
        <v>185</v>
      </c>
      <c r="B2014" t="s">
        <v>184</v>
      </c>
      <c r="C2014">
        <f>INDEX(Categories!C:C,MATCH(D2014,Categories!D:D,0))</f>
        <v>20</v>
      </c>
      <c r="D2014" s="88" t="s">
        <v>49</v>
      </c>
      <c r="E2014">
        <v>0</v>
      </c>
    </row>
    <row r="2015" spans="1:5" x14ac:dyDescent="0.4">
      <c r="A2015" t="s">
        <v>185</v>
      </c>
      <c r="B2015" t="s">
        <v>184</v>
      </c>
      <c r="C2015">
        <f>INDEX(Categories!C:C,MATCH(D2015,Categories!D:D,0))</f>
        <v>21</v>
      </c>
      <c r="D2015" s="88" t="s">
        <v>50</v>
      </c>
      <c r="E2015">
        <v>0</v>
      </c>
    </row>
    <row r="2016" spans="1:5" x14ac:dyDescent="0.4">
      <c r="A2016" t="s">
        <v>185</v>
      </c>
      <c r="B2016" t="s">
        <v>184</v>
      </c>
      <c r="C2016">
        <f>INDEX(Categories!C:C,MATCH(D2016,Categories!D:D,0))</f>
        <v>22</v>
      </c>
      <c r="D2016" s="88" t="s">
        <v>51</v>
      </c>
      <c r="E2016">
        <v>1500</v>
      </c>
    </row>
    <row r="2017" spans="1:5" x14ac:dyDescent="0.4">
      <c r="A2017" t="s">
        <v>185</v>
      </c>
      <c r="B2017" t="s">
        <v>184</v>
      </c>
      <c r="C2017">
        <f>INDEX(Categories!C:C,MATCH(D2017,Categories!D:D,0))</f>
        <v>23</v>
      </c>
      <c r="D2017" s="88" t="s">
        <v>52</v>
      </c>
      <c r="E2017">
        <v>3000</v>
      </c>
    </row>
    <row r="2018" spans="1:5" x14ac:dyDescent="0.4">
      <c r="A2018" t="s">
        <v>185</v>
      </c>
      <c r="B2018" t="s">
        <v>184</v>
      </c>
      <c r="C2018">
        <f>INDEX(Categories!C:C,MATCH(D2018,Categories!D:D,0))</f>
        <v>24</v>
      </c>
      <c r="D2018" s="88" t="s">
        <v>53</v>
      </c>
      <c r="E2018">
        <v>0</v>
      </c>
    </row>
    <row r="2019" spans="1:5" x14ac:dyDescent="0.4">
      <c r="A2019" t="s">
        <v>185</v>
      </c>
      <c r="B2019" t="s">
        <v>184</v>
      </c>
      <c r="C2019">
        <f>INDEX(Categories!C:C,MATCH(D2019,Categories!D:D,0))</f>
        <v>25</v>
      </c>
      <c r="D2019" s="88" t="s">
        <v>56</v>
      </c>
      <c r="E2019">
        <v>3500</v>
      </c>
    </row>
    <row r="2020" spans="1:5" x14ac:dyDescent="0.4">
      <c r="A2020" t="s">
        <v>185</v>
      </c>
      <c r="B2020" t="s">
        <v>184</v>
      </c>
      <c r="C2020">
        <f>INDEX(Categories!C:C,MATCH(D2020,Categories!D:D,0))</f>
        <v>5</v>
      </c>
      <c r="D2020" s="88" t="s">
        <v>32</v>
      </c>
      <c r="E2020">
        <v>1500</v>
      </c>
    </row>
    <row r="2021" spans="1:5" x14ac:dyDescent="0.4">
      <c r="A2021" t="s">
        <v>185</v>
      </c>
      <c r="B2021" t="s">
        <v>184</v>
      </c>
      <c r="C2021">
        <f>INDEX(Categories!C:C,MATCH(D2021,Categories!D:D,0))</f>
        <v>8</v>
      </c>
      <c r="D2021" s="88" t="s">
        <v>36</v>
      </c>
      <c r="E2021">
        <v>0</v>
      </c>
    </row>
    <row r="2022" spans="1:5" x14ac:dyDescent="0.4">
      <c r="A2022" t="s">
        <v>185</v>
      </c>
      <c r="B2022" t="s">
        <v>184</v>
      </c>
      <c r="C2022">
        <f>INDEX(Categories!C:C,MATCH(D2022,Categories!D:D,0))</f>
        <v>9</v>
      </c>
      <c r="D2022" s="88" t="s">
        <v>37</v>
      </c>
      <c r="E2022">
        <v>0</v>
      </c>
    </row>
    <row r="2023" spans="1:5" x14ac:dyDescent="0.4">
      <c r="A2023" t="s">
        <v>185</v>
      </c>
      <c r="B2023" t="s">
        <v>184</v>
      </c>
      <c r="C2023">
        <f>INDEX(Categories!C:C,MATCH(D2023,Categories!D:D,0))</f>
        <v>11</v>
      </c>
      <c r="D2023" s="88" t="s">
        <v>601</v>
      </c>
      <c r="E2023">
        <v>0</v>
      </c>
    </row>
    <row r="2024" spans="1:5" x14ac:dyDescent="0.4">
      <c r="A2024" t="s">
        <v>185</v>
      </c>
      <c r="B2024" t="s">
        <v>184</v>
      </c>
      <c r="C2024">
        <f>INDEX(Categories!C:C,MATCH(D2024,Categories!D:D,0))</f>
        <v>12</v>
      </c>
      <c r="D2024" s="88" t="s">
        <v>602</v>
      </c>
      <c r="E2024">
        <v>0</v>
      </c>
    </row>
    <row r="2025" spans="1:5" x14ac:dyDescent="0.4">
      <c r="A2025" t="s">
        <v>185</v>
      </c>
      <c r="B2025" t="s">
        <v>184</v>
      </c>
      <c r="C2025">
        <f>INDEX(Categories!C:C,MATCH(D2025,Categories!D:D,0))</f>
        <v>13</v>
      </c>
      <c r="D2025" s="88" t="s">
        <v>604</v>
      </c>
      <c r="E2025">
        <v>0</v>
      </c>
    </row>
    <row r="2026" spans="1:5" x14ac:dyDescent="0.4">
      <c r="A2026" t="s">
        <v>185</v>
      </c>
      <c r="B2026" t="s">
        <v>184</v>
      </c>
      <c r="C2026">
        <f>INDEX(Categories!C:C,MATCH(D2026,Categories!D:D,0))</f>
        <v>14</v>
      </c>
      <c r="D2026" s="88" t="s">
        <v>41</v>
      </c>
      <c r="E2026">
        <v>0</v>
      </c>
    </row>
    <row r="2027" spans="1:5" x14ac:dyDescent="0.4">
      <c r="A2027" t="s">
        <v>185</v>
      </c>
      <c r="B2027" t="s">
        <v>184</v>
      </c>
      <c r="C2027">
        <f>INDEX(Categories!C:C,MATCH(D2027,Categories!D:D,0))</f>
        <v>19</v>
      </c>
      <c r="D2027" s="88" t="s">
        <v>48</v>
      </c>
      <c r="E2027">
        <v>0</v>
      </c>
    </row>
    <row r="2028" spans="1:5" x14ac:dyDescent="0.4">
      <c r="A2028" t="s">
        <v>185</v>
      </c>
      <c r="B2028" t="s">
        <v>184</v>
      </c>
      <c r="C2028">
        <f>INDEX(Categories!C:C,MATCH(D2028,Categories!D:D,0))</f>
        <v>26</v>
      </c>
      <c r="D2028" s="88" t="s">
        <v>57</v>
      </c>
      <c r="E2028">
        <v>0</v>
      </c>
    </row>
    <row r="2029" spans="1:5" x14ac:dyDescent="0.4">
      <c r="A2029" t="s">
        <v>185</v>
      </c>
      <c r="B2029" t="s">
        <v>184</v>
      </c>
      <c r="C2029">
        <f>INDEX(Categories!C:C,MATCH(D2029,Categories!D:D,0))</f>
        <v>27</v>
      </c>
      <c r="D2029" s="88" t="s">
        <v>58</v>
      </c>
      <c r="E2029">
        <v>0</v>
      </c>
    </row>
    <row r="2030" spans="1:5" x14ac:dyDescent="0.4">
      <c r="A2030" t="s">
        <v>185</v>
      </c>
      <c r="B2030" t="s">
        <v>184</v>
      </c>
      <c r="C2030">
        <f>INDEX(Categories!C:C,MATCH(D2030,Categories!D:D,0))</f>
        <v>28</v>
      </c>
      <c r="D2030" s="88" t="s">
        <v>59</v>
      </c>
      <c r="E2030">
        <v>0</v>
      </c>
    </row>
    <row r="2031" spans="1:5" x14ac:dyDescent="0.4">
      <c r="A2031" t="s">
        <v>185</v>
      </c>
      <c r="B2031" t="s">
        <v>184</v>
      </c>
      <c r="C2031">
        <f>INDEX(Categories!C:C,MATCH(D2031,Categories!D:D,0))</f>
        <v>29</v>
      </c>
      <c r="D2031" s="88" t="s">
        <v>92</v>
      </c>
      <c r="E2031">
        <v>13800</v>
      </c>
    </row>
    <row r="2032" spans="1:5" x14ac:dyDescent="0.4">
      <c r="A2032" t="s">
        <v>703</v>
      </c>
      <c r="B2032" t="s">
        <v>704</v>
      </c>
      <c r="C2032">
        <f>INDEX(Categories!C:C,MATCH(D2032,Categories!D:D,0))</f>
        <v>1</v>
      </c>
      <c r="D2032" s="88" t="s">
        <v>595</v>
      </c>
      <c r="E2032">
        <v>0</v>
      </c>
    </row>
    <row r="2033" spans="1:5" x14ac:dyDescent="0.4">
      <c r="A2033" t="s">
        <v>703</v>
      </c>
      <c r="B2033" t="s">
        <v>704</v>
      </c>
      <c r="C2033">
        <f>INDEX(Categories!C:C,MATCH(D2033,Categories!D:D,0))</f>
        <v>2</v>
      </c>
      <c r="D2033" s="88" t="s">
        <v>597</v>
      </c>
      <c r="E2033">
        <v>0</v>
      </c>
    </row>
    <row r="2034" spans="1:5" x14ac:dyDescent="0.4">
      <c r="A2034" t="s">
        <v>703</v>
      </c>
      <c r="B2034" t="s">
        <v>704</v>
      </c>
      <c r="C2034">
        <f>INDEX(Categories!C:C,MATCH(D2034,Categories!D:D,0))</f>
        <v>3</v>
      </c>
      <c r="D2034" s="88" t="s">
        <v>30</v>
      </c>
      <c r="E2034">
        <v>0</v>
      </c>
    </row>
    <row r="2035" spans="1:5" x14ac:dyDescent="0.4">
      <c r="A2035" t="s">
        <v>703</v>
      </c>
      <c r="B2035" t="s">
        <v>704</v>
      </c>
      <c r="C2035">
        <f>INDEX(Categories!C:C,MATCH(D2035,Categories!D:D,0))</f>
        <v>4</v>
      </c>
      <c r="D2035" s="88" t="s">
        <v>31</v>
      </c>
      <c r="E2035">
        <v>0</v>
      </c>
    </row>
    <row r="2036" spans="1:5" x14ac:dyDescent="0.4">
      <c r="A2036" t="s">
        <v>703</v>
      </c>
      <c r="B2036" t="s">
        <v>704</v>
      </c>
      <c r="C2036">
        <f>INDEX(Categories!C:C,MATCH(D2036,Categories!D:D,0))</f>
        <v>6</v>
      </c>
      <c r="D2036" s="88" t="s">
        <v>34</v>
      </c>
      <c r="E2036">
        <v>0</v>
      </c>
    </row>
    <row r="2037" spans="1:5" x14ac:dyDescent="0.4">
      <c r="A2037" t="s">
        <v>703</v>
      </c>
      <c r="B2037" t="s">
        <v>704</v>
      </c>
      <c r="C2037">
        <f>INDEX(Categories!C:C,MATCH(D2037,Categories!D:D,0))</f>
        <v>7</v>
      </c>
      <c r="D2037" s="88" t="s">
        <v>35</v>
      </c>
      <c r="E2037">
        <v>0</v>
      </c>
    </row>
    <row r="2038" spans="1:5" x14ac:dyDescent="0.4">
      <c r="A2038" t="s">
        <v>703</v>
      </c>
      <c r="B2038" t="s">
        <v>704</v>
      </c>
      <c r="C2038">
        <f>INDEX(Categories!C:C,MATCH(D2038,Categories!D:D,0))</f>
        <v>10</v>
      </c>
      <c r="D2038" s="88" t="s">
        <v>38</v>
      </c>
      <c r="E2038">
        <v>0</v>
      </c>
    </row>
    <row r="2039" spans="1:5" x14ac:dyDescent="0.4">
      <c r="A2039" t="s">
        <v>703</v>
      </c>
      <c r="B2039" t="s">
        <v>704</v>
      </c>
      <c r="C2039">
        <f>INDEX(Categories!C:C,MATCH(D2039,Categories!D:D,0))</f>
        <v>15</v>
      </c>
      <c r="D2039" s="88" t="s">
        <v>42</v>
      </c>
      <c r="E2039">
        <v>0</v>
      </c>
    </row>
    <row r="2040" spans="1:5" x14ac:dyDescent="0.4">
      <c r="A2040" t="s">
        <v>703</v>
      </c>
      <c r="B2040" t="s">
        <v>704</v>
      </c>
      <c r="C2040">
        <f>INDEX(Categories!C:C,MATCH(D2040,Categories!D:D,0))</f>
        <v>16</v>
      </c>
      <c r="D2040" s="88" t="s">
        <v>45</v>
      </c>
      <c r="E2040">
        <v>0</v>
      </c>
    </row>
    <row r="2041" spans="1:5" x14ac:dyDescent="0.4">
      <c r="A2041" t="s">
        <v>703</v>
      </c>
      <c r="B2041" t="s">
        <v>704</v>
      </c>
      <c r="C2041">
        <f>INDEX(Categories!C:C,MATCH(D2041,Categories!D:D,0))</f>
        <v>17</v>
      </c>
      <c r="D2041" s="88" t="s">
        <v>46</v>
      </c>
      <c r="E2041">
        <v>0</v>
      </c>
    </row>
    <row r="2042" spans="1:5" x14ac:dyDescent="0.4">
      <c r="A2042" t="s">
        <v>703</v>
      </c>
      <c r="B2042" t="s">
        <v>704</v>
      </c>
      <c r="C2042">
        <f>INDEX(Categories!C:C,MATCH(D2042,Categories!D:D,0))</f>
        <v>18</v>
      </c>
      <c r="D2042" s="88" t="s">
        <v>47</v>
      </c>
      <c r="E2042">
        <v>0</v>
      </c>
    </row>
    <row r="2043" spans="1:5" x14ac:dyDescent="0.4">
      <c r="A2043" t="s">
        <v>703</v>
      </c>
      <c r="B2043" t="s">
        <v>704</v>
      </c>
      <c r="C2043">
        <f>INDEX(Categories!C:C,MATCH(D2043,Categories!D:D,0))</f>
        <v>20</v>
      </c>
      <c r="D2043" s="88" t="s">
        <v>49</v>
      </c>
      <c r="E2043">
        <v>0</v>
      </c>
    </row>
    <row r="2044" spans="1:5" x14ac:dyDescent="0.4">
      <c r="A2044" t="s">
        <v>703</v>
      </c>
      <c r="B2044" t="s">
        <v>704</v>
      </c>
      <c r="C2044">
        <f>INDEX(Categories!C:C,MATCH(D2044,Categories!D:D,0))</f>
        <v>21</v>
      </c>
      <c r="D2044" s="88" t="s">
        <v>50</v>
      </c>
      <c r="E2044">
        <v>0</v>
      </c>
    </row>
    <row r="2045" spans="1:5" x14ac:dyDescent="0.4">
      <c r="A2045" t="s">
        <v>703</v>
      </c>
      <c r="B2045" t="s">
        <v>704</v>
      </c>
      <c r="C2045">
        <f>INDEX(Categories!C:C,MATCH(D2045,Categories!D:D,0))</f>
        <v>22</v>
      </c>
      <c r="D2045" s="88" t="s">
        <v>51</v>
      </c>
      <c r="E2045">
        <v>0</v>
      </c>
    </row>
    <row r="2046" spans="1:5" x14ac:dyDescent="0.4">
      <c r="A2046" t="s">
        <v>703</v>
      </c>
      <c r="B2046" t="s">
        <v>704</v>
      </c>
      <c r="C2046">
        <f>INDEX(Categories!C:C,MATCH(D2046,Categories!D:D,0))</f>
        <v>23</v>
      </c>
      <c r="D2046" s="88" t="s">
        <v>52</v>
      </c>
      <c r="E2046">
        <v>0</v>
      </c>
    </row>
    <row r="2047" spans="1:5" x14ac:dyDescent="0.4">
      <c r="A2047" t="s">
        <v>703</v>
      </c>
      <c r="B2047" t="s">
        <v>704</v>
      </c>
      <c r="C2047">
        <f>INDEX(Categories!C:C,MATCH(D2047,Categories!D:D,0))</f>
        <v>24</v>
      </c>
      <c r="D2047" s="88" t="s">
        <v>53</v>
      </c>
      <c r="E2047">
        <v>0</v>
      </c>
    </row>
    <row r="2048" spans="1:5" x14ac:dyDescent="0.4">
      <c r="A2048" t="s">
        <v>703</v>
      </c>
      <c r="B2048" t="s">
        <v>704</v>
      </c>
      <c r="C2048">
        <f>INDEX(Categories!C:C,MATCH(D2048,Categories!D:D,0))</f>
        <v>25</v>
      </c>
      <c r="D2048" s="88" t="s">
        <v>56</v>
      </c>
      <c r="E2048">
        <v>0</v>
      </c>
    </row>
    <row r="2049" spans="1:5" x14ac:dyDescent="0.4">
      <c r="A2049" t="s">
        <v>703</v>
      </c>
      <c r="B2049" t="s">
        <v>704</v>
      </c>
      <c r="C2049">
        <f>INDEX(Categories!C:C,MATCH(D2049,Categories!D:D,0))</f>
        <v>5</v>
      </c>
      <c r="D2049" s="88" t="s">
        <v>32</v>
      </c>
      <c r="E2049">
        <v>0</v>
      </c>
    </row>
    <row r="2050" spans="1:5" x14ac:dyDescent="0.4">
      <c r="A2050" t="s">
        <v>703</v>
      </c>
      <c r="B2050" t="s">
        <v>704</v>
      </c>
      <c r="C2050">
        <f>INDEX(Categories!C:C,MATCH(D2050,Categories!D:D,0))</f>
        <v>8</v>
      </c>
      <c r="D2050" s="88" t="s">
        <v>36</v>
      </c>
      <c r="E2050">
        <v>0</v>
      </c>
    </row>
    <row r="2051" spans="1:5" x14ac:dyDescent="0.4">
      <c r="A2051" t="s">
        <v>703</v>
      </c>
      <c r="B2051" t="s">
        <v>704</v>
      </c>
      <c r="C2051">
        <f>INDEX(Categories!C:C,MATCH(D2051,Categories!D:D,0))</f>
        <v>9</v>
      </c>
      <c r="D2051" s="88" t="s">
        <v>37</v>
      </c>
      <c r="E2051">
        <v>0</v>
      </c>
    </row>
    <row r="2052" spans="1:5" x14ac:dyDescent="0.4">
      <c r="A2052" t="s">
        <v>703</v>
      </c>
      <c r="B2052" t="s">
        <v>704</v>
      </c>
      <c r="C2052">
        <f>INDEX(Categories!C:C,MATCH(D2052,Categories!D:D,0))</f>
        <v>11</v>
      </c>
      <c r="D2052" s="88" t="s">
        <v>601</v>
      </c>
      <c r="E2052">
        <v>0</v>
      </c>
    </row>
    <row r="2053" spans="1:5" x14ac:dyDescent="0.4">
      <c r="A2053" t="s">
        <v>703</v>
      </c>
      <c r="B2053" t="s">
        <v>704</v>
      </c>
      <c r="C2053">
        <f>INDEX(Categories!C:C,MATCH(D2053,Categories!D:D,0))</f>
        <v>12</v>
      </c>
      <c r="D2053" s="88" t="s">
        <v>602</v>
      </c>
      <c r="E2053">
        <v>0</v>
      </c>
    </row>
    <row r="2054" spans="1:5" x14ac:dyDescent="0.4">
      <c r="A2054" t="s">
        <v>703</v>
      </c>
      <c r="B2054" t="s">
        <v>704</v>
      </c>
      <c r="C2054">
        <f>INDEX(Categories!C:C,MATCH(D2054,Categories!D:D,0))</f>
        <v>13</v>
      </c>
      <c r="D2054" s="88" t="s">
        <v>604</v>
      </c>
      <c r="E2054">
        <v>0</v>
      </c>
    </row>
    <row r="2055" spans="1:5" x14ac:dyDescent="0.4">
      <c r="A2055" t="s">
        <v>703</v>
      </c>
      <c r="B2055" t="s">
        <v>704</v>
      </c>
      <c r="C2055">
        <f>INDEX(Categories!C:C,MATCH(D2055,Categories!D:D,0))</f>
        <v>14</v>
      </c>
      <c r="D2055" s="88" t="s">
        <v>41</v>
      </c>
      <c r="E2055">
        <v>0</v>
      </c>
    </row>
    <row r="2056" spans="1:5" x14ac:dyDescent="0.4">
      <c r="A2056" t="s">
        <v>703</v>
      </c>
      <c r="B2056" t="s">
        <v>704</v>
      </c>
      <c r="C2056">
        <f>INDEX(Categories!C:C,MATCH(D2056,Categories!D:D,0))</f>
        <v>19</v>
      </c>
      <c r="D2056" s="88" t="s">
        <v>48</v>
      </c>
      <c r="E2056">
        <v>0</v>
      </c>
    </row>
    <row r="2057" spans="1:5" x14ac:dyDescent="0.4">
      <c r="A2057" t="s">
        <v>703</v>
      </c>
      <c r="B2057" t="s">
        <v>704</v>
      </c>
      <c r="C2057">
        <f>INDEX(Categories!C:C,MATCH(D2057,Categories!D:D,0))</f>
        <v>26</v>
      </c>
      <c r="D2057" s="88" t="s">
        <v>57</v>
      </c>
      <c r="E2057">
        <v>0</v>
      </c>
    </row>
    <row r="2058" spans="1:5" x14ac:dyDescent="0.4">
      <c r="A2058" t="s">
        <v>703</v>
      </c>
      <c r="B2058" t="s">
        <v>704</v>
      </c>
      <c r="C2058">
        <f>INDEX(Categories!C:C,MATCH(D2058,Categories!D:D,0))</f>
        <v>27</v>
      </c>
      <c r="D2058" s="88" t="s">
        <v>58</v>
      </c>
      <c r="E2058">
        <v>0</v>
      </c>
    </row>
    <row r="2059" spans="1:5" x14ac:dyDescent="0.4">
      <c r="A2059" t="s">
        <v>703</v>
      </c>
      <c r="B2059" t="s">
        <v>704</v>
      </c>
      <c r="C2059">
        <f>INDEX(Categories!C:C,MATCH(D2059,Categories!D:D,0))</f>
        <v>28</v>
      </c>
      <c r="D2059" s="88" t="s">
        <v>59</v>
      </c>
      <c r="E2059">
        <v>0</v>
      </c>
    </row>
    <row r="2060" spans="1:5" x14ac:dyDescent="0.4">
      <c r="A2060" t="s">
        <v>703</v>
      </c>
      <c r="B2060" t="s">
        <v>704</v>
      </c>
      <c r="C2060">
        <f>INDEX(Categories!C:C,MATCH(D2060,Categories!D:D,0))</f>
        <v>29</v>
      </c>
      <c r="D2060" s="88" t="s">
        <v>92</v>
      </c>
      <c r="E2060">
        <v>0</v>
      </c>
    </row>
    <row r="2061" spans="1:5" x14ac:dyDescent="0.4">
      <c r="A2061" t="s">
        <v>187</v>
      </c>
      <c r="B2061" t="s">
        <v>186</v>
      </c>
      <c r="C2061">
        <f>INDEX(Categories!C:C,MATCH(D2061,Categories!D:D,0))</f>
        <v>1</v>
      </c>
      <c r="D2061" s="88" t="s">
        <v>595</v>
      </c>
      <c r="E2061">
        <v>28813</v>
      </c>
    </row>
    <row r="2062" spans="1:5" x14ac:dyDescent="0.4">
      <c r="A2062" t="s">
        <v>187</v>
      </c>
      <c r="B2062" t="s">
        <v>186</v>
      </c>
      <c r="C2062">
        <f>INDEX(Categories!C:C,MATCH(D2062,Categories!D:D,0))</f>
        <v>2</v>
      </c>
      <c r="D2062" s="88" t="s">
        <v>597</v>
      </c>
      <c r="E2062">
        <v>0</v>
      </c>
    </row>
    <row r="2063" spans="1:5" x14ac:dyDescent="0.4">
      <c r="A2063" t="s">
        <v>187</v>
      </c>
      <c r="B2063" t="s">
        <v>186</v>
      </c>
      <c r="C2063">
        <f>INDEX(Categories!C:C,MATCH(D2063,Categories!D:D,0))</f>
        <v>3</v>
      </c>
      <c r="D2063" s="88" t="s">
        <v>30</v>
      </c>
      <c r="E2063">
        <v>0</v>
      </c>
    </row>
    <row r="2064" spans="1:5" x14ac:dyDescent="0.4">
      <c r="A2064" t="s">
        <v>187</v>
      </c>
      <c r="B2064" t="s">
        <v>186</v>
      </c>
      <c r="C2064">
        <f>INDEX(Categories!C:C,MATCH(D2064,Categories!D:D,0))</f>
        <v>4</v>
      </c>
      <c r="D2064" s="88" t="s">
        <v>31</v>
      </c>
      <c r="E2064">
        <v>7880</v>
      </c>
    </row>
    <row r="2065" spans="1:5" x14ac:dyDescent="0.4">
      <c r="A2065" t="s">
        <v>187</v>
      </c>
      <c r="B2065" t="s">
        <v>186</v>
      </c>
      <c r="C2065">
        <f>INDEX(Categories!C:C,MATCH(D2065,Categories!D:D,0))</f>
        <v>6</v>
      </c>
      <c r="D2065" s="88" t="s">
        <v>34</v>
      </c>
      <c r="E2065">
        <v>0</v>
      </c>
    </row>
    <row r="2066" spans="1:5" x14ac:dyDescent="0.4">
      <c r="A2066" t="s">
        <v>187</v>
      </c>
      <c r="B2066" t="s">
        <v>186</v>
      </c>
      <c r="C2066">
        <f>INDEX(Categories!C:C,MATCH(D2066,Categories!D:D,0))</f>
        <v>7</v>
      </c>
      <c r="D2066" s="88" t="s">
        <v>35</v>
      </c>
      <c r="E2066">
        <v>54313</v>
      </c>
    </row>
    <row r="2067" spans="1:5" x14ac:dyDescent="0.4">
      <c r="A2067" t="s">
        <v>187</v>
      </c>
      <c r="B2067" t="s">
        <v>186</v>
      </c>
      <c r="C2067">
        <f>INDEX(Categories!C:C,MATCH(D2067,Categories!D:D,0))</f>
        <v>10</v>
      </c>
      <c r="D2067" s="88" t="s">
        <v>38</v>
      </c>
      <c r="E2067">
        <v>2020</v>
      </c>
    </row>
    <row r="2068" spans="1:5" x14ac:dyDescent="0.4">
      <c r="A2068" t="s">
        <v>187</v>
      </c>
      <c r="B2068" t="s">
        <v>186</v>
      </c>
      <c r="C2068">
        <f>INDEX(Categories!C:C,MATCH(D2068,Categories!D:D,0))</f>
        <v>15</v>
      </c>
      <c r="D2068" s="88" t="s">
        <v>42</v>
      </c>
      <c r="E2068">
        <v>0</v>
      </c>
    </row>
    <row r="2069" spans="1:5" x14ac:dyDescent="0.4">
      <c r="A2069" t="s">
        <v>187</v>
      </c>
      <c r="B2069" t="s">
        <v>186</v>
      </c>
      <c r="C2069">
        <f>INDEX(Categories!C:C,MATCH(D2069,Categories!D:D,0))</f>
        <v>16</v>
      </c>
      <c r="D2069" s="88" t="s">
        <v>45</v>
      </c>
      <c r="E2069">
        <v>0</v>
      </c>
    </row>
    <row r="2070" spans="1:5" x14ac:dyDescent="0.4">
      <c r="A2070" t="s">
        <v>187</v>
      </c>
      <c r="B2070" t="s">
        <v>186</v>
      </c>
      <c r="C2070">
        <f>INDEX(Categories!C:C,MATCH(D2070,Categories!D:D,0))</f>
        <v>17</v>
      </c>
      <c r="D2070" s="88" t="s">
        <v>46</v>
      </c>
      <c r="E2070">
        <v>0</v>
      </c>
    </row>
    <row r="2071" spans="1:5" x14ac:dyDescent="0.4">
      <c r="A2071" t="s">
        <v>187</v>
      </c>
      <c r="B2071" t="s">
        <v>186</v>
      </c>
      <c r="C2071">
        <f>INDEX(Categories!C:C,MATCH(D2071,Categories!D:D,0))</f>
        <v>18</v>
      </c>
      <c r="D2071" s="88" t="s">
        <v>47</v>
      </c>
      <c r="E2071">
        <v>0</v>
      </c>
    </row>
    <row r="2072" spans="1:5" x14ac:dyDescent="0.4">
      <c r="A2072" t="s">
        <v>187</v>
      </c>
      <c r="B2072" t="s">
        <v>186</v>
      </c>
      <c r="C2072">
        <f>INDEX(Categories!C:C,MATCH(D2072,Categories!D:D,0))</f>
        <v>20</v>
      </c>
      <c r="D2072" s="88" t="s">
        <v>49</v>
      </c>
      <c r="E2072">
        <v>0</v>
      </c>
    </row>
    <row r="2073" spans="1:5" x14ac:dyDescent="0.4">
      <c r="A2073" t="s">
        <v>187</v>
      </c>
      <c r="B2073" t="s">
        <v>186</v>
      </c>
      <c r="C2073">
        <f>INDEX(Categories!C:C,MATCH(D2073,Categories!D:D,0))</f>
        <v>21</v>
      </c>
      <c r="D2073" s="88" t="s">
        <v>50</v>
      </c>
      <c r="E2073">
        <v>0</v>
      </c>
    </row>
    <row r="2074" spans="1:5" x14ac:dyDescent="0.4">
      <c r="A2074" t="s">
        <v>187</v>
      </c>
      <c r="B2074" t="s">
        <v>186</v>
      </c>
      <c r="C2074">
        <f>INDEX(Categories!C:C,MATCH(D2074,Categories!D:D,0))</f>
        <v>22</v>
      </c>
      <c r="D2074" s="88" t="s">
        <v>51</v>
      </c>
      <c r="E2074">
        <v>0</v>
      </c>
    </row>
    <row r="2075" spans="1:5" x14ac:dyDescent="0.4">
      <c r="A2075" t="s">
        <v>187</v>
      </c>
      <c r="B2075" t="s">
        <v>186</v>
      </c>
      <c r="C2075">
        <f>INDEX(Categories!C:C,MATCH(D2075,Categories!D:D,0))</f>
        <v>23</v>
      </c>
      <c r="D2075" s="88" t="s">
        <v>52</v>
      </c>
      <c r="E2075">
        <v>0</v>
      </c>
    </row>
    <row r="2076" spans="1:5" x14ac:dyDescent="0.4">
      <c r="A2076" t="s">
        <v>187</v>
      </c>
      <c r="B2076" t="s">
        <v>186</v>
      </c>
      <c r="C2076">
        <f>INDEX(Categories!C:C,MATCH(D2076,Categories!D:D,0))</f>
        <v>24</v>
      </c>
      <c r="D2076" s="88" t="s">
        <v>53</v>
      </c>
      <c r="E2076">
        <v>0</v>
      </c>
    </row>
    <row r="2077" spans="1:5" x14ac:dyDescent="0.4">
      <c r="A2077" t="s">
        <v>187</v>
      </c>
      <c r="B2077" t="s">
        <v>186</v>
      </c>
      <c r="C2077">
        <f>INDEX(Categories!C:C,MATCH(D2077,Categories!D:D,0))</f>
        <v>25</v>
      </c>
      <c r="D2077" s="88" t="s">
        <v>56</v>
      </c>
      <c r="E2077">
        <v>0</v>
      </c>
    </row>
    <row r="2078" spans="1:5" x14ac:dyDescent="0.4">
      <c r="A2078" t="s">
        <v>187</v>
      </c>
      <c r="B2078" t="s">
        <v>186</v>
      </c>
      <c r="C2078">
        <f>INDEX(Categories!C:C,MATCH(D2078,Categories!D:D,0))</f>
        <v>5</v>
      </c>
      <c r="D2078" s="88" t="s">
        <v>32</v>
      </c>
      <c r="E2078">
        <v>46481</v>
      </c>
    </row>
    <row r="2079" spans="1:5" x14ac:dyDescent="0.4">
      <c r="A2079" t="s">
        <v>187</v>
      </c>
      <c r="B2079" t="s">
        <v>186</v>
      </c>
      <c r="C2079">
        <f>INDEX(Categories!C:C,MATCH(D2079,Categories!D:D,0))</f>
        <v>8</v>
      </c>
      <c r="D2079" s="88" t="s">
        <v>36</v>
      </c>
      <c r="E2079">
        <v>0</v>
      </c>
    </row>
    <row r="2080" spans="1:5" x14ac:dyDescent="0.4">
      <c r="A2080" t="s">
        <v>187</v>
      </c>
      <c r="B2080" t="s">
        <v>186</v>
      </c>
      <c r="C2080">
        <f>INDEX(Categories!C:C,MATCH(D2080,Categories!D:D,0))</f>
        <v>9</v>
      </c>
      <c r="D2080" s="88" t="s">
        <v>37</v>
      </c>
      <c r="E2080">
        <v>0</v>
      </c>
    </row>
    <row r="2081" spans="1:5" x14ac:dyDescent="0.4">
      <c r="A2081" t="s">
        <v>187</v>
      </c>
      <c r="B2081" t="s">
        <v>186</v>
      </c>
      <c r="C2081">
        <f>INDEX(Categories!C:C,MATCH(D2081,Categories!D:D,0))</f>
        <v>11</v>
      </c>
      <c r="D2081" s="88" t="s">
        <v>601</v>
      </c>
      <c r="E2081">
        <v>0</v>
      </c>
    </row>
    <row r="2082" spans="1:5" x14ac:dyDescent="0.4">
      <c r="A2082" t="s">
        <v>187</v>
      </c>
      <c r="B2082" t="s">
        <v>186</v>
      </c>
      <c r="C2082">
        <f>INDEX(Categories!C:C,MATCH(D2082,Categories!D:D,0))</f>
        <v>12</v>
      </c>
      <c r="D2082" s="88" t="s">
        <v>602</v>
      </c>
      <c r="E2082">
        <v>0</v>
      </c>
    </row>
    <row r="2083" spans="1:5" x14ac:dyDescent="0.4">
      <c r="A2083" t="s">
        <v>187</v>
      </c>
      <c r="B2083" t="s">
        <v>186</v>
      </c>
      <c r="C2083">
        <f>INDEX(Categories!C:C,MATCH(D2083,Categories!D:D,0))</f>
        <v>13</v>
      </c>
      <c r="D2083" s="88" t="s">
        <v>604</v>
      </c>
      <c r="E2083">
        <v>30979</v>
      </c>
    </row>
    <row r="2084" spans="1:5" x14ac:dyDescent="0.4">
      <c r="A2084" t="s">
        <v>187</v>
      </c>
      <c r="B2084" t="s">
        <v>186</v>
      </c>
      <c r="C2084">
        <f>INDEX(Categories!C:C,MATCH(D2084,Categories!D:D,0))</f>
        <v>14</v>
      </c>
      <c r="D2084" s="88" t="s">
        <v>41</v>
      </c>
      <c r="E2084">
        <v>0</v>
      </c>
    </row>
    <row r="2085" spans="1:5" x14ac:dyDescent="0.4">
      <c r="A2085" t="s">
        <v>187</v>
      </c>
      <c r="B2085" t="s">
        <v>186</v>
      </c>
      <c r="C2085">
        <f>INDEX(Categories!C:C,MATCH(D2085,Categories!D:D,0))</f>
        <v>19</v>
      </c>
      <c r="D2085" s="88" t="s">
        <v>48</v>
      </c>
      <c r="E2085">
        <v>0</v>
      </c>
    </row>
    <row r="2086" spans="1:5" x14ac:dyDescent="0.4">
      <c r="A2086" t="s">
        <v>187</v>
      </c>
      <c r="B2086" t="s">
        <v>186</v>
      </c>
      <c r="C2086">
        <f>INDEX(Categories!C:C,MATCH(D2086,Categories!D:D,0))</f>
        <v>26</v>
      </c>
      <c r="D2086" s="88" t="s">
        <v>57</v>
      </c>
      <c r="E2086">
        <v>0</v>
      </c>
    </row>
    <row r="2087" spans="1:5" x14ac:dyDescent="0.4">
      <c r="A2087" t="s">
        <v>187</v>
      </c>
      <c r="B2087" t="s">
        <v>186</v>
      </c>
      <c r="C2087">
        <f>INDEX(Categories!C:C,MATCH(D2087,Categories!D:D,0))</f>
        <v>27</v>
      </c>
      <c r="D2087" s="88" t="s">
        <v>58</v>
      </c>
      <c r="E2087">
        <v>0</v>
      </c>
    </row>
    <row r="2088" spans="1:5" x14ac:dyDescent="0.4">
      <c r="A2088" t="s">
        <v>187</v>
      </c>
      <c r="B2088" t="s">
        <v>186</v>
      </c>
      <c r="C2088">
        <f>INDEX(Categories!C:C,MATCH(D2088,Categories!D:D,0))</f>
        <v>28</v>
      </c>
      <c r="D2088" s="88" t="s">
        <v>59</v>
      </c>
      <c r="E2088">
        <v>0</v>
      </c>
    </row>
    <row r="2089" spans="1:5" x14ac:dyDescent="0.4">
      <c r="A2089" t="s">
        <v>187</v>
      </c>
      <c r="B2089" t="s">
        <v>186</v>
      </c>
      <c r="C2089">
        <f>INDEX(Categories!C:C,MATCH(D2089,Categories!D:D,0))</f>
        <v>29</v>
      </c>
      <c r="D2089" s="88" t="s">
        <v>92</v>
      </c>
      <c r="E2089">
        <v>14266</v>
      </c>
    </row>
    <row r="2090" spans="1:5" x14ac:dyDescent="0.4">
      <c r="A2090" t="s">
        <v>189</v>
      </c>
      <c r="B2090" t="s">
        <v>188</v>
      </c>
      <c r="C2090">
        <f>INDEX(Categories!C:C,MATCH(D2090,Categories!D:D,0))</f>
        <v>1</v>
      </c>
      <c r="D2090" s="88" t="s">
        <v>595</v>
      </c>
      <c r="E2090">
        <v>0</v>
      </c>
    </row>
    <row r="2091" spans="1:5" x14ac:dyDescent="0.4">
      <c r="A2091" t="s">
        <v>189</v>
      </c>
      <c r="B2091" t="s">
        <v>188</v>
      </c>
      <c r="C2091">
        <f>INDEX(Categories!C:C,MATCH(D2091,Categories!D:D,0))</f>
        <v>2</v>
      </c>
      <c r="D2091" s="88" t="s">
        <v>597</v>
      </c>
      <c r="E2091">
        <v>0</v>
      </c>
    </row>
    <row r="2092" spans="1:5" x14ac:dyDescent="0.4">
      <c r="A2092" t="s">
        <v>189</v>
      </c>
      <c r="B2092" t="s">
        <v>188</v>
      </c>
      <c r="C2092">
        <f>INDEX(Categories!C:C,MATCH(D2092,Categories!D:D,0))</f>
        <v>3</v>
      </c>
      <c r="D2092" s="88" t="s">
        <v>30</v>
      </c>
      <c r="E2092">
        <v>0</v>
      </c>
    </row>
    <row r="2093" spans="1:5" x14ac:dyDescent="0.4">
      <c r="A2093" t="s">
        <v>189</v>
      </c>
      <c r="B2093" t="s">
        <v>188</v>
      </c>
      <c r="C2093">
        <f>INDEX(Categories!C:C,MATCH(D2093,Categories!D:D,0))</f>
        <v>4</v>
      </c>
      <c r="D2093" s="88" t="s">
        <v>31</v>
      </c>
      <c r="E2093">
        <v>0</v>
      </c>
    </row>
    <row r="2094" spans="1:5" x14ac:dyDescent="0.4">
      <c r="A2094" t="s">
        <v>189</v>
      </c>
      <c r="B2094" t="s">
        <v>188</v>
      </c>
      <c r="C2094">
        <f>INDEX(Categories!C:C,MATCH(D2094,Categories!D:D,0))</f>
        <v>6</v>
      </c>
      <c r="D2094" s="88" t="s">
        <v>34</v>
      </c>
      <c r="E2094">
        <v>0</v>
      </c>
    </row>
    <row r="2095" spans="1:5" x14ac:dyDescent="0.4">
      <c r="A2095" t="s">
        <v>189</v>
      </c>
      <c r="B2095" t="s">
        <v>188</v>
      </c>
      <c r="C2095">
        <f>INDEX(Categories!C:C,MATCH(D2095,Categories!D:D,0))</f>
        <v>7</v>
      </c>
      <c r="D2095" s="88" t="s">
        <v>35</v>
      </c>
      <c r="E2095">
        <v>22000</v>
      </c>
    </row>
    <row r="2096" spans="1:5" x14ac:dyDescent="0.4">
      <c r="A2096" t="s">
        <v>189</v>
      </c>
      <c r="B2096" t="s">
        <v>188</v>
      </c>
      <c r="C2096">
        <f>INDEX(Categories!C:C,MATCH(D2096,Categories!D:D,0))</f>
        <v>10</v>
      </c>
      <c r="D2096" s="88" t="s">
        <v>38</v>
      </c>
      <c r="E2096">
        <v>2100</v>
      </c>
    </row>
    <row r="2097" spans="1:5" x14ac:dyDescent="0.4">
      <c r="A2097" t="s">
        <v>189</v>
      </c>
      <c r="B2097" t="s">
        <v>188</v>
      </c>
      <c r="C2097">
        <f>INDEX(Categories!C:C,MATCH(D2097,Categories!D:D,0))</f>
        <v>15</v>
      </c>
      <c r="D2097" s="88" t="s">
        <v>42</v>
      </c>
      <c r="E2097">
        <v>0</v>
      </c>
    </row>
    <row r="2098" spans="1:5" x14ac:dyDescent="0.4">
      <c r="A2098" t="s">
        <v>189</v>
      </c>
      <c r="B2098" t="s">
        <v>188</v>
      </c>
      <c r="C2098">
        <f>INDEX(Categories!C:C,MATCH(D2098,Categories!D:D,0))</f>
        <v>16</v>
      </c>
      <c r="D2098" s="88" t="s">
        <v>45</v>
      </c>
      <c r="E2098">
        <v>19600</v>
      </c>
    </row>
    <row r="2099" spans="1:5" x14ac:dyDescent="0.4">
      <c r="A2099" t="s">
        <v>189</v>
      </c>
      <c r="B2099" t="s">
        <v>188</v>
      </c>
      <c r="C2099">
        <f>INDEX(Categories!C:C,MATCH(D2099,Categories!D:D,0))</f>
        <v>17</v>
      </c>
      <c r="D2099" s="88" t="s">
        <v>46</v>
      </c>
      <c r="E2099">
        <v>0</v>
      </c>
    </row>
    <row r="2100" spans="1:5" x14ac:dyDescent="0.4">
      <c r="A2100" t="s">
        <v>189</v>
      </c>
      <c r="B2100" t="s">
        <v>188</v>
      </c>
      <c r="C2100">
        <f>INDEX(Categories!C:C,MATCH(D2100,Categories!D:D,0))</f>
        <v>18</v>
      </c>
      <c r="D2100" s="88" t="s">
        <v>47</v>
      </c>
      <c r="E2100">
        <v>0</v>
      </c>
    </row>
    <row r="2101" spans="1:5" x14ac:dyDescent="0.4">
      <c r="A2101" t="s">
        <v>189</v>
      </c>
      <c r="B2101" t="s">
        <v>188</v>
      </c>
      <c r="C2101">
        <f>INDEX(Categories!C:C,MATCH(D2101,Categories!D:D,0))</f>
        <v>20</v>
      </c>
      <c r="D2101" s="88" t="s">
        <v>49</v>
      </c>
      <c r="E2101">
        <v>0</v>
      </c>
    </row>
    <row r="2102" spans="1:5" x14ac:dyDescent="0.4">
      <c r="A2102" t="s">
        <v>189</v>
      </c>
      <c r="B2102" t="s">
        <v>188</v>
      </c>
      <c r="C2102">
        <f>INDEX(Categories!C:C,MATCH(D2102,Categories!D:D,0))</f>
        <v>21</v>
      </c>
      <c r="D2102" s="88" t="s">
        <v>50</v>
      </c>
      <c r="E2102">
        <v>0</v>
      </c>
    </row>
    <row r="2103" spans="1:5" x14ac:dyDescent="0.4">
      <c r="A2103" t="s">
        <v>189</v>
      </c>
      <c r="B2103" t="s">
        <v>188</v>
      </c>
      <c r="C2103">
        <f>INDEX(Categories!C:C,MATCH(D2103,Categories!D:D,0))</f>
        <v>22</v>
      </c>
      <c r="D2103" s="88" t="s">
        <v>51</v>
      </c>
      <c r="E2103">
        <v>8420</v>
      </c>
    </row>
    <row r="2104" spans="1:5" x14ac:dyDescent="0.4">
      <c r="A2104" t="s">
        <v>189</v>
      </c>
      <c r="B2104" t="s">
        <v>188</v>
      </c>
      <c r="C2104">
        <f>INDEX(Categories!C:C,MATCH(D2104,Categories!D:D,0))</f>
        <v>23</v>
      </c>
      <c r="D2104" s="88" t="s">
        <v>52</v>
      </c>
      <c r="E2104">
        <v>0</v>
      </c>
    </row>
    <row r="2105" spans="1:5" x14ac:dyDescent="0.4">
      <c r="A2105" t="s">
        <v>189</v>
      </c>
      <c r="B2105" t="s">
        <v>188</v>
      </c>
      <c r="C2105">
        <f>INDEX(Categories!C:C,MATCH(D2105,Categories!D:D,0))</f>
        <v>24</v>
      </c>
      <c r="D2105" s="88" t="s">
        <v>53</v>
      </c>
      <c r="E2105">
        <v>100</v>
      </c>
    </row>
    <row r="2106" spans="1:5" x14ac:dyDescent="0.4">
      <c r="A2106" t="s">
        <v>189</v>
      </c>
      <c r="B2106" t="s">
        <v>188</v>
      </c>
      <c r="C2106">
        <f>INDEX(Categories!C:C,MATCH(D2106,Categories!D:D,0))</f>
        <v>25</v>
      </c>
      <c r="D2106" s="88" t="s">
        <v>56</v>
      </c>
      <c r="E2106">
        <v>0</v>
      </c>
    </row>
    <row r="2107" spans="1:5" x14ac:dyDescent="0.4">
      <c r="A2107" t="s">
        <v>189</v>
      </c>
      <c r="B2107" t="s">
        <v>188</v>
      </c>
      <c r="C2107">
        <f>INDEX(Categories!C:C,MATCH(D2107,Categories!D:D,0))</f>
        <v>5</v>
      </c>
      <c r="D2107" s="88" t="s">
        <v>32</v>
      </c>
      <c r="E2107">
        <v>9318</v>
      </c>
    </row>
    <row r="2108" spans="1:5" x14ac:dyDescent="0.4">
      <c r="A2108" t="s">
        <v>189</v>
      </c>
      <c r="B2108" t="s">
        <v>188</v>
      </c>
      <c r="C2108">
        <f>INDEX(Categories!C:C,MATCH(D2108,Categories!D:D,0))</f>
        <v>8</v>
      </c>
      <c r="D2108" s="88" t="s">
        <v>36</v>
      </c>
      <c r="E2108">
        <v>0</v>
      </c>
    </row>
    <row r="2109" spans="1:5" x14ac:dyDescent="0.4">
      <c r="A2109" t="s">
        <v>189</v>
      </c>
      <c r="B2109" t="s">
        <v>188</v>
      </c>
      <c r="C2109">
        <f>INDEX(Categories!C:C,MATCH(D2109,Categories!D:D,0))</f>
        <v>9</v>
      </c>
      <c r="D2109" s="88" t="s">
        <v>37</v>
      </c>
      <c r="E2109">
        <v>0</v>
      </c>
    </row>
    <row r="2110" spans="1:5" x14ac:dyDescent="0.4">
      <c r="A2110" t="s">
        <v>189</v>
      </c>
      <c r="B2110" t="s">
        <v>188</v>
      </c>
      <c r="C2110">
        <f>INDEX(Categories!C:C,MATCH(D2110,Categories!D:D,0))</f>
        <v>11</v>
      </c>
      <c r="D2110" s="88" t="s">
        <v>601</v>
      </c>
      <c r="E2110">
        <v>0</v>
      </c>
    </row>
    <row r="2111" spans="1:5" x14ac:dyDescent="0.4">
      <c r="A2111" t="s">
        <v>189</v>
      </c>
      <c r="B2111" t="s">
        <v>188</v>
      </c>
      <c r="C2111">
        <f>INDEX(Categories!C:C,MATCH(D2111,Categories!D:D,0))</f>
        <v>12</v>
      </c>
      <c r="D2111" s="88" t="s">
        <v>602</v>
      </c>
      <c r="E2111">
        <v>0</v>
      </c>
    </row>
    <row r="2112" spans="1:5" x14ac:dyDescent="0.4">
      <c r="A2112" t="s">
        <v>189</v>
      </c>
      <c r="B2112" t="s">
        <v>188</v>
      </c>
      <c r="C2112">
        <f>INDEX(Categories!C:C,MATCH(D2112,Categories!D:D,0))</f>
        <v>13</v>
      </c>
      <c r="D2112" s="88" t="s">
        <v>604</v>
      </c>
      <c r="E2112">
        <v>0</v>
      </c>
    </row>
    <row r="2113" spans="1:5" x14ac:dyDescent="0.4">
      <c r="A2113" t="s">
        <v>189</v>
      </c>
      <c r="B2113" t="s">
        <v>188</v>
      </c>
      <c r="C2113">
        <f>INDEX(Categories!C:C,MATCH(D2113,Categories!D:D,0))</f>
        <v>14</v>
      </c>
      <c r="D2113" s="88" t="s">
        <v>41</v>
      </c>
      <c r="E2113">
        <v>0</v>
      </c>
    </row>
    <row r="2114" spans="1:5" x14ac:dyDescent="0.4">
      <c r="A2114" t="s">
        <v>189</v>
      </c>
      <c r="B2114" t="s">
        <v>188</v>
      </c>
      <c r="C2114">
        <f>INDEX(Categories!C:C,MATCH(D2114,Categories!D:D,0))</f>
        <v>19</v>
      </c>
      <c r="D2114" s="88" t="s">
        <v>48</v>
      </c>
      <c r="E2114">
        <v>0</v>
      </c>
    </row>
    <row r="2115" spans="1:5" x14ac:dyDescent="0.4">
      <c r="A2115" t="s">
        <v>189</v>
      </c>
      <c r="B2115" t="s">
        <v>188</v>
      </c>
      <c r="C2115">
        <f>INDEX(Categories!C:C,MATCH(D2115,Categories!D:D,0))</f>
        <v>26</v>
      </c>
      <c r="D2115" s="88" t="s">
        <v>57</v>
      </c>
      <c r="E2115">
        <v>0</v>
      </c>
    </row>
    <row r="2116" spans="1:5" x14ac:dyDescent="0.4">
      <c r="A2116" t="s">
        <v>189</v>
      </c>
      <c r="B2116" t="s">
        <v>188</v>
      </c>
      <c r="C2116">
        <f>INDEX(Categories!C:C,MATCH(D2116,Categories!D:D,0))</f>
        <v>27</v>
      </c>
      <c r="D2116" s="88" t="s">
        <v>58</v>
      </c>
      <c r="E2116">
        <v>0</v>
      </c>
    </row>
    <row r="2117" spans="1:5" x14ac:dyDescent="0.4">
      <c r="A2117" t="s">
        <v>189</v>
      </c>
      <c r="B2117" t="s">
        <v>188</v>
      </c>
      <c r="C2117">
        <f>INDEX(Categories!C:C,MATCH(D2117,Categories!D:D,0))</f>
        <v>28</v>
      </c>
      <c r="D2117" s="88" t="s">
        <v>59</v>
      </c>
      <c r="E2117">
        <v>0</v>
      </c>
    </row>
    <row r="2118" spans="1:5" x14ac:dyDescent="0.4">
      <c r="A2118" t="s">
        <v>189</v>
      </c>
      <c r="B2118" t="s">
        <v>188</v>
      </c>
      <c r="C2118">
        <f>INDEX(Categories!C:C,MATCH(D2118,Categories!D:D,0))</f>
        <v>29</v>
      </c>
      <c r="D2118" s="88" t="s">
        <v>92</v>
      </c>
      <c r="E2118">
        <v>3000</v>
      </c>
    </row>
    <row r="2119" spans="1:5" x14ac:dyDescent="0.4">
      <c r="A2119" t="s">
        <v>705</v>
      </c>
      <c r="B2119" t="s">
        <v>706</v>
      </c>
      <c r="C2119">
        <f>INDEX(Categories!C:C,MATCH(D2119,Categories!D:D,0))</f>
        <v>1</v>
      </c>
      <c r="D2119" s="88" t="s">
        <v>595</v>
      </c>
      <c r="E2119">
        <v>127312</v>
      </c>
    </row>
    <row r="2120" spans="1:5" x14ac:dyDescent="0.4">
      <c r="A2120" t="s">
        <v>705</v>
      </c>
      <c r="B2120" t="s">
        <v>706</v>
      </c>
      <c r="C2120">
        <f>INDEX(Categories!C:C,MATCH(D2120,Categories!D:D,0))</f>
        <v>2</v>
      </c>
      <c r="D2120" s="88" t="s">
        <v>597</v>
      </c>
      <c r="E2120">
        <v>0</v>
      </c>
    </row>
    <row r="2121" spans="1:5" x14ac:dyDescent="0.4">
      <c r="A2121" t="s">
        <v>705</v>
      </c>
      <c r="B2121" t="s">
        <v>706</v>
      </c>
      <c r="C2121">
        <f>INDEX(Categories!C:C,MATCH(D2121,Categories!D:D,0))</f>
        <v>3</v>
      </c>
      <c r="D2121" s="88" t="s">
        <v>30</v>
      </c>
      <c r="E2121">
        <v>12600</v>
      </c>
    </row>
    <row r="2122" spans="1:5" x14ac:dyDescent="0.4">
      <c r="A2122" t="s">
        <v>705</v>
      </c>
      <c r="B2122" t="s">
        <v>706</v>
      </c>
      <c r="C2122">
        <f>INDEX(Categories!C:C,MATCH(D2122,Categories!D:D,0))</f>
        <v>4</v>
      </c>
      <c r="D2122" s="88" t="s">
        <v>31</v>
      </c>
      <c r="E2122">
        <v>21600</v>
      </c>
    </row>
    <row r="2123" spans="1:5" x14ac:dyDescent="0.4">
      <c r="A2123" t="s">
        <v>705</v>
      </c>
      <c r="B2123" t="s">
        <v>706</v>
      </c>
      <c r="C2123">
        <f>INDEX(Categories!C:C,MATCH(D2123,Categories!D:D,0))</f>
        <v>6</v>
      </c>
      <c r="D2123" s="88" t="s">
        <v>34</v>
      </c>
      <c r="E2123">
        <v>0</v>
      </c>
    </row>
    <row r="2124" spans="1:5" x14ac:dyDescent="0.4">
      <c r="A2124" t="s">
        <v>705</v>
      </c>
      <c r="B2124" t="s">
        <v>706</v>
      </c>
      <c r="C2124">
        <f>INDEX(Categories!C:C,MATCH(D2124,Categories!D:D,0))</f>
        <v>7</v>
      </c>
      <c r="D2124" s="88" t="s">
        <v>35</v>
      </c>
      <c r="E2124">
        <v>53496</v>
      </c>
    </row>
    <row r="2125" spans="1:5" x14ac:dyDescent="0.4">
      <c r="A2125" t="s">
        <v>705</v>
      </c>
      <c r="B2125" t="s">
        <v>706</v>
      </c>
      <c r="C2125">
        <f>INDEX(Categories!C:C,MATCH(D2125,Categories!D:D,0))</f>
        <v>10</v>
      </c>
      <c r="D2125" s="88" t="s">
        <v>38</v>
      </c>
      <c r="E2125">
        <v>76396</v>
      </c>
    </row>
    <row r="2126" spans="1:5" x14ac:dyDescent="0.4">
      <c r="A2126" t="s">
        <v>705</v>
      </c>
      <c r="B2126" t="s">
        <v>706</v>
      </c>
      <c r="C2126">
        <f>INDEX(Categories!C:C,MATCH(D2126,Categories!D:D,0))</f>
        <v>15</v>
      </c>
      <c r="D2126" s="88" t="s">
        <v>42</v>
      </c>
      <c r="E2126">
        <v>0</v>
      </c>
    </row>
    <row r="2127" spans="1:5" x14ac:dyDescent="0.4">
      <c r="A2127" t="s">
        <v>705</v>
      </c>
      <c r="B2127" t="s">
        <v>706</v>
      </c>
      <c r="C2127">
        <f>INDEX(Categories!C:C,MATCH(D2127,Categories!D:D,0))</f>
        <v>16</v>
      </c>
      <c r="D2127" s="88" t="s">
        <v>45</v>
      </c>
      <c r="E2127">
        <v>8579</v>
      </c>
    </row>
    <row r="2128" spans="1:5" x14ac:dyDescent="0.4">
      <c r="A2128" t="s">
        <v>705</v>
      </c>
      <c r="B2128" t="s">
        <v>706</v>
      </c>
      <c r="C2128">
        <f>INDEX(Categories!C:C,MATCH(D2128,Categories!D:D,0))</f>
        <v>17</v>
      </c>
      <c r="D2128" s="88" t="s">
        <v>46</v>
      </c>
      <c r="E2128">
        <v>0</v>
      </c>
    </row>
    <row r="2129" spans="1:5" x14ac:dyDescent="0.4">
      <c r="A2129" t="s">
        <v>705</v>
      </c>
      <c r="B2129" t="s">
        <v>706</v>
      </c>
      <c r="C2129">
        <f>INDEX(Categories!C:C,MATCH(D2129,Categories!D:D,0))</f>
        <v>18</v>
      </c>
      <c r="D2129" s="88" t="s">
        <v>47</v>
      </c>
      <c r="E2129">
        <v>0</v>
      </c>
    </row>
    <row r="2130" spans="1:5" x14ac:dyDescent="0.4">
      <c r="A2130" t="s">
        <v>705</v>
      </c>
      <c r="B2130" t="s">
        <v>706</v>
      </c>
      <c r="C2130">
        <f>INDEX(Categories!C:C,MATCH(D2130,Categories!D:D,0))</f>
        <v>20</v>
      </c>
      <c r="D2130" s="88" t="s">
        <v>49</v>
      </c>
      <c r="E2130">
        <v>0</v>
      </c>
    </row>
    <row r="2131" spans="1:5" x14ac:dyDescent="0.4">
      <c r="A2131" t="s">
        <v>705</v>
      </c>
      <c r="B2131" t="s">
        <v>706</v>
      </c>
      <c r="C2131">
        <f>INDEX(Categories!C:C,MATCH(D2131,Categories!D:D,0))</f>
        <v>21</v>
      </c>
      <c r="D2131" s="88" t="s">
        <v>50</v>
      </c>
      <c r="E2131">
        <v>0</v>
      </c>
    </row>
    <row r="2132" spans="1:5" x14ac:dyDescent="0.4">
      <c r="A2132" t="s">
        <v>705</v>
      </c>
      <c r="B2132" t="s">
        <v>706</v>
      </c>
      <c r="C2132">
        <f>INDEX(Categories!C:C,MATCH(D2132,Categories!D:D,0))</f>
        <v>22</v>
      </c>
      <c r="D2132" s="88" t="s">
        <v>51</v>
      </c>
      <c r="E2132">
        <v>68754</v>
      </c>
    </row>
    <row r="2133" spans="1:5" x14ac:dyDescent="0.4">
      <c r="A2133" t="s">
        <v>705</v>
      </c>
      <c r="B2133" t="s">
        <v>706</v>
      </c>
      <c r="C2133">
        <f>INDEX(Categories!C:C,MATCH(D2133,Categories!D:D,0))</f>
        <v>23</v>
      </c>
      <c r="D2133" s="88" t="s">
        <v>52</v>
      </c>
      <c r="E2133">
        <v>0</v>
      </c>
    </row>
    <row r="2134" spans="1:5" x14ac:dyDescent="0.4">
      <c r="A2134" t="s">
        <v>705</v>
      </c>
      <c r="B2134" t="s">
        <v>706</v>
      </c>
      <c r="C2134">
        <f>INDEX(Categories!C:C,MATCH(D2134,Categories!D:D,0))</f>
        <v>24</v>
      </c>
      <c r="D2134" s="88" t="s">
        <v>53</v>
      </c>
      <c r="E2134">
        <v>0</v>
      </c>
    </row>
    <row r="2135" spans="1:5" x14ac:dyDescent="0.4">
      <c r="A2135" t="s">
        <v>705</v>
      </c>
      <c r="B2135" t="s">
        <v>706</v>
      </c>
      <c r="C2135">
        <f>INDEX(Categories!C:C,MATCH(D2135,Categories!D:D,0))</f>
        <v>25</v>
      </c>
      <c r="D2135" s="88" t="s">
        <v>56</v>
      </c>
      <c r="E2135">
        <v>0</v>
      </c>
    </row>
    <row r="2136" spans="1:5" x14ac:dyDescent="0.4">
      <c r="A2136" t="s">
        <v>705</v>
      </c>
      <c r="B2136" t="s">
        <v>706</v>
      </c>
      <c r="C2136">
        <f>INDEX(Categories!C:C,MATCH(D2136,Categories!D:D,0))</f>
        <v>5</v>
      </c>
      <c r="D2136" s="88" t="s">
        <v>32</v>
      </c>
      <c r="E2136">
        <v>31687</v>
      </c>
    </row>
    <row r="2137" spans="1:5" x14ac:dyDescent="0.4">
      <c r="A2137" t="s">
        <v>705</v>
      </c>
      <c r="B2137" t="s">
        <v>706</v>
      </c>
      <c r="C2137">
        <f>INDEX(Categories!C:C,MATCH(D2137,Categories!D:D,0))</f>
        <v>8</v>
      </c>
      <c r="D2137" s="88" t="s">
        <v>36</v>
      </c>
      <c r="E2137">
        <v>22328</v>
      </c>
    </row>
    <row r="2138" spans="1:5" x14ac:dyDescent="0.4">
      <c r="A2138" t="s">
        <v>705</v>
      </c>
      <c r="B2138" t="s">
        <v>706</v>
      </c>
      <c r="C2138">
        <f>INDEX(Categories!C:C,MATCH(D2138,Categories!D:D,0))</f>
        <v>9</v>
      </c>
      <c r="D2138" s="88" t="s">
        <v>37</v>
      </c>
      <c r="E2138">
        <v>0</v>
      </c>
    </row>
    <row r="2139" spans="1:5" x14ac:dyDescent="0.4">
      <c r="A2139" t="s">
        <v>705</v>
      </c>
      <c r="B2139" t="s">
        <v>706</v>
      </c>
      <c r="C2139">
        <f>INDEX(Categories!C:C,MATCH(D2139,Categories!D:D,0))</f>
        <v>11</v>
      </c>
      <c r="D2139" s="88" t="s">
        <v>601</v>
      </c>
      <c r="E2139">
        <v>268533</v>
      </c>
    </row>
    <row r="2140" spans="1:5" x14ac:dyDescent="0.4">
      <c r="A2140" t="s">
        <v>705</v>
      </c>
      <c r="B2140" t="s">
        <v>706</v>
      </c>
      <c r="C2140">
        <f>INDEX(Categories!C:C,MATCH(D2140,Categories!D:D,0))</f>
        <v>12</v>
      </c>
      <c r="D2140" s="88" t="s">
        <v>602</v>
      </c>
      <c r="E2140">
        <v>30000</v>
      </c>
    </row>
    <row r="2141" spans="1:5" x14ac:dyDescent="0.4">
      <c r="A2141" t="s">
        <v>705</v>
      </c>
      <c r="B2141" t="s">
        <v>706</v>
      </c>
      <c r="C2141">
        <f>INDEX(Categories!C:C,MATCH(D2141,Categories!D:D,0))</f>
        <v>13</v>
      </c>
      <c r="D2141" s="88" t="s">
        <v>604</v>
      </c>
      <c r="E2141">
        <v>35268</v>
      </c>
    </row>
    <row r="2142" spans="1:5" x14ac:dyDescent="0.4">
      <c r="A2142" t="s">
        <v>705</v>
      </c>
      <c r="B2142" t="s">
        <v>706</v>
      </c>
      <c r="C2142">
        <f>INDEX(Categories!C:C,MATCH(D2142,Categories!D:D,0))</f>
        <v>14</v>
      </c>
      <c r="D2142" s="88" t="s">
        <v>41</v>
      </c>
      <c r="E2142">
        <v>0</v>
      </c>
    </row>
    <row r="2143" spans="1:5" x14ac:dyDescent="0.4">
      <c r="A2143" t="s">
        <v>705</v>
      </c>
      <c r="B2143" t="s">
        <v>706</v>
      </c>
      <c r="C2143">
        <f>INDEX(Categories!C:C,MATCH(D2143,Categories!D:D,0))</f>
        <v>19</v>
      </c>
      <c r="D2143" s="88" t="s">
        <v>48</v>
      </c>
      <c r="E2143">
        <v>0</v>
      </c>
    </row>
    <row r="2144" spans="1:5" x14ac:dyDescent="0.4">
      <c r="A2144" t="s">
        <v>705</v>
      </c>
      <c r="B2144" t="s">
        <v>706</v>
      </c>
      <c r="C2144">
        <f>INDEX(Categories!C:C,MATCH(D2144,Categories!D:D,0))</f>
        <v>26</v>
      </c>
      <c r="D2144" s="88" t="s">
        <v>57</v>
      </c>
      <c r="E2144">
        <v>0</v>
      </c>
    </row>
    <row r="2145" spans="1:5" x14ac:dyDescent="0.4">
      <c r="A2145" t="s">
        <v>705</v>
      </c>
      <c r="B2145" t="s">
        <v>706</v>
      </c>
      <c r="C2145">
        <f>INDEX(Categories!C:C,MATCH(D2145,Categories!D:D,0))</f>
        <v>27</v>
      </c>
      <c r="D2145" s="88" t="s">
        <v>58</v>
      </c>
      <c r="E2145">
        <v>0</v>
      </c>
    </row>
    <row r="2146" spans="1:5" x14ac:dyDescent="0.4">
      <c r="A2146" t="s">
        <v>705</v>
      </c>
      <c r="B2146" t="s">
        <v>706</v>
      </c>
      <c r="C2146">
        <f>INDEX(Categories!C:C,MATCH(D2146,Categories!D:D,0))</f>
        <v>28</v>
      </c>
      <c r="D2146" s="88" t="s">
        <v>59</v>
      </c>
      <c r="E2146">
        <v>0</v>
      </c>
    </row>
    <row r="2147" spans="1:5" x14ac:dyDescent="0.4">
      <c r="A2147" t="s">
        <v>705</v>
      </c>
      <c r="B2147" t="s">
        <v>706</v>
      </c>
      <c r="C2147">
        <f>INDEX(Categories!C:C,MATCH(D2147,Categories!D:D,0))</f>
        <v>29</v>
      </c>
      <c r="D2147" s="88" t="s">
        <v>92</v>
      </c>
      <c r="E2147">
        <v>0</v>
      </c>
    </row>
    <row r="2148" spans="1:5" x14ac:dyDescent="0.4">
      <c r="A2148" t="s">
        <v>191</v>
      </c>
      <c r="B2148" t="s">
        <v>190</v>
      </c>
      <c r="C2148">
        <f>INDEX(Categories!C:C,MATCH(D2148,Categories!D:D,0))</f>
        <v>1</v>
      </c>
      <c r="D2148" s="88" t="s">
        <v>595</v>
      </c>
      <c r="E2148">
        <v>50000</v>
      </c>
    </row>
    <row r="2149" spans="1:5" x14ac:dyDescent="0.4">
      <c r="A2149" t="s">
        <v>191</v>
      </c>
      <c r="B2149" t="s">
        <v>190</v>
      </c>
      <c r="C2149">
        <f>INDEX(Categories!C:C,MATCH(D2149,Categories!D:D,0))</f>
        <v>2</v>
      </c>
      <c r="D2149" s="88" t="s">
        <v>597</v>
      </c>
      <c r="E2149">
        <v>10000</v>
      </c>
    </row>
    <row r="2150" spans="1:5" x14ac:dyDescent="0.4">
      <c r="A2150" t="s">
        <v>191</v>
      </c>
      <c r="B2150" t="s">
        <v>190</v>
      </c>
      <c r="C2150">
        <f>INDEX(Categories!C:C,MATCH(D2150,Categories!D:D,0))</f>
        <v>3</v>
      </c>
      <c r="D2150" s="88" t="s">
        <v>30</v>
      </c>
      <c r="E2150">
        <v>40000</v>
      </c>
    </row>
    <row r="2151" spans="1:5" x14ac:dyDescent="0.4">
      <c r="A2151" t="s">
        <v>191</v>
      </c>
      <c r="B2151" t="s">
        <v>190</v>
      </c>
      <c r="C2151">
        <f>INDEX(Categories!C:C,MATCH(D2151,Categories!D:D,0))</f>
        <v>4</v>
      </c>
      <c r="D2151" s="88" t="s">
        <v>31</v>
      </c>
      <c r="E2151">
        <v>10000</v>
      </c>
    </row>
    <row r="2152" spans="1:5" x14ac:dyDescent="0.4">
      <c r="A2152" t="s">
        <v>191</v>
      </c>
      <c r="B2152" t="s">
        <v>190</v>
      </c>
      <c r="C2152">
        <f>INDEX(Categories!C:C,MATCH(D2152,Categories!D:D,0))</f>
        <v>6</v>
      </c>
      <c r="D2152" s="88" t="s">
        <v>34</v>
      </c>
      <c r="E2152">
        <v>10000</v>
      </c>
    </row>
    <row r="2153" spans="1:5" x14ac:dyDescent="0.4">
      <c r="A2153" t="s">
        <v>191</v>
      </c>
      <c r="B2153" t="s">
        <v>190</v>
      </c>
      <c r="C2153">
        <f>INDEX(Categories!C:C,MATCH(D2153,Categories!D:D,0))</f>
        <v>7</v>
      </c>
      <c r="D2153" s="88" t="s">
        <v>35</v>
      </c>
      <c r="E2153">
        <v>60000</v>
      </c>
    </row>
    <row r="2154" spans="1:5" x14ac:dyDescent="0.4">
      <c r="A2154" t="s">
        <v>191</v>
      </c>
      <c r="B2154" t="s">
        <v>190</v>
      </c>
      <c r="C2154">
        <f>INDEX(Categories!C:C,MATCH(D2154,Categories!D:D,0))</f>
        <v>10</v>
      </c>
      <c r="D2154" s="88" t="s">
        <v>38</v>
      </c>
      <c r="E2154">
        <v>40000</v>
      </c>
    </row>
    <row r="2155" spans="1:5" x14ac:dyDescent="0.4">
      <c r="A2155" t="s">
        <v>191</v>
      </c>
      <c r="B2155" t="s">
        <v>190</v>
      </c>
      <c r="C2155">
        <f>INDEX(Categories!C:C,MATCH(D2155,Categories!D:D,0))</f>
        <v>15</v>
      </c>
      <c r="D2155" s="88" t="s">
        <v>42</v>
      </c>
      <c r="E2155">
        <v>0</v>
      </c>
    </row>
    <row r="2156" spans="1:5" x14ac:dyDescent="0.4">
      <c r="A2156" t="s">
        <v>191</v>
      </c>
      <c r="B2156" t="s">
        <v>190</v>
      </c>
      <c r="C2156">
        <f>INDEX(Categories!C:C,MATCH(D2156,Categories!D:D,0))</f>
        <v>16</v>
      </c>
      <c r="D2156" s="88" t="s">
        <v>45</v>
      </c>
      <c r="E2156">
        <v>50000</v>
      </c>
    </row>
    <row r="2157" spans="1:5" x14ac:dyDescent="0.4">
      <c r="A2157" t="s">
        <v>191</v>
      </c>
      <c r="B2157" t="s">
        <v>190</v>
      </c>
      <c r="C2157">
        <f>INDEX(Categories!C:C,MATCH(D2157,Categories!D:D,0))</f>
        <v>17</v>
      </c>
      <c r="D2157" s="88" t="s">
        <v>46</v>
      </c>
      <c r="E2157">
        <v>0</v>
      </c>
    </row>
    <row r="2158" spans="1:5" x14ac:dyDescent="0.4">
      <c r="A2158" t="s">
        <v>191</v>
      </c>
      <c r="B2158" t="s">
        <v>190</v>
      </c>
      <c r="C2158">
        <f>INDEX(Categories!C:C,MATCH(D2158,Categories!D:D,0))</f>
        <v>18</v>
      </c>
      <c r="D2158" s="88" t="s">
        <v>47</v>
      </c>
      <c r="E2158">
        <v>0</v>
      </c>
    </row>
    <row r="2159" spans="1:5" x14ac:dyDescent="0.4">
      <c r="A2159" t="s">
        <v>191</v>
      </c>
      <c r="B2159" t="s">
        <v>190</v>
      </c>
      <c r="C2159">
        <f>INDEX(Categories!C:C,MATCH(D2159,Categories!D:D,0))</f>
        <v>20</v>
      </c>
      <c r="D2159" s="88" t="s">
        <v>49</v>
      </c>
      <c r="E2159">
        <v>3000</v>
      </c>
    </row>
    <row r="2160" spans="1:5" x14ac:dyDescent="0.4">
      <c r="A2160" t="s">
        <v>191</v>
      </c>
      <c r="B2160" t="s">
        <v>190</v>
      </c>
      <c r="C2160">
        <f>INDEX(Categories!C:C,MATCH(D2160,Categories!D:D,0))</f>
        <v>21</v>
      </c>
      <c r="D2160" s="88" t="s">
        <v>50</v>
      </c>
      <c r="E2160">
        <v>0</v>
      </c>
    </row>
    <row r="2161" spans="1:5" x14ac:dyDescent="0.4">
      <c r="A2161" t="s">
        <v>191</v>
      </c>
      <c r="B2161" t="s">
        <v>190</v>
      </c>
      <c r="C2161">
        <f>INDEX(Categories!C:C,MATCH(D2161,Categories!D:D,0))</f>
        <v>22</v>
      </c>
      <c r="D2161" s="88" t="s">
        <v>51</v>
      </c>
      <c r="E2161">
        <v>60000</v>
      </c>
    </row>
    <row r="2162" spans="1:5" x14ac:dyDescent="0.4">
      <c r="A2162" t="s">
        <v>191</v>
      </c>
      <c r="B2162" t="s">
        <v>190</v>
      </c>
      <c r="C2162">
        <f>INDEX(Categories!C:C,MATCH(D2162,Categories!D:D,0))</f>
        <v>23</v>
      </c>
      <c r="D2162" s="88" t="s">
        <v>52</v>
      </c>
      <c r="E2162">
        <v>10000</v>
      </c>
    </row>
    <row r="2163" spans="1:5" x14ac:dyDescent="0.4">
      <c r="A2163" t="s">
        <v>191</v>
      </c>
      <c r="B2163" t="s">
        <v>190</v>
      </c>
      <c r="C2163">
        <f>INDEX(Categories!C:C,MATCH(D2163,Categories!D:D,0))</f>
        <v>24</v>
      </c>
      <c r="D2163" s="88" t="s">
        <v>53</v>
      </c>
      <c r="E2163">
        <v>10000</v>
      </c>
    </row>
    <row r="2164" spans="1:5" x14ac:dyDescent="0.4">
      <c r="A2164" t="s">
        <v>191</v>
      </c>
      <c r="B2164" t="s">
        <v>190</v>
      </c>
      <c r="C2164">
        <f>INDEX(Categories!C:C,MATCH(D2164,Categories!D:D,0))</f>
        <v>25</v>
      </c>
      <c r="D2164" s="88" t="s">
        <v>56</v>
      </c>
      <c r="E2164">
        <v>25000</v>
      </c>
    </row>
    <row r="2165" spans="1:5" x14ac:dyDescent="0.4">
      <c r="A2165" t="s">
        <v>191</v>
      </c>
      <c r="B2165" t="s">
        <v>190</v>
      </c>
      <c r="C2165">
        <f>INDEX(Categories!C:C,MATCH(D2165,Categories!D:D,0))</f>
        <v>5</v>
      </c>
      <c r="D2165" s="88" t="s">
        <v>32</v>
      </c>
      <c r="E2165">
        <v>90000</v>
      </c>
    </row>
    <row r="2166" spans="1:5" x14ac:dyDescent="0.4">
      <c r="A2166" t="s">
        <v>191</v>
      </c>
      <c r="B2166" t="s">
        <v>190</v>
      </c>
      <c r="C2166">
        <f>INDEX(Categories!C:C,MATCH(D2166,Categories!D:D,0))</f>
        <v>8</v>
      </c>
      <c r="D2166" s="88" t="s">
        <v>36</v>
      </c>
      <c r="E2166">
        <v>10000</v>
      </c>
    </row>
    <row r="2167" spans="1:5" x14ac:dyDescent="0.4">
      <c r="A2167" t="s">
        <v>191</v>
      </c>
      <c r="B2167" t="s">
        <v>190</v>
      </c>
      <c r="C2167">
        <f>INDEX(Categories!C:C,MATCH(D2167,Categories!D:D,0))</f>
        <v>9</v>
      </c>
      <c r="D2167" s="88" t="s">
        <v>37</v>
      </c>
      <c r="E2167">
        <v>15000</v>
      </c>
    </row>
    <row r="2168" spans="1:5" x14ac:dyDescent="0.4">
      <c r="A2168" t="s">
        <v>191</v>
      </c>
      <c r="B2168" t="s">
        <v>190</v>
      </c>
      <c r="C2168">
        <f>INDEX(Categories!C:C,MATCH(D2168,Categories!D:D,0))</f>
        <v>11</v>
      </c>
      <c r="D2168" s="88" t="s">
        <v>601</v>
      </c>
      <c r="E2168">
        <v>120000</v>
      </c>
    </row>
    <row r="2169" spans="1:5" x14ac:dyDescent="0.4">
      <c r="A2169" t="s">
        <v>191</v>
      </c>
      <c r="B2169" t="s">
        <v>190</v>
      </c>
      <c r="C2169">
        <f>INDEX(Categories!C:C,MATCH(D2169,Categories!D:D,0))</f>
        <v>12</v>
      </c>
      <c r="D2169" s="88" t="s">
        <v>602</v>
      </c>
      <c r="E2169">
        <v>30000</v>
      </c>
    </row>
    <row r="2170" spans="1:5" x14ac:dyDescent="0.4">
      <c r="A2170" t="s">
        <v>191</v>
      </c>
      <c r="B2170" t="s">
        <v>190</v>
      </c>
      <c r="C2170">
        <f>INDEX(Categories!C:C,MATCH(D2170,Categories!D:D,0))</f>
        <v>13</v>
      </c>
      <c r="D2170" s="88" t="s">
        <v>604</v>
      </c>
      <c r="E2170">
        <v>0</v>
      </c>
    </row>
    <row r="2171" spans="1:5" x14ac:dyDescent="0.4">
      <c r="A2171" t="s">
        <v>191</v>
      </c>
      <c r="B2171" t="s">
        <v>190</v>
      </c>
      <c r="C2171">
        <f>INDEX(Categories!C:C,MATCH(D2171,Categories!D:D,0))</f>
        <v>14</v>
      </c>
      <c r="D2171" s="88" t="s">
        <v>41</v>
      </c>
      <c r="E2171">
        <v>0</v>
      </c>
    </row>
    <row r="2172" spans="1:5" x14ac:dyDescent="0.4">
      <c r="A2172" t="s">
        <v>191</v>
      </c>
      <c r="B2172" t="s">
        <v>190</v>
      </c>
      <c r="C2172">
        <f>INDEX(Categories!C:C,MATCH(D2172,Categories!D:D,0))</f>
        <v>19</v>
      </c>
      <c r="D2172" s="88" t="s">
        <v>48</v>
      </c>
      <c r="E2172">
        <v>0</v>
      </c>
    </row>
    <row r="2173" spans="1:5" x14ac:dyDescent="0.4">
      <c r="A2173" t="s">
        <v>191</v>
      </c>
      <c r="B2173" t="s">
        <v>190</v>
      </c>
      <c r="C2173">
        <f>INDEX(Categories!C:C,MATCH(D2173,Categories!D:D,0))</f>
        <v>26</v>
      </c>
      <c r="D2173" s="88" t="s">
        <v>57</v>
      </c>
      <c r="E2173">
        <v>10000</v>
      </c>
    </row>
    <row r="2174" spans="1:5" x14ac:dyDescent="0.4">
      <c r="A2174" t="s">
        <v>191</v>
      </c>
      <c r="B2174" t="s">
        <v>190</v>
      </c>
      <c r="C2174">
        <f>INDEX(Categories!C:C,MATCH(D2174,Categories!D:D,0))</f>
        <v>27</v>
      </c>
      <c r="D2174" s="88" t="s">
        <v>58</v>
      </c>
      <c r="E2174">
        <v>0</v>
      </c>
    </row>
    <row r="2175" spans="1:5" x14ac:dyDescent="0.4">
      <c r="A2175" t="s">
        <v>191</v>
      </c>
      <c r="B2175" t="s">
        <v>190</v>
      </c>
      <c r="C2175">
        <f>INDEX(Categories!C:C,MATCH(D2175,Categories!D:D,0))</f>
        <v>28</v>
      </c>
      <c r="D2175" s="88" t="s">
        <v>59</v>
      </c>
      <c r="E2175">
        <v>0</v>
      </c>
    </row>
    <row r="2176" spans="1:5" x14ac:dyDescent="0.4">
      <c r="A2176" t="s">
        <v>191</v>
      </c>
      <c r="B2176" t="s">
        <v>190</v>
      </c>
      <c r="C2176">
        <f>INDEX(Categories!C:C,MATCH(D2176,Categories!D:D,0))</f>
        <v>29</v>
      </c>
      <c r="D2176" s="88" t="s">
        <v>92</v>
      </c>
      <c r="E2176">
        <v>75042</v>
      </c>
    </row>
    <row r="2177" spans="1:5" x14ac:dyDescent="0.4">
      <c r="A2177" t="s">
        <v>193</v>
      </c>
      <c r="B2177" t="s">
        <v>192</v>
      </c>
      <c r="C2177">
        <f>INDEX(Categories!C:C,MATCH(D2177,Categories!D:D,0))</f>
        <v>1</v>
      </c>
      <c r="D2177" s="88" t="s">
        <v>595</v>
      </c>
      <c r="E2177">
        <v>65000</v>
      </c>
    </row>
    <row r="2178" spans="1:5" x14ac:dyDescent="0.4">
      <c r="A2178" t="s">
        <v>193</v>
      </c>
      <c r="B2178" t="s">
        <v>192</v>
      </c>
      <c r="C2178">
        <f>INDEX(Categories!C:C,MATCH(D2178,Categories!D:D,0))</f>
        <v>2</v>
      </c>
      <c r="D2178" s="88" t="s">
        <v>597</v>
      </c>
      <c r="E2178">
        <v>4000</v>
      </c>
    </row>
    <row r="2179" spans="1:5" x14ac:dyDescent="0.4">
      <c r="A2179" t="s">
        <v>193</v>
      </c>
      <c r="B2179" t="s">
        <v>192</v>
      </c>
      <c r="C2179">
        <f>INDEX(Categories!C:C,MATCH(D2179,Categories!D:D,0))</f>
        <v>3</v>
      </c>
      <c r="D2179" s="88" t="s">
        <v>30</v>
      </c>
      <c r="E2179">
        <v>0</v>
      </c>
    </row>
    <row r="2180" spans="1:5" x14ac:dyDescent="0.4">
      <c r="A2180" t="s">
        <v>193</v>
      </c>
      <c r="B2180" t="s">
        <v>192</v>
      </c>
      <c r="C2180">
        <f>INDEX(Categories!C:C,MATCH(D2180,Categories!D:D,0))</f>
        <v>4</v>
      </c>
      <c r="D2180" s="88" t="s">
        <v>31</v>
      </c>
      <c r="E2180">
        <v>1100</v>
      </c>
    </row>
    <row r="2181" spans="1:5" x14ac:dyDescent="0.4">
      <c r="A2181" t="s">
        <v>193</v>
      </c>
      <c r="B2181" t="s">
        <v>192</v>
      </c>
      <c r="C2181">
        <f>INDEX(Categories!C:C,MATCH(D2181,Categories!D:D,0))</f>
        <v>6</v>
      </c>
      <c r="D2181" s="88" t="s">
        <v>34</v>
      </c>
      <c r="E2181">
        <v>12000</v>
      </c>
    </row>
    <row r="2182" spans="1:5" x14ac:dyDescent="0.4">
      <c r="A2182" t="s">
        <v>193</v>
      </c>
      <c r="B2182" t="s">
        <v>192</v>
      </c>
      <c r="C2182">
        <f>INDEX(Categories!C:C,MATCH(D2182,Categories!D:D,0))</f>
        <v>7</v>
      </c>
      <c r="D2182" s="88" t="s">
        <v>35</v>
      </c>
      <c r="E2182">
        <v>72900</v>
      </c>
    </row>
    <row r="2183" spans="1:5" x14ac:dyDescent="0.4">
      <c r="A2183" t="s">
        <v>193</v>
      </c>
      <c r="B2183" t="s">
        <v>192</v>
      </c>
      <c r="C2183">
        <f>INDEX(Categories!C:C,MATCH(D2183,Categories!D:D,0))</f>
        <v>10</v>
      </c>
      <c r="D2183" s="88" t="s">
        <v>38</v>
      </c>
      <c r="E2183">
        <v>16050</v>
      </c>
    </row>
    <row r="2184" spans="1:5" x14ac:dyDescent="0.4">
      <c r="A2184" t="s">
        <v>193</v>
      </c>
      <c r="B2184" t="s">
        <v>192</v>
      </c>
      <c r="C2184">
        <f>INDEX(Categories!C:C,MATCH(D2184,Categories!D:D,0))</f>
        <v>15</v>
      </c>
      <c r="D2184" s="88" t="s">
        <v>42</v>
      </c>
      <c r="E2184">
        <v>0</v>
      </c>
    </row>
    <row r="2185" spans="1:5" x14ac:dyDescent="0.4">
      <c r="A2185" t="s">
        <v>193</v>
      </c>
      <c r="B2185" t="s">
        <v>192</v>
      </c>
      <c r="C2185">
        <f>INDEX(Categories!C:C,MATCH(D2185,Categories!D:D,0))</f>
        <v>16</v>
      </c>
      <c r="D2185" s="88" t="s">
        <v>45</v>
      </c>
      <c r="E2185">
        <v>62000</v>
      </c>
    </row>
    <row r="2186" spans="1:5" x14ac:dyDescent="0.4">
      <c r="A2186" t="s">
        <v>193</v>
      </c>
      <c r="B2186" t="s">
        <v>192</v>
      </c>
      <c r="C2186">
        <f>INDEX(Categories!C:C,MATCH(D2186,Categories!D:D,0))</f>
        <v>17</v>
      </c>
      <c r="D2186" s="88" t="s">
        <v>46</v>
      </c>
      <c r="E2186">
        <v>0</v>
      </c>
    </row>
    <row r="2187" spans="1:5" x14ac:dyDescent="0.4">
      <c r="A2187" t="s">
        <v>193</v>
      </c>
      <c r="B2187" t="s">
        <v>192</v>
      </c>
      <c r="C2187">
        <f>INDEX(Categories!C:C,MATCH(D2187,Categories!D:D,0))</f>
        <v>18</v>
      </c>
      <c r="D2187" s="88" t="s">
        <v>47</v>
      </c>
      <c r="E2187">
        <v>0</v>
      </c>
    </row>
    <row r="2188" spans="1:5" x14ac:dyDescent="0.4">
      <c r="A2188" t="s">
        <v>193</v>
      </c>
      <c r="B2188" t="s">
        <v>192</v>
      </c>
      <c r="C2188">
        <f>INDEX(Categories!C:C,MATCH(D2188,Categories!D:D,0))</f>
        <v>20</v>
      </c>
      <c r="D2188" s="88" t="s">
        <v>49</v>
      </c>
      <c r="E2188">
        <v>4000</v>
      </c>
    </row>
    <row r="2189" spans="1:5" x14ac:dyDescent="0.4">
      <c r="A2189" t="s">
        <v>193</v>
      </c>
      <c r="B2189" t="s">
        <v>192</v>
      </c>
      <c r="C2189">
        <f>INDEX(Categories!C:C,MATCH(D2189,Categories!D:D,0))</f>
        <v>21</v>
      </c>
      <c r="D2189" s="88" t="s">
        <v>50</v>
      </c>
      <c r="E2189">
        <v>0</v>
      </c>
    </row>
    <row r="2190" spans="1:5" x14ac:dyDescent="0.4">
      <c r="A2190" t="s">
        <v>193</v>
      </c>
      <c r="B2190" t="s">
        <v>192</v>
      </c>
      <c r="C2190">
        <f>INDEX(Categories!C:C,MATCH(D2190,Categories!D:D,0))</f>
        <v>22</v>
      </c>
      <c r="D2190" s="88" t="s">
        <v>51</v>
      </c>
      <c r="E2190">
        <v>23800</v>
      </c>
    </row>
    <row r="2191" spans="1:5" x14ac:dyDescent="0.4">
      <c r="A2191" t="s">
        <v>193</v>
      </c>
      <c r="B2191" t="s">
        <v>192</v>
      </c>
      <c r="C2191">
        <f>INDEX(Categories!C:C,MATCH(D2191,Categories!D:D,0))</f>
        <v>23</v>
      </c>
      <c r="D2191" s="88" t="s">
        <v>52</v>
      </c>
      <c r="E2191">
        <v>3000</v>
      </c>
    </row>
    <row r="2192" spans="1:5" x14ac:dyDescent="0.4">
      <c r="A2192" t="s">
        <v>193</v>
      </c>
      <c r="B2192" t="s">
        <v>192</v>
      </c>
      <c r="C2192">
        <f>INDEX(Categories!C:C,MATCH(D2192,Categories!D:D,0))</f>
        <v>24</v>
      </c>
      <c r="D2192" s="88" t="s">
        <v>53</v>
      </c>
      <c r="E2192">
        <v>0</v>
      </c>
    </row>
    <row r="2193" spans="1:5" x14ac:dyDescent="0.4">
      <c r="A2193" t="s">
        <v>193</v>
      </c>
      <c r="B2193" t="s">
        <v>192</v>
      </c>
      <c r="C2193">
        <f>INDEX(Categories!C:C,MATCH(D2193,Categories!D:D,0))</f>
        <v>25</v>
      </c>
      <c r="D2193" s="88" t="s">
        <v>56</v>
      </c>
      <c r="E2193">
        <v>8000</v>
      </c>
    </row>
    <row r="2194" spans="1:5" x14ac:dyDescent="0.4">
      <c r="A2194" t="s">
        <v>193</v>
      </c>
      <c r="B2194" t="s">
        <v>192</v>
      </c>
      <c r="C2194">
        <f>INDEX(Categories!C:C,MATCH(D2194,Categories!D:D,0))</f>
        <v>5</v>
      </c>
      <c r="D2194" s="88" t="s">
        <v>32</v>
      </c>
      <c r="E2194">
        <v>19000</v>
      </c>
    </row>
    <row r="2195" spans="1:5" x14ac:dyDescent="0.4">
      <c r="A2195" t="s">
        <v>193</v>
      </c>
      <c r="B2195" t="s">
        <v>192</v>
      </c>
      <c r="C2195">
        <f>INDEX(Categories!C:C,MATCH(D2195,Categories!D:D,0))</f>
        <v>8</v>
      </c>
      <c r="D2195" s="88" t="s">
        <v>36</v>
      </c>
      <c r="E2195">
        <v>0</v>
      </c>
    </row>
    <row r="2196" spans="1:5" x14ac:dyDescent="0.4">
      <c r="A2196" t="s">
        <v>193</v>
      </c>
      <c r="B2196" t="s">
        <v>192</v>
      </c>
      <c r="C2196">
        <f>INDEX(Categories!C:C,MATCH(D2196,Categories!D:D,0))</f>
        <v>9</v>
      </c>
      <c r="D2196" s="88" t="s">
        <v>37</v>
      </c>
      <c r="E2196">
        <v>0</v>
      </c>
    </row>
    <row r="2197" spans="1:5" x14ac:dyDescent="0.4">
      <c r="A2197" t="s">
        <v>193</v>
      </c>
      <c r="B2197" t="s">
        <v>192</v>
      </c>
      <c r="C2197">
        <f>INDEX(Categories!C:C,MATCH(D2197,Categories!D:D,0))</f>
        <v>11</v>
      </c>
      <c r="D2197" s="88" t="s">
        <v>601</v>
      </c>
      <c r="E2197">
        <v>0</v>
      </c>
    </row>
    <row r="2198" spans="1:5" x14ac:dyDescent="0.4">
      <c r="A2198" t="s">
        <v>193</v>
      </c>
      <c r="B2198" t="s">
        <v>192</v>
      </c>
      <c r="C2198">
        <f>INDEX(Categories!C:C,MATCH(D2198,Categories!D:D,0))</f>
        <v>12</v>
      </c>
      <c r="D2198" s="88" t="s">
        <v>602</v>
      </c>
      <c r="E2198">
        <v>0</v>
      </c>
    </row>
    <row r="2199" spans="1:5" x14ac:dyDescent="0.4">
      <c r="A2199" t="s">
        <v>193</v>
      </c>
      <c r="B2199" t="s">
        <v>192</v>
      </c>
      <c r="C2199">
        <f>INDEX(Categories!C:C,MATCH(D2199,Categories!D:D,0))</f>
        <v>13</v>
      </c>
      <c r="D2199" s="88" t="s">
        <v>604</v>
      </c>
      <c r="E2199">
        <v>0</v>
      </c>
    </row>
    <row r="2200" spans="1:5" x14ac:dyDescent="0.4">
      <c r="A2200" t="s">
        <v>193</v>
      </c>
      <c r="B2200" t="s">
        <v>192</v>
      </c>
      <c r="C2200">
        <f>INDEX(Categories!C:C,MATCH(D2200,Categories!D:D,0))</f>
        <v>14</v>
      </c>
      <c r="D2200" s="88" t="s">
        <v>41</v>
      </c>
      <c r="E2200">
        <v>0</v>
      </c>
    </row>
    <row r="2201" spans="1:5" x14ac:dyDescent="0.4">
      <c r="A2201" t="s">
        <v>193</v>
      </c>
      <c r="B2201" t="s">
        <v>192</v>
      </c>
      <c r="C2201">
        <f>INDEX(Categories!C:C,MATCH(D2201,Categories!D:D,0))</f>
        <v>19</v>
      </c>
      <c r="D2201" s="88" t="s">
        <v>48</v>
      </c>
      <c r="E2201">
        <v>200</v>
      </c>
    </row>
    <row r="2202" spans="1:5" x14ac:dyDescent="0.4">
      <c r="A2202" t="s">
        <v>193</v>
      </c>
      <c r="B2202" t="s">
        <v>192</v>
      </c>
      <c r="C2202">
        <f>INDEX(Categories!C:C,MATCH(D2202,Categories!D:D,0))</f>
        <v>26</v>
      </c>
      <c r="D2202" s="88" t="s">
        <v>57</v>
      </c>
      <c r="E2202">
        <v>5000</v>
      </c>
    </row>
    <row r="2203" spans="1:5" x14ac:dyDescent="0.4">
      <c r="A2203" t="s">
        <v>193</v>
      </c>
      <c r="B2203" t="s">
        <v>192</v>
      </c>
      <c r="C2203">
        <f>INDEX(Categories!C:C,MATCH(D2203,Categories!D:D,0))</f>
        <v>27</v>
      </c>
      <c r="D2203" s="88" t="s">
        <v>58</v>
      </c>
      <c r="E2203">
        <v>0</v>
      </c>
    </row>
    <row r="2204" spans="1:5" x14ac:dyDescent="0.4">
      <c r="A2204" t="s">
        <v>193</v>
      </c>
      <c r="B2204" t="s">
        <v>192</v>
      </c>
      <c r="C2204">
        <f>INDEX(Categories!C:C,MATCH(D2204,Categories!D:D,0))</f>
        <v>28</v>
      </c>
      <c r="D2204" s="88" t="s">
        <v>59</v>
      </c>
      <c r="E2204">
        <v>0</v>
      </c>
    </row>
    <row r="2205" spans="1:5" x14ac:dyDescent="0.4">
      <c r="A2205" t="s">
        <v>193</v>
      </c>
      <c r="B2205" t="s">
        <v>192</v>
      </c>
      <c r="C2205">
        <f>INDEX(Categories!C:C,MATCH(D2205,Categories!D:D,0))</f>
        <v>29</v>
      </c>
      <c r="D2205" s="88" t="s">
        <v>92</v>
      </c>
      <c r="E2205">
        <v>111837</v>
      </c>
    </row>
    <row r="2206" spans="1:5" x14ac:dyDescent="0.4">
      <c r="A2206" t="s">
        <v>707</v>
      </c>
      <c r="B2206" t="s">
        <v>708</v>
      </c>
      <c r="C2206">
        <f>INDEX(Categories!C:C,MATCH(D2206,Categories!D:D,0))</f>
        <v>1</v>
      </c>
      <c r="D2206" s="88" t="s">
        <v>595</v>
      </c>
      <c r="E2206">
        <v>6026</v>
      </c>
    </row>
    <row r="2207" spans="1:5" x14ac:dyDescent="0.4">
      <c r="A2207" t="s">
        <v>707</v>
      </c>
      <c r="B2207" t="s">
        <v>708</v>
      </c>
      <c r="C2207">
        <f>INDEX(Categories!C:C,MATCH(D2207,Categories!D:D,0))</f>
        <v>2</v>
      </c>
      <c r="D2207" s="88" t="s">
        <v>597</v>
      </c>
      <c r="E2207">
        <v>0</v>
      </c>
    </row>
    <row r="2208" spans="1:5" x14ac:dyDescent="0.4">
      <c r="A2208" t="s">
        <v>707</v>
      </c>
      <c r="B2208" t="s">
        <v>708</v>
      </c>
      <c r="C2208">
        <f>INDEX(Categories!C:C,MATCH(D2208,Categories!D:D,0))</f>
        <v>3</v>
      </c>
      <c r="D2208" s="88" t="s">
        <v>30</v>
      </c>
      <c r="E2208">
        <v>0</v>
      </c>
    </row>
    <row r="2209" spans="1:5" x14ac:dyDescent="0.4">
      <c r="A2209" t="s">
        <v>707</v>
      </c>
      <c r="B2209" t="s">
        <v>708</v>
      </c>
      <c r="C2209">
        <f>INDEX(Categories!C:C,MATCH(D2209,Categories!D:D,0))</f>
        <v>4</v>
      </c>
      <c r="D2209" s="88" t="s">
        <v>31</v>
      </c>
      <c r="E2209">
        <v>0</v>
      </c>
    </row>
    <row r="2210" spans="1:5" x14ac:dyDescent="0.4">
      <c r="A2210" t="s">
        <v>707</v>
      </c>
      <c r="B2210" t="s">
        <v>708</v>
      </c>
      <c r="C2210">
        <f>INDEX(Categories!C:C,MATCH(D2210,Categories!D:D,0))</f>
        <v>6</v>
      </c>
      <c r="D2210" s="88" t="s">
        <v>34</v>
      </c>
      <c r="E2210">
        <v>422</v>
      </c>
    </row>
    <row r="2211" spans="1:5" x14ac:dyDescent="0.4">
      <c r="A2211" t="s">
        <v>707</v>
      </c>
      <c r="B2211" t="s">
        <v>708</v>
      </c>
      <c r="C2211">
        <f>INDEX(Categories!C:C,MATCH(D2211,Categories!D:D,0))</f>
        <v>7</v>
      </c>
      <c r="D2211" s="88" t="s">
        <v>35</v>
      </c>
      <c r="E2211">
        <v>4815</v>
      </c>
    </row>
    <row r="2212" spans="1:5" x14ac:dyDescent="0.4">
      <c r="A2212" t="s">
        <v>707</v>
      </c>
      <c r="B2212" t="s">
        <v>708</v>
      </c>
      <c r="C2212">
        <f>INDEX(Categories!C:C,MATCH(D2212,Categories!D:D,0))</f>
        <v>10</v>
      </c>
      <c r="D2212" s="88" t="s">
        <v>38</v>
      </c>
      <c r="E2212">
        <v>3446</v>
      </c>
    </row>
    <row r="2213" spans="1:5" x14ac:dyDescent="0.4">
      <c r="A2213" t="s">
        <v>707</v>
      </c>
      <c r="B2213" t="s">
        <v>708</v>
      </c>
      <c r="C2213">
        <f>INDEX(Categories!C:C,MATCH(D2213,Categories!D:D,0))</f>
        <v>15</v>
      </c>
      <c r="D2213" s="88" t="s">
        <v>42</v>
      </c>
      <c r="E2213">
        <v>0</v>
      </c>
    </row>
    <row r="2214" spans="1:5" x14ac:dyDescent="0.4">
      <c r="A2214" t="s">
        <v>707</v>
      </c>
      <c r="B2214" t="s">
        <v>708</v>
      </c>
      <c r="C2214">
        <f>INDEX(Categories!C:C,MATCH(D2214,Categories!D:D,0))</f>
        <v>16</v>
      </c>
      <c r="D2214" s="88" t="s">
        <v>45</v>
      </c>
      <c r="E2214">
        <v>0</v>
      </c>
    </row>
    <row r="2215" spans="1:5" x14ac:dyDescent="0.4">
      <c r="A2215" t="s">
        <v>707</v>
      </c>
      <c r="B2215" t="s">
        <v>708</v>
      </c>
      <c r="C2215">
        <f>INDEX(Categories!C:C,MATCH(D2215,Categories!D:D,0))</f>
        <v>17</v>
      </c>
      <c r="D2215" s="88" t="s">
        <v>46</v>
      </c>
      <c r="E2215">
        <v>0</v>
      </c>
    </row>
    <row r="2216" spans="1:5" x14ac:dyDescent="0.4">
      <c r="A2216" t="s">
        <v>707</v>
      </c>
      <c r="B2216" t="s">
        <v>708</v>
      </c>
      <c r="C2216">
        <f>INDEX(Categories!C:C,MATCH(D2216,Categories!D:D,0))</f>
        <v>18</v>
      </c>
      <c r="D2216" s="88" t="s">
        <v>47</v>
      </c>
      <c r="E2216">
        <v>0</v>
      </c>
    </row>
    <row r="2217" spans="1:5" x14ac:dyDescent="0.4">
      <c r="A2217" t="s">
        <v>707</v>
      </c>
      <c r="B2217" t="s">
        <v>708</v>
      </c>
      <c r="C2217">
        <f>INDEX(Categories!C:C,MATCH(D2217,Categories!D:D,0))</f>
        <v>20</v>
      </c>
      <c r="D2217" s="88" t="s">
        <v>49</v>
      </c>
      <c r="E2217">
        <v>0</v>
      </c>
    </row>
    <row r="2218" spans="1:5" x14ac:dyDescent="0.4">
      <c r="A2218" t="s">
        <v>707</v>
      </c>
      <c r="B2218" t="s">
        <v>708</v>
      </c>
      <c r="C2218">
        <f>INDEX(Categories!C:C,MATCH(D2218,Categories!D:D,0))</f>
        <v>21</v>
      </c>
      <c r="D2218" s="88" t="s">
        <v>50</v>
      </c>
      <c r="E2218">
        <v>0</v>
      </c>
    </row>
    <row r="2219" spans="1:5" x14ac:dyDescent="0.4">
      <c r="A2219" t="s">
        <v>707</v>
      </c>
      <c r="B2219" t="s">
        <v>708</v>
      </c>
      <c r="C2219">
        <f>INDEX(Categories!C:C,MATCH(D2219,Categories!D:D,0))</f>
        <v>22</v>
      </c>
      <c r="D2219" s="88" t="s">
        <v>51</v>
      </c>
      <c r="E2219">
        <v>1404</v>
      </c>
    </row>
    <row r="2220" spans="1:5" x14ac:dyDescent="0.4">
      <c r="A2220" t="s">
        <v>707</v>
      </c>
      <c r="B2220" t="s">
        <v>708</v>
      </c>
      <c r="C2220">
        <f>INDEX(Categories!C:C,MATCH(D2220,Categories!D:D,0))</f>
        <v>23</v>
      </c>
      <c r="D2220" s="88" t="s">
        <v>52</v>
      </c>
      <c r="E2220">
        <v>0</v>
      </c>
    </row>
    <row r="2221" spans="1:5" x14ac:dyDescent="0.4">
      <c r="A2221" t="s">
        <v>707</v>
      </c>
      <c r="B2221" t="s">
        <v>708</v>
      </c>
      <c r="C2221">
        <f>INDEX(Categories!C:C,MATCH(D2221,Categories!D:D,0))</f>
        <v>24</v>
      </c>
      <c r="D2221" s="88" t="s">
        <v>53</v>
      </c>
      <c r="E2221">
        <v>0</v>
      </c>
    </row>
    <row r="2222" spans="1:5" x14ac:dyDescent="0.4">
      <c r="A2222" t="s">
        <v>707</v>
      </c>
      <c r="B2222" t="s">
        <v>708</v>
      </c>
      <c r="C2222">
        <f>INDEX(Categories!C:C,MATCH(D2222,Categories!D:D,0))</f>
        <v>25</v>
      </c>
      <c r="D2222" s="88" t="s">
        <v>56</v>
      </c>
      <c r="E2222">
        <v>0</v>
      </c>
    </row>
    <row r="2223" spans="1:5" x14ac:dyDescent="0.4">
      <c r="A2223" t="s">
        <v>707</v>
      </c>
      <c r="B2223" t="s">
        <v>708</v>
      </c>
      <c r="C2223">
        <f>INDEX(Categories!C:C,MATCH(D2223,Categories!D:D,0))</f>
        <v>5</v>
      </c>
      <c r="D2223" s="88" t="s">
        <v>32</v>
      </c>
      <c r="E2223">
        <v>3330</v>
      </c>
    </row>
    <row r="2224" spans="1:5" x14ac:dyDescent="0.4">
      <c r="A2224" t="s">
        <v>707</v>
      </c>
      <c r="B2224" t="s">
        <v>708</v>
      </c>
      <c r="C2224">
        <f>INDEX(Categories!C:C,MATCH(D2224,Categories!D:D,0))</f>
        <v>8</v>
      </c>
      <c r="D2224" s="88" t="s">
        <v>36</v>
      </c>
      <c r="E2224">
        <v>0</v>
      </c>
    </row>
    <row r="2225" spans="1:5" x14ac:dyDescent="0.4">
      <c r="A2225" t="s">
        <v>707</v>
      </c>
      <c r="B2225" t="s">
        <v>708</v>
      </c>
      <c r="C2225">
        <f>INDEX(Categories!C:C,MATCH(D2225,Categories!D:D,0))</f>
        <v>9</v>
      </c>
      <c r="D2225" s="88" t="s">
        <v>37</v>
      </c>
      <c r="E2225">
        <v>0</v>
      </c>
    </row>
    <row r="2226" spans="1:5" x14ac:dyDescent="0.4">
      <c r="A2226" t="s">
        <v>707</v>
      </c>
      <c r="B2226" t="s">
        <v>708</v>
      </c>
      <c r="C2226">
        <f>INDEX(Categories!C:C,MATCH(D2226,Categories!D:D,0))</f>
        <v>11</v>
      </c>
      <c r="D2226" s="88" t="s">
        <v>601</v>
      </c>
      <c r="E2226">
        <v>0</v>
      </c>
    </row>
    <row r="2227" spans="1:5" x14ac:dyDescent="0.4">
      <c r="A2227" t="s">
        <v>707</v>
      </c>
      <c r="B2227" t="s">
        <v>708</v>
      </c>
      <c r="C2227">
        <f>INDEX(Categories!C:C,MATCH(D2227,Categories!D:D,0))</f>
        <v>12</v>
      </c>
      <c r="D2227" s="88" t="s">
        <v>602</v>
      </c>
      <c r="E2227">
        <v>0</v>
      </c>
    </row>
    <row r="2228" spans="1:5" x14ac:dyDescent="0.4">
      <c r="A2228" t="s">
        <v>707</v>
      </c>
      <c r="B2228" t="s">
        <v>708</v>
      </c>
      <c r="C2228">
        <f>INDEX(Categories!C:C,MATCH(D2228,Categories!D:D,0))</f>
        <v>13</v>
      </c>
      <c r="D2228" s="88" t="s">
        <v>604</v>
      </c>
      <c r="E2228">
        <v>0</v>
      </c>
    </row>
    <row r="2229" spans="1:5" x14ac:dyDescent="0.4">
      <c r="A2229" t="s">
        <v>707</v>
      </c>
      <c r="B2229" t="s">
        <v>708</v>
      </c>
      <c r="C2229">
        <f>INDEX(Categories!C:C,MATCH(D2229,Categories!D:D,0))</f>
        <v>14</v>
      </c>
      <c r="D2229" s="88" t="s">
        <v>41</v>
      </c>
      <c r="E2229">
        <v>0</v>
      </c>
    </row>
    <row r="2230" spans="1:5" x14ac:dyDescent="0.4">
      <c r="A2230" t="s">
        <v>707</v>
      </c>
      <c r="B2230" t="s">
        <v>708</v>
      </c>
      <c r="C2230">
        <f>INDEX(Categories!C:C,MATCH(D2230,Categories!D:D,0))</f>
        <v>19</v>
      </c>
      <c r="D2230" s="88" t="s">
        <v>48</v>
      </c>
      <c r="E2230">
        <v>0</v>
      </c>
    </row>
    <row r="2231" spans="1:5" x14ac:dyDescent="0.4">
      <c r="A2231" t="s">
        <v>707</v>
      </c>
      <c r="B2231" t="s">
        <v>708</v>
      </c>
      <c r="C2231">
        <f>INDEX(Categories!C:C,MATCH(D2231,Categories!D:D,0))</f>
        <v>26</v>
      </c>
      <c r="D2231" s="88" t="s">
        <v>57</v>
      </c>
      <c r="E2231">
        <v>0</v>
      </c>
    </row>
    <row r="2232" spans="1:5" x14ac:dyDescent="0.4">
      <c r="A2232" t="s">
        <v>707</v>
      </c>
      <c r="B2232" t="s">
        <v>708</v>
      </c>
      <c r="C2232">
        <f>INDEX(Categories!C:C,MATCH(D2232,Categories!D:D,0))</f>
        <v>27</v>
      </c>
      <c r="D2232" s="88" t="s">
        <v>58</v>
      </c>
      <c r="E2232">
        <v>0</v>
      </c>
    </row>
    <row r="2233" spans="1:5" x14ac:dyDescent="0.4">
      <c r="A2233" t="s">
        <v>707</v>
      </c>
      <c r="B2233" t="s">
        <v>708</v>
      </c>
      <c r="C2233">
        <f>INDEX(Categories!C:C,MATCH(D2233,Categories!D:D,0))</f>
        <v>28</v>
      </c>
      <c r="D2233" s="88" t="s">
        <v>59</v>
      </c>
      <c r="E2233">
        <v>0</v>
      </c>
    </row>
    <row r="2234" spans="1:5" x14ac:dyDescent="0.4">
      <c r="A2234" t="s">
        <v>707</v>
      </c>
      <c r="B2234" t="s">
        <v>708</v>
      </c>
      <c r="C2234">
        <f>INDEX(Categories!C:C,MATCH(D2234,Categories!D:D,0))</f>
        <v>29</v>
      </c>
      <c r="D2234" s="88" t="s">
        <v>92</v>
      </c>
      <c r="E2234">
        <v>0</v>
      </c>
    </row>
    <row r="2235" spans="1:5" x14ac:dyDescent="0.4">
      <c r="A2235" t="s">
        <v>195</v>
      </c>
      <c r="B2235" t="s">
        <v>194</v>
      </c>
      <c r="C2235">
        <f>INDEX(Categories!C:C,MATCH(D2235,Categories!D:D,0))</f>
        <v>1</v>
      </c>
      <c r="D2235" s="88" t="s">
        <v>595</v>
      </c>
      <c r="E2235">
        <v>14167</v>
      </c>
    </row>
    <row r="2236" spans="1:5" x14ac:dyDescent="0.4">
      <c r="A2236" t="s">
        <v>195</v>
      </c>
      <c r="B2236" t="s">
        <v>194</v>
      </c>
      <c r="C2236">
        <f>INDEX(Categories!C:C,MATCH(D2236,Categories!D:D,0))</f>
        <v>2</v>
      </c>
      <c r="D2236" s="88" t="s">
        <v>597</v>
      </c>
      <c r="E2236">
        <v>0</v>
      </c>
    </row>
    <row r="2237" spans="1:5" x14ac:dyDescent="0.4">
      <c r="A2237" t="s">
        <v>195</v>
      </c>
      <c r="B2237" t="s">
        <v>194</v>
      </c>
      <c r="C2237">
        <f>INDEX(Categories!C:C,MATCH(D2237,Categories!D:D,0))</f>
        <v>3</v>
      </c>
      <c r="D2237" s="88" t="s">
        <v>30</v>
      </c>
      <c r="E2237">
        <v>32857</v>
      </c>
    </row>
    <row r="2238" spans="1:5" x14ac:dyDescent="0.4">
      <c r="A2238" t="s">
        <v>195</v>
      </c>
      <c r="B2238" t="s">
        <v>194</v>
      </c>
      <c r="C2238">
        <f>INDEX(Categories!C:C,MATCH(D2238,Categories!D:D,0))</f>
        <v>4</v>
      </c>
      <c r="D2238" s="88" t="s">
        <v>31</v>
      </c>
      <c r="E2238">
        <v>328</v>
      </c>
    </row>
    <row r="2239" spans="1:5" x14ac:dyDescent="0.4">
      <c r="A2239" t="s">
        <v>195</v>
      </c>
      <c r="B2239" t="s">
        <v>194</v>
      </c>
      <c r="C2239">
        <f>INDEX(Categories!C:C,MATCH(D2239,Categories!D:D,0))</f>
        <v>6</v>
      </c>
      <c r="D2239" s="88" t="s">
        <v>34</v>
      </c>
      <c r="E2239">
        <v>0</v>
      </c>
    </row>
    <row r="2240" spans="1:5" x14ac:dyDescent="0.4">
      <c r="A2240" t="s">
        <v>195</v>
      </c>
      <c r="B2240" t="s">
        <v>194</v>
      </c>
      <c r="C2240">
        <f>INDEX(Categories!C:C,MATCH(D2240,Categories!D:D,0))</f>
        <v>7</v>
      </c>
      <c r="D2240" s="88" t="s">
        <v>35</v>
      </c>
      <c r="E2240">
        <v>1195</v>
      </c>
    </row>
    <row r="2241" spans="1:5" x14ac:dyDescent="0.4">
      <c r="A2241" t="s">
        <v>195</v>
      </c>
      <c r="B2241" t="s">
        <v>194</v>
      </c>
      <c r="C2241">
        <f>INDEX(Categories!C:C,MATCH(D2241,Categories!D:D,0))</f>
        <v>10</v>
      </c>
      <c r="D2241" s="88" t="s">
        <v>38</v>
      </c>
      <c r="E2241">
        <v>13055</v>
      </c>
    </row>
    <row r="2242" spans="1:5" x14ac:dyDescent="0.4">
      <c r="A2242" t="s">
        <v>195</v>
      </c>
      <c r="B2242" t="s">
        <v>194</v>
      </c>
      <c r="C2242">
        <f>INDEX(Categories!C:C,MATCH(D2242,Categories!D:D,0))</f>
        <v>15</v>
      </c>
      <c r="D2242" s="88" t="s">
        <v>42</v>
      </c>
      <c r="E2242">
        <v>0</v>
      </c>
    </row>
    <row r="2243" spans="1:5" x14ac:dyDescent="0.4">
      <c r="A2243" t="s">
        <v>195</v>
      </c>
      <c r="B2243" t="s">
        <v>194</v>
      </c>
      <c r="C2243">
        <f>INDEX(Categories!C:C,MATCH(D2243,Categories!D:D,0))</f>
        <v>16</v>
      </c>
      <c r="D2243" s="88" t="s">
        <v>45</v>
      </c>
      <c r="E2243">
        <v>1027</v>
      </c>
    </row>
    <row r="2244" spans="1:5" x14ac:dyDescent="0.4">
      <c r="A2244" t="s">
        <v>195</v>
      </c>
      <c r="B2244" t="s">
        <v>194</v>
      </c>
      <c r="C2244">
        <f>INDEX(Categories!C:C,MATCH(D2244,Categories!D:D,0))</f>
        <v>17</v>
      </c>
      <c r="D2244" s="88" t="s">
        <v>46</v>
      </c>
      <c r="E2244">
        <v>0</v>
      </c>
    </row>
    <row r="2245" spans="1:5" x14ac:dyDescent="0.4">
      <c r="A2245" t="s">
        <v>195</v>
      </c>
      <c r="B2245" t="s">
        <v>194</v>
      </c>
      <c r="C2245">
        <f>INDEX(Categories!C:C,MATCH(D2245,Categories!D:D,0))</f>
        <v>18</v>
      </c>
      <c r="D2245" s="88" t="s">
        <v>47</v>
      </c>
      <c r="E2245">
        <v>0</v>
      </c>
    </row>
    <row r="2246" spans="1:5" x14ac:dyDescent="0.4">
      <c r="A2246" t="s">
        <v>195</v>
      </c>
      <c r="B2246" t="s">
        <v>194</v>
      </c>
      <c r="C2246">
        <f>INDEX(Categories!C:C,MATCH(D2246,Categories!D:D,0))</f>
        <v>20</v>
      </c>
      <c r="D2246" s="88" t="s">
        <v>49</v>
      </c>
      <c r="E2246">
        <v>1500</v>
      </c>
    </row>
    <row r="2247" spans="1:5" x14ac:dyDescent="0.4">
      <c r="A2247" t="s">
        <v>195</v>
      </c>
      <c r="B2247" t="s">
        <v>194</v>
      </c>
      <c r="C2247">
        <f>INDEX(Categories!C:C,MATCH(D2247,Categories!D:D,0))</f>
        <v>21</v>
      </c>
      <c r="D2247" s="88" t="s">
        <v>50</v>
      </c>
      <c r="E2247">
        <v>0</v>
      </c>
    </row>
    <row r="2248" spans="1:5" x14ac:dyDescent="0.4">
      <c r="A2248" t="s">
        <v>195</v>
      </c>
      <c r="B2248" t="s">
        <v>194</v>
      </c>
      <c r="C2248">
        <f>INDEX(Categories!C:C,MATCH(D2248,Categories!D:D,0))</f>
        <v>22</v>
      </c>
      <c r="D2248" s="88" t="s">
        <v>51</v>
      </c>
      <c r="E2248">
        <v>150</v>
      </c>
    </row>
    <row r="2249" spans="1:5" x14ac:dyDescent="0.4">
      <c r="A2249" t="s">
        <v>195</v>
      </c>
      <c r="B2249" t="s">
        <v>194</v>
      </c>
      <c r="C2249">
        <f>INDEX(Categories!C:C,MATCH(D2249,Categories!D:D,0))</f>
        <v>23</v>
      </c>
      <c r="D2249" s="88" t="s">
        <v>52</v>
      </c>
      <c r="E2249">
        <v>0</v>
      </c>
    </row>
    <row r="2250" spans="1:5" x14ac:dyDescent="0.4">
      <c r="A2250" t="s">
        <v>195</v>
      </c>
      <c r="B2250" t="s">
        <v>194</v>
      </c>
      <c r="C2250">
        <f>INDEX(Categories!C:C,MATCH(D2250,Categories!D:D,0))</f>
        <v>24</v>
      </c>
      <c r="D2250" s="88" t="s">
        <v>53</v>
      </c>
      <c r="E2250">
        <v>0</v>
      </c>
    </row>
    <row r="2251" spans="1:5" x14ac:dyDescent="0.4">
      <c r="A2251" t="s">
        <v>195</v>
      </c>
      <c r="B2251" t="s">
        <v>194</v>
      </c>
      <c r="C2251">
        <f>INDEX(Categories!C:C,MATCH(D2251,Categories!D:D,0))</f>
        <v>25</v>
      </c>
      <c r="D2251" s="88" t="s">
        <v>56</v>
      </c>
      <c r="E2251">
        <v>6315</v>
      </c>
    </row>
    <row r="2252" spans="1:5" x14ac:dyDescent="0.4">
      <c r="A2252" t="s">
        <v>195</v>
      </c>
      <c r="B2252" t="s">
        <v>194</v>
      </c>
      <c r="C2252">
        <f>INDEX(Categories!C:C,MATCH(D2252,Categories!D:D,0))</f>
        <v>5</v>
      </c>
      <c r="D2252" s="88" t="s">
        <v>32</v>
      </c>
      <c r="E2252">
        <v>6570</v>
      </c>
    </row>
    <row r="2253" spans="1:5" x14ac:dyDescent="0.4">
      <c r="A2253" t="s">
        <v>195</v>
      </c>
      <c r="B2253" t="s">
        <v>194</v>
      </c>
      <c r="C2253">
        <f>INDEX(Categories!C:C,MATCH(D2253,Categories!D:D,0))</f>
        <v>8</v>
      </c>
      <c r="D2253" s="88" t="s">
        <v>36</v>
      </c>
      <c r="E2253">
        <v>0</v>
      </c>
    </row>
    <row r="2254" spans="1:5" x14ac:dyDescent="0.4">
      <c r="A2254" t="s">
        <v>195</v>
      </c>
      <c r="B2254" t="s">
        <v>194</v>
      </c>
      <c r="C2254">
        <f>INDEX(Categories!C:C,MATCH(D2254,Categories!D:D,0))</f>
        <v>9</v>
      </c>
      <c r="D2254" s="88" t="s">
        <v>37</v>
      </c>
      <c r="E2254">
        <v>0</v>
      </c>
    </row>
    <row r="2255" spans="1:5" x14ac:dyDescent="0.4">
      <c r="A2255" t="s">
        <v>195</v>
      </c>
      <c r="B2255" t="s">
        <v>194</v>
      </c>
      <c r="C2255">
        <f>INDEX(Categories!C:C,MATCH(D2255,Categories!D:D,0))</f>
        <v>11</v>
      </c>
      <c r="D2255" s="88" t="s">
        <v>601</v>
      </c>
      <c r="E2255">
        <v>0</v>
      </c>
    </row>
    <row r="2256" spans="1:5" x14ac:dyDescent="0.4">
      <c r="A2256" t="s">
        <v>195</v>
      </c>
      <c r="B2256" t="s">
        <v>194</v>
      </c>
      <c r="C2256">
        <f>INDEX(Categories!C:C,MATCH(D2256,Categories!D:D,0))</f>
        <v>12</v>
      </c>
      <c r="D2256" s="88" t="s">
        <v>602</v>
      </c>
      <c r="E2256">
        <v>0</v>
      </c>
    </row>
    <row r="2257" spans="1:5" x14ac:dyDescent="0.4">
      <c r="A2257" t="s">
        <v>195</v>
      </c>
      <c r="B2257" t="s">
        <v>194</v>
      </c>
      <c r="C2257">
        <f>INDEX(Categories!C:C,MATCH(D2257,Categories!D:D,0))</f>
        <v>13</v>
      </c>
      <c r="D2257" s="88" t="s">
        <v>604</v>
      </c>
      <c r="E2257">
        <v>0</v>
      </c>
    </row>
    <row r="2258" spans="1:5" x14ac:dyDescent="0.4">
      <c r="A2258" t="s">
        <v>195</v>
      </c>
      <c r="B2258" t="s">
        <v>194</v>
      </c>
      <c r="C2258">
        <f>INDEX(Categories!C:C,MATCH(D2258,Categories!D:D,0))</f>
        <v>14</v>
      </c>
      <c r="D2258" s="88" t="s">
        <v>41</v>
      </c>
      <c r="E2258">
        <v>0</v>
      </c>
    </row>
    <row r="2259" spans="1:5" x14ac:dyDescent="0.4">
      <c r="A2259" t="s">
        <v>195</v>
      </c>
      <c r="B2259" t="s">
        <v>194</v>
      </c>
      <c r="C2259">
        <f>INDEX(Categories!C:C,MATCH(D2259,Categories!D:D,0))</f>
        <v>19</v>
      </c>
      <c r="D2259" s="88" t="s">
        <v>48</v>
      </c>
      <c r="E2259">
        <v>0</v>
      </c>
    </row>
    <row r="2260" spans="1:5" x14ac:dyDescent="0.4">
      <c r="A2260" t="s">
        <v>195</v>
      </c>
      <c r="B2260" t="s">
        <v>194</v>
      </c>
      <c r="C2260">
        <f>INDEX(Categories!C:C,MATCH(D2260,Categories!D:D,0))</f>
        <v>26</v>
      </c>
      <c r="D2260" s="88" t="s">
        <v>57</v>
      </c>
      <c r="E2260">
        <v>1642</v>
      </c>
    </row>
    <row r="2261" spans="1:5" x14ac:dyDescent="0.4">
      <c r="A2261" t="s">
        <v>195</v>
      </c>
      <c r="B2261" t="s">
        <v>194</v>
      </c>
      <c r="C2261">
        <f>INDEX(Categories!C:C,MATCH(D2261,Categories!D:D,0))</f>
        <v>27</v>
      </c>
      <c r="D2261" s="88" t="s">
        <v>58</v>
      </c>
      <c r="E2261">
        <v>0</v>
      </c>
    </row>
    <row r="2262" spans="1:5" x14ac:dyDescent="0.4">
      <c r="A2262" t="s">
        <v>195</v>
      </c>
      <c r="B2262" t="s">
        <v>194</v>
      </c>
      <c r="C2262">
        <f>INDEX(Categories!C:C,MATCH(D2262,Categories!D:D,0))</f>
        <v>28</v>
      </c>
      <c r="D2262" s="88" t="s">
        <v>59</v>
      </c>
      <c r="E2262">
        <v>0</v>
      </c>
    </row>
    <row r="2263" spans="1:5" x14ac:dyDescent="0.4">
      <c r="A2263" t="s">
        <v>195</v>
      </c>
      <c r="B2263" t="s">
        <v>194</v>
      </c>
      <c r="C2263">
        <f>INDEX(Categories!C:C,MATCH(D2263,Categories!D:D,0))</f>
        <v>29</v>
      </c>
      <c r="D2263" s="88" t="s">
        <v>92</v>
      </c>
      <c r="E2263">
        <v>4687</v>
      </c>
    </row>
    <row r="2264" spans="1:5" x14ac:dyDescent="0.4">
      <c r="A2264" t="s">
        <v>709</v>
      </c>
      <c r="B2264" t="s">
        <v>710</v>
      </c>
      <c r="C2264">
        <f>INDEX(Categories!C:C,MATCH(D2264,Categories!D:D,0))</f>
        <v>1</v>
      </c>
      <c r="D2264" s="88" t="s">
        <v>595</v>
      </c>
      <c r="E2264">
        <v>8989</v>
      </c>
    </row>
    <row r="2265" spans="1:5" x14ac:dyDescent="0.4">
      <c r="A2265" t="s">
        <v>709</v>
      </c>
      <c r="B2265" t="s">
        <v>710</v>
      </c>
      <c r="C2265">
        <f>INDEX(Categories!C:C,MATCH(D2265,Categories!D:D,0))</f>
        <v>2</v>
      </c>
      <c r="D2265" s="88" t="s">
        <v>597</v>
      </c>
      <c r="E2265">
        <v>0</v>
      </c>
    </row>
    <row r="2266" spans="1:5" x14ac:dyDescent="0.4">
      <c r="A2266" t="s">
        <v>709</v>
      </c>
      <c r="B2266" t="s">
        <v>710</v>
      </c>
      <c r="C2266">
        <f>INDEX(Categories!C:C,MATCH(D2266,Categories!D:D,0))</f>
        <v>3</v>
      </c>
      <c r="D2266" s="88" t="s">
        <v>30</v>
      </c>
      <c r="E2266">
        <v>0</v>
      </c>
    </row>
    <row r="2267" spans="1:5" x14ac:dyDescent="0.4">
      <c r="A2267" t="s">
        <v>709</v>
      </c>
      <c r="B2267" t="s">
        <v>710</v>
      </c>
      <c r="C2267">
        <f>INDEX(Categories!C:C,MATCH(D2267,Categories!D:D,0))</f>
        <v>4</v>
      </c>
      <c r="D2267" s="88" t="s">
        <v>31</v>
      </c>
      <c r="E2267">
        <v>0</v>
      </c>
    </row>
    <row r="2268" spans="1:5" x14ac:dyDescent="0.4">
      <c r="A2268" t="s">
        <v>709</v>
      </c>
      <c r="B2268" t="s">
        <v>710</v>
      </c>
      <c r="C2268">
        <f>INDEX(Categories!C:C,MATCH(D2268,Categories!D:D,0))</f>
        <v>6</v>
      </c>
      <c r="D2268" s="88" t="s">
        <v>34</v>
      </c>
      <c r="E2268">
        <v>3490</v>
      </c>
    </row>
    <row r="2269" spans="1:5" x14ac:dyDescent="0.4">
      <c r="A2269" t="s">
        <v>709</v>
      </c>
      <c r="B2269" t="s">
        <v>710</v>
      </c>
      <c r="C2269">
        <f>INDEX(Categories!C:C,MATCH(D2269,Categories!D:D,0))</f>
        <v>7</v>
      </c>
      <c r="D2269" s="88" t="s">
        <v>35</v>
      </c>
      <c r="E2269">
        <v>24963</v>
      </c>
    </row>
    <row r="2270" spans="1:5" x14ac:dyDescent="0.4">
      <c r="A2270" t="s">
        <v>709</v>
      </c>
      <c r="B2270" t="s">
        <v>710</v>
      </c>
      <c r="C2270">
        <f>INDEX(Categories!C:C,MATCH(D2270,Categories!D:D,0))</f>
        <v>10</v>
      </c>
      <c r="D2270" s="88" t="s">
        <v>38</v>
      </c>
      <c r="E2270">
        <v>16315</v>
      </c>
    </row>
    <row r="2271" spans="1:5" x14ac:dyDescent="0.4">
      <c r="A2271" t="s">
        <v>709</v>
      </c>
      <c r="B2271" t="s">
        <v>710</v>
      </c>
      <c r="C2271">
        <f>INDEX(Categories!C:C,MATCH(D2271,Categories!D:D,0))</f>
        <v>15</v>
      </c>
      <c r="D2271" s="88" t="s">
        <v>42</v>
      </c>
      <c r="E2271">
        <v>0</v>
      </c>
    </row>
    <row r="2272" spans="1:5" x14ac:dyDescent="0.4">
      <c r="A2272" t="s">
        <v>709</v>
      </c>
      <c r="B2272" t="s">
        <v>710</v>
      </c>
      <c r="C2272">
        <f>INDEX(Categories!C:C,MATCH(D2272,Categories!D:D,0))</f>
        <v>16</v>
      </c>
      <c r="D2272" s="88" t="s">
        <v>45</v>
      </c>
      <c r="E2272">
        <v>3351</v>
      </c>
    </row>
    <row r="2273" spans="1:5" x14ac:dyDescent="0.4">
      <c r="A2273" t="s">
        <v>709</v>
      </c>
      <c r="B2273" t="s">
        <v>710</v>
      </c>
      <c r="C2273">
        <f>INDEX(Categories!C:C,MATCH(D2273,Categories!D:D,0))</f>
        <v>17</v>
      </c>
      <c r="D2273" s="88" t="s">
        <v>46</v>
      </c>
      <c r="E2273">
        <v>0</v>
      </c>
    </row>
    <row r="2274" spans="1:5" x14ac:dyDescent="0.4">
      <c r="A2274" t="s">
        <v>709</v>
      </c>
      <c r="B2274" t="s">
        <v>710</v>
      </c>
      <c r="C2274">
        <f>INDEX(Categories!C:C,MATCH(D2274,Categories!D:D,0))</f>
        <v>18</v>
      </c>
      <c r="D2274" s="88" t="s">
        <v>47</v>
      </c>
      <c r="E2274">
        <v>0</v>
      </c>
    </row>
    <row r="2275" spans="1:5" x14ac:dyDescent="0.4">
      <c r="A2275" t="s">
        <v>709</v>
      </c>
      <c r="B2275" t="s">
        <v>710</v>
      </c>
      <c r="C2275">
        <f>INDEX(Categories!C:C,MATCH(D2275,Categories!D:D,0))</f>
        <v>20</v>
      </c>
      <c r="D2275" s="88" t="s">
        <v>49</v>
      </c>
      <c r="E2275">
        <v>0</v>
      </c>
    </row>
    <row r="2276" spans="1:5" x14ac:dyDescent="0.4">
      <c r="A2276" t="s">
        <v>709</v>
      </c>
      <c r="B2276" t="s">
        <v>710</v>
      </c>
      <c r="C2276">
        <f>INDEX(Categories!C:C,MATCH(D2276,Categories!D:D,0))</f>
        <v>21</v>
      </c>
      <c r="D2276" s="88" t="s">
        <v>50</v>
      </c>
      <c r="E2276">
        <v>0</v>
      </c>
    </row>
    <row r="2277" spans="1:5" x14ac:dyDescent="0.4">
      <c r="A2277" t="s">
        <v>709</v>
      </c>
      <c r="B2277" t="s">
        <v>710</v>
      </c>
      <c r="C2277">
        <f>INDEX(Categories!C:C,MATCH(D2277,Categories!D:D,0))</f>
        <v>22</v>
      </c>
      <c r="D2277" s="88" t="s">
        <v>51</v>
      </c>
      <c r="E2277">
        <v>945</v>
      </c>
    </row>
    <row r="2278" spans="1:5" x14ac:dyDescent="0.4">
      <c r="A2278" t="s">
        <v>709</v>
      </c>
      <c r="B2278" t="s">
        <v>710</v>
      </c>
      <c r="C2278">
        <f>INDEX(Categories!C:C,MATCH(D2278,Categories!D:D,0))</f>
        <v>23</v>
      </c>
      <c r="D2278" s="88" t="s">
        <v>52</v>
      </c>
      <c r="E2278">
        <v>0</v>
      </c>
    </row>
    <row r="2279" spans="1:5" x14ac:dyDescent="0.4">
      <c r="A2279" t="s">
        <v>709</v>
      </c>
      <c r="B2279" t="s">
        <v>710</v>
      </c>
      <c r="C2279">
        <f>INDEX(Categories!C:C,MATCH(D2279,Categories!D:D,0))</f>
        <v>24</v>
      </c>
      <c r="D2279" s="88" t="s">
        <v>53</v>
      </c>
      <c r="E2279">
        <v>0</v>
      </c>
    </row>
    <row r="2280" spans="1:5" x14ac:dyDescent="0.4">
      <c r="A2280" t="s">
        <v>709</v>
      </c>
      <c r="B2280" t="s">
        <v>710</v>
      </c>
      <c r="C2280">
        <f>INDEX(Categories!C:C,MATCH(D2280,Categories!D:D,0))</f>
        <v>25</v>
      </c>
      <c r="D2280" s="88" t="s">
        <v>56</v>
      </c>
      <c r="E2280">
        <v>1145</v>
      </c>
    </row>
    <row r="2281" spans="1:5" x14ac:dyDescent="0.4">
      <c r="A2281" t="s">
        <v>709</v>
      </c>
      <c r="B2281" t="s">
        <v>710</v>
      </c>
      <c r="C2281">
        <f>INDEX(Categories!C:C,MATCH(D2281,Categories!D:D,0))</f>
        <v>5</v>
      </c>
      <c r="D2281" s="88" t="s">
        <v>32</v>
      </c>
      <c r="E2281">
        <v>3619</v>
      </c>
    </row>
    <row r="2282" spans="1:5" x14ac:dyDescent="0.4">
      <c r="A2282" t="s">
        <v>709</v>
      </c>
      <c r="B2282" t="s">
        <v>710</v>
      </c>
      <c r="C2282">
        <f>INDEX(Categories!C:C,MATCH(D2282,Categories!D:D,0))</f>
        <v>8</v>
      </c>
      <c r="D2282" s="88" t="s">
        <v>36</v>
      </c>
      <c r="E2282">
        <v>0</v>
      </c>
    </row>
    <row r="2283" spans="1:5" x14ac:dyDescent="0.4">
      <c r="A2283" t="s">
        <v>709</v>
      </c>
      <c r="B2283" t="s">
        <v>710</v>
      </c>
      <c r="C2283">
        <f>INDEX(Categories!C:C,MATCH(D2283,Categories!D:D,0))</f>
        <v>9</v>
      </c>
      <c r="D2283" s="88" t="s">
        <v>37</v>
      </c>
      <c r="E2283">
        <v>0</v>
      </c>
    </row>
    <row r="2284" spans="1:5" x14ac:dyDescent="0.4">
      <c r="A2284" t="s">
        <v>709</v>
      </c>
      <c r="B2284" t="s">
        <v>710</v>
      </c>
      <c r="C2284">
        <f>INDEX(Categories!C:C,MATCH(D2284,Categories!D:D,0))</f>
        <v>11</v>
      </c>
      <c r="D2284" s="88" t="s">
        <v>601</v>
      </c>
      <c r="E2284">
        <v>3270</v>
      </c>
    </row>
    <row r="2285" spans="1:5" x14ac:dyDescent="0.4">
      <c r="A2285" t="s">
        <v>709</v>
      </c>
      <c r="B2285" t="s">
        <v>710</v>
      </c>
      <c r="C2285">
        <f>INDEX(Categories!C:C,MATCH(D2285,Categories!D:D,0))</f>
        <v>12</v>
      </c>
      <c r="D2285" s="88" t="s">
        <v>602</v>
      </c>
      <c r="E2285">
        <v>0</v>
      </c>
    </row>
    <row r="2286" spans="1:5" x14ac:dyDescent="0.4">
      <c r="A2286" t="s">
        <v>709</v>
      </c>
      <c r="B2286" t="s">
        <v>710</v>
      </c>
      <c r="C2286">
        <f>INDEX(Categories!C:C,MATCH(D2286,Categories!D:D,0))</f>
        <v>13</v>
      </c>
      <c r="D2286" s="88" t="s">
        <v>604</v>
      </c>
      <c r="E2286">
        <v>0</v>
      </c>
    </row>
    <row r="2287" spans="1:5" x14ac:dyDescent="0.4">
      <c r="A2287" t="s">
        <v>709</v>
      </c>
      <c r="B2287" t="s">
        <v>710</v>
      </c>
      <c r="C2287">
        <f>INDEX(Categories!C:C,MATCH(D2287,Categories!D:D,0))</f>
        <v>14</v>
      </c>
      <c r="D2287" s="88" t="s">
        <v>41</v>
      </c>
      <c r="E2287">
        <v>0</v>
      </c>
    </row>
    <row r="2288" spans="1:5" x14ac:dyDescent="0.4">
      <c r="A2288" t="s">
        <v>709</v>
      </c>
      <c r="B2288" t="s">
        <v>710</v>
      </c>
      <c r="C2288">
        <f>INDEX(Categories!C:C,MATCH(D2288,Categories!D:D,0))</f>
        <v>19</v>
      </c>
      <c r="D2288" s="88" t="s">
        <v>48</v>
      </c>
      <c r="E2288">
        <v>0</v>
      </c>
    </row>
    <row r="2289" spans="1:5" x14ac:dyDescent="0.4">
      <c r="A2289" t="s">
        <v>709</v>
      </c>
      <c r="B2289" t="s">
        <v>710</v>
      </c>
      <c r="C2289">
        <f>INDEX(Categories!C:C,MATCH(D2289,Categories!D:D,0))</f>
        <v>26</v>
      </c>
      <c r="D2289" s="88" t="s">
        <v>57</v>
      </c>
      <c r="E2289">
        <v>0</v>
      </c>
    </row>
    <row r="2290" spans="1:5" x14ac:dyDescent="0.4">
      <c r="A2290" t="s">
        <v>709</v>
      </c>
      <c r="B2290" t="s">
        <v>710</v>
      </c>
      <c r="C2290">
        <f>INDEX(Categories!C:C,MATCH(D2290,Categories!D:D,0))</f>
        <v>27</v>
      </c>
      <c r="D2290" s="88" t="s">
        <v>58</v>
      </c>
      <c r="E2290">
        <v>0</v>
      </c>
    </row>
    <row r="2291" spans="1:5" x14ac:dyDescent="0.4">
      <c r="A2291" t="s">
        <v>709</v>
      </c>
      <c r="B2291" t="s">
        <v>710</v>
      </c>
      <c r="C2291">
        <f>INDEX(Categories!C:C,MATCH(D2291,Categories!D:D,0))</f>
        <v>28</v>
      </c>
      <c r="D2291" s="88" t="s">
        <v>59</v>
      </c>
      <c r="E2291">
        <v>0</v>
      </c>
    </row>
    <row r="2292" spans="1:5" x14ac:dyDescent="0.4">
      <c r="A2292" t="s">
        <v>709</v>
      </c>
      <c r="B2292" t="s">
        <v>710</v>
      </c>
      <c r="C2292">
        <f>INDEX(Categories!C:C,MATCH(D2292,Categories!D:D,0))</f>
        <v>29</v>
      </c>
      <c r="D2292" s="88" t="s">
        <v>92</v>
      </c>
      <c r="E2292">
        <v>0</v>
      </c>
    </row>
    <row r="2293" spans="1:5" x14ac:dyDescent="0.4">
      <c r="A2293" t="s">
        <v>197</v>
      </c>
      <c r="B2293" t="s">
        <v>196</v>
      </c>
      <c r="C2293">
        <f>INDEX(Categories!C:C,MATCH(D2293,Categories!D:D,0))</f>
        <v>1</v>
      </c>
      <c r="D2293" s="88" t="s">
        <v>595</v>
      </c>
      <c r="E2293">
        <v>3328</v>
      </c>
    </row>
    <row r="2294" spans="1:5" x14ac:dyDescent="0.4">
      <c r="A2294" t="s">
        <v>197</v>
      </c>
      <c r="B2294" t="s">
        <v>196</v>
      </c>
      <c r="C2294">
        <f>INDEX(Categories!C:C,MATCH(D2294,Categories!D:D,0))</f>
        <v>2</v>
      </c>
      <c r="D2294" s="88" t="s">
        <v>597</v>
      </c>
      <c r="E2294">
        <v>0</v>
      </c>
    </row>
    <row r="2295" spans="1:5" x14ac:dyDescent="0.4">
      <c r="A2295" t="s">
        <v>197</v>
      </c>
      <c r="B2295" t="s">
        <v>196</v>
      </c>
      <c r="C2295">
        <f>INDEX(Categories!C:C,MATCH(D2295,Categories!D:D,0))</f>
        <v>3</v>
      </c>
      <c r="D2295" s="88" t="s">
        <v>30</v>
      </c>
      <c r="E2295">
        <v>0</v>
      </c>
    </row>
    <row r="2296" spans="1:5" x14ac:dyDescent="0.4">
      <c r="A2296" t="s">
        <v>197</v>
      </c>
      <c r="B2296" t="s">
        <v>196</v>
      </c>
      <c r="C2296">
        <f>INDEX(Categories!C:C,MATCH(D2296,Categories!D:D,0))</f>
        <v>4</v>
      </c>
      <c r="D2296" s="88" t="s">
        <v>31</v>
      </c>
      <c r="E2296">
        <v>1000</v>
      </c>
    </row>
    <row r="2297" spans="1:5" x14ac:dyDescent="0.4">
      <c r="A2297" t="s">
        <v>197</v>
      </c>
      <c r="B2297" t="s">
        <v>196</v>
      </c>
      <c r="C2297">
        <f>INDEX(Categories!C:C,MATCH(D2297,Categories!D:D,0))</f>
        <v>6</v>
      </c>
      <c r="D2297" s="88" t="s">
        <v>34</v>
      </c>
      <c r="E2297">
        <v>4500</v>
      </c>
    </row>
    <row r="2298" spans="1:5" x14ac:dyDescent="0.4">
      <c r="A2298" t="s">
        <v>197</v>
      </c>
      <c r="B2298" t="s">
        <v>196</v>
      </c>
      <c r="C2298">
        <f>INDEX(Categories!C:C,MATCH(D2298,Categories!D:D,0))</f>
        <v>7</v>
      </c>
      <c r="D2298" s="88" t="s">
        <v>35</v>
      </c>
      <c r="E2298">
        <v>11367</v>
      </c>
    </row>
    <row r="2299" spans="1:5" x14ac:dyDescent="0.4">
      <c r="A2299" t="s">
        <v>197</v>
      </c>
      <c r="B2299" t="s">
        <v>196</v>
      </c>
      <c r="C2299">
        <f>INDEX(Categories!C:C,MATCH(D2299,Categories!D:D,0))</f>
        <v>10</v>
      </c>
      <c r="D2299" s="88" t="s">
        <v>38</v>
      </c>
      <c r="E2299">
        <v>16266</v>
      </c>
    </row>
    <row r="2300" spans="1:5" x14ac:dyDescent="0.4">
      <c r="A2300" t="s">
        <v>197</v>
      </c>
      <c r="B2300" t="s">
        <v>196</v>
      </c>
      <c r="C2300">
        <f>INDEX(Categories!C:C,MATCH(D2300,Categories!D:D,0))</f>
        <v>15</v>
      </c>
      <c r="D2300" s="88" t="s">
        <v>42</v>
      </c>
      <c r="E2300">
        <v>0</v>
      </c>
    </row>
    <row r="2301" spans="1:5" x14ac:dyDescent="0.4">
      <c r="A2301" t="s">
        <v>197</v>
      </c>
      <c r="B2301" t="s">
        <v>196</v>
      </c>
      <c r="C2301">
        <f>INDEX(Categories!C:C,MATCH(D2301,Categories!D:D,0))</f>
        <v>16</v>
      </c>
      <c r="D2301" s="88" t="s">
        <v>45</v>
      </c>
      <c r="E2301">
        <v>11333</v>
      </c>
    </row>
    <row r="2302" spans="1:5" x14ac:dyDescent="0.4">
      <c r="A2302" t="s">
        <v>197</v>
      </c>
      <c r="B2302" t="s">
        <v>196</v>
      </c>
      <c r="C2302">
        <f>INDEX(Categories!C:C,MATCH(D2302,Categories!D:D,0))</f>
        <v>17</v>
      </c>
      <c r="D2302" s="88" t="s">
        <v>46</v>
      </c>
      <c r="E2302">
        <v>0</v>
      </c>
    </row>
    <row r="2303" spans="1:5" x14ac:dyDescent="0.4">
      <c r="A2303" t="s">
        <v>197</v>
      </c>
      <c r="B2303" t="s">
        <v>196</v>
      </c>
      <c r="C2303">
        <f>INDEX(Categories!C:C,MATCH(D2303,Categories!D:D,0))</f>
        <v>18</v>
      </c>
      <c r="D2303" s="88" t="s">
        <v>47</v>
      </c>
      <c r="E2303">
        <v>0</v>
      </c>
    </row>
    <row r="2304" spans="1:5" x14ac:dyDescent="0.4">
      <c r="A2304" t="s">
        <v>197</v>
      </c>
      <c r="B2304" t="s">
        <v>196</v>
      </c>
      <c r="C2304">
        <f>INDEX(Categories!C:C,MATCH(D2304,Categories!D:D,0))</f>
        <v>20</v>
      </c>
      <c r="D2304" s="88" t="s">
        <v>49</v>
      </c>
      <c r="E2304">
        <v>0</v>
      </c>
    </row>
    <row r="2305" spans="1:5" x14ac:dyDescent="0.4">
      <c r="A2305" t="s">
        <v>197</v>
      </c>
      <c r="B2305" t="s">
        <v>196</v>
      </c>
      <c r="C2305">
        <f>INDEX(Categories!C:C,MATCH(D2305,Categories!D:D,0))</f>
        <v>21</v>
      </c>
      <c r="D2305" s="88" t="s">
        <v>50</v>
      </c>
      <c r="E2305">
        <v>0</v>
      </c>
    </row>
    <row r="2306" spans="1:5" x14ac:dyDescent="0.4">
      <c r="A2306" t="s">
        <v>197</v>
      </c>
      <c r="B2306" t="s">
        <v>196</v>
      </c>
      <c r="C2306">
        <f>INDEX(Categories!C:C,MATCH(D2306,Categories!D:D,0))</f>
        <v>22</v>
      </c>
      <c r="D2306" s="88" t="s">
        <v>51</v>
      </c>
      <c r="E2306">
        <v>1350</v>
      </c>
    </row>
    <row r="2307" spans="1:5" x14ac:dyDescent="0.4">
      <c r="A2307" t="s">
        <v>197</v>
      </c>
      <c r="B2307" t="s">
        <v>196</v>
      </c>
      <c r="C2307">
        <f>INDEX(Categories!C:C,MATCH(D2307,Categories!D:D,0))</f>
        <v>23</v>
      </c>
      <c r="D2307" s="88" t="s">
        <v>52</v>
      </c>
      <c r="E2307">
        <v>0</v>
      </c>
    </row>
    <row r="2308" spans="1:5" x14ac:dyDescent="0.4">
      <c r="A2308" t="s">
        <v>197</v>
      </c>
      <c r="B2308" t="s">
        <v>196</v>
      </c>
      <c r="C2308">
        <f>INDEX(Categories!C:C,MATCH(D2308,Categories!D:D,0))</f>
        <v>24</v>
      </c>
      <c r="D2308" s="88" t="s">
        <v>53</v>
      </c>
      <c r="E2308">
        <v>0</v>
      </c>
    </row>
    <row r="2309" spans="1:5" x14ac:dyDescent="0.4">
      <c r="A2309" t="s">
        <v>197</v>
      </c>
      <c r="B2309" t="s">
        <v>196</v>
      </c>
      <c r="C2309">
        <f>INDEX(Categories!C:C,MATCH(D2309,Categories!D:D,0))</f>
        <v>25</v>
      </c>
      <c r="D2309" s="88" t="s">
        <v>56</v>
      </c>
      <c r="E2309">
        <v>0</v>
      </c>
    </row>
    <row r="2310" spans="1:5" x14ac:dyDescent="0.4">
      <c r="A2310" t="s">
        <v>197</v>
      </c>
      <c r="B2310" t="s">
        <v>196</v>
      </c>
      <c r="C2310">
        <f>INDEX(Categories!C:C,MATCH(D2310,Categories!D:D,0))</f>
        <v>5</v>
      </c>
      <c r="D2310" s="88" t="s">
        <v>32</v>
      </c>
      <c r="E2310">
        <v>1500</v>
      </c>
    </row>
    <row r="2311" spans="1:5" x14ac:dyDescent="0.4">
      <c r="A2311" t="s">
        <v>197</v>
      </c>
      <c r="B2311" t="s">
        <v>196</v>
      </c>
      <c r="C2311">
        <f>INDEX(Categories!C:C,MATCH(D2311,Categories!D:D,0))</f>
        <v>8</v>
      </c>
      <c r="D2311" s="88" t="s">
        <v>36</v>
      </c>
      <c r="E2311">
        <v>7482</v>
      </c>
    </row>
    <row r="2312" spans="1:5" x14ac:dyDescent="0.4">
      <c r="A2312" t="s">
        <v>197</v>
      </c>
      <c r="B2312" t="s">
        <v>196</v>
      </c>
      <c r="C2312">
        <f>INDEX(Categories!C:C,MATCH(D2312,Categories!D:D,0))</f>
        <v>9</v>
      </c>
      <c r="D2312" s="88" t="s">
        <v>37</v>
      </c>
      <c r="E2312">
        <v>0</v>
      </c>
    </row>
    <row r="2313" spans="1:5" x14ac:dyDescent="0.4">
      <c r="A2313" t="s">
        <v>197</v>
      </c>
      <c r="B2313" t="s">
        <v>196</v>
      </c>
      <c r="C2313">
        <f>INDEX(Categories!C:C,MATCH(D2313,Categories!D:D,0))</f>
        <v>11</v>
      </c>
      <c r="D2313" s="88" t="s">
        <v>601</v>
      </c>
      <c r="E2313">
        <v>10500</v>
      </c>
    </row>
    <row r="2314" spans="1:5" x14ac:dyDescent="0.4">
      <c r="A2314" t="s">
        <v>197</v>
      </c>
      <c r="B2314" t="s">
        <v>196</v>
      </c>
      <c r="C2314">
        <f>INDEX(Categories!C:C,MATCH(D2314,Categories!D:D,0))</f>
        <v>12</v>
      </c>
      <c r="D2314" s="88" t="s">
        <v>602</v>
      </c>
      <c r="E2314">
        <v>0</v>
      </c>
    </row>
    <row r="2315" spans="1:5" x14ac:dyDescent="0.4">
      <c r="A2315" t="s">
        <v>197</v>
      </c>
      <c r="B2315" t="s">
        <v>196</v>
      </c>
      <c r="C2315">
        <f>INDEX(Categories!C:C,MATCH(D2315,Categories!D:D,0))</f>
        <v>13</v>
      </c>
      <c r="D2315" s="88" t="s">
        <v>604</v>
      </c>
      <c r="E2315">
        <v>80000</v>
      </c>
    </row>
    <row r="2316" spans="1:5" x14ac:dyDescent="0.4">
      <c r="A2316" t="s">
        <v>197</v>
      </c>
      <c r="B2316" t="s">
        <v>196</v>
      </c>
      <c r="C2316">
        <f>INDEX(Categories!C:C,MATCH(D2316,Categories!D:D,0))</f>
        <v>14</v>
      </c>
      <c r="D2316" s="88" t="s">
        <v>41</v>
      </c>
      <c r="E2316">
        <v>0</v>
      </c>
    </row>
    <row r="2317" spans="1:5" x14ac:dyDescent="0.4">
      <c r="A2317" t="s">
        <v>197</v>
      </c>
      <c r="B2317" t="s">
        <v>196</v>
      </c>
      <c r="C2317">
        <f>INDEX(Categories!C:C,MATCH(D2317,Categories!D:D,0))</f>
        <v>19</v>
      </c>
      <c r="D2317" s="88" t="s">
        <v>48</v>
      </c>
      <c r="E2317">
        <v>0</v>
      </c>
    </row>
    <row r="2318" spans="1:5" x14ac:dyDescent="0.4">
      <c r="A2318" t="s">
        <v>197</v>
      </c>
      <c r="B2318" t="s">
        <v>196</v>
      </c>
      <c r="C2318">
        <f>INDEX(Categories!C:C,MATCH(D2318,Categories!D:D,0))</f>
        <v>26</v>
      </c>
      <c r="D2318" s="88" t="s">
        <v>57</v>
      </c>
      <c r="E2318">
        <v>0</v>
      </c>
    </row>
    <row r="2319" spans="1:5" x14ac:dyDescent="0.4">
      <c r="A2319" t="s">
        <v>197</v>
      </c>
      <c r="B2319" t="s">
        <v>196</v>
      </c>
      <c r="C2319">
        <f>INDEX(Categories!C:C,MATCH(D2319,Categories!D:D,0))</f>
        <v>27</v>
      </c>
      <c r="D2319" s="88" t="s">
        <v>58</v>
      </c>
      <c r="E2319">
        <v>0</v>
      </c>
    </row>
    <row r="2320" spans="1:5" x14ac:dyDescent="0.4">
      <c r="A2320" t="s">
        <v>197</v>
      </c>
      <c r="B2320" t="s">
        <v>196</v>
      </c>
      <c r="C2320">
        <f>INDEX(Categories!C:C,MATCH(D2320,Categories!D:D,0))</f>
        <v>28</v>
      </c>
      <c r="D2320" s="88" t="s">
        <v>59</v>
      </c>
      <c r="E2320">
        <v>0</v>
      </c>
    </row>
    <row r="2321" spans="1:5" x14ac:dyDescent="0.4">
      <c r="A2321" t="s">
        <v>197</v>
      </c>
      <c r="B2321" t="s">
        <v>196</v>
      </c>
      <c r="C2321">
        <f>INDEX(Categories!C:C,MATCH(D2321,Categories!D:D,0))</f>
        <v>29</v>
      </c>
      <c r="D2321" s="88" t="s">
        <v>92</v>
      </c>
      <c r="E2321">
        <v>22704</v>
      </c>
    </row>
    <row r="2322" spans="1:5" x14ac:dyDescent="0.4">
      <c r="A2322" t="s">
        <v>199</v>
      </c>
      <c r="B2322" t="s">
        <v>198</v>
      </c>
      <c r="C2322">
        <f>INDEX(Categories!C:C,MATCH(D2322,Categories!D:D,0))</f>
        <v>1</v>
      </c>
      <c r="D2322" s="88" t="s">
        <v>595</v>
      </c>
      <c r="E2322">
        <v>5478</v>
      </c>
    </row>
    <row r="2323" spans="1:5" x14ac:dyDescent="0.4">
      <c r="A2323" t="s">
        <v>199</v>
      </c>
      <c r="B2323" t="s">
        <v>198</v>
      </c>
      <c r="C2323">
        <f>INDEX(Categories!C:C,MATCH(D2323,Categories!D:D,0))</f>
        <v>2</v>
      </c>
      <c r="D2323" s="88" t="s">
        <v>597</v>
      </c>
      <c r="E2323">
        <v>1996</v>
      </c>
    </row>
    <row r="2324" spans="1:5" x14ac:dyDescent="0.4">
      <c r="A2324" t="s">
        <v>199</v>
      </c>
      <c r="B2324" t="s">
        <v>198</v>
      </c>
      <c r="C2324">
        <f>INDEX(Categories!C:C,MATCH(D2324,Categories!D:D,0))</f>
        <v>3</v>
      </c>
      <c r="D2324" s="88" t="s">
        <v>30</v>
      </c>
      <c r="E2324">
        <v>0</v>
      </c>
    </row>
    <row r="2325" spans="1:5" x14ac:dyDescent="0.4">
      <c r="A2325" t="s">
        <v>199</v>
      </c>
      <c r="B2325" t="s">
        <v>198</v>
      </c>
      <c r="C2325">
        <f>INDEX(Categories!C:C,MATCH(D2325,Categories!D:D,0))</f>
        <v>4</v>
      </c>
      <c r="D2325" s="88" t="s">
        <v>31</v>
      </c>
      <c r="E2325">
        <v>22027</v>
      </c>
    </row>
    <row r="2326" spans="1:5" x14ac:dyDescent="0.4">
      <c r="A2326" t="s">
        <v>199</v>
      </c>
      <c r="B2326" t="s">
        <v>198</v>
      </c>
      <c r="C2326">
        <f>INDEX(Categories!C:C,MATCH(D2326,Categories!D:D,0))</f>
        <v>6</v>
      </c>
      <c r="D2326" s="88" t="s">
        <v>34</v>
      </c>
      <c r="E2326">
        <v>37313</v>
      </c>
    </row>
    <row r="2327" spans="1:5" x14ac:dyDescent="0.4">
      <c r="A2327" t="s">
        <v>199</v>
      </c>
      <c r="B2327" t="s">
        <v>198</v>
      </c>
      <c r="C2327">
        <f>INDEX(Categories!C:C,MATCH(D2327,Categories!D:D,0))</f>
        <v>7</v>
      </c>
      <c r="D2327" s="88" t="s">
        <v>35</v>
      </c>
      <c r="E2327">
        <v>4594</v>
      </c>
    </row>
    <row r="2328" spans="1:5" x14ac:dyDescent="0.4">
      <c r="A2328" t="s">
        <v>199</v>
      </c>
      <c r="B2328" t="s">
        <v>198</v>
      </c>
      <c r="C2328">
        <f>INDEX(Categories!C:C,MATCH(D2328,Categories!D:D,0))</f>
        <v>10</v>
      </c>
      <c r="D2328" s="88" t="s">
        <v>38</v>
      </c>
      <c r="E2328">
        <v>20109</v>
      </c>
    </row>
    <row r="2329" spans="1:5" x14ac:dyDescent="0.4">
      <c r="A2329" t="s">
        <v>199</v>
      </c>
      <c r="B2329" t="s">
        <v>198</v>
      </c>
      <c r="C2329">
        <f>INDEX(Categories!C:C,MATCH(D2329,Categories!D:D,0))</f>
        <v>15</v>
      </c>
      <c r="D2329" s="88" t="s">
        <v>42</v>
      </c>
      <c r="E2329">
        <v>0</v>
      </c>
    </row>
    <row r="2330" spans="1:5" x14ac:dyDescent="0.4">
      <c r="A2330" t="s">
        <v>199</v>
      </c>
      <c r="B2330" t="s">
        <v>198</v>
      </c>
      <c r="C2330">
        <f>INDEX(Categories!C:C,MATCH(D2330,Categories!D:D,0))</f>
        <v>16</v>
      </c>
      <c r="D2330" s="88" t="s">
        <v>45</v>
      </c>
      <c r="E2330">
        <v>46570</v>
      </c>
    </row>
    <row r="2331" spans="1:5" x14ac:dyDescent="0.4">
      <c r="A2331" t="s">
        <v>199</v>
      </c>
      <c r="B2331" t="s">
        <v>198</v>
      </c>
      <c r="C2331">
        <f>INDEX(Categories!C:C,MATCH(D2331,Categories!D:D,0))</f>
        <v>17</v>
      </c>
      <c r="D2331" s="88" t="s">
        <v>46</v>
      </c>
      <c r="E2331">
        <v>0</v>
      </c>
    </row>
    <row r="2332" spans="1:5" x14ac:dyDescent="0.4">
      <c r="A2332" t="s">
        <v>199</v>
      </c>
      <c r="B2332" t="s">
        <v>198</v>
      </c>
      <c r="C2332">
        <f>INDEX(Categories!C:C,MATCH(D2332,Categories!D:D,0))</f>
        <v>18</v>
      </c>
      <c r="D2332" s="88" t="s">
        <v>47</v>
      </c>
      <c r="E2332">
        <v>0</v>
      </c>
    </row>
    <row r="2333" spans="1:5" x14ac:dyDescent="0.4">
      <c r="A2333" t="s">
        <v>199</v>
      </c>
      <c r="B2333" t="s">
        <v>198</v>
      </c>
      <c r="C2333">
        <f>INDEX(Categories!C:C,MATCH(D2333,Categories!D:D,0))</f>
        <v>20</v>
      </c>
      <c r="D2333" s="88" t="s">
        <v>49</v>
      </c>
      <c r="E2333">
        <v>0</v>
      </c>
    </row>
    <row r="2334" spans="1:5" x14ac:dyDescent="0.4">
      <c r="A2334" t="s">
        <v>199</v>
      </c>
      <c r="B2334" t="s">
        <v>198</v>
      </c>
      <c r="C2334">
        <f>INDEX(Categories!C:C,MATCH(D2334,Categories!D:D,0))</f>
        <v>21</v>
      </c>
      <c r="D2334" s="88" t="s">
        <v>50</v>
      </c>
      <c r="E2334">
        <v>0</v>
      </c>
    </row>
    <row r="2335" spans="1:5" x14ac:dyDescent="0.4">
      <c r="A2335" t="s">
        <v>199</v>
      </c>
      <c r="B2335" t="s">
        <v>198</v>
      </c>
      <c r="C2335">
        <f>INDEX(Categories!C:C,MATCH(D2335,Categories!D:D,0))</f>
        <v>22</v>
      </c>
      <c r="D2335" s="88" t="s">
        <v>51</v>
      </c>
      <c r="E2335">
        <v>9260</v>
      </c>
    </row>
    <row r="2336" spans="1:5" x14ac:dyDescent="0.4">
      <c r="A2336" t="s">
        <v>199</v>
      </c>
      <c r="B2336" t="s">
        <v>198</v>
      </c>
      <c r="C2336">
        <f>INDEX(Categories!C:C,MATCH(D2336,Categories!D:D,0))</f>
        <v>23</v>
      </c>
      <c r="D2336" s="88" t="s">
        <v>52</v>
      </c>
      <c r="E2336">
        <v>0</v>
      </c>
    </row>
    <row r="2337" spans="1:5" x14ac:dyDescent="0.4">
      <c r="A2337" t="s">
        <v>199</v>
      </c>
      <c r="B2337" t="s">
        <v>198</v>
      </c>
      <c r="C2337">
        <f>INDEX(Categories!C:C,MATCH(D2337,Categories!D:D,0))</f>
        <v>24</v>
      </c>
      <c r="D2337" s="88" t="s">
        <v>53</v>
      </c>
      <c r="E2337">
        <v>0</v>
      </c>
    </row>
    <row r="2338" spans="1:5" x14ac:dyDescent="0.4">
      <c r="A2338" t="s">
        <v>199</v>
      </c>
      <c r="B2338" t="s">
        <v>198</v>
      </c>
      <c r="C2338">
        <f>INDEX(Categories!C:C,MATCH(D2338,Categories!D:D,0))</f>
        <v>25</v>
      </c>
      <c r="D2338" s="88" t="s">
        <v>56</v>
      </c>
      <c r="E2338">
        <v>0</v>
      </c>
    </row>
    <row r="2339" spans="1:5" x14ac:dyDescent="0.4">
      <c r="A2339" t="s">
        <v>199</v>
      </c>
      <c r="B2339" t="s">
        <v>198</v>
      </c>
      <c r="C2339">
        <f>INDEX(Categories!C:C,MATCH(D2339,Categories!D:D,0))</f>
        <v>5</v>
      </c>
      <c r="D2339" s="88" t="s">
        <v>32</v>
      </c>
      <c r="E2339">
        <v>67670</v>
      </c>
    </row>
    <row r="2340" spans="1:5" x14ac:dyDescent="0.4">
      <c r="A2340" t="s">
        <v>199</v>
      </c>
      <c r="B2340" t="s">
        <v>198</v>
      </c>
      <c r="C2340">
        <f>INDEX(Categories!C:C,MATCH(D2340,Categories!D:D,0))</f>
        <v>8</v>
      </c>
      <c r="D2340" s="88" t="s">
        <v>36</v>
      </c>
      <c r="E2340">
        <v>11447</v>
      </c>
    </row>
    <row r="2341" spans="1:5" x14ac:dyDescent="0.4">
      <c r="A2341" t="s">
        <v>199</v>
      </c>
      <c r="B2341" t="s">
        <v>198</v>
      </c>
      <c r="C2341">
        <f>INDEX(Categories!C:C,MATCH(D2341,Categories!D:D,0))</f>
        <v>9</v>
      </c>
      <c r="D2341" s="88" t="s">
        <v>37</v>
      </c>
      <c r="E2341">
        <v>0</v>
      </c>
    </row>
    <row r="2342" spans="1:5" x14ac:dyDescent="0.4">
      <c r="A2342" t="s">
        <v>199</v>
      </c>
      <c r="B2342" t="s">
        <v>198</v>
      </c>
      <c r="C2342">
        <f>INDEX(Categories!C:C,MATCH(D2342,Categories!D:D,0))</f>
        <v>11</v>
      </c>
      <c r="D2342" s="88" t="s">
        <v>601</v>
      </c>
      <c r="E2342">
        <v>0</v>
      </c>
    </row>
    <row r="2343" spans="1:5" x14ac:dyDescent="0.4">
      <c r="A2343" t="s">
        <v>199</v>
      </c>
      <c r="B2343" t="s">
        <v>198</v>
      </c>
      <c r="C2343">
        <f>INDEX(Categories!C:C,MATCH(D2343,Categories!D:D,0))</f>
        <v>12</v>
      </c>
      <c r="D2343" s="88" t="s">
        <v>602</v>
      </c>
      <c r="E2343">
        <v>0</v>
      </c>
    </row>
    <row r="2344" spans="1:5" x14ac:dyDescent="0.4">
      <c r="A2344" t="s">
        <v>199</v>
      </c>
      <c r="B2344" t="s">
        <v>198</v>
      </c>
      <c r="C2344">
        <f>INDEX(Categories!C:C,MATCH(D2344,Categories!D:D,0))</f>
        <v>13</v>
      </c>
      <c r="D2344" s="88" t="s">
        <v>604</v>
      </c>
      <c r="E2344">
        <v>0</v>
      </c>
    </row>
    <row r="2345" spans="1:5" x14ac:dyDescent="0.4">
      <c r="A2345" t="s">
        <v>199</v>
      </c>
      <c r="B2345" t="s">
        <v>198</v>
      </c>
      <c r="C2345">
        <f>INDEX(Categories!C:C,MATCH(D2345,Categories!D:D,0))</f>
        <v>14</v>
      </c>
      <c r="D2345" s="88" t="s">
        <v>41</v>
      </c>
      <c r="E2345">
        <v>0</v>
      </c>
    </row>
    <row r="2346" spans="1:5" x14ac:dyDescent="0.4">
      <c r="A2346" t="s">
        <v>199</v>
      </c>
      <c r="B2346" t="s">
        <v>198</v>
      </c>
      <c r="C2346">
        <f>INDEX(Categories!C:C,MATCH(D2346,Categories!D:D,0))</f>
        <v>19</v>
      </c>
      <c r="D2346" s="88" t="s">
        <v>48</v>
      </c>
      <c r="E2346">
        <v>0</v>
      </c>
    </row>
    <row r="2347" spans="1:5" x14ac:dyDescent="0.4">
      <c r="A2347" t="s">
        <v>199</v>
      </c>
      <c r="B2347" t="s">
        <v>198</v>
      </c>
      <c r="C2347">
        <f>INDEX(Categories!C:C,MATCH(D2347,Categories!D:D,0))</f>
        <v>26</v>
      </c>
      <c r="D2347" s="88" t="s">
        <v>57</v>
      </c>
      <c r="E2347">
        <v>18418</v>
      </c>
    </row>
    <row r="2348" spans="1:5" x14ac:dyDescent="0.4">
      <c r="A2348" t="s">
        <v>199</v>
      </c>
      <c r="B2348" t="s">
        <v>198</v>
      </c>
      <c r="C2348">
        <f>INDEX(Categories!C:C,MATCH(D2348,Categories!D:D,0))</f>
        <v>27</v>
      </c>
      <c r="D2348" s="88" t="s">
        <v>58</v>
      </c>
      <c r="E2348">
        <v>0</v>
      </c>
    </row>
    <row r="2349" spans="1:5" x14ac:dyDescent="0.4">
      <c r="A2349" t="s">
        <v>199</v>
      </c>
      <c r="B2349" t="s">
        <v>198</v>
      </c>
      <c r="C2349">
        <f>INDEX(Categories!C:C,MATCH(D2349,Categories!D:D,0))</f>
        <v>28</v>
      </c>
      <c r="D2349" s="88" t="s">
        <v>59</v>
      </c>
      <c r="E2349">
        <v>0</v>
      </c>
    </row>
    <row r="2350" spans="1:5" x14ac:dyDescent="0.4">
      <c r="A2350" t="s">
        <v>199</v>
      </c>
      <c r="B2350" t="s">
        <v>198</v>
      </c>
      <c r="C2350">
        <f>INDEX(Categories!C:C,MATCH(D2350,Categories!D:D,0))</f>
        <v>29</v>
      </c>
      <c r="D2350" s="88" t="s">
        <v>92</v>
      </c>
      <c r="E2350">
        <v>20296</v>
      </c>
    </row>
    <row r="2351" spans="1:5" x14ac:dyDescent="0.4">
      <c r="A2351" t="s">
        <v>711</v>
      </c>
      <c r="B2351" t="s">
        <v>712</v>
      </c>
      <c r="C2351">
        <f>INDEX(Categories!C:C,MATCH(D2351,Categories!D:D,0))</f>
        <v>1</v>
      </c>
      <c r="D2351" s="88" t="s">
        <v>595</v>
      </c>
      <c r="E2351">
        <v>16552</v>
      </c>
    </row>
    <row r="2352" spans="1:5" x14ac:dyDescent="0.4">
      <c r="A2352" t="s">
        <v>711</v>
      </c>
      <c r="B2352" t="s">
        <v>712</v>
      </c>
      <c r="C2352">
        <f>INDEX(Categories!C:C,MATCH(D2352,Categories!D:D,0))</f>
        <v>2</v>
      </c>
      <c r="D2352" s="88" t="s">
        <v>597</v>
      </c>
      <c r="E2352">
        <v>0</v>
      </c>
    </row>
    <row r="2353" spans="1:5" x14ac:dyDescent="0.4">
      <c r="A2353" t="s">
        <v>711</v>
      </c>
      <c r="B2353" t="s">
        <v>712</v>
      </c>
      <c r="C2353">
        <f>INDEX(Categories!C:C,MATCH(D2353,Categories!D:D,0))</f>
        <v>3</v>
      </c>
      <c r="D2353" s="88" t="s">
        <v>30</v>
      </c>
      <c r="E2353">
        <v>0</v>
      </c>
    </row>
    <row r="2354" spans="1:5" x14ac:dyDescent="0.4">
      <c r="A2354" t="s">
        <v>711</v>
      </c>
      <c r="B2354" t="s">
        <v>712</v>
      </c>
      <c r="C2354">
        <f>INDEX(Categories!C:C,MATCH(D2354,Categories!D:D,0))</f>
        <v>4</v>
      </c>
      <c r="D2354" s="88" t="s">
        <v>31</v>
      </c>
      <c r="E2354">
        <v>0</v>
      </c>
    </row>
    <row r="2355" spans="1:5" x14ac:dyDescent="0.4">
      <c r="A2355" t="s">
        <v>711</v>
      </c>
      <c r="B2355" t="s">
        <v>712</v>
      </c>
      <c r="C2355">
        <f>INDEX(Categories!C:C,MATCH(D2355,Categories!D:D,0))</f>
        <v>6</v>
      </c>
      <c r="D2355" s="88" t="s">
        <v>34</v>
      </c>
      <c r="E2355">
        <v>0</v>
      </c>
    </row>
    <row r="2356" spans="1:5" x14ac:dyDescent="0.4">
      <c r="A2356" t="s">
        <v>711</v>
      </c>
      <c r="B2356" t="s">
        <v>712</v>
      </c>
      <c r="C2356">
        <f>INDEX(Categories!C:C,MATCH(D2356,Categories!D:D,0))</f>
        <v>7</v>
      </c>
      <c r="D2356" s="88" t="s">
        <v>35</v>
      </c>
      <c r="E2356">
        <v>0</v>
      </c>
    </row>
    <row r="2357" spans="1:5" x14ac:dyDescent="0.4">
      <c r="A2357" t="s">
        <v>711</v>
      </c>
      <c r="B2357" t="s">
        <v>712</v>
      </c>
      <c r="C2357">
        <f>INDEX(Categories!C:C,MATCH(D2357,Categories!D:D,0))</f>
        <v>10</v>
      </c>
      <c r="D2357" s="88" t="s">
        <v>38</v>
      </c>
      <c r="E2357">
        <v>0</v>
      </c>
    </row>
    <row r="2358" spans="1:5" x14ac:dyDescent="0.4">
      <c r="A2358" t="s">
        <v>711</v>
      </c>
      <c r="B2358" t="s">
        <v>712</v>
      </c>
      <c r="C2358">
        <f>INDEX(Categories!C:C,MATCH(D2358,Categories!D:D,0))</f>
        <v>15</v>
      </c>
      <c r="D2358" s="88" t="s">
        <v>42</v>
      </c>
      <c r="E2358">
        <v>0</v>
      </c>
    </row>
    <row r="2359" spans="1:5" x14ac:dyDescent="0.4">
      <c r="A2359" t="s">
        <v>711</v>
      </c>
      <c r="B2359" t="s">
        <v>712</v>
      </c>
      <c r="C2359">
        <f>INDEX(Categories!C:C,MATCH(D2359,Categories!D:D,0))</f>
        <v>16</v>
      </c>
      <c r="D2359" s="88" t="s">
        <v>45</v>
      </c>
      <c r="E2359">
        <v>0</v>
      </c>
    </row>
    <row r="2360" spans="1:5" x14ac:dyDescent="0.4">
      <c r="A2360" t="s">
        <v>711</v>
      </c>
      <c r="B2360" t="s">
        <v>712</v>
      </c>
      <c r="C2360">
        <f>INDEX(Categories!C:C,MATCH(D2360,Categories!D:D,0))</f>
        <v>17</v>
      </c>
      <c r="D2360" s="88" t="s">
        <v>46</v>
      </c>
      <c r="E2360">
        <v>0</v>
      </c>
    </row>
    <row r="2361" spans="1:5" x14ac:dyDescent="0.4">
      <c r="A2361" t="s">
        <v>711</v>
      </c>
      <c r="B2361" t="s">
        <v>712</v>
      </c>
      <c r="C2361">
        <f>INDEX(Categories!C:C,MATCH(D2361,Categories!D:D,0))</f>
        <v>18</v>
      </c>
      <c r="D2361" s="88" t="s">
        <v>47</v>
      </c>
      <c r="E2361">
        <v>0</v>
      </c>
    </row>
    <row r="2362" spans="1:5" x14ac:dyDescent="0.4">
      <c r="A2362" t="s">
        <v>711</v>
      </c>
      <c r="B2362" t="s">
        <v>712</v>
      </c>
      <c r="C2362">
        <f>INDEX(Categories!C:C,MATCH(D2362,Categories!D:D,0))</f>
        <v>20</v>
      </c>
      <c r="D2362" s="88" t="s">
        <v>49</v>
      </c>
      <c r="E2362">
        <v>0</v>
      </c>
    </row>
    <row r="2363" spans="1:5" x14ac:dyDescent="0.4">
      <c r="A2363" t="s">
        <v>711</v>
      </c>
      <c r="B2363" t="s">
        <v>712</v>
      </c>
      <c r="C2363">
        <f>INDEX(Categories!C:C,MATCH(D2363,Categories!D:D,0))</f>
        <v>21</v>
      </c>
      <c r="D2363" s="88" t="s">
        <v>50</v>
      </c>
      <c r="E2363">
        <v>0</v>
      </c>
    </row>
    <row r="2364" spans="1:5" x14ac:dyDescent="0.4">
      <c r="A2364" t="s">
        <v>711</v>
      </c>
      <c r="B2364" t="s">
        <v>712</v>
      </c>
      <c r="C2364">
        <f>INDEX(Categories!C:C,MATCH(D2364,Categories!D:D,0))</f>
        <v>22</v>
      </c>
      <c r="D2364" s="88" t="s">
        <v>51</v>
      </c>
      <c r="E2364">
        <v>0</v>
      </c>
    </row>
    <row r="2365" spans="1:5" x14ac:dyDescent="0.4">
      <c r="A2365" t="s">
        <v>711</v>
      </c>
      <c r="B2365" t="s">
        <v>712</v>
      </c>
      <c r="C2365">
        <f>INDEX(Categories!C:C,MATCH(D2365,Categories!D:D,0))</f>
        <v>23</v>
      </c>
      <c r="D2365" s="88" t="s">
        <v>52</v>
      </c>
      <c r="E2365">
        <v>0</v>
      </c>
    </row>
    <row r="2366" spans="1:5" x14ac:dyDescent="0.4">
      <c r="A2366" t="s">
        <v>711</v>
      </c>
      <c r="B2366" t="s">
        <v>712</v>
      </c>
      <c r="C2366">
        <f>INDEX(Categories!C:C,MATCH(D2366,Categories!D:D,0))</f>
        <v>24</v>
      </c>
      <c r="D2366" s="88" t="s">
        <v>53</v>
      </c>
      <c r="E2366">
        <v>0</v>
      </c>
    </row>
    <row r="2367" spans="1:5" x14ac:dyDescent="0.4">
      <c r="A2367" t="s">
        <v>711</v>
      </c>
      <c r="B2367" t="s">
        <v>712</v>
      </c>
      <c r="C2367">
        <f>INDEX(Categories!C:C,MATCH(D2367,Categories!D:D,0))</f>
        <v>25</v>
      </c>
      <c r="D2367" s="88" t="s">
        <v>56</v>
      </c>
      <c r="E2367">
        <v>0</v>
      </c>
    </row>
    <row r="2368" spans="1:5" x14ac:dyDescent="0.4">
      <c r="A2368" t="s">
        <v>711</v>
      </c>
      <c r="B2368" t="s">
        <v>712</v>
      </c>
      <c r="C2368">
        <f>INDEX(Categories!C:C,MATCH(D2368,Categories!D:D,0))</f>
        <v>5</v>
      </c>
      <c r="D2368" s="88" t="s">
        <v>32</v>
      </c>
      <c r="E2368">
        <v>2141</v>
      </c>
    </row>
    <row r="2369" spans="1:5" x14ac:dyDescent="0.4">
      <c r="A2369" t="s">
        <v>711</v>
      </c>
      <c r="B2369" t="s">
        <v>712</v>
      </c>
      <c r="C2369">
        <f>INDEX(Categories!C:C,MATCH(D2369,Categories!D:D,0))</f>
        <v>8</v>
      </c>
      <c r="D2369" s="88" t="s">
        <v>36</v>
      </c>
      <c r="E2369">
        <v>0</v>
      </c>
    </row>
    <row r="2370" spans="1:5" x14ac:dyDescent="0.4">
      <c r="A2370" t="s">
        <v>711</v>
      </c>
      <c r="B2370" t="s">
        <v>712</v>
      </c>
      <c r="C2370">
        <f>INDEX(Categories!C:C,MATCH(D2370,Categories!D:D,0))</f>
        <v>9</v>
      </c>
      <c r="D2370" s="88" t="s">
        <v>37</v>
      </c>
      <c r="E2370">
        <v>0</v>
      </c>
    </row>
    <row r="2371" spans="1:5" x14ac:dyDescent="0.4">
      <c r="A2371" t="s">
        <v>711</v>
      </c>
      <c r="B2371" t="s">
        <v>712</v>
      </c>
      <c r="C2371">
        <f>INDEX(Categories!C:C,MATCH(D2371,Categories!D:D,0))</f>
        <v>11</v>
      </c>
      <c r="D2371" s="88" t="s">
        <v>601</v>
      </c>
      <c r="E2371">
        <v>0</v>
      </c>
    </row>
    <row r="2372" spans="1:5" x14ac:dyDescent="0.4">
      <c r="A2372" t="s">
        <v>711</v>
      </c>
      <c r="B2372" t="s">
        <v>712</v>
      </c>
      <c r="C2372">
        <f>INDEX(Categories!C:C,MATCH(D2372,Categories!D:D,0))</f>
        <v>12</v>
      </c>
      <c r="D2372" s="88" t="s">
        <v>602</v>
      </c>
      <c r="E2372">
        <v>0</v>
      </c>
    </row>
    <row r="2373" spans="1:5" x14ac:dyDescent="0.4">
      <c r="A2373" t="s">
        <v>711</v>
      </c>
      <c r="B2373" t="s">
        <v>712</v>
      </c>
      <c r="C2373">
        <f>INDEX(Categories!C:C,MATCH(D2373,Categories!D:D,0))</f>
        <v>13</v>
      </c>
      <c r="D2373" s="88" t="s">
        <v>604</v>
      </c>
      <c r="E2373">
        <v>0</v>
      </c>
    </row>
    <row r="2374" spans="1:5" x14ac:dyDescent="0.4">
      <c r="A2374" t="s">
        <v>711</v>
      </c>
      <c r="B2374" t="s">
        <v>712</v>
      </c>
      <c r="C2374">
        <f>INDEX(Categories!C:C,MATCH(D2374,Categories!D:D,0))</f>
        <v>14</v>
      </c>
      <c r="D2374" s="88" t="s">
        <v>41</v>
      </c>
      <c r="E2374">
        <v>0</v>
      </c>
    </row>
    <row r="2375" spans="1:5" x14ac:dyDescent="0.4">
      <c r="A2375" t="s">
        <v>711</v>
      </c>
      <c r="B2375" t="s">
        <v>712</v>
      </c>
      <c r="C2375">
        <f>INDEX(Categories!C:C,MATCH(D2375,Categories!D:D,0))</f>
        <v>19</v>
      </c>
      <c r="D2375" s="88" t="s">
        <v>48</v>
      </c>
      <c r="E2375">
        <v>0</v>
      </c>
    </row>
    <row r="2376" spans="1:5" x14ac:dyDescent="0.4">
      <c r="A2376" t="s">
        <v>711</v>
      </c>
      <c r="B2376" t="s">
        <v>712</v>
      </c>
      <c r="C2376">
        <f>INDEX(Categories!C:C,MATCH(D2376,Categories!D:D,0))</f>
        <v>26</v>
      </c>
      <c r="D2376" s="88" t="s">
        <v>57</v>
      </c>
      <c r="E2376">
        <v>0</v>
      </c>
    </row>
    <row r="2377" spans="1:5" x14ac:dyDescent="0.4">
      <c r="A2377" t="s">
        <v>711</v>
      </c>
      <c r="B2377" t="s">
        <v>712</v>
      </c>
      <c r="C2377">
        <f>INDEX(Categories!C:C,MATCH(D2377,Categories!D:D,0))</f>
        <v>27</v>
      </c>
      <c r="D2377" s="88" t="s">
        <v>58</v>
      </c>
      <c r="E2377">
        <v>0</v>
      </c>
    </row>
    <row r="2378" spans="1:5" x14ac:dyDescent="0.4">
      <c r="A2378" t="s">
        <v>711</v>
      </c>
      <c r="B2378" t="s">
        <v>712</v>
      </c>
      <c r="C2378">
        <f>INDEX(Categories!C:C,MATCH(D2378,Categories!D:D,0))</f>
        <v>28</v>
      </c>
      <c r="D2378" s="88" t="s">
        <v>59</v>
      </c>
      <c r="E2378">
        <v>0</v>
      </c>
    </row>
    <row r="2379" spans="1:5" x14ac:dyDescent="0.4">
      <c r="A2379" t="s">
        <v>711</v>
      </c>
      <c r="B2379" t="s">
        <v>712</v>
      </c>
      <c r="C2379">
        <f>INDEX(Categories!C:C,MATCH(D2379,Categories!D:D,0))</f>
        <v>29</v>
      </c>
      <c r="D2379" s="88" t="s">
        <v>92</v>
      </c>
      <c r="E2379">
        <v>0</v>
      </c>
    </row>
    <row r="2380" spans="1:5" x14ac:dyDescent="0.4">
      <c r="A2380" t="s">
        <v>713</v>
      </c>
      <c r="B2380" t="s">
        <v>714</v>
      </c>
      <c r="C2380">
        <f>INDEX(Categories!C:C,MATCH(D2380,Categories!D:D,0))</f>
        <v>1</v>
      </c>
      <c r="D2380" s="88" t="s">
        <v>595</v>
      </c>
      <c r="E2380">
        <v>0</v>
      </c>
    </row>
    <row r="2381" spans="1:5" x14ac:dyDescent="0.4">
      <c r="A2381" t="s">
        <v>713</v>
      </c>
      <c r="B2381" t="s">
        <v>714</v>
      </c>
      <c r="C2381">
        <f>INDEX(Categories!C:C,MATCH(D2381,Categories!D:D,0))</f>
        <v>2</v>
      </c>
      <c r="D2381" s="88" t="s">
        <v>597</v>
      </c>
      <c r="E2381">
        <v>0</v>
      </c>
    </row>
    <row r="2382" spans="1:5" x14ac:dyDescent="0.4">
      <c r="A2382" t="s">
        <v>713</v>
      </c>
      <c r="B2382" t="s">
        <v>714</v>
      </c>
      <c r="C2382">
        <f>INDEX(Categories!C:C,MATCH(D2382,Categories!D:D,0))</f>
        <v>3</v>
      </c>
      <c r="D2382" s="88" t="s">
        <v>30</v>
      </c>
      <c r="E2382">
        <v>0</v>
      </c>
    </row>
    <row r="2383" spans="1:5" x14ac:dyDescent="0.4">
      <c r="A2383" t="s">
        <v>713</v>
      </c>
      <c r="B2383" t="s">
        <v>714</v>
      </c>
      <c r="C2383">
        <f>INDEX(Categories!C:C,MATCH(D2383,Categories!D:D,0))</f>
        <v>4</v>
      </c>
      <c r="D2383" s="88" t="s">
        <v>31</v>
      </c>
      <c r="E2383">
        <v>0</v>
      </c>
    </row>
    <row r="2384" spans="1:5" x14ac:dyDescent="0.4">
      <c r="A2384" t="s">
        <v>713</v>
      </c>
      <c r="B2384" t="s">
        <v>714</v>
      </c>
      <c r="C2384">
        <f>INDEX(Categories!C:C,MATCH(D2384,Categories!D:D,0))</f>
        <v>6</v>
      </c>
      <c r="D2384" s="88" t="s">
        <v>34</v>
      </c>
      <c r="E2384">
        <v>0</v>
      </c>
    </row>
    <row r="2385" spans="1:5" x14ac:dyDescent="0.4">
      <c r="A2385" t="s">
        <v>713</v>
      </c>
      <c r="B2385" t="s">
        <v>714</v>
      </c>
      <c r="C2385">
        <f>INDEX(Categories!C:C,MATCH(D2385,Categories!D:D,0))</f>
        <v>7</v>
      </c>
      <c r="D2385" s="88" t="s">
        <v>35</v>
      </c>
      <c r="E2385">
        <v>0</v>
      </c>
    </row>
    <row r="2386" spans="1:5" x14ac:dyDescent="0.4">
      <c r="A2386" t="s">
        <v>713</v>
      </c>
      <c r="B2386" t="s">
        <v>714</v>
      </c>
      <c r="C2386">
        <f>INDEX(Categories!C:C,MATCH(D2386,Categories!D:D,0))</f>
        <v>10</v>
      </c>
      <c r="D2386" s="88" t="s">
        <v>38</v>
      </c>
      <c r="E2386">
        <v>0</v>
      </c>
    </row>
    <row r="2387" spans="1:5" x14ac:dyDescent="0.4">
      <c r="A2387" t="s">
        <v>713</v>
      </c>
      <c r="B2387" t="s">
        <v>714</v>
      </c>
      <c r="C2387">
        <f>INDEX(Categories!C:C,MATCH(D2387,Categories!D:D,0))</f>
        <v>15</v>
      </c>
      <c r="D2387" s="88" t="s">
        <v>42</v>
      </c>
      <c r="E2387">
        <v>0</v>
      </c>
    </row>
    <row r="2388" spans="1:5" x14ac:dyDescent="0.4">
      <c r="A2388" t="s">
        <v>713</v>
      </c>
      <c r="B2388" t="s">
        <v>714</v>
      </c>
      <c r="C2388">
        <f>INDEX(Categories!C:C,MATCH(D2388,Categories!D:D,0))</f>
        <v>16</v>
      </c>
      <c r="D2388" s="88" t="s">
        <v>45</v>
      </c>
      <c r="E2388">
        <v>0</v>
      </c>
    </row>
    <row r="2389" spans="1:5" x14ac:dyDescent="0.4">
      <c r="A2389" t="s">
        <v>713</v>
      </c>
      <c r="B2389" t="s">
        <v>714</v>
      </c>
      <c r="C2389">
        <f>INDEX(Categories!C:C,MATCH(D2389,Categories!D:D,0))</f>
        <v>17</v>
      </c>
      <c r="D2389" s="88" t="s">
        <v>46</v>
      </c>
      <c r="E2389">
        <v>0</v>
      </c>
    </row>
    <row r="2390" spans="1:5" x14ac:dyDescent="0.4">
      <c r="A2390" t="s">
        <v>713</v>
      </c>
      <c r="B2390" t="s">
        <v>714</v>
      </c>
      <c r="C2390">
        <f>INDEX(Categories!C:C,MATCH(D2390,Categories!D:D,0))</f>
        <v>18</v>
      </c>
      <c r="D2390" s="88" t="s">
        <v>47</v>
      </c>
      <c r="E2390">
        <v>0</v>
      </c>
    </row>
    <row r="2391" spans="1:5" x14ac:dyDescent="0.4">
      <c r="A2391" t="s">
        <v>713</v>
      </c>
      <c r="B2391" t="s">
        <v>714</v>
      </c>
      <c r="C2391">
        <f>INDEX(Categories!C:C,MATCH(D2391,Categories!D:D,0))</f>
        <v>20</v>
      </c>
      <c r="D2391" s="88" t="s">
        <v>49</v>
      </c>
      <c r="E2391">
        <v>0</v>
      </c>
    </row>
    <row r="2392" spans="1:5" x14ac:dyDescent="0.4">
      <c r="A2392" t="s">
        <v>713</v>
      </c>
      <c r="B2392" t="s">
        <v>714</v>
      </c>
      <c r="C2392">
        <f>INDEX(Categories!C:C,MATCH(D2392,Categories!D:D,0))</f>
        <v>21</v>
      </c>
      <c r="D2392" s="88" t="s">
        <v>50</v>
      </c>
      <c r="E2392">
        <v>0</v>
      </c>
    </row>
    <row r="2393" spans="1:5" x14ac:dyDescent="0.4">
      <c r="A2393" t="s">
        <v>713</v>
      </c>
      <c r="B2393" t="s">
        <v>714</v>
      </c>
      <c r="C2393">
        <f>INDEX(Categories!C:C,MATCH(D2393,Categories!D:D,0))</f>
        <v>22</v>
      </c>
      <c r="D2393" s="88" t="s">
        <v>51</v>
      </c>
      <c r="E2393">
        <v>0</v>
      </c>
    </row>
    <row r="2394" spans="1:5" x14ac:dyDescent="0.4">
      <c r="A2394" t="s">
        <v>713</v>
      </c>
      <c r="B2394" t="s">
        <v>714</v>
      </c>
      <c r="C2394">
        <f>INDEX(Categories!C:C,MATCH(D2394,Categories!D:D,0))</f>
        <v>23</v>
      </c>
      <c r="D2394" s="88" t="s">
        <v>52</v>
      </c>
      <c r="E2394">
        <v>0</v>
      </c>
    </row>
    <row r="2395" spans="1:5" x14ac:dyDescent="0.4">
      <c r="A2395" t="s">
        <v>713</v>
      </c>
      <c r="B2395" t="s">
        <v>714</v>
      </c>
      <c r="C2395">
        <f>INDEX(Categories!C:C,MATCH(D2395,Categories!D:D,0))</f>
        <v>24</v>
      </c>
      <c r="D2395" s="88" t="s">
        <v>53</v>
      </c>
      <c r="E2395">
        <v>0</v>
      </c>
    </row>
    <row r="2396" spans="1:5" x14ac:dyDescent="0.4">
      <c r="A2396" t="s">
        <v>713</v>
      </c>
      <c r="B2396" t="s">
        <v>714</v>
      </c>
      <c r="C2396">
        <f>INDEX(Categories!C:C,MATCH(D2396,Categories!D:D,0))</f>
        <v>25</v>
      </c>
      <c r="D2396" s="88" t="s">
        <v>56</v>
      </c>
      <c r="E2396">
        <v>0</v>
      </c>
    </row>
    <row r="2397" spans="1:5" x14ac:dyDescent="0.4">
      <c r="A2397" t="s">
        <v>713</v>
      </c>
      <c r="B2397" t="s">
        <v>714</v>
      </c>
      <c r="C2397">
        <f>INDEX(Categories!C:C,MATCH(D2397,Categories!D:D,0))</f>
        <v>5</v>
      </c>
      <c r="D2397" s="88" t="s">
        <v>32</v>
      </c>
      <c r="E2397">
        <v>0</v>
      </c>
    </row>
    <row r="2398" spans="1:5" x14ac:dyDescent="0.4">
      <c r="A2398" t="s">
        <v>713</v>
      </c>
      <c r="B2398" t="s">
        <v>714</v>
      </c>
      <c r="C2398">
        <f>INDEX(Categories!C:C,MATCH(D2398,Categories!D:D,0))</f>
        <v>8</v>
      </c>
      <c r="D2398" s="88" t="s">
        <v>36</v>
      </c>
      <c r="E2398">
        <v>0</v>
      </c>
    </row>
    <row r="2399" spans="1:5" x14ac:dyDescent="0.4">
      <c r="A2399" t="s">
        <v>713</v>
      </c>
      <c r="B2399" t="s">
        <v>714</v>
      </c>
      <c r="C2399">
        <f>INDEX(Categories!C:C,MATCH(D2399,Categories!D:D,0))</f>
        <v>9</v>
      </c>
      <c r="D2399" s="88" t="s">
        <v>37</v>
      </c>
      <c r="E2399">
        <v>0</v>
      </c>
    </row>
    <row r="2400" spans="1:5" x14ac:dyDescent="0.4">
      <c r="A2400" t="s">
        <v>713</v>
      </c>
      <c r="B2400" t="s">
        <v>714</v>
      </c>
      <c r="C2400">
        <f>INDEX(Categories!C:C,MATCH(D2400,Categories!D:D,0))</f>
        <v>11</v>
      </c>
      <c r="D2400" s="88" t="s">
        <v>601</v>
      </c>
      <c r="E2400">
        <v>0</v>
      </c>
    </row>
    <row r="2401" spans="1:5" x14ac:dyDescent="0.4">
      <c r="A2401" t="s">
        <v>713</v>
      </c>
      <c r="B2401" t="s">
        <v>714</v>
      </c>
      <c r="C2401">
        <f>INDEX(Categories!C:C,MATCH(D2401,Categories!D:D,0))</f>
        <v>12</v>
      </c>
      <c r="D2401" s="88" t="s">
        <v>602</v>
      </c>
      <c r="E2401">
        <v>0</v>
      </c>
    </row>
    <row r="2402" spans="1:5" x14ac:dyDescent="0.4">
      <c r="A2402" t="s">
        <v>713</v>
      </c>
      <c r="B2402" t="s">
        <v>714</v>
      </c>
      <c r="C2402">
        <f>INDEX(Categories!C:C,MATCH(D2402,Categories!D:D,0))</f>
        <v>13</v>
      </c>
      <c r="D2402" s="88" t="s">
        <v>604</v>
      </c>
      <c r="E2402">
        <v>0</v>
      </c>
    </row>
    <row r="2403" spans="1:5" x14ac:dyDescent="0.4">
      <c r="A2403" t="s">
        <v>713</v>
      </c>
      <c r="B2403" t="s">
        <v>714</v>
      </c>
      <c r="C2403">
        <f>INDEX(Categories!C:C,MATCH(D2403,Categories!D:D,0))</f>
        <v>14</v>
      </c>
      <c r="D2403" s="88" t="s">
        <v>41</v>
      </c>
      <c r="E2403">
        <v>0</v>
      </c>
    </row>
    <row r="2404" spans="1:5" x14ac:dyDescent="0.4">
      <c r="A2404" t="s">
        <v>713</v>
      </c>
      <c r="B2404" t="s">
        <v>714</v>
      </c>
      <c r="C2404">
        <f>INDEX(Categories!C:C,MATCH(D2404,Categories!D:D,0))</f>
        <v>19</v>
      </c>
      <c r="D2404" s="88" t="s">
        <v>48</v>
      </c>
      <c r="E2404">
        <v>0</v>
      </c>
    </row>
    <row r="2405" spans="1:5" x14ac:dyDescent="0.4">
      <c r="A2405" t="s">
        <v>713</v>
      </c>
      <c r="B2405" t="s">
        <v>714</v>
      </c>
      <c r="C2405">
        <f>INDEX(Categories!C:C,MATCH(D2405,Categories!D:D,0))</f>
        <v>26</v>
      </c>
      <c r="D2405" s="88" t="s">
        <v>57</v>
      </c>
      <c r="E2405">
        <v>0</v>
      </c>
    </row>
    <row r="2406" spans="1:5" x14ac:dyDescent="0.4">
      <c r="A2406" t="s">
        <v>713</v>
      </c>
      <c r="B2406" t="s">
        <v>714</v>
      </c>
      <c r="C2406">
        <f>INDEX(Categories!C:C,MATCH(D2406,Categories!D:D,0))</f>
        <v>27</v>
      </c>
      <c r="D2406" s="88" t="s">
        <v>58</v>
      </c>
      <c r="E2406">
        <v>0</v>
      </c>
    </row>
    <row r="2407" spans="1:5" x14ac:dyDescent="0.4">
      <c r="A2407" t="s">
        <v>713</v>
      </c>
      <c r="B2407" t="s">
        <v>714</v>
      </c>
      <c r="C2407">
        <f>INDEX(Categories!C:C,MATCH(D2407,Categories!D:D,0))</f>
        <v>28</v>
      </c>
      <c r="D2407" s="88" t="s">
        <v>59</v>
      </c>
      <c r="E2407">
        <v>0</v>
      </c>
    </row>
    <row r="2408" spans="1:5" x14ac:dyDescent="0.4">
      <c r="A2408" t="s">
        <v>713</v>
      </c>
      <c r="B2408" t="s">
        <v>714</v>
      </c>
      <c r="C2408">
        <f>INDEX(Categories!C:C,MATCH(D2408,Categories!D:D,0))</f>
        <v>29</v>
      </c>
      <c r="D2408" s="88" t="s">
        <v>92</v>
      </c>
      <c r="E2408">
        <v>0</v>
      </c>
    </row>
    <row r="2409" spans="1:5" x14ac:dyDescent="0.4">
      <c r="A2409" t="s">
        <v>715</v>
      </c>
      <c r="B2409" t="s">
        <v>716</v>
      </c>
      <c r="C2409">
        <f>INDEX(Categories!C:C,MATCH(D2409,Categories!D:D,0))</f>
        <v>1</v>
      </c>
      <c r="D2409" s="88" t="s">
        <v>595</v>
      </c>
      <c r="E2409">
        <v>0</v>
      </c>
    </row>
    <row r="2410" spans="1:5" x14ac:dyDescent="0.4">
      <c r="A2410" t="s">
        <v>715</v>
      </c>
      <c r="B2410" t="s">
        <v>716</v>
      </c>
      <c r="C2410">
        <f>INDEX(Categories!C:C,MATCH(D2410,Categories!D:D,0))</f>
        <v>2</v>
      </c>
      <c r="D2410" s="88" t="s">
        <v>597</v>
      </c>
      <c r="E2410">
        <v>0</v>
      </c>
    </row>
    <row r="2411" spans="1:5" x14ac:dyDescent="0.4">
      <c r="A2411" t="s">
        <v>715</v>
      </c>
      <c r="B2411" t="s">
        <v>716</v>
      </c>
      <c r="C2411">
        <f>INDEX(Categories!C:C,MATCH(D2411,Categories!D:D,0))</f>
        <v>3</v>
      </c>
      <c r="D2411" s="88" t="s">
        <v>30</v>
      </c>
      <c r="E2411">
        <v>0</v>
      </c>
    </row>
    <row r="2412" spans="1:5" x14ac:dyDescent="0.4">
      <c r="A2412" t="s">
        <v>715</v>
      </c>
      <c r="B2412" t="s">
        <v>716</v>
      </c>
      <c r="C2412">
        <f>INDEX(Categories!C:C,MATCH(D2412,Categories!D:D,0))</f>
        <v>4</v>
      </c>
      <c r="D2412" s="88" t="s">
        <v>31</v>
      </c>
      <c r="E2412">
        <v>0</v>
      </c>
    </row>
    <row r="2413" spans="1:5" x14ac:dyDescent="0.4">
      <c r="A2413" t="s">
        <v>715</v>
      </c>
      <c r="B2413" t="s">
        <v>716</v>
      </c>
      <c r="C2413">
        <f>INDEX(Categories!C:C,MATCH(D2413,Categories!D:D,0))</f>
        <v>6</v>
      </c>
      <c r="D2413" s="88" t="s">
        <v>34</v>
      </c>
      <c r="E2413">
        <v>0</v>
      </c>
    </row>
    <row r="2414" spans="1:5" x14ac:dyDescent="0.4">
      <c r="A2414" t="s">
        <v>715</v>
      </c>
      <c r="B2414" t="s">
        <v>716</v>
      </c>
      <c r="C2414">
        <f>INDEX(Categories!C:C,MATCH(D2414,Categories!D:D,0))</f>
        <v>7</v>
      </c>
      <c r="D2414" s="88" t="s">
        <v>35</v>
      </c>
      <c r="E2414">
        <v>0</v>
      </c>
    </row>
    <row r="2415" spans="1:5" x14ac:dyDescent="0.4">
      <c r="A2415" t="s">
        <v>715</v>
      </c>
      <c r="B2415" t="s">
        <v>716</v>
      </c>
      <c r="C2415">
        <f>INDEX(Categories!C:C,MATCH(D2415,Categories!D:D,0))</f>
        <v>10</v>
      </c>
      <c r="D2415" s="88" t="s">
        <v>38</v>
      </c>
      <c r="E2415">
        <v>0</v>
      </c>
    </row>
    <row r="2416" spans="1:5" x14ac:dyDescent="0.4">
      <c r="A2416" t="s">
        <v>715</v>
      </c>
      <c r="B2416" t="s">
        <v>716</v>
      </c>
      <c r="C2416">
        <f>INDEX(Categories!C:C,MATCH(D2416,Categories!D:D,0))</f>
        <v>15</v>
      </c>
      <c r="D2416" s="88" t="s">
        <v>42</v>
      </c>
      <c r="E2416">
        <v>0</v>
      </c>
    </row>
    <row r="2417" spans="1:5" x14ac:dyDescent="0.4">
      <c r="A2417" t="s">
        <v>715</v>
      </c>
      <c r="B2417" t="s">
        <v>716</v>
      </c>
      <c r="C2417">
        <f>INDEX(Categories!C:C,MATCH(D2417,Categories!D:D,0))</f>
        <v>16</v>
      </c>
      <c r="D2417" s="88" t="s">
        <v>45</v>
      </c>
      <c r="E2417">
        <v>0</v>
      </c>
    </row>
    <row r="2418" spans="1:5" x14ac:dyDescent="0.4">
      <c r="A2418" t="s">
        <v>715</v>
      </c>
      <c r="B2418" t="s">
        <v>716</v>
      </c>
      <c r="C2418">
        <f>INDEX(Categories!C:C,MATCH(D2418,Categories!D:D,0))</f>
        <v>17</v>
      </c>
      <c r="D2418" s="88" t="s">
        <v>46</v>
      </c>
      <c r="E2418">
        <v>0</v>
      </c>
    </row>
    <row r="2419" spans="1:5" x14ac:dyDescent="0.4">
      <c r="A2419" t="s">
        <v>715</v>
      </c>
      <c r="B2419" t="s">
        <v>716</v>
      </c>
      <c r="C2419">
        <f>INDEX(Categories!C:C,MATCH(D2419,Categories!D:D,0))</f>
        <v>18</v>
      </c>
      <c r="D2419" s="88" t="s">
        <v>47</v>
      </c>
      <c r="E2419">
        <v>0</v>
      </c>
    </row>
    <row r="2420" spans="1:5" x14ac:dyDescent="0.4">
      <c r="A2420" t="s">
        <v>715</v>
      </c>
      <c r="B2420" t="s">
        <v>716</v>
      </c>
      <c r="C2420">
        <f>INDEX(Categories!C:C,MATCH(D2420,Categories!D:D,0))</f>
        <v>20</v>
      </c>
      <c r="D2420" s="88" t="s">
        <v>49</v>
      </c>
      <c r="E2420">
        <v>0</v>
      </c>
    </row>
    <row r="2421" spans="1:5" x14ac:dyDescent="0.4">
      <c r="A2421" t="s">
        <v>715</v>
      </c>
      <c r="B2421" t="s">
        <v>716</v>
      </c>
      <c r="C2421">
        <f>INDEX(Categories!C:C,MATCH(D2421,Categories!D:D,0))</f>
        <v>21</v>
      </c>
      <c r="D2421" s="88" t="s">
        <v>50</v>
      </c>
      <c r="E2421">
        <v>0</v>
      </c>
    </row>
    <row r="2422" spans="1:5" x14ac:dyDescent="0.4">
      <c r="A2422" t="s">
        <v>715</v>
      </c>
      <c r="B2422" t="s">
        <v>716</v>
      </c>
      <c r="C2422">
        <f>INDEX(Categories!C:C,MATCH(D2422,Categories!D:D,0))</f>
        <v>22</v>
      </c>
      <c r="D2422" s="88" t="s">
        <v>51</v>
      </c>
      <c r="E2422">
        <v>0</v>
      </c>
    </row>
    <row r="2423" spans="1:5" x14ac:dyDescent="0.4">
      <c r="A2423" t="s">
        <v>715</v>
      </c>
      <c r="B2423" t="s">
        <v>716</v>
      </c>
      <c r="C2423">
        <f>INDEX(Categories!C:C,MATCH(D2423,Categories!D:D,0))</f>
        <v>23</v>
      </c>
      <c r="D2423" s="88" t="s">
        <v>52</v>
      </c>
      <c r="E2423">
        <v>0</v>
      </c>
    </row>
    <row r="2424" spans="1:5" x14ac:dyDescent="0.4">
      <c r="A2424" t="s">
        <v>715</v>
      </c>
      <c r="B2424" t="s">
        <v>716</v>
      </c>
      <c r="C2424">
        <f>INDEX(Categories!C:C,MATCH(D2424,Categories!D:D,0))</f>
        <v>24</v>
      </c>
      <c r="D2424" s="88" t="s">
        <v>53</v>
      </c>
      <c r="E2424">
        <v>0</v>
      </c>
    </row>
    <row r="2425" spans="1:5" x14ac:dyDescent="0.4">
      <c r="A2425" t="s">
        <v>715</v>
      </c>
      <c r="B2425" t="s">
        <v>716</v>
      </c>
      <c r="C2425">
        <f>INDEX(Categories!C:C,MATCH(D2425,Categories!D:D,0))</f>
        <v>25</v>
      </c>
      <c r="D2425" s="88" t="s">
        <v>56</v>
      </c>
      <c r="E2425">
        <v>0</v>
      </c>
    </row>
    <row r="2426" spans="1:5" x14ac:dyDescent="0.4">
      <c r="A2426" t="s">
        <v>715</v>
      </c>
      <c r="B2426" t="s">
        <v>716</v>
      </c>
      <c r="C2426">
        <f>INDEX(Categories!C:C,MATCH(D2426,Categories!D:D,0))</f>
        <v>5</v>
      </c>
      <c r="D2426" s="88" t="s">
        <v>32</v>
      </c>
      <c r="E2426">
        <v>0</v>
      </c>
    </row>
    <row r="2427" spans="1:5" x14ac:dyDescent="0.4">
      <c r="A2427" t="s">
        <v>715</v>
      </c>
      <c r="B2427" t="s">
        <v>716</v>
      </c>
      <c r="C2427">
        <f>INDEX(Categories!C:C,MATCH(D2427,Categories!D:D,0))</f>
        <v>8</v>
      </c>
      <c r="D2427" s="88" t="s">
        <v>36</v>
      </c>
      <c r="E2427">
        <v>0</v>
      </c>
    </row>
    <row r="2428" spans="1:5" x14ac:dyDescent="0.4">
      <c r="A2428" t="s">
        <v>715</v>
      </c>
      <c r="B2428" t="s">
        <v>716</v>
      </c>
      <c r="C2428">
        <f>INDEX(Categories!C:C,MATCH(D2428,Categories!D:D,0))</f>
        <v>9</v>
      </c>
      <c r="D2428" s="88" t="s">
        <v>37</v>
      </c>
      <c r="E2428">
        <v>0</v>
      </c>
    </row>
    <row r="2429" spans="1:5" x14ac:dyDescent="0.4">
      <c r="A2429" t="s">
        <v>715</v>
      </c>
      <c r="B2429" t="s">
        <v>716</v>
      </c>
      <c r="C2429">
        <f>INDEX(Categories!C:C,MATCH(D2429,Categories!D:D,0))</f>
        <v>11</v>
      </c>
      <c r="D2429" s="88" t="s">
        <v>601</v>
      </c>
      <c r="E2429">
        <v>0</v>
      </c>
    </row>
    <row r="2430" spans="1:5" x14ac:dyDescent="0.4">
      <c r="A2430" t="s">
        <v>715</v>
      </c>
      <c r="B2430" t="s">
        <v>716</v>
      </c>
      <c r="C2430">
        <f>INDEX(Categories!C:C,MATCH(D2430,Categories!D:D,0))</f>
        <v>12</v>
      </c>
      <c r="D2430" s="88" t="s">
        <v>602</v>
      </c>
      <c r="E2430">
        <v>0</v>
      </c>
    </row>
    <row r="2431" spans="1:5" x14ac:dyDescent="0.4">
      <c r="A2431" t="s">
        <v>715</v>
      </c>
      <c r="B2431" t="s">
        <v>716</v>
      </c>
      <c r="C2431">
        <f>INDEX(Categories!C:C,MATCH(D2431,Categories!D:D,0))</f>
        <v>13</v>
      </c>
      <c r="D2431" s="88" t="s">
        <v>604</v>
      </c>
      <c r="E2431">
        <v>0</v>
      </c>
    </row>
    <row r="2432" spans="1:5" x14ac:dyDescent="0.4">
      <c r="A2432" t="s">
        <v>715</v>
      </c>
      <c r="B2432" t="s">
        <v>716</v>
      </c>
      <c r="C2432">
        <f>INDEX(Categories!C:C,MATCH(D2432,Categories!D:D,0))</f>
        <v>14</v>
      </c>
      <c r="D2432" s="88" t="s">
        <v>41</v>
      </c>
      <c r="E2432">
        <v>0</v>
      </c>
    </row>
    <row r="2433" spans="1:5" x14ac:dyDescent="0.4">
      <c r="A2433" t="s">
        <v>715</v>
      </c>
      <c r="B2433" t="s">
        <v>716</v>
      </c>
      <c r="C2433">
        <f>INDEX(Categories!C:C,MATCH(D2433,Categories!D:D,0))</f>
        <v>19</v>
      </c>
      <c r="D2433" s="88" t="s">
        <v>48</v>
      </c>
      <c r="E2433">
        <v>0</v>
      </c>
    </row>
    <row r="2434" spans="1:5" x14ac:dyDescent="0.4">
      <c r="A2434" t="s">
        <v>715</v>
      </c>
      <c r="B2434" t="s">
        <v>716</v>
      </c>
      <c r="C2434">
        <f>INDEX(Categories!C:C,MATCH(D2434,Categories!D:D,0))</f>
        <v>26</v>
      </c>
      <c r="D2434" s="88" t="s">
        <v>57</v>
      </c>
      <c r="E2434">
        <v>0</v>
      </c>
    </row>
    <row r="2435" spans="1:5" x14ac:dyDescent="0.4">
      <c r="A2435" t="s">
        <v>715</v>
      </c>
      <c r="B2435" t="s">
        <v>716</v>
      </c>
      <c r="C2435">
        <f>INDEX(Categories!C:C,MATCH(D2435,Categories!D:D,0))</f>
        <v>27</v>
      </c>
      <c r="D2435" s="88" t="s">
        <v>58</v>
      </c>
      <c r="E2435">
        <v>0</v>
      </c>
    </row>
    <row r="2436" spans="1:5" x14ac:dyDescent="0.4">
      <c r="A2436" t="s">
        <v>715</v>
      </c>
      <c r="B2436" t="s">
        <v>716</v>
      </c>
      <c r="C2436">
        <f>INDEX(Categories!C:C,MATCH(D2436,Categories!D:D,0))</f>
        <v>28</v>
      </c>
      <c r="D2436" s="88" t="s">
        <v>59</v>
      </c>
      <c r="E2436">
        <v>0</v>
      </c>
    </row>
    <row r="2437" spans="1:5" x14ac:dyDescent="0.4">
      <c r="A2437" t="s">
        <v>715</v>
      </c>
      <c r="B2437" t="s">
        <v>716</v>
      </c>
      <c r="C2437">
        <f>INDEX(Categories!C:C,MATCH(D2437,Categories!D:D,0))</f>
        <v>29</v>
      </c>
      <c r="D2437" s="88" t="s">
        <v>92</v>
      </c>
      <c r="E2437">
        <v>0</v>
      </c>
    </row>
    <row r="2438" spans="1:5" x14ac:dyDescent="0.4">
      <c r="A2438" t="s">
        <v>201</v>
      </c>
      <c r="B2438" t="s">
        <v>200</v>
      </c>
      <c r="C2438">
        <f>INDEX(Categories!C:C,MATCH(D2438,Categories!D:D,0))</f>
        <v>1</v>
      </c>
      <c r="D2438" s="88" t="s">
        <v>595</v>
      </c>
      <c r="E2438">
        <v>2500</v>
      </c>
    </row>
    <row r="2439" spans="1:5" x14ac:dyDescent="0.4">
      <c r="A2439" t="s">
        <v>201</v>
      </c>
      <c r="B2439" t="s">
        <v>200</v>
      </c>
      <c r="C2439">
        <f>INDEX(Categories!C:C,MATCH(D2439,Categories!D:D,0))</f>
        <v>2</v>
      </c>
      <c r="D2439" s="88" t="s">
        <v>597</v>
      </c>
      <c r="E2439">
        <v>2500</v>
      </c>
    </row>
    <row r="2440" spans="1:5" x14ac:dyDescent="0.4">
      <c r="A2440" t="s">
        <v>201</v>
      </c>
      <c r="B2440" t="s">
        <v>200</v>
      </c>
      <c r="C2440">
        <f>INDEX(Categories!C:C,MATCH(D2440,Categories!D:D,0))</f>
        <v>3</v>
      </c>
      <c r="D2440" s="88" t="s">
        <v>30</v>
      </c>
      <c r="E2440">
        <v>5000</v>
      </c>
    </row>
    <row r="2441" spans="1:5" x14ac:dyDescent="0.4">
      <c r="A2441" t="s">
        <v>201</v>
      </c>
      <c r="B2441" t="s">
        <v>200</v>
      </c>
      <c r="C2441">
        <f>INDEX(Categories!C:C,MATCH(D2441,Categories!D:D,0))</f>
        <v>4</v>
      </c>
      <c r="D2441" s="88" t="s">
        <v>31</v>
      </c>
      <c r="E2441">
        <v>5000</v>
      </c>
    </row>
    <row r="2442" spans="1:5" x14ac:dyDescent="0.4">
      <c r="A2442" t="s">
        <v>201</v>
      </c>
      <c r="B2442" t="s">
        <v>200</v>
      </c>
      <c r="C2442">
        <f>INDEX(Categories!C:C,MATCH(D2442,Categories!D:D,0))</f>
        <v>6</v>
      </c>
      <c r="D2442" s="88" t="s">
        <v>34</v>
      </c>
      <c r="E2442">
        <v>2000</v>
      </c>
    </row>
    <row r="2443" spans="1:5" x14ac:dyDescent="0.4">
      <c r="A2443" t="s">
        <v>201</v>
      </c>
      <c r="B2443" t="s">
        <v>200</v>
      </c>
      <c r="C2443">
        <f>INDEX(Categories!C:C,MATCH(D2443,Categories!D:D,0))</f>
        <v>7</v>
      </c>
      <c r="D2443" s="88" t="s">
        <v>35</v>
      </c>
      <c r="E2443">
        <v>10000</v>
      </c>
    </row>
    <row r="2444" spans="1:5" x14ac:dyDescent="0.4">
      <c r="A2444" t="s">
        <v>201</v>
      </c>
      <c r="B2444" t="s">
        <v>200</v>
      </c>
      <c r="C2444">
        <f>INDEX(Categories!C:C,MATCH(D2444,Categories!D:D,0))</f>
        <v>10</v>
      </c>
      <c r="D2444" s="88" t="s">
        <v>38</v>
      </c>
      <c r="E2444">
        <v>10000</v>
      </c>
    </row>
    <row r="2445" spans="1:5" x14ac:dyDescent="0.4">
      <c r="A2445" t="s">
        <v>201</v>
      </c>
      <c r="B2445" t="s">
        <v>200</v>
      </c>
      <c r="C2445">
        <f>INDEX(Categories!C:C,MATCH(D2445,Categories!D:D,0))</f>
        <v>15</v>
      </c>
      <c r="D2445" s="88" t="s">
        <v>42</v>
      </c>
      <c r="E2445">
        <v>0</v>
      </c>
    </row>
    <row r="2446" spans="1:5" x14ac:dyDescent="0.4">
      <c r="A2446" t="s">
        <v>201</v>
      </c>
      <c r="B2446" t="s">
        <v>200</v>
      </c>
      <c r="C2446">
        <f>INDEX(Categories!C:C,MATCH(D2446,Categories!D:D,0))</f>
        <v>16</v>
      </c>
      <c r="D2446" s="88" t="s">
        <v>45</v>
      </c>
      <c r="E2446">
        <v>10000</v>
      </c>
    </row>
    <row r="2447" spans="1:5" x14ac:dyDescent="0.4">
      <c r="A2447" t="s">
        <v>201</v>
      </c>
      <c r="B2447" t="s">
        <v>200</v>
      </c>
      <c r="C2447">
        <f>INDEX(Categories!C:C,MATCH(D2447,Categories!D:D,0))</f>
        <v>17</v>
      </c>
      <c r="D2447" s="88" t="s">
        <v>46</v>
      </c>
      <c r="E2447">
        <v>5000</v>
      </c>
    </row>
    <row r="2448" spans="1:5" x14ac:dyDescent="0.4">
      <c r="A2448" t="s">
        <v>201</v>
      </c>
      <c r="B2448" t="s">
        <v>200</v>
      </c>
      <c r="C2448">
        <f>INDEX(Categories!C:C,MATCH(D2448,Categories!D:D,0))</f>
        <v>18</v>
      </c>
      <c r="D2448" s="88" t="s">
        <v>47</v>
      </c>
      <c r="E2448">
        <v>0</v>
      </c>
    </row>
    <row r="2449" spans="1:5" x14ac:dyDescent="0.4">
      <c r="A2449" t="s">
        <v>201</v>
      </c>
      <c r="B2449" t="s">
        <v>200</v>
      </c>
      <c r="C2449">
        <f>INDEX(Categories!C:C,MATCH(D2449,Categories!D:D,0))</f>
        <v>20</v>
      </c>
      <c r="D2449" s="88" t="s">
        <v>49</v>
      </c>
      <c r="E2449">
        <v>0</v>
      </c>
    </row>
    <row r="2450" spans="1:5" x14ac:dyDescent="0.4">
      <c r="A2450" t="s">
        <v>201</v>
      </c>
      <c r="B2450" t="s">
        <v>200</v>
      </c>
      <c r="C2450">
        <f>INDEX(Categories!C:C,MATCH(D2450,Categories!D:D,0))</f>
        <v>21</v>
      </c>
      <c r="D2450" s="88" t="s">
        <v>50</v>
      </c>
      <c r="E2450">
        <v>2000</v>
      </c>
    </row>
    <row r="2451" spans="1:5" x14ac:dyDescent="0.4">
      <c r="A2451" t="s">
        <v>201</v>
      </c>
      <c r="B2451" t="s">
        <v>200</v>
      </c>
      <c r="C2451">
        <f>INDEX(Categories!C:C,MATCH(D2451,Categories!D:D,0))</f>
        <v>22</v>
      </c>
      <c r="D2451" s="88" t="s">
        <v>51</v>
      </c>
      <c r="E2451">
        <v>0</v>
      </c>
    </row>
    <row r="2452" spans="1:5" x14ac:dyDescent="0.4">
      <c r="A2452" t="s">
        <v>201</v>
      </c>
      <c r="B2452" t="s">
        <v>200</v>
      </c>
      <c r="C2452">
        <f>INDEX(Categories!C:C,MATCH(D2452,Categories!D:D,0))</f>
        <v>23</v>
      </c>
      <c r="D2452" s="88" t="s">
        <v>52</v>
      </c>
      <c r="E2452">
        <v>1000</v>
      </c>
    </row>
    <row r="2453" spans="1:5" x14ac:dyDescent="0.4">
      <c r="A2453" t="s">
        <v>201</v>
      </c>
      <c r="B2453" t="s">
        <v>200</v>
      </c>
      <c r="C2453">
        <f>INDEX(Categories!C:C,MATCH(D2453,Categories!D:D,0))</f>
        <v>24</v>
      </c>
      <c r="D2453" s="88" t="s">
        <v>53</v>
      </c>
      <c r="E2453">
        <v>5000</v>
      </c>
    </row>
    <row r="2454" spans="1:5" x14ac:dyDescent="0.4">
      <c r="A2454" t="s">
        <v>201</v>
      </c>
      <c r="B2454" t="s">
        <v>200</v>
      </c>
      <c r="C2454">
        <f>INDEX(Categories!C:C,MATCH(D2454,Categories!D:D,0))</f>
        <v>25</v>
      </c>
      <c r="D2454" s="88" t="s">
        <v>56</v>
      </c>
      <c r="E2454">
        <v>2500</v>
      </c>
    </row>
    <row r="2455" spans="1:5" x14ac:dyDescent="0.4">
      <c r="A2455" t="s">
        <v>201</v>
      </c>
      <c r="B2455" t="s">
        <v>200</v>
      </c>
      <c r="C2455">
        <f>INDEX(Categories!C:C,MATCH(D2455,Categories!D:D,0))</f>
        <v>5</v>
      </c>
      <c r="D2455" s="88" t="s">
        <v>32</v>
      </c>
      <c r="E2455">
        <v>1000</v>
      </c>
    </row>
    <row r="2456" spans="1:5" x14ac:dyDescent="0.4">
      <c r="A2456" t="s">
        <v>201</v>
      </c>
      <c r="B2456" t="s">
        <v>200</v>
      </c>
      <c r="C2456">
        <f>INDEX(Categories!C:C,MATCH(D2456,Categories!D:D,0))</f>
        <v>8</v>
      </c>
      <c r="D2456" s="88" t="s">
        <v>36</v>
      </c>
      <c r="E2456">
        <v>0</v>
      </c>
    </row>
    <row r="2457" spans="1:5" x14ac:dyDescent="0.4">
      <c r="A2457" t="s">
        <v>201</v>
      </c>
      <c r="B2457" t="s">
        <v>200</v>
      </c>
      <c r="C2457">
        <f>INDEX(Categories!C:C,MATCH(D2457,Categories!D:D,0))</f>
        <v>9</v>
      </c>
      <c r="D2457" s="88" t="s">
        <v>37</v>
      </c>
      <c r="E2457">
        <v>5000</v>
      </c>
    </row>
    <row r="2458" spans="1:5" x14ac:dyDescent="0.4">
      <c r="A2458" t="s">
        <v>201</v>
      </c>
      <c r="B2458" t="s">
        <v>200</v>
      </c>
      <c r="C2458">
        <f>INDEX(Categories!C:C,MATCH(D2458,Categories!D:D,0))</f>
        <v>11</v>
      </c>
      <c r="D2458" s="88" t="s">
        <v>601</v>
      </c>
      <c r="E2458">
        <v>0</v>
      </c>
    </row>
    <row r="2459" spans="1:5" x14ac:dyDescent="0.4">
      <c r="A2459" t="s">
        <v>201</v>
      </c>
      <c r="B2459" t="s">
        <v>200</v>
      </c>
      <c r="C2459">
        <f>INDEX(Categories!C:C,MATCH(D2459,Categories!D:D,0))</f>
        <v>12</v>
      </c>
      <c r="D2459" s="88" t="s">
        <v>602</v>
      </c>
      <c r="E2459">
        <v>0</v>
      </c>
    </row>
    <row r="2460" spans="1:5" x14ac:dyDescent="0.4">
      <c r="A2460" t="s">
        <v>201</v>
      </c>
      <c r="B2460" t="s">
        <v>200</v>
      </c>
      <c r="C2460">
        <f>INDEX(Categories!C:C,MATCH(D2460,Categories!D:D,0))</f>
        <v>13</v>
      </c>
      <c r="D2460" s="88" t="s">
        <v>604</v>
      </c>
      <c r="E2460">
        <v>0</v>
      </c>
    </row>
    <row r="2461" spans="1:5" x14ac:dyDescent="0.4">
      <c r="A2461" t="s">
        <v>201</v>
      </c>
      <c r="B2461" t="s">
        <v>200</v>
      </c>
      <c r="C2461">
        <f>INDEX(Categories!C:C,MATCH(D2461,Categories!D:D,0))</f>
        <v>14</v>
      </c>
      <c r="D2461" s="88" t="s">
        <v>41</v>
      </c>
      <c r="E2461">
        <v>0</v>
      </c>
    </row>
    <row r="2462" spans="1:5" x14ac:dyDescent="0.4">
      <c r="A2462" t="s">
        <v>201</v>
      </c>
      <c r="B2462" t="s">
        <v>200</v>
      </c>
      <c r="C2462">
        <f>INDEX(Categories!C:C,MATCH(D2462,Categories!D:D,0))</f>
        <v>19</v>
      </c>
      <c r="D2462" s="88" t="s">
        <v>48</v>
      </c>
      <c r="E2462">
        <v>5000</v>
      </c>
    </row>
    <row r="2463" spans="1:5" x14ac:dyDescent="0.4">
      <c r="A2463" t="s">
        <v>201</v>
      </c>
      <c r="B2463" t="s">
        <v>200</v>
      </c>
      <c r="C2463">
        <f>INDEX(Categories!C:C,MATCH(D2463,Categories!D:D,0))</f>
        <v>26</v>
      </c>
      <c r="D2463" s="88" t="s">
        <v>57</v>
      </c>
      <c r="E2463">
        <v>1000</v>
      </c>
    </row>
    <row r="2464" spans="1:5" x14ac:dyDescent="0.4">
      <c r="A2464" t="s">
        <v>201</v>
      </c>
      <c r="B2464" t="s">
        <v>200</v>
      </c>
      <c r="C2464">
        <f>INDEX(Categories!C:C,MATCH(D2464,Categories!D:D,0))</f>
        <v>27</v>
      </c>
      <c r="D2464" s="88" t="s">
        <v>58</v>
      </c>
      <c r="E2464">
        <v>10000</v>
      </c>
    </row>
    <row r="2465" spans="1:5" x14ac:dyDescent="0.4">
      <c r="A2465" t="s">
        <v>201</v>
      </c>
      <c r="B2465" t="s">
        <v>200</v>
      </c>
      <c r="C2465">
        <f>INDEX(Categories!C:C,MATCH(D2465,Categories!D:D,0))</f>
        <v>28</v>
      </c>
      <c r="D2465" s="88" t="s">
        <v>59</v>
      </c>
      <c r="E2465">
        <v>2000</v>
      </c>
    </row>
    <row r="2466" spans="1:5" x14ac:dyDescent="0.4">
      <c r="A2466" t="s">
        <v>201</v>
      </c>
      <c r="B2466" t="s">
        <v>200</v>
      </c>
      <c r="C2466">
        <f>INDEX(Categories!C:C,MATCH(D2466,Categories!D:D,0))</f>
        <v>29</v>
      </c>
      <c r="D2466" s="88" t="s">
        <v>92</v>
      </c>
      <c r="E2466">
        <v>60375</v>
      </c>
    </row>
    <row r="2467" spans="1:5" x14ac:dyDescent="0.4">
      <c r="A2467" t="s">
        <v>717</v>
      </c>
      <c r="B2467" t="s">
        <v>718</v>
      </c>
      <c r="C2467">
        <f>INDEX(Categories!C:C,MATCH(D2467,Categories!D:D,0))</f>
        <v>1</v>
      </c>
      <c r="D2467" s="88" t="s">
        <v>595</v>
      </c>
      <c r="E2467">
        <v>221693</v>
      </c>
    </row>
    <row r="2468" spans="1:5" x14ac:dyDescent="0.4">
      <c r="A2468" t="s">
        <v>717</v>
      </c>
      <c r="B2468" t="s">
        <v>718</v>
      </c>
      <c r="C2468">
        <f>INDEX(Categories!C:C,MATCH(D2468,Categories!D:D,0))</f>
        <v>2</v>
      </c>
      <c r="D2468" s="88" t="s">
        <v>597</v>
      </c>
      <c r="E2468">
        <v>0</v>
      </c>
    </row>
    <row r="2469" spans="1:5" x14ac:dyDescent="0.4">
      <c r="A2469" t="s">
        <v>717</v>
      </c>
      <c r="B2469" t="s">
        <v>718</v>
      </c>
      <c r="C2469">
        <f>INDEX(Categories!C:C,MATCH(D2469,Categories!D:D,0))</f>
        <v>3</v>
      </c>
      <c r="D2469" s="88" t="s">
        <v>30</v>
      </c>
      <c r="E2469">
        <v>0</v>
      </c>
    </row>
    <row r="2470" spans="1:5" x14ac:dyDescent="0.4">
      <c r="A2470" t="s">
        <v>717</v>
      </c>
      <c r="B2470" t="s">
        <v>718</v>
      </c>
      <c r="C2470">
        <f>INDEX(Categories!C:C,MATCH(D2470,Categories!D:D,0))</f>
        <v>4</v>
      </c>
      <c r="D2470" s="88" t="s">
        <v>31</v>
      </c>
      <c r="E2470">
        <v>0</v>
      </c>
    </row>
    <row r="2471" spans="1:5" x14ac:dyDescent="0.4">
      <c r="A2471" t="s">
        <v>717</v>
      </c>
      <c r="B2471" t="s">
        <v>718</v>
      </c>
      <c r="C2471">
        <f>INDEX(Categories!C:C,MATCH(D2471,Categories!D:D,0))</f>
        <v>6</v>
      </c>
      <c r="D2471" s="88" t="s">
        <v>34</v>
      </c>
      <c r="E2471">
        <v>0</v>
      </c>
    </row>
    <row r="2472" spans="1:5" x14ac:dyDescent="0.4">
      <c r="A2472" t="s">
        <v>717</v>
      </c>
      <c r="B2472" t="s">
        <v>718</v>
      </c>
      <c r="C2472">
        <f>INDEX(Categories!C:C,MATCH(D2472,Categories!D:D,0))</f>
        <v>7</v>
      </c>
      <c r="D2472" s="88" t="s">
        <v>35</v>
      </c>
      <c r="E2472">
        <v>140828</v>
      </c>
    </row>
    <row r="2473" spans="1:5" x14ac:dyDescent="0.4">
      <c r="A2473" t="s">
        <v>717</v>
      </c>
      <c r="B2473" t="s">
        <v>718</v>
      </c>
      <c r="C2473">
        <f>INDEX(Categories!C:C,MATCH(D2473,Categories!D:D,0))</f>
        <v>10</v>
      </c>
      <c r="D2473" s="88" t="s">
        <v>38</v>
      </c>
      <c r="E2473">
        <v>20218</v>
      </c>
    </row>
    <row r="2474" spans="1:5" x14ac:dyDescent="0.4">
      <c r="A2474" t="s">
        <v>717</v>
      </c>
      <c r="B2474" t="s">
        <v>718</v>
      </c>
      <c r="C2474">
        <f>INDEX(Categories!C:C,MATCH(D2474,Categories!D:D,0))</f>
        <v>15</v>
      </c>
      <c r="D2474" s="88" t="s">
        <v>42</v>
      </c>
      <c r="E2474">
        <v>0</v>
      </c>
    </row>
    <row r="2475" spans="1:5" x14ac:dyDescent="0.4">
      <c r="A2475" t="s">
        <v>717</v>
      </c>
      <c r="B2475" t="s">
        <v>718</v>
      </c>
      <c r="C2475">
        <f>INDEX(Categories!C:C,MATCH(D2475,Categories!D:D,0))</f>
        <v>16</v>
      </c>
      <c r="D2475" s="88" t="s">
        <v>45</v>
      </c>
      <c r="E2475">
        <v>26250</v>
      </c>
    </row>
    <row r="2476" spans="1:5" x14ac:dyDescent="0.4">
      <c r="A2476" t="s">
        <v>717</v>
      </c>
      <c r="B2476" t="s">
        <v>718</v>
      </c>
      <c r="C2476">
        <f>INDEX(Categories!C:C,MATCH(D2476,Categories!D:D,0))</f>
        <v>17</v>
      </c>
      <c r="D2476" s="88" t="s">
        <v>46</v>
      </c>
      <c r="E2476">
        <v>0</v>
      </c>
    </row>
    <row r="2477" spans="1:5" x14ac:dyDescent="0.4">
      <c r="A2477" t="s">
        <v>717</v>
      </c>
      <c r="B2477" t="s">
        <v>718</v>
      </c>
      <c r="C2477">
        <f>INDEX(Categories!C:C,MATCH(D2477,Categories!D:D,0))</f>
        <v>18</v>
      </c>
      <c r="D2477" s="88" t="s">
        <v>47</v>
      </c>
      <c r="E2477">
        <v>0</v>
      </c>
    </row>
    <row r="2478" spans="1:5" x14ac:dyDescent="0.4">
      <c r="A2478" t="s">
        <v>717</v>
      </c>
      <c r="B2478" t="s">
        <v>718</v>
      </c>
      <c r="C2478">
        <f>INDEX(Categories!C:C,MATCH(D2478,Categories!D:D,0))</f>
        <v>20</v>
      </c>
      <c r="D2478" s="88" t="s">
        <v>49</v>
      </c>
      <c r="E2478">
        <v>0</v>
      </c>
    </row>
    <row r="2479" spans="1:5" x14ac:dyDescent="0.4">
      <c r="A2479" t="s">
        <v>717</v>
      </c>
      <c r="B2479" t="s">
        <v>718</v>
      </c>
      <c r="C2479">
        <f>INDEX(Categories!C:C,MATCH(D2479,Categories!D:D,0))</f>
        <v>21</v>
      </c>
      <c r="D2479" s="88" t="s">
        <v>50</v>
      </c>
      <c r="E2479">
        <v>0</v>
      </c>
    </row>
    <row r="2480" spans="1:5" x14ac:dyDescent="0.4">
      <c r="A2480" t="s">
        <v>717</v>
      </c>
      <c r="B2480" t="s">
        <v>718</v>
      </c>
      <c r="C2480">
        <f>INDEX(Categories!C:C,MATCH(D2480,Categories!D:D,0))</f>
        <v>22</v>
      </c>
      <c r="D2480" s="88" t="s">
        <v>51</v>
      </c>
      <c r="E2480">
        <v>26699</v>
      </c>
    </row>
    <row r="2481" spans="1:5" x14ac:dyDescent="0.4">
      <c r="A2481" t="s">
        <v>717</v>
      </c>
      <c r="B2481" t="s">
        <v>718</v>
      </c>
      <c r="C2481">
        <f>INDEX(Categories!C:C,MATCH(D2481,Categories!D:D,0))</f>
        <v>23</v>
      </c>
      <c r="D2481" s="88" t="s">
        <v>52</v>
      </c>
      <c r="E2481">
        <v>0</v>
      </c>
    </row>
    <row r="2482" spans="1:5" x14ac:dyDescent="0.4">
      <c r="A2482" t="s">
        <v>717</v>
      </c>
      <c r="B2482" t="s">
        <v>718</v>
      </c>
      <c r="C2482">
        <f>INDEX(Categories!C:C,MATCH(D2482,Categories!D:D,0))</f>
        <v>24</v>
      </c>
      <c r="D2482" s="88" t="s">
        <v>53</v>
      </c>
      <c r="E2482">
        <v>0</v>
      </c>
    </row>
    <row r="2483" spans="1:5" x14ac:dyDescent="0.4">
      <c r="A2483" t="s">
        <v>717</v>
      </c>
      <c r="B2483" t="s">
        <v>718</v>
      </c>
      <c r="C2483">
        <f>INDEX(Categories!C:C,MATCH(D2483,Categories!D:D,0))</f>
        <v>25</v>
      </c>
      <c r="D2483" s="88" t="s">
        <v>56</v>
      </c>
      <c r="E2483">
        <v>7300</v>
      </c>
    </row>
    <row r="2484" spans="1:5" x14ac:dyDescent="0.4">
      <c r="A2484" t="s">
        <v>717</v>
      </c>
      <c r="B2484" t="s">
        <v>718</v>
      </c>
      <c r="C2484">
        <f>INDEX(Categories!C:C,MATCH(D2484,Categories!D:D,0))</f>
        <v>5</v>
      </c>
      <c r="D2484" s="88" t="s">
        <v>32</v>
      </c>
      <c r="E2484">
        <v>38091</v>
      </c>
    </row>
    <row r="2485" spans="1:5" x14ac:dyDescent="0.4">
      <c r="A2485" t="s">
        <v>717</v>
      </c>
      <c r="B2485" t="s">
        <v>718</v>
      </c>
      <c r="C2485">
        <f>INDEX(Categories!C:C,MATCH(D2485,Categories!D:D,0))</f>
        <v>8</v>
      </c>
      <c r="D2485" s="88" t="s">
        <v>36</v>
      </c>
      <c r="E2485">
        <v>25743</v>
      </c>
    </row>
    <row r="2486" spans="1:5" x14ac:dyDescent="0.4">
      <c r="A2486" t="s">
        <v>717</v>
      </c>
      <c r="B2486" t="s">
        <v>718</v>
      </c>
      <c r="C2486">
        <f>INDEX(Categories!C:C,MATCH(D2486,Categories!D:D,0))</f>
        <v>9</v>
      </c>
      <c r="D2486" s="88" t="s">
        <v>37</v>
      </c>
      <c r="E2486">
        <v>0</v>
      </c>
    </row>
    <row r="2487" spans="1:5" x14ac:dyDescent="0.4">
      <c r="A2487" t="s">
        <v>717</v>
      </c>
      <c r="B2487" t="s">
        <v>718</v>
      </c>
      <c r="C2487">
        <f>INDEX(Categories!C:C,MATCH(D2487,Categories!D:D,0))</f>
        <v>11</v>
      </c>
      <c r="D2487" s="88" t="s">
        <v>601</v>
      </c>
      <c r="E2487">
        <v>0</v>
      </c>
    </row>
    <row r="2488" spans="1:5" x14ac:dyDescent="0.4">
      <c r="A2488" t="s">
        <v>717</v>
      </c>
      <c r="B2488" t="s">
        <v>718</v>
      </c>
      <c r="C2488">
        <f>INDEX(Categories!C:C,MATCH(D2488,Categories!D:D,0))</f>
        <v>12</v>
      </c>
      <c r="D2488" s="88" t="s">
        <v>602</v>
      </c>
      <c r="E2488">
        <v>0</v>
      </c>
    </row>
    <row r="2489" spans="1:5" x14ac:dyDescent="0.4">
      <c r="A2489" t="s">
        <v>717</v>
      </c>
      <c r="B2489" t="s">
        <v>718</v>
      </c>
      <c r="C2489">
        <f>INDEX(Categories!C:C,MATCH(D2489,Categories!D:D,0))</f>
        <v>13</v>
      </c>
      <c r="D2489" s="88" t="s">
        <v>604</v>
      </c>
      <c r="E2489">
        <v>0</v>
      </c>
    </row>
    <row r="2490" spans="1:5" x14ac:dyDescent="0.4">
      <c r="A2490" t="s">
        <v>717</v>
      </c>
      <c r="B2490" t="s">
        <v>718</v>
      </c>
      <c r="C2490">
        <f>INDEX(Categories!C:C,MATCH(D2490,Categories!D:D,0))</f>
        <v>14</v>
      </c>
      <c r="D2490" s="88" t="s">
        <v>41</v>
      </c>
      <c r="E2490">
        <v>0</v>
      </c>
    </row>
    <row r="2491" spans="1:5" x14ac:dyDescent="0.4">
      <c r="A2491" t="s">
        <v>717</v>
      </c>
      <c r="B2491" t="s">
        <v>718</v>
      </c>
      <c r="C2491">
        <f>INDEX(Categories!C:C,MATCH(D2491,Categories!D:D,0))</f>
        <v>19</v>
      </c>
      <c r="D2491" s="88" t="s">
        <v>48</v>
      </c>
      <c r="E2491">
        <v>0</v>
      </c>
    </row>
    <row r="2492" spans="1:5" x14ac:dyDescent="0.4">
      <c r="A2492" t="s">
        <v>717</v>
      </c>
      <c r="B2492" t="s">
        <v>718</v>
      </c>
      <c r="C2492">
        <f>INDEX(Categories!C:C,MATCH(D2492,Categories!D:D,0))</f>
        <v>26</v>
      </c>
      <c r="D2492" s="88" t="s">
        <v>57</v>
      </c>
      <c r="E2492">
        <v>0</v>
      </c>
    </row>
    <row r="2493" spans="1:5" x14ac:dyDescent="0.4">
      <c r="A2493" t="s">
        <v>717</v>
      </c>
      <c r="B2493" t="s">
        <v>718</v>
      </c>
      <c r="C2493">
        <f>INDEX(Categories!C:C,MATCH(D2493,Categories!D:D,0))</f>
        <v>27</v>
      </c>
      <c r="D2493" s="88" t="s">
        <v>58</v>
      </c>
      <c r="E2493">
        <v>0</v>
      </c>
    </row>
    <row r="2494" spans="1:5" x14ac:dyDescent="0.4">
      <c r="A2494" t="s">
        <v>717</v>
      </c>
      <c r="B2494" t="s">
        <v>718</v>
      </c>
      <c r="C2494">
        <f>INDEX(Categories!C:C,MATCH(D2494,Categories!D:D,0))</f>
        <v>28</v>
      </c>
      <c r="D2494" s="88" t="s">
        <v>59</v>
      </c>
      <c r="E2494">
        <v>0</v>
      </c>
    </row>
    <row r="2495" spans="1:5" x14ac:dyDescent="0.4">
      <c r="A2495" t="s">
        <v>717</v>
      </c>
      <c r="B2495" t="s">
        <v>718</v>
      </c>
      <c r="C2495">
        <f>INDEX(Categories!C:C,MATCH(D2495,Categories!D:D,0))</f>
        <v>29</v>
      </c>
      <c r="D2495" s="88" t="s">
        <v>92</v>
      </c>
      <c r="E2495">
        <v>0</v>
      </c>
    </row>
    <row r="2496" spans="1:5" x14ac:dyDescent="0.4">
      <c r="A2496" t="s">
        <v>719</v>
      </c>
      <c r="B2496" t="s">
        <v>720</v>
      </c>
      <c r="C2496">
        <f>INDEX(Categories!C:C,MATCH(D2496,Categories!D:D,0))</f>
        <v>1</v>
      </c>
      <c r="D2496" s="88" t="s">
        <v>595</v>
      </c>
      <c r="E2496">
        <v>6427</v>
      </c>
    </row>
    <row r="2497" spans="1:5" x14ac:dyDescent="0.4">
      <c r="A2497" t="s">
        <v>719</v>
      </c>
      <c r="B2497" t="s">
        <v>720</v>
      </c>
      <c r="C2497">
        <f>INDEX(Categories!C:C,MATCH(D2497,Categories!D:D,0))</f>
        <v>2</v>
      </c>
      <c r="D2497" s="88" t="s">
        <v>597</v>
      </c>
      <c r="E2497">
        <v>0</v>
      </c>
    </row>
    <row r="2498" spans="1:5" x14ac:dyDescent="0.4">
      <c r="A2498" t="s">
        <v>719</v>
      </c>
      <c r="B2498" t="s">
        <v>720</v>
      </c>
      <c r="C2498">
        <f>INDEX(Categories!C:C,MATCH(D2498,Categories!D:D,0))</f>
        <v>3</v>
      </c>
      <c r="D2498" s="88" t="s">
        <v>30</v>
      </c>
      <c r="E2498">
        <v>0</v>
      </c>
    </row>
    <row r="2499" spans="1:5" x14ac:dyDescent="0.4">
      <c r="A2499" t="s">
        <v>719</v>
      </c>
      <c r="B2499" t="s">
        <v>720</v>
      </c>
      <c r="C2499">
        <f>INDEX(Categories!C:C,MATCH(D2499,Categories!D:D,0))</f>
        <v>4</v>
      </c>
      <c r="D2499" s="88" t="s">
        <v>31</v>
      </c>
      <c r="E2499">
        <v>0</v>
      </c>
    </row>
    <row r="2500" spans="1:5" x14ac:dyDescent="0.4">
      <c r="A2500" t="s">
        <v>719</v>
      </c>
      <c r="B2500" t="s">
        <v>720</v>
      </c>
      <c r="C2500">
        <f>INDEX(Categories!C:C,MATCH(D2500,Categories!D:D,0))</f>
        <v>6</v>
      </c>
      <c r="D2500" s="88" t="s">
        <v>34</v>
      </c>
      <c r="E2500">
        <v>11792</v>
      </c>
    </row>
    <row r="2501" spans="1:5" x14ac:dyDescent="0.4">
      <c r="A2501" t="s">
        <v>719</v>
      </c>
      <c r="B2501" t="s">
        <v>720</v>
      </c>
      <c r="C2501">
        <f>INDEX(Categories!C:C,MATCH(D2501,Categories!D:D,0))</f>
        <v>7</v>
      </c>
      <c r="D2501" s="88" t="s">
        <v>35</v>
      </c>
      <c r="E2501">
        <v>14504</v>
      </c>
    </row>
    <row r="2502" spans="1:5" x14ac:dyDescent="0.4">
      <c r="A2502" t="s">
        <v>719</v>
      </c>
      <c r="B2502" t="s">
        <v>720</v>
      </c>
      <c r="C2502">
        <f>INDEX(Categories!C:C,MATCH(D2502,Categories!D:D,0))</f>
        <v>10</v>
      </c>
      <c r="D2502" s="88" t="s">
        <v>38</v>
      </c>
      <c r="E2502">
        <v>144</v>
      </c>
    </row>
    <row r="2503" spans="1:5" x14ac:dyDescent="0.4">
      <c r="A2503" t="s">
        <v>719</v>
      </c>
      <c r="B2503" t="s">
        <v>720</v>
      </c>
      <c r="C2503">
        <f>INDEX(Categories!C:C,MATCH(D2503,Categories!D:D,0))</f>
        <v>15</v>
      </c>
      <c r="D2503" s="88" t="s">
        <v>42</v>
      </c>
      <c r="E2503">
        <v>0</v>
      </c>
    </row>
    <row r="2504" spans="1:5" x14ac:dyDescent="0.4">
      <c r="A2504" t="s">
        <v>719</v>
      </c>
      <c r="B2504" t="s">
        <v>720</v>
      </c>
      <c r="C2504">
        <f>INDEX(Categories!C:C,MATCH(D2504,Categories!D:D,0))</f>
        <v>16</v>
      </c>
      <c r="D2504" s="88" t="s">
        <v>45</v>
      </c>
      <c r="E2504">
        <v>0</v>
      </c>
    </row>
    <row r="2505" spans="1:5" x14ac:dyDescent="0.4">
      <c r="A2505" t="s">
        <v>719</v>
      </c>
      <c r="B2505" t="s">
        <v>720</v>
      </c>
      <c r="C2505">
        <f>INDEX(Categories!C:C,MATCH(D2505,Categories!D:D,0))</f>
        <v>17</v>
      </c>
      <c r="D2505" s="88" t="s">
        <v>46</v>
      </c>
      <c r="E2505">
        <v>0</v>
      </c>
    </row>
    <row r="2506" spans="1:5" x14ac:dyDescent="0.4">
      <c r="A2506" t="s">
        <v>719</v>
      </c>
      <c r="B2506" t="s">
        <v>720</v>
      </c>
      <c r="C2506">
        <f>INDEX(Categories!C:C,MATCH(D2506,Categories!D:D,0))</f>
        <v>18</v>
      </c>
      <c r="D2506" s="88" t="s">
        <v>47</v>
      </c>
      <c r="E2506">
        <v>0</v>
      </c>
    </row>
    <row r="2507" spans="1:5" x14ac:dyDescent="0.4">
      <c r="A2507" t="s">
        <v>719</v>
      </c>
      <c r="B2507" t="s">
        <v>720</v>
      </c>
      <c r="C2507">
        <f>INDEX(Categories!C:C,MATCH(D2507,Categories!D:D,0))</f>
        <v>20</v>
      </c>
      <c r="D2507" s="88" t="s">
        <v>49</v>
      </c>
      <c r="E2507">
        <v>0</v>
      </c>
    </row>
    <row r="2508" spans="1:5" x14ac:dyDescent="0.4">
      <c r="A2508" t="s">
        <v>719</v>
      </c>
      <c r="B2508" t="s">
        <v>720</v>
      </c>
      <c r="C2508">
        <f>INDEX(Categories!C:C,MATCH(D2508,Categories!D:D,0))</f>
        <v>21</v>
      </c>
      <c r="D2508" s="88" t="s">
        <v>50</v>
      </c>
      <c r="E2508">
        <v>0</v>
      </c>
    </row>
    <row r="2509" spans="1:5" x14ac:dyDescent="0.4">
      <c r="A2509" t="s">
        <v>719</v>
      </c>
      <c r="B2509" t="s">
        <v>720</v>
      </c>
      <c r="C2509">
        <f>INDEX(Categories!C:C,MATCH(D2509,Categories!D:D,0))</f>
        <v>22</v>
      </c>
      <c r="D2509" s="88" t="s">
        <v>51</v>
      </c>
      <c r="E2509">
        <v>11864</v>
      </c>
    </row>
    <row r="2510" spans="1:5" x14ac:dyDescent="0.4">
      <c r="A2510" t="s">
        <v>719</v>
      </c>
      <c r="B2510" t="s">
        <v>720</v>
      </c>
      <c r="C2510">
        <f>INDEX(Categories!C:C,MATCH(D2510,Categories!D:D,0))</f>
        <v>23</v>
      </c>
      <c r="D2510" s="88" t="s">
        <v>52</v>
      </c>
      <c r="E2510">
        <v>0</v>
      </c>
    </row>
    <row r="2511" spans="1:5" x14ac:dyDescent="0.4">
      <c r="A2511" t="s">
        <v>719</v>
      </c>
      <c r="B2511" t="s">
        <v>720</v>
      </c>
      <c r="C2511">
        <f>INDEX(Categories!C:C,MATCH(D2511,Categories!D:D,0))</f>
        <v>24</v>
      </c>
      <c r="D2511" s="88" t="s">
        <v>53</v>
      </c>
      <c r="E2511">
        <v>0</v>
      </c>
    </row>
    <row r="2512" spans="1:5" x14ac:dyDescent="0.4">
      <c r="A2512" t="s">
        <v>719</v>
      </c>
      <c r="B2512" t="s">
        <v>720</v>
      </c>
      <c r="C2512">
        <f>INDEX(Categories!C:C,MATCH(D2512,Categories!D:D,0))</f>
        <v>25</v>
      </c>
      <c r="D2512" s="88" t="s">
        <v>56</v>
      </c>
      <c r="E2512">
        <v>10000</v>
      </c>
    </row>
    <row r="2513" spans="1:5" x14ac:dyDescent="0.4">
      <c r="A2513" t="s">
        <v>719</v>
      </c>
      <c r="B2513" t="s">
        <v>720</v>
      </c>
      <c r="C2513">
        <f>INDEX(Categories!C:C,MATCH(D2513,Categories!D:D,0))</f>
        <v>5</v>
      </c>
      <c r="D2513" s="88" t="s">
        <v>32</v>
      </c>
      <c r="E2513">
        <v>18594</v>
      </c>
    </row>
    <row r="2514" spans="1:5" x14ac:dyDescent="0.4">
      <c r="A2514" t="s">
        <v>719</v>
      </c>
      <c r="B2514" t="s">
        <v>720</v>
      </c>
      <c r="C2514">
        <f>INDEX(Categories!C:C,MATCH(D2514,Categories!D:D,0))</f>
        <v>8</v>
      </c>
      <c r="D2514" s="88" t="s">
        <v>36</v>
      </c>
      <c r="E2514">
        <v>120000</v>
      </c>
    </row>
    <row r="2515" spans="1:5" x14ac:dyDescent="0.4">
      <c r="A2515" t="s">
        <v>719</v>
      </c>
      <c r="B2515" t="s">
        <v>720</v>
      </c>
      <c r="C2515">
        <f>INDEX(Categories!C:C,MATCH(D2515,Categories!D:D,0))</f>
        <v>9</v>
      </c>
      <c r="D2515" s="88" t="s">
        <v>37</v>
      </c>
      <c r="E2515">
        <v>0</v>
      </c>
    </row>
    <row r="2516" spans="1:5" x14ac:dyDescent="0.4">
      <c r="A2516" t="s">
        <v>719</v>
      </c>
      <c r="B2516" t="s">
        <v>720</v>
      </c>
      <c r="C2516">
        <f>INDEX(Categories!C:C,MATCH(D2516,Categories!D:D,0))</f>
        <v>11</v>
      </c>
      <c r="D2516" s="88" t="s">
        <v>601</v>
      </c>
      <c r="E2516">
        <v>0</v>
      </c>
    </row>
    <row r="2517" spans="1:5" x14ac:dyDescent="0.4">
      <c r="A2517" t="s">
        <v>719</v>
      </c>
      <c r="B2517" t="s">
        <v>720</v>
      </c>
      <c r="C2517">
        <f>INDEX(Categories!C:C,MATCH(D2517,Categories!D:D,0))</f>
        <v>12</v>
      </c>
      <c r="D2517" s="88" t="s">
        <v>602</v>
      </c>
      <c r="E2517">
        <v>0</v>
      </c>
    </row>
    <row r="2518" spans="1:5" x14ac:dyDescent="0.4">
      <c r="A2518" t="s">
        <v>719</v>
      </c>
      <c r="B2518" t="s">
        <v>720</v>
      </c>
      <c r="C2518">
        <f>INDEX(Categories!C:C,MATCH(D2518,Categories!D:D,0))</f>
        <v>13</v>
      </c>
      <c r="D2518" s="88" t="s">
        <v>604</v>
      </c>
      <c r="E2518">
        <v>0</v>
      </c>
    </row>
    <row r="2519" spans="1:5" x14ac:dyDescent="0.4">
      <c r="A2519" t="s">
        <v>719</v>
      </c>
      <c r="B2519" t="s">
        <v>720</v>
      </c>
      <c r="C2519">
        <f>INDEX(Categories!C:C,MATCH(D2519,Categories!D:D,0))</f>
        <v>14</v>
      </c>
      <c r="D2519" s="88" t="s">
        <v>41</v>
      </c>
      <c r="E2519">
        <v>0</v>
      </c>
    </row>
    <row r="2520" spans="1:5" x14ac:dyDescent="0.4">
      <c r="A2520" t="s">
        <v>719</v>
      </c>
      <c r="B2520" t="s">
        <v>720</v>
      </c>
      <c r="C2520">
        <f>INDEX(Categories!C:C,MATCH(D2520,Categories!D:D,0))</f>
        <v>19</v>
      </c>
      <c r="D2520" s="88" t="s">
        <v>48</v>
      </c>
      <c r="E2520">
        <v>0</v>
      </c>
    </row>
    <row r="2521" spans="1:5" x14ac:dyDescent="0.4">
      <c r="A2521" t="s">
        <v>719</v>
      </c>
      <c r="B2521" t="s">
        <v>720</v>
      </c>
      <c r="C2521">
        <f>INDEX(Categories!C:C,MATCH(D2521,Categories!D:D,0))</f>
        <v>26</v>
      </c>
      <c r="D2521" s="88" t="s">
        <v>57</v>
      </c>
      <c r="E2521">
        <v>0</v>
      </c>
    </row>
    <row r="2522" spans="1:5" x14ac:dyDescent="0.4">
      <c r="A2522" t="s">
        <v>719</v>
      </c>
      <c r="B2522" t="s">
        <v>720</v>
      </c>
      <c r="C2522">
        <f>INDEX(Categories!C:C,MATCH(D2522,Categories!D:D,0))</f>
        <v>27</v>
      </c>
      <c r="D2522" s="88" t="s">
        <v>58</v>
      </c>
      <c r="E2522">
        <v>0</v>
      </c>
    </row>
    <row r="2523" spans="1:5" x14ac:dyDescent="0.4">
      <c r="A2523" t="s">
        <v>719</v>
      </c>
      <c r="B2523" t="s">
        <v>720</v>
      </c>
      <c r="C2523">
        <f>INDEX(Categories!C:C,MATCH(D2523,Categories!D:D,0))</f>
        <v>28</v>
      </c>
      <c r="D2523" s="88" t="s">
        <v>59</v>
      </c>
      <c r="E2523">
        <v>0</v>
      </c>
    </row>
    <row r="2524" spans="1:5" x14ac:dyDescent="0.4">
      <c r="A2524" t="s">
        <v>719</v>
      </c>
      <c r="B2524" t="s">
        <v>720</v>
      </c>
      <c r="C2524">
        <f>INDEX(Categories!C:C,MATCH(D2524,Categories!D:D,0))</f>
        <v>29</v>
      </c>
      <c r="D2524" s="88" t="s">
        <v>92</v>
      </c>
      <c r="E2524">
        <v>0</v>
      </c>
    </row>
    <row r="2525" spans="1:5" x14ac:dyDescent="0.4">
      <c r="A2525" t="s">
        <v>204</v>
      </c>
      <c r="B2525" t="s">
        <v>203</v>
      </c>
      <c r="C2525">
        <f>INDEX(Categories!C:C,MATCH(D2525,Categories!D:D,0))</f>
        <v>1</v>
      </c>
      <c r="D2525" s="88" t="s">
        <v>595</v>
      </c>
      <c r="E2525">
        <v>21584</v>
      </c>
    </row>
    <row r="2526" spans="1:5" x14ac:dyDescent="0.4">
      <c r="A2526" t="s">
        <v>204</v>
      </c>
      <c r="B2526" t="s">
        <v>203</v>
      </c>
      <c r="C2526">
        <f>INDEX(Categories!C:C,MATCH(D2526,Categories!D:D,0))</f>
        <v>2</v>
      </c>
      <c r="D2526" s="88" t="s">
        <v>597</v>
      </c>
      <c r="E2526">
        <v>3815</v>
      </c>
    </row>
    <row r="2527" spans="1:5" x14ac:dyDescent="0.4">
      <c r="A2527" t="s">
        <v>204</v>
      </c>
      <c r="B2527" t="s">
        <v>203</v>
      </c>
      <c r="C2527">
        <f>INDEX(Categories!C:C,MATCH(D2527,Categories!D:D,0))</f>
        <v>3</v>
      </c>
      <c r="D2527" s="88" t="s">
        <v>30</v>
      </c>
      <c r="E2527">
        <v>0</v>
      </c>
    </row>
    <row r="2528" spans="1:5" x14ac:dyDescent="0.4">
      <c r="A2528" t="s">
        <v>204</v>
      </c>
      <c r="B2528" t="s">
        <v>203</v>
      </c>
      <c r="C2528">
        <f>INDEX(Categories!C:C,MATCH(D2528,Categories!D:D,0))</f>
        <v>4</v>
      </c>
      <c r="D2528" s="88" t="s">
        <v>31</v>
      </c>
      <c r="E2528">
        <v>48000</v>
      </c>
    </row>
    <row r="2529" spans="1:5" x14ac:dyDescent="0.4">
      <c r="A2529" t="s">
        <v>204</v>
      </c>
      <c r="B2529" t="s">
        <v>203</v>
      </c>
      <c r="C2529">
        <f>INDEX(Categories!C:C,MATCH(D2529,Categories!D:D,0))</f>
        <v>6</v>
      </c>
      <c r="D2529" s="88" t="s">
        <v>34</v>
      </c>
      <c r="E2529">
        <v>251350</v>
      </c>
    </row>
    <row r="2530" spans="1:5" x14ac:dyDescent="0.4">
      <c r="A2530" t="s">
        <v>204</v>
      </c>
      <c r="B2530" t="s">
        <v>203</v>
      </c>
      <c r="C2530">
        <f>INDEX(Categories!C:C,MATCH(D2530,Categories!D:D,0))</f>
        <v>7</v>
      </c>
      <c r="D2530" s="88" t="s">
        <v>35</v>
      </c>
      <c r="E2530">
        <v>38257</v>
      </c>
    </row>
    <row r="2531" spans="1:5" x14ac:dyDescent="0.4">
      <c r="A2531" t="s">
        <v>204</v>
      </c>
      <c r="B2531" t="s">
        <v>203</v>
      </c>
      <c r="C2531">
        <f>INDEX(Categories!C:C,MATCH(D2531,Categories!D:D,0))</f>
        <v>10</v>
      </c>
      <c r="D2531" s="88" t="s">
        <v>38</v>
      </c>
      <c r="E2531">
        <v>331650</v>
      </c>
    </row>
    <row r="2532" spans="1:5" x14ac:dyDescent="0.4">
      <c r="A2532" t="s">
        <v>204</v>
      </c>
      <c r="B2532" t="s">
        <v>203</v>
      </c>
      <c r="C2532">
        <f>INDEX(Categories!C:C,MATCH(D2532,Categories!D:D,0))</f>
        <v>15</v>
      </c>
      <c r="D2532" s="88" t="s">
        <v>42</v>
      </c>
      <c r="E2532">
        <v>0</v>
      </c>
    </row>
    <row r="2533" spans="1:5" x14ac:dyDescent="0.4">
      <c r="A2533" t="s">
        <v>204</v>
      </c>
      <c r="B2533" t="s">
        <v>203</v>
      </c>
      <c r="C2533">
        <f>INDEX(Categories!C:C,MATCH(D2533,Categories!D:D,0))</f>
        <v>16</v>
      </c>
      <c r="D2533" s="88" t="s">
        <v>45</v>
      </c>
      <c r="E2533">
        <v>29015</v>
      </c>
    </row>
    <row r="2534" spans="1:5" x14ac:dyDescent="0.4">
      <c r="A2534" t="s">
        <v>204</v>
      </c>
      <c r="B2534" t="s">
        <v>203</v>
      </c>
      <c r="C2534">
        <f>INDEX(Categories!C:C,MATCH(D2534,Categories!D:D,0))</f>
        <v>17</v>
      </c>
      <c r="D2534" s="88" t="s">
        <v>46</v>
      </c>
      <c r="E2534">
        <v>0</v>
      </c>
    </row>
    <row r="2535" spans="1:5" x14ac:dyDescent="0.4">
      <c r="A2535" t="s">
        <v>204</v>
      </c>
      <c r="B2535" t="s">
        <v>203</v>
      </c>
      <c r="C2535">
        <f>INDEX(Categories!C:C,MATCH(D2535,Categories!D:D,0))</f>
        <v>18</v>
      </c>
      <c r="D2535" s="88" t="s">
        <v>47</v>
      </c>
      <c r="E2535">
        <v>0</v>
      </c>
    </row>
    <row r="2536" spans="1:5" x14ac:dyDescent="0.4">
      <c r="A2536" t="s">
        <v>204</v>
      </c>
      <c r="B2536" t="s">
        <v>203</v>
      </c>
      <c r="C2536">
        <f>INDEX(Categories!C:C,MATCH(D2536,Categories!D:D,0))</f>
        <v>20</v>
      </c>
      <c r="D2536" s="88" t="s">
        <v>49</v>
      </c>
      <c r="E2536">
        <v>54000</v>
      </c>
    </row>
    <row r="2537" spans="1:5" x14ac:dyDescent="0.4">
      <c r="A2537" t="s">
        <v>204</v>
      </c>
      <c r="B2537" t="s">
        <v>203</v>
      </c>
      <c r="C2537">
        <f>INDEX(Categories!C:C,MATCH(D2537,Categories!D:D,0))</f>
        <v>21</v>
      </c>
      <c r="D2537" s="88" t="s">
        <v>50</v>
      </c>
      <c r="E2537">
        <v>0</v>
      </c>
    </row>
    <row r="2538" spans="1:5" x14ac:dyDescent="0.4">
      <c r="A2538" t="s">
        <v>204</v>
      </c>
      <c r="B2538" t="s">
        <v>203</v>
      </c>
      <c r="C2538">
        <f>INDEX(Categories!C:C,MATCH(D2538,Categories!D:D,0))</f>
        <v>22</v>
      </c>
      <c r="D2538" s="88" t="s">
        <v>51</v>
      </c>
      <c r="E2538">
        <v>12022</v>
      </c>
    </row>
    <row r="2539" spans="1:5" x14ac:dyDescent="0.4">
      <c r="A2539" t="s">
        <v>204</v>
      </c>
      <c r="B2539" t="s">
        <v>203</v>
      </c>
      <c r="C2539">
        <f>INDEX(Categories!C:C,MATCH(D2539,Categories!D:D,0))</f>
        <v>23</v>
      </c>
      <c r="D2539" s="88" t="s">
        <v>52</v>
      </c>
      <c r="E2539">
        <v>0</v>
      </c>
    </row>
    <row r="2540" spans="1:5" x14ac:dyDescent="0.4">
      <c r="A2540" t="s">
        <v>204</v>
      </c>
      <c r="B2540" t="s">
        <v>203</v>
      </c>
      <c r="C2540">
        <f>INDEX(Categories!C:C,MATCH(D2540,Categories!D:D,0))</f>
        <v>24</v>
      </c>
      <c r="D2540" s="88" t="s">
        <v>53</v>
      </c>
      <c r="E2540">
        <v>0</v>
      </c>
    </row>
    <row r="2541" spans="1:5" x14ac:dyDescent="0.4">
      <c r="A2541" t="s">
        <v>204</v>
      </c>
      <c r="B2541" t="s">
        <v>203</v>
      </c>
      <c r="C2541">
        <f>INDEX(Categories!C:C,MATCH(D2541,Categories!D:D,0))</f>
        <v>25</v>
      </c>
      <c r="D2541" s="88" t="s">
        <v>56</v>
      </c>
      <c r="E2541">
        <v>2942</v>
      </c>
    </row>
    <row r="2542" spans="1:5" x14ac:dyDescent="0.4">
      <c r="A2542" t="s">
        <v>204</v>
      </c>
      <c r="B2542" t="s">
        <v>203</v>
      </c>
      <c r="C2542">
        <f>INDEX(Categories!C:C,MATCH(D2542,Categories!D:D,0))</f>
        <v>5</v>
      </c>
      <c r="D2542" s="88" t="s">
        <v>32</v>
      </c>
      <c r="E2542">
        <v>589265</v>
      </c>
    </row>
    <row r="2543" spans="1:5" x14ac:dyDescent="0.4">
      <c r="A2543" t="s">
        <v>204</v>
      </c>
      <c r="B2543" t="s">
        <v>203</v>
      </c>
      <c r="C2543">
        <f>INDEX(Categories!C:C,MATCH(D2543,Categories!D:D,0))</f>
        <v>8</v>
      </c>
      <c r="D2543" s="88" t="s">
        <v>36</v>
      </c>
      <c r="E2543">
        <v>0</v>
      </c>
    </row>
    <row r="2544" spans="1:5" x14ac:dyDescent="0.4">
      <c r="A2544" t="s">
        <v>204</v>
      </c>
      <c r="B2544" t="s">
        <v>203</v>
      </c>
      <c r="C2544">
        <f>INDEX(Categories!C:C,MATCH(D2544,Categories!D:D,0))</f>
        <v>9</v>
      </c>
      <c r="D2544" s="88" t="s">
        <v>37</v>
      </c>
      <c r="E2544">
        <v>0</v>
      </c>
    </row>
    <row r="2545" spans="1:5" x14ac:dyDescent="0.4">
      <c r="A2545" t="s">
        <v>204</v>
      </c>
      <c r="B2545" t="s">
        <v>203</v>
      </c>
      <c r="C2545">
        <f>INDEX(Categories!C:C,MATCH(D2545,Categories!D:D,0))</f>
        <v>11</v>
      </c>
      <c r="D2545" s="88" t="s">
        <v>601</v>
      </c>
      <c r="E2545">
        <v>52000</v>
      </c>
    </row>
    <row r="2546" spans="1:5" x14ac:dyDescent="0.4">
      <c r="A2546" t="s">
        <v>204</v>
      </c>
      <c r="B2546" t="s">
        <v>203</v>
      </c>
      <c r="C2546">
        <f>INDEX(Categories!C:C,MATCH(D2546,Categories!D:D,0))</f>
        <v>12</v>
      </c>
      <c r="D2546" s="88" t="s">
        <v>602</v>
      </c>
      <c r="E2546">
        <v>54000</v>
      </c>
    </row>
    <row r="2547" spans="1:5" x14ac:dyDescent="0.4">
      <c r="A2547" t="s">
        <v>204</v>
      </c>
      <c r="B2547" t="s">
        <v>203</v>
      </c>
      <c r="C2547">
        <f>INDEX(Categories!C:C,MATCH(D2547,Categories!D:D,0))</f>
        <v>13</v>
      </c>
      <c r="D2547" s="88" t="s">
        <v>604</v>
      </c>
      <c r="E2547">
        <v>104128</v>
      </c>
    </row>
    <row r="2548" spans="1:5" x14ac:dyDescent="0.4">
      <c r="A2548" t="s">
        <v>204</v>
      </c>
      <c r="B2548" t="s">
        <v>203</v>
      </c>
      <c r="C2548">
        <f>INDEX(Categories!C:C,MATCH(D2548,Categories!D:D,0))</f>
        <v>14</v>
      </c>
      <c r="D2548" s="88" t="s">
        <v>41</v>
      </c>
      <c r="E2548">
        <v>413</v>
      </c>
    </row>
    <row r="2549" spans="1:5" x14ac:dyDescent="0.4">
      <c r="A2549" t="s">
        <v>204</v>
      </c>
      <c r="B2549" t="s">
        <v>203</v>
      </c>
      <c r="C2549">
        <f>INDEX(Categories!C:C,MATCH(D2549,Categories!D:D,0))</f>
        <v>19</v>
      </c>
      <c r="D2549" s="88" t="s">
        <v>48</v>
      </c>
      <c r="E2549">
        <v>0</v>
      </c>
    </row>
    <row r="2550" spans="1:5" x14ac:dyDescent="0.4">
      <c r="A2550" t="s">
        <v>204</v>
      </c>
      <c r="B2550" t="s">
        <v>203</v>
      </c>
      <c r="C2550">
        <f>INDEX(Categories!C:C,MATCH(D2550,Categories!D:D,0))</f>
        <v>26</v>
      </c>
      <c r="D2550" s="88" t="s">
        <v>57</v>
      </c>
      <c r="E2550">
        <v>28650</v>
      </c>
    </row>
    <row r="2551" spans="1:5" x14ac:dyDescent="0.4">
      <c r="A2551" t="s">
        <v>204</v>
      </c>
      <c r="B2551" t="s">
        <v>203</v>
      </c>
      <c r="C2551">
        <f>INDEX(Categories!C:C,MATCH(D2551,Categories!D:D,0))</f>
        <v>27</v>
      </c>
      <c r="D2551" s="88" t="s">
        <v>58</v>
      </c>
      <c r="E2551">
        <v>0</v>
      </c>
    </row>
    <row r="2552" spans="1:5" x14ac:dyDescent="0.4">
      <c r="A2552" t="s">
        <v>204</v>
      </c>
      <c r="B2552" t="s">
        <v>203</v>
      </c>
      <c r="C2552">
        <f>INDEX(Categories!C:C,MATCH(D2552,Categories!D:D,0))</f>
        <v>28</v>
      </c>
      <c r="D2552" s="88" t="s">
        <v>59</v>
      </c>
      <c r="E2552">
        <v>0</v>
      </c>
    </row>
    <row r="2553" spans="1:5" x14ac:dyDescent="0.4">
      <c r="A2553" t="s">
        <v>204</v>
      </c>
      <c r="B2553" t="s">
        <v>203</v>
      </c>
      <c r="C2553">
        <f>INDEX(Categories!C:C,MATCH(D2553,Categories!D:D,0))</f>
        <v>29</v>
      </c>
      <c r="D2553" s="88" t="s">
        <v>92</v>
      </c>
      <c r="E2553">
        <v>9698</v>
      </c>
    </row>
    <row r="2554" spans="1:5" x14ac:dyDescent="0.4">
      <c r="A2554" t="s">
        <v>207</v>
      </c>
      <c r="B2554" t="s">
        <v>206</v>
      </c>
      <c r="C2554">
        <f>INDEX(Categories!C:C,MATCH(D2554,Categories!D:D,0))</f>
        <v>1</v>
      </c>
      <c r="D2554" s="88" t="s">
        <v>595</v>
      </c>
      <c r="E2554">
        <v>150000</v>
      </c>
    </row>
    <row r="2555" spans="1:5" x14ac:dyDescent="0.4">
      <c r="A2555" t="s">
        <v>207</v>
      </c>
      <c r="B2555" t="s">
        <v>206</v>
      </c>
      <c r="C2555">
        <f>INDEX(Categories!C:C,MATCH(D2555,Categories!D:D,0))</f>
        <v>2</v>
      </c>
      <c r="D2555" s="88" t="s">
        <v>597</v>
      </c>
      <c r="E2555">
        <v>25000</v>
      </c>
    </row>
    <row r="2556" spans="1:5" x14ac:dyDescent="0.4">
      <c r="A2556" t="s">
        <v>207</v>
      </c>
      <c r="B2556" t="s">
        <v>206</v>
      </c>
      <c r="C2556">
        <f>INDEX(Categories!C:C,MATCH(D2556,Categories!D:D,0))</f>
        <v>3</v>
      </c>
      <c r="D2556" s="88" t="s">
        <v>30</v>
      </c>
      <c r="E2556">
        <v>0</v>
      </c>
    </row>
    <row r="2557" spans="1:5" x14ac:dyDescent="0.4">
      <c r="A2557" t="s">
        <v>207</v>
      </c>
      <c r="B2557" t="s">
        <v>206</v>
      </c>
      <c r="C2557">
        <f>INDEX(Categories!C:C,MATCH(D2557,Categories!D:D,0))</f>
        <v>4</v>
      </c>
      <c r="D2557" s="88" t="s">
        <v>31</v>
      </c>
      <c r="E2557">
        <v>0</v>
      </c>
    </row>
    <row r="2558" spans="1:5" x14ac:dyDescent="0.4">
      <c r="A2558" t="s">
        <v>207</v>
      </c>
      <c r="B2558" t="s">
        <v>206</v>
      </c>
      <c r="C2558">
        <f>INDEX(Categories!C:C,MATCH(D2558,Categories!D:D,0))</f>
        <v>6</v>
      </c>
      <c r="D2558" s="88" t="s">
        <v>34</v>
      </c>
      <c r="E2558">
        <v>40000</v>
      </c>
    </row>
    <row r="2559" spans="1:5" x14ac:dyDescent="0.4">
      <c r="A2559" t="s">
        <v>207</v>
      </c>
      <c r="B2559" t="s">
        <v>206</v>
      </c>
      <c r="C2559">
        <f>INDEX(Categories!C:C,MATCH(D2559,Categories!D:D,0))</f>
        <v>7</v>
      </c>
      <c r="D2559" s="88" t="s">
        <v>35</v>
      </c>
      <c r="E2559">
        <v>100000</v>
      </c>
    </row>
    <row r="2560" spans="1:5" x14ac:dyDescent="0.4">
      <c r="A2560" t="s">
        <v>207</v>
      </c>
      <c r="B2560" t="s">
        <v>206</v>
      </c>
      <c r="C2560">
        <f>INDEX(Categories!C:C,MATCH(D2560,Categories!D:D,0))</f>
        <v>10</v>
      </c>
      <c r="D2560" s="88" t="s">
        <v>38</v>
      </c>
      <c r="E2560">
        <v>150000</v>
      </c>
    </row>
    <row r="2561" spans="1:5" x14ac:dyDescent="0.4">
      <c r="A2561" t="s">
        <v>207</v>
      </c>
      <c r="B2561" t="s">
        <v>206</v>
      </c>
      <c r="C2561">
        <f>INDEX(Categories!C:C,MATCH(D2561,Categories!D:D,0))</f>
        <v>15</v>
      </c>
      <c r="D2561" s="88" t="s">
        <v>42</v>
      </c>
      <c r="E2561">
        <v>0</v>
      </c>
    </row>
    <row r="2562" spans="1:5" x14ac:dyDescent="0.4">
      <c r="A2562" t="s">
        <v>207</v>
      </c>
      <c r="B2562" t="s">
        <v>206</v>
      </c>
      <c r="C2562">
        <f>INDEX(Categories!C:C,MATCH(D2562,Categories!D:D,0))</f>
        <v>16</v>
      </c>
      <c r="D2562" s="88" t="s">
        <v>45</v>
      </c>
      <c r="E2562">
        <v>20000</v>
      </c>
    </row>
    <row r="2563" spans="1:5" x14ac:dyDescent="0.4">
      <c r="A2563" t="s">
        <v>207</v>
      </c>
      <c r="B2563" t="s">
        <v>206</v>
      </c>
      <c r="C2563">
        <f>INDEX(Categories!C:C,MATCH(D2563,Categories!D:D,0))</f>
        <v>17</v>
      </c>
      <c r="D2563" s="88" t="s">
        <v>46</v>
      </c>
      <c r="E2563">
        <v>0</v>
      </c>
    </row>
    <row r="2564" spans="1:5" x14ac:dyDescent="0.4">
      <c r="A2564" t="s">
        <v>207</v>
      </c>
      <c r="B2564" t="s">
        <v>206</v>
      </c>
      <c r="C2564">
        <f>INDEX(Categories!C:C,MATCH(D2564,Categories!D:D,0))</f>
        <v>18</v>
      </c>
      <c r="D2564" s="88" t="s">
        <v>47</v>
      </c>
      <c r="E2564">
        <v>0</v>
      </c>
    </row>
    <row r="2565" spans="1:5" x14ac:dyDescent="0.4">
      <c r="A2565" t="s">
        <v>207</v>
      </c>
      <c r="B2565" t="s">
        <v>206</v>
      </c>
      <c r="C2565">
        <f>INDEX(Categories!C:C,MATCH(D2565,Categories!D:D,0))</f>
        <v>20</v>
      </c>
      <c r="D2565" s="88" t="s">
        <v>49</v>
      </c>
      <c r="E2565">
        <v>10000</v>
      </c>
    </row>
    <row r="2566" spans="1:5" x14ac:dyDescent="0.4">
      <c r="A2566" t="s">
        <v>207</v>
      </c>
      <c r="B2566" t="s">
        <v>206</v>
      </c>
      <c r="C2566">
        <f>INDEX(Categories!C:C,MATCH(D2566,Categories!D:D,0))</f>
        <v>21</v>
      </c>
      <c r="D2566" s="88" t="s">
        <v>50</v>
      </c>
      <c r="E2566">
        <v>0</v>
      </c>
    </row>
    <row r="2567" spans="1:5" x14ac:dyDescent="0.4">
      <c r="A2567" t="s">
        <v>207</v>
      </c>
      <c r="B2567" t="s">
        <v>206</v>
      </c>
      <c r="C2567">
        <f>INDEX(Categories!C:C,MATCH(D2567,Categories!D:D,0))</f>
        <v>22</v>
      </c>
      <c r="D2567" s="88" t="s">
        <v>51</v>
      </c>
      <c r="E2567">
        <v>20000</v>
      </c>
    </row>
    <row r="2568" spans="1:5" x14ac:dyDescent="0.4">
      <c r="A2568" t="s">
        <v>207</v>
      </c>
      <c r="B2568" t="s">
        <v>206</v>
      </c>
      <c r="C2568">
        <f>INDEX(Categories!C:C,MATCH(D2568,Categories!D:D,0))</f>
        <v>23</v>
      </c>
      <c r="D2568" s="88" t="s">
        <v>52</v>
      </c>
      <c r="E2568">
        <v>5000</v>
      </c>
    </row>
    <row r="2569" spans="1:5" x14ac:dyDescent="0.4">
      <c r="A2569" t="s">
        <v>207</v>
      </c>
      <c r="B2569" t="s">
        <v>206</v>
      </c>
      <c r="C2569">
        <f>INDEX(Categories!C:C,MATCH(D2569,Categories!D:D,0))</f>
        <v>24</v>
      </c>
      <c r="D2569" s="88" t="s">
        <v>53</v>
      </c>
      <c r="E2569">
        <v>0</v>
      </c>
    </row>
    <row r="2570" spans="1:5" x14ac:dyDescent="0.4">
      <c r="A2570" t="s">
        <v>207</v>
      </c>
      <c r="B2570" t="s">
        <v>206</v>
      </c>
      <c r="C2570">
        <f>INDEX(Categories!C:C,MATCH(D2570,Categories!D:D,0))</f>
        <v>25</v>
      </c>
      <c r="D2570" s="88" t="s">
        <v>56</v>
      </c>
      <c r="E2570">
        <v>0</v>
      </c>
    </row>
    <row r="2571" spans="1:5" x14ac:dyDescent="0.4">
      <c r="A2571" t="s">
        <v>207</v>
      </c>
      <c r="B2571" t="s">
        <v>206</v>
      </c>
      <c r="C2571">
        <f>INDEX(Categories!C:C,MATCH(D2571,Categories!D:D,0))</f>
        <v>5</v>
      </c>
      <c r="D2571" s="88" t="s">
        <v>32</v>
      </c>
      <c r="E2571">
        <v>40000</v>
      </c>
    </row>
    <row r="2572" spans="1:5" x14ac:dyDescent="0.4">
      <c r="A2572" t="s">
        <v>207</v>
      </c>
      <c r="B2572" t="s">
        <v>206</v>
      </c>
      <c r="C2572">
        <f>INDEX(Categories!C:C,MATCH(D2572,Categories!D:D,0))</f>
        <v>8</v>
      </c>
      <c r="D2572" s="88" t="s">
        <v>36</v>
      </c>
      <c r="E2572">
        <v>0</v>
      </c>
    </row>
    <row r="2573" spans="1:5" x14ac:dyDescent="0.4">
      <c r="A2573" t="s">
        <v>207</v>
      </c>
      <c r="B2573" t="s">
        <v>206</v>
      </c>
      <c r="C2573">
        <f>INDEX(Categories!C:C,MATCH(D2573,Categories!D:D,0))</f>
        <v>9</v>
      </c>
      <c r="D2573" s="88" t="s">
        <v>37</v>
      </c>
      <c r="E2573">
        <v>0</v>
      </c>
    </row>
    <row r="2574" spans="1:5" x14ac:dyDescent="0.4">
      <c r="A2574" t="s">
        <v>207</v>
      </c>
      <c r="B2574" t="s">
        <v>206</v>
      </c>
      <c r="C2574">
        <f>INDEX(Categories!C:C,MATCH(D2574,Categories!D:D,0))</f>
        <v>11</v>
      </c>
      <c r="D2574" s="88" t="s">
        <v>601</v>
      </c>
      <c r="E2574">
        <v>70000</v>
      </c>
    </row>
    <row r="2575" spans="1:5" x14ac:dyDescent="0.4">
      <c r="A2575" t="s">
        <v>207</v>
      </c>
      <c r="B2575" t="s">
        <v>206</v>
      </c>
      <c r="C2575">
        <f>INDEX(Categories!C:C,MATCH(D2575,Categories!D:D,0))</f>
        <v>12</v>
      </c>
      <c r="D2575" s="88" t="s">
        <v>602</v>
      </c>
      <c r="E2575">
        <v>20000</v>
      </c>
    </row>
    <row r="2576" spans="1:5" x14ac:dyDescent="0.4">
      <c r="A2576" t="s">
        <v>207</v>
      </c>
      <c r="B2576" t="s">
        <v>206</v>
      </c>
      <c r="C2576">
        <f>INDEX(Categories!C:C,MATCH(D2576,Categories!D:D,0))</f>
        <v>13</v>
      </c>
      <c r="D2576" s="88" t="s">
        <v>604</v>
      </c>
      <c r="E2576">
        <v>60000</v>
      </c>
    </row>
    <row r="2577" spans="1:5" x14ac:dyDescent="0.4">
      <c r="A2577" t="s">
        <v>207</v>
      </c>
      <c r="B2577" t="s">
        <v>206</v>
      </c>
      <c r="C2577">
        <f>INDEX(Categories!C:C,MATCH(D2577,Categories!D:D,0))</f>
        <v>14</v>
      </c>
      <c r="D2577" s="88" t="s">
        <v>41</v>
      </c>
      <c r="E2577">
        <v>0</v>
      </c>
    </row>
    <row r="2578" spans="1:5" x14ac:dyDescent="0.4">
      <c r="A2578" t="s">
        <v>207</v>
      </c>
      <c r="B2578" t="s">
        <v>206</v>
      </c>
      <c r="C2578">
        <f>INDEX(Categories!C:C,MATCH(D2578,Categories!D:D,0))</f>
        <v>19</v>
      </c>
      <c r="D2578" s="88" t="s">
        <v>48</v>
      </c>
      <c r="E2578">
        <v>10000</v>
      </c>
    </row>
    <row r="2579" spans="1:5" x14ac:dyDescent="0.4">
      <c r="A2579" t="s">
        <v>207</v>
      </c>
      <c r="B2579" t="s">
        <v>206</v>
      </c>
      <c r="C2579">
        <f>INDEX(Categories!C:C,MATCH(D2579,Categories!D:D,0))</f>
        <v>26</v>
      </c>
      <c r="D2579" s="88" t="s">
        <v>57</v>
      </c>
      <c r="E2579">
        <v>0</v>
      </c>
    </row>
    <row r="2580" spans="1:5" x14ac:dyDescent="0.4">
      <c r="A2580" t="s">
        <v>207</v>
      </c>
      <c r="B2580" t="s">
        <v>206</v>
      </c>
      <c r="C2580">
        <f>INDEX(Categories!C:C,MATCH(D2580,Categories!D:D,0))</f>
        <v>27</v>
      </c>
      <c r="D2580" s="88" t="s">
        <v>58</v>
      </c>
      <c r="E2580">
        <v>0</v>
      </c>
    </row>
    <row r="2581" spans="1:5" x14ac:dyDescent="0.4">
      <c r="A2581" t="s">
        <v>207</v>
      </c>
      <c r="B2581" t="s">
        <v>206</v>
      </c>
      <c r="C2581">
        <f>INDEX(Categories!C:C,MATCH(D2581,Categories!D:D,0))</f>
        <v>28</v>
      </c>
      <c r="D2581" s="88" t="s">
        <v>59</v>
      </c>
      <c r="E2581">
        <v>0</v>
      </c>
    </row>
    <row r="2582" spans="1:5" x14ac:dyDescent="0.4">
      <c r="A2582" t="s">
        <v>207</v>
      </c>
      <c r="B2582" t="s">
        <v>206</v>
      </c>
      <c r="C2582">
        <f>INDEX(Categories!C:C,MATCH(D2582,Categories!D:D,0))</f>
        <v>29</v>
      </c>
      <c r="D2582" s="88" t="s">
        <v>92</v>
      </c>
      <c r="E2582">
        <v>60000</v>
      </c>
    </row>
    <row r="2583" spans="1:5" x14ac:dyDescent="0.4">
      <c r="A2583" t="s">
        <v>721</v>
      </c>
      <c r="B2583" t="s">
        <v>722</v>
      </c>
      <c r="C2583">
        <f>INDEX(Categories!C:C,MATCH(D2583,Categories!D:D,0))</f>
        <v>1</v>
      </c>
      <c r="D2583" s="88" t="s">
        <v>595</v>
      </c>
      <c r="E2583">
        <v>92608</v>
      </c>
    </row>
    <row r="2584" spans="1:5" x14ac:dyDescent="0.4">
      <c r="A2584" t="s">
        <v>721</v>
      </c>
      <c r="B2584" t="s">
        <v>722</v>
      </c>
      <c r="C2584">
        <f>INDEX(Categories!C:C,MATCH(D2584,Categories!D:D,0))</f>
        <v>2</v>
      </c>
      <c r="D2584" s="88" t="s">
        <v>597</v>
      </c>
      <c r="E2584">
        <v>0</v>
      </c>
    </row>
    <row r="2585" spans="1:5" x14ac:dyDescent="0.4">
      <c r="A2585" t="s">
        <v>721</v>
      </c>
      <c r="B2585" t="s">
        <v>722</v>
      </c>
      <c r="C2585">
        <f>INDEX(Categories!C:C,MATCH(D2585,Categories!D:D,0))</f>
        <v>3</v>
      </c>
      <c r="D2585" s="88" t="s">
        <v>30</v>
      </c>
      <c r="E2585">
        <v>0</v>
      </c>
    </row>
    <row r="2586" spans="1:5" x14ac:dyDescent="0.4">
      <c r="A2586" t="s">
        <v>721</v>
      </c>
      <c r="B2586" t="s">
        <v>722</v>
      </c>
      <c r="C2586">
        <f>INDEX(Categories!C:C,MATCH(D2586,Categories!D:D,0))</f>
        <v>4</v>
      </c>
      <c r="D2586" s="88" t="s">
        <v>31</v>
      </c>
      <c r="E2586">
        <v>157</v>
      </c>
    </row>
    <row r="2587" spans="1:5" x14ac:dyDescent="0.4">
      <c r="A2587" t="s">
        <v>721</v>
      </c>
      <c r="B2587" t="s">
        <v>722</v>
      </c>
      <c r="C2587">
        <f>INDEX(Categories!C:C,MATCH(D2587,Categories!D:D,0))</f>
        <v>6</v>
      </c>
      <c r="D2587" s="88" t="s">
        <v>34</v>
      </c>
      <c r="E2587">
        <v>0</v>
      </c>
    </row>
    <row r="2588" spans="1:5" x14ac:dyDescent="0.4">
      <c r="A2588" t="s">
        <v>721</v>
      </c>
      <c r="B2588" t="s">
        <v>722</v>
      </c>
      <c r="C2588">
        <f>INDEX(Categories!C:C,MATCH(D2588,Categories!D:D,0))</f>
        <v>7</v>
      </c>
      <c r="D2588" s="88" t="s">
        <v>35</v>
      </c>
      <c r="E2588">
        <v>29638</v>
      </c>
    </row>
    <row r="2589" spans="1:5" x14ac:dyDescent="0.4">
      <c r="A2589" t="s">
        <v>721</v>
      </c>
      <c r="B2589" t="s">
        <v>722</v>
      </c>
      <c r="C2589">
        <f>INDEX(Categories!C:C,MATCH(D2589,Categories!D:D,0))</f>
        <v>10</v>
      </c>
      <c r="D2589" s="88" t="s">
        <v>38</v>
      </c>
      <c r="E2589">
        <v>6800</v>
      </c>
    </row>
    <row r="2590" spans="1:5" x14ac:dyDescent="0.4">
      <c r="A2590" t="s">
        <v>721</v>
      </c>
      <c r="B2590" t="s">
        <v>722</v>
      </c>
      <c r="C2590">
        <f>INDEX(Categories!C:C,MATCH(D2590,Categories!D:D,0))</f>
        <v>15</v>
      </c>
      <c r="D2590" s="88" t="s">
        <v>42</v>
      </c>
      <c r="E2590">
        <v>0</v>
      </c>
    </row>
    <row r="2591" spans="1:5" x14ac:dyDescent="0.4">
      <c r="A2591" t="s">
        <v>721</v>
      </c>
      <c r="B2591" t="s">
        <v>722</v>
      </c>
      <c r="C2591">
        <f>INDEX(Categories!C:C,MATCH(D2591,Categories!D:D,0))</f>
        <v>16</v>
      </c>
      <c r="D2591" s="88" t="s">
        <v>45</v>
      </c>
      <c r="E2591">
        <v>2000</v>
      </c>
    </row>
    <row r="2592" spans="1:5" x14ac:dyDescent="0.4">
      <c r="A2592" t="s">
        <v>721</v>
      </c>
      <c r="B2592" t="s">
        <v>722</v>
      </c>
      <c r="C2592">
        <f>INDEX(Categories!C:C,MATCH(D2592,Categories!D:D,0))</f>
        <v>17</v>
      </c>
      <c r="D2592" s="88" t="s">
        <v>46</v>
      </c>
      <c r="E2592">
        <v>0</v>
      </c>
    </row>
    <row r="2593" spans="1:5" x14ac:dyDescent="0.4">
      <c r="A2593" t="s">
        <v>721</v>
      </c>
      <c r="B2593" t="s">
        <v>722</v>
      </c>
      <c r="C2593">
        <f>INDEX(Categories!C:C,MATCH(D2593,Categories!D:D,0))</f>
        <v>18</v>
      </c>
      <c r="D2593" s="88" t="s">
        <v>47</v>
      </c>
      <c r="E2593">
        <v>0</v>
      </c>
    </row>
    <row r="2594" spans="1:5" x14ac:dyDescent="0.4">
      <c r="A2594" t="s">
        <v>721</v>
      </c>
      <c r="B2594" t="s">
        <v>722</v>
      </c>
      <c r="C2594">
        <f>INDEX(Categories!C:C,MATCH(D2594,Categories!D:D,0))</f>
        <v>20</v>
      </c>
      <c r="D2594" s="88" t="s">
        <v>49</v>
      </c>
      <c r="E2594">
        <v>0</v>
      </c>
    </row>
    <row r="2595" spans="1:5" x14ac:dyDescent="0.4">
      <c r="A2595" t="s">
        <v>721</v>
      </c>
      <c r="B2595" t="s">
        <v>722</v>
      </c>
      <c r="C2595">
        <f>INDEX(Categories!C:C,MATCH(D2595,Categories!D:D,0))</f>
        <v>21</v>
      </c>
      <c r="D2595" s="88" t="s">
        <v>50</v>
      </c>
      <c r="E2595">
        <v>0</v>
      </c>
    </row>
    <row r="2596" spans="1:5" x14ac:dyDescent="0.4">
      <c r="A2596" t="s">
        <v>721</v>
      </c>
      <c r="B2596" t="s">
        <v>722</v>
      </c>
      <c r="C2596">
        <f>INDEX(Categories!C:C,MATCH(D2596,Categories!D:D,0))</f>
        <v>22</v>
      </c>
      <c r="D2596" s="88" t="s">
        <v>51</v>
      </c>
      <c r="E2596">
        <v>1500</v>
      </c>
    </row>
    <row r="2597" spans="1:5" x14ac:dyDescent="0.4">
      <c r="A2597" t="s">
        <v>721</v>
      </c>
      <c r="B2597" t="s">
        <v>722</v>
      </c>
      <c r="C2597">
        <f>INDEX(Categories!C:C,MATCH(D2597,Categories!D:D,0))</f>
        <v>23</v>
      </c>
      <c r="D2597" s="88" t="s">
        <v>52</v>
      </c>
      <c r="E2597">
        <v>0</v>
      </c>
    </row>
    <row r="2598" spans="1:5" x14ac:dyDescent="0.4">
      <c r="A2598" t="s">
        <v>721</v>
      </c>
      <c r="B2598" t="s">
        <v>722</v>
      </c>
      <c r="C2598">
        <f>INDEX(Categories!C:C,MATCH(D2598,Categories!D:D,0))</f>
        <v>24</v>
      </c>
      <c r="D2598" s="88" t="s">
        <v>53</v>
      </c>
      <c r="E2598">
        <v>0</v>
      </c>
    </row>
    <row r="2599" spans="1:5" x14ac:dyDescent="0.4">
      <c r="A2599" t="s">
        <v>721</v>
      </c>
      <c r="B2599" t="s">
        <v>722</v>
      </c>
      <c r="C2599">
        <f>INDEX(Categories!C:C,MATCH(D2599,Categories!D:D,0))</f>
        <v>25</v>
      </c>
      <c r="D2599" s="88" t="s">
        <v>56</v>
      </c>
      <c r="E2599">
        <v>9807</v>
      </c>
    </row>
    <row r="2600" spans="1:5" x14ac:dyDescent="0.4">
      <c r="A2600" t="s">
        <v>721</v>
      </c>
      <c r="B2600" t="s">
        <v>722</v>
      </c>
      <c r="C2600">
        <f>INDEX(Categories!C:C,MATCH(D2600,Categories!D:D,0))</f>
        <v>5</v>
      </c>
      <c r="D2600" s="88" t="s">
        <v>32</v>
      </c>
      <c r="E2600">
        <v>16829</v>
      </c>
    </row>
    <row r="2601" spans="1:5" x14ac:dyDescent="0.4">
      <c r="A2601" t="s">
        <v>721</v>
      </c>
      <c r="B2601" t="s">
        <v>722</v>
      </c>
      <c r="C2601">
        <f>INDEX(Categories!C:C,MATCH(D2601,Categories!D:D,0))</f>
        <v>8</v>
      </c>
      <c r="D2601" s="88" t="s">
        <v>36</v>
      </c>
      <c r="E2601">
        <v>0</v>
      </c>
    </row>
    <row r="2602" spans="1:5" x14ac:dyDescent="0.4">
      <c r="A2602" t="s">
        <v>721</v>
      </c>
      <c r="B2602" t="s">
        <v>722</v>
      </c>
      <c r="C2602">
        <f>INDEX(Categories!C:C,MATCH(D2602,Categories!D:D,0))</f>
        <v>9</v>
      </c>
      <c r="D2602" s="88" t="s">
        <v>37</v>
      </c>
      <c r="E2602">
        <v>0</v>
      </c>
    </row>
    <row r="2603" spans="1:5" x14ac:dyDescent="0.4">
      <c r="A2603" t="s">
        <v>721</v>
      </c>
      <c r="B2603" t="s">
        <v>722</v>
      </c>
      <c r="C2603">
        <f>INDEX(Categories!C:C,MATCH(D2603,Categories!D:D,0))</f>
        <v>11</v>
      </c>
      <c r="D2603" s="88" t="s">
        <v>601</v>
      </c>
      <c r="E2603">
        <v>0</v>
      </c>
    </row>
    <row r="2604" spans="1:5" x14ac:dyDescent="0.4">
      <c r="A2604" t="s">
        <v>721</v>
      </c>
      <c r="B2604" t="s">
        <v>722</v>
      </c>
      <c r="C2604">
        <f>INDEX(Categories!C:C,MATCH(D2604,Categories!D:D,0))</f>
        <v>12</v>
      </c>
      <c r="D2604" s="88" t="s">
        <v>602</v>
      </c>
      <c r="E2604">
        <v>0</v>
      </c>
    </row>
    <row r="2605" spans="1:5" x14ac:dyDescent="0.4">
      <c r="A2605" t="s">
        <v>721</v>
      </c>
      <c r="B2605" t="s">
        <v>722</v>
      </c>
      <c r="C2605">
        <f>INDEX(Categories!C:C,MATCH(D2605,Categories!D:D,0))</f>
        <v>13</v>
      </c>
      <c r="D2605" s="88" t="s">
        <v>604</v>
      </c>
      <c r="E2605">
        <v>14591</v>
      </c>
    </row>
    <row r="2606" spans="1:5" x14ac:dyDescent="0.4">
      <c r="A2606" t="s">
        <v>721</v>
      </c>
      <c r="B2606" t="s">
        <v>722</v>
      </c>
      <c r="C2606">
        <f>INDEX(Categories!C:C,MATCH(D2606,Categories!D:D,0))</f>
        <v>14</v>
      </c>
      <c r="D2606" s="88" t="s">
        <v>41</v>
      </c>
      <c r="E2606">
        <v>0</v>
      </c>
    </row>
    <row r="2607" spans="1:5" x14ac:dyDescent="0.4">
      <c r="A2607" t="s">
        <v>721</v>
      </c>
      <c r="B2607" t="s">
        <v>722</v>
      </c>
      <c r="C2607">
        <f>INDEX(Categories!C:C,MATCH(D2607,Categories!D:D,0))</f>
        <v>19</v>
      </c>
      <c r="D2607" s="88" t="s">
        <v>48</v>
      </c>
      <c r="E2607">
        <v>0</v>
      </c>
    </row>
    <row r="2608" spans="1:5" x14ac:dyDescent="0.4">
      <c r="A2608" t="s">
        <v>721</v>
      </c>
      <c r="B2608" t="s">
        <v>722</v>
      </c>
      <c r="C2608">
        <f>INDEX(Categories!C:C,MATCH(D2608,Categories!D:D,0))</f>
        <v>26</v>
      </c>
      <c r="D2608" s="88" t="s">
        <v>57</v>
      </c>
      <c r="E2608">
        <v>0</v>
      </c>
    </row>
    <row r="2609" spans="1:5" x14ac:dyDescent="0.4">
      <c r="A2609" t="s">
        <v>721</v>
      </c>
      <c r="B2609" t="s">
        <v>722</v>
      </c>
      <c r="C2609">
        <f>INDEX(Categories!C:C,MATCH(D2609,Categories!D:D,0))</f>
        <v>27</v>
      </c>
      <c r="D2609" s="88" t="s">
        <v>58</v>
      </c>
      <c r="E2609">
        <v>0</v>
      </c>
    </row>
    <row r="2610" spans="1:5" x14ac:dyDescent="0.4">
      <c r="A2610" t="s">
        <v>721</v>
      </c>
      <c r="B2610" t="s">
        <v>722</v>
      </c>
      <c r="C2610">
        <f>INDEX(Categories!C:C,MATCH(D2610,Categories!D:D,0))</f>
        <v>28</v>
      </c>
      <c r="D2610" s="88" t="s">
        <v>59</v>
      </c>
      <c r="E2610">
        <v>0</v>
      </c>
    </row>
    <row r="2611" spans="1:5" x14ac:dyDescent="0.4">
      <c r="A2611" t="s">
        <v>721</v>
      </c>
      <c r="B2611" t="s">
        <v>722</v>
      </c>
      <c r="C2611">
        <f>INDEX(Categories!C:C,MATCH(D2611,Categories!D:D,0))</f>
        <v>29</v>
      </c>
      <c r="D2611" s="88" t="s">
        <v>92</v>
      </c>
      <c r="E2611">
        <v>0</v>
      </c>
    </row>
    <row r="2612" spans="1:5" x14ac:dyDescent="0.4">
      <c r="A2612" t="s">
        <v>210</v>
      </c>
      <c r="B2612" t="s">
        <v>209</v>
      </c>
      <c r="C2612">
        <f>INDEX(Categories!C:C,MATCH(D2612,Categories!D:D,0))</f>
        <v>1</v>
      </c>
      <c r="D2612" s="88" t="s">
        <v>595</v>
      </c>
      <c r="E2612">
        <v>9924</v>
      </c>
    </row>
    <row r="2613" spans="1:5" x14ac:dyDescent="0.4">
      <c r="A2613" t="s">
        <v>210</v>
      </c>
      <c r="B2613" t="s">
        <v>209</v>
      </c>
      <c r="C2613">
        <f>INDEX(Categories!C:C,MATCH(D2613,Categories!D:D,0))</f>
        <v>2</v>
      </c>
      <c r="D2613" s="88" t="s">
        <v>597</v>
      </c>
      <c r="E2613">
        <v>0</v>
      </c>
    </row>
    <row r="2614" spans="1:5" x14ac:dyDescent="0.4">
      <c r="A2614" t="s">
        <v>210</v>
      </c>
      <c r="B2614" t="s">
        <v>209</v>
      </c>
      <c r="C2614">
        <f>INDEX(Categories!C:C,MATCH(D2614,Categories!D:D,0))</f>
        <v>3</v>
      </c>
      <c r="D2614" s="88" t="s">
        <v>30</v>
      </c>
      <c r="E2614">
        <v>0</v>
      </c>
    </row>
    <row r="2615" spans="1:5" x14ac:dyDescent="0.4">
      <c r="A2615" t="s">
        <v>210</v>
      </c>
      <c r="B2615" t="s">
        <v>209</v>
      </c>
      <c r="C2615">
        <f>INDEX(Categories!C:C,MATCH(D2615,Categories!D:D,0))</f>
        <v>4</v>
      </c>
      <c r="D2615" s="88" t="s">
        <v>31</v>
      </c>
      <c r="E2615">
        <v>0</v>
      </c>
    </row>
    <row r="2616" spans="1:5" x14ac:dyDescent="0.4">
      <c r="A2616" t="s">
        <v>210</v>
      </c>
      <c r="B2616" t="s">
        <v>209</v>
      </c>
      <c r="C2616">
        <f>INDEX(Categories!C:C,MATCH(D2616,Categories!D:D,0))</f>
        <v>6</v>
      </c>
      <c r="D2616" s="88" t="s">
        <v>34</v>
      </c>
      <c r="E2616">
        <v>0</v>
      </c>
    </row>
    <row r="2617" spans="1:5" x14ac:dyDescent="0.4">
      <c r="A2617" t="s">
        <v>210</v>
      </c>
      <c r="B2617" t="s">
        <v>209</v>
      </c>
      <c r="C2617">
        <f>INDEX(Categories!C:C,MATCH(D2617,Categories!D:D,0))</f>
        <v>7</v>
      </c>
      <c r="D2617" s="88" t="s">
        <v>35</v>
      </c>
      <c r="E2617">
        <v>1853</v>
      </c>
    </row>
    <row r="2618" spans="1:5" x14ac:dyDescent="0.4">
      <c r="A2618" t="s">
        <v>210</v>
      </c>
      <c r="B2618" t="s">
        <v>209</v>
      </c>
      <c r="C2618">
        <f>INDEX(Categories!C:C,MATCH(D2618,Categories!D:D,0))</f>
        <v>10</v>
      </c>
      <c r="D2618" s="88" t="s">
        <v>38</v>
      </c>
      <c r="E2618">
        <v>2586</v>
      </c>
    </row>
    <row r="2619" spans="1:5" x14ac:dyDescent="0.4">
      <c r="A2619" t="s">
        <v>210</v>
      </c>
      <c r="B2619" t="s">
        <v>209</v>
      </c>
      <c r="C2619">
        <f>INDEX(Categories!C:C,MATCH(D2619,Categories!D:D,0))</f>
        <v>15</v>
      </c>
      <c r="D2619" s="88" t="s">
        <v>42</v>
      </c>
      <c r="E2619">
        <v>0</v>
      </c>
    </row>
    <row r="2620" spans="1:5" x14ac:dyDescent="0.4">
      <c r="A2620" t="s">
        <v>210</v>
      </c>
      <c r="B2620" t="s">
        <v>209</v>
      </c>
      <c r="C2620">
        <f>INDEX(Categories!C:C,MATCH(D2620,Categories!D:D,0))</f>
        <v>16</v>
      </c>
      <c r="D2620" s="88" t="s">
        <v>45</v>
      </c>
      <c r="E2620">
        <v>0</v>
      </c>
    </row>
    <row r="2621" spans="1:5" x14ac:dyDescent="0.4">
      <c r="A2621" t="s">
        <v>210</v>
      </c>
      <c r="B2621" t="s">
        <v>209</v>
      </c>
      <c r="C2621">
        <f>INDEX(Categories!C:C,MATCH(D2621,Categories!D:D,0))</f>
        <v>17</v>
      </c>
      <c r="D2621" s="88" t="s">
        <v>46</v>
      </c>
      <c r="E2621">
        <v>0</v>
      </c>
    </row>
    <row r="2622" spans="1:5" x14ac:dyDescent="0.4">
      <c r="A2622" t="s">
        <v>210</v>
      </c>
      <c r="B2622" t="s">
        <v>209</v>
      </c>
      <c r="C2622">
        <f>INDEX(Categories!C:C,MATCH(D2622,Categories!D:D,0))</f>
        <v>18</v>
      </c>
      <c r="D2622" s="88" t="s">
        <v>47</v>
      </c>
      <c r="E2622">
        <v>0</v>
      </c>
    </row>
    <row r="2623" spans="1:5" x14ac:dyDescent="0.4">
      <c r="A2623" t="s">
        <v>210</v>
      </c>
      <c r="B2623" t="s">
        <v>209</v>
      </c>
      <c r="C2623">
        <f>INDEX(Categories!C:C,MATCH(D2623,Categories!D:D,0))</f>
        <v>20</v>
      </c>
      <c r="D2623" s="88" t="s">
        <v>49</v>
      </c>
      <c r="E2623">
        <v>0</v>
      </c>
    </row>
    <row r="2624" spans="1:5" x14ac:dyDescent="0.4">
      <c r="A2624" t="s">
        <v>210</v>
      </c>
      <c r="B2624" t="s">
        <v>209</v>
      </c>
      <c r="C2624">
        <f>INDEX(Categories!C:C,MATCH(D2624,Categories!D:D,0))</f>
        <v>21</v>
      </c>
      <c r="D2624" s="88" t="s">
        <v>50</v>
      </c>
      <c r="E2624">
        <v>0</v>
      </c>
    </row>
    <row r="2625" spans="1:5" x14ac:dyDescent="0.4">
      <c r="A2625" t="s">
        <v>210</v>
      </c>
      <c r="B2625" t="s">
        <v>209</v>
      </c>
      <c r="C2625">
        <f>INDEX(Categories!C:C,MATCH(D2625,Categories!D:D,0))</f>
        <v>22</v>
      </c>
      <c r="D2625" s="88" t="s">
        <v>51</v>
      </c>
      <c r="E2625">
        <v>224</v>
      </c>
    </row>
    <row r="2626" spans="1:5" x14ac:dyDescent="0.4">
      <c r="A2626" t="s">
        <v>210</v>
      </c>
      <c r="B2626" t="s">
        <v>209</v>
      </c>
      <c r="C2626">
        <f>INDEX(Categories!C:C,MATCH(D2626,Categories!D:D,0))</f>
        <v>23</v>
      </c>
      <c r="D2626" s="88" t="s">
        <v>52</v>
      </c>
      <c r="E2626">
        <v>2316</v>
      </c>
    </row>
    <row r="2627" spans="1:5" x14ac:dyDescent="0.4">
      <c r="A2627" t="s">
        <v>210</v>
      </c>
      <c r="B2627" t="s">
        <v>209</v>
      </c>
      <c r="C2627">
        <f>INDEX(Categories!C:C,MATCH(D2627,Categories!D:D,0))</f>
        <v>24</v>
      </c>
      <c r="D2627" s="88" t="s">
        <v>53</v>
      </c>
      <c r="E2627">
        <v>0</v>
      </c>
    </row>
    <row r="2628" spans="1:5" x14ac:dyDescent="0.4">
      <c r="A2628" t="s">
        <v>210</v>
      </c>
      <c r="B2628" t="s">
        <v>209</v>
      </c>
      <c r="C2628">
        <f>INDEX(Categories!C:C,MATCH(D2628,Categories!D:D,0))</f>
        <v>25</v>
      </c>
      <c r="D2628" s="88" t="s">
        <v>56</v>
      </c>
      <c r="E2628">
        <v>0</v>
      </c>
    </row>
    <row r="2629" spans="1:5" x14ac:dyDescent="0.4">
      <c r="A2629" t="s">
        <v>210</v>
      </c>
      <c r="B2629" t="s">
        <v>209</v>
      </c>
      <c r="C2629">
        <f>INDEX(Categories!C:C,MATCH(D2629,Categories!D:D,0))</f>
        <v>5</v>
      </c>
      <c r="D2629" s="88" t="s">
        <v>32</v>
      </c>
      <c r="E2629">
        <v>2214</v>
      </c>
    </row>
    <row r="2630" spans="1:5" x14ac:dyDescent="0.4">
      <c r="A2630" t="s">
        <v>210</v>
      </c>
      <c r="B2630" t="s">
        <v>209</v>
      </c>
      <c r="C2630">
        <f>INDEX(Categories!C:C,MATCH(D2630,Categories!D:D,0))</f>
        <v>8</v>
      </c>
      <c r="D2630" s="88" t="s">
        <v>36</v>
      </c>
      <c r="E2630">
        <v>0</v>
      </c>
    </row>
    <row r="2631" spans="1:5" x14ac:dyDescent="0.4">
      <c r="A2631" t="s">
        <v>210</v>
      </c>
      <c r="B2631" t="s">
        <v>209</v>
      </c>
      <c r="C2631">
        <f>INDEX(Categories!C:C,MATCH(D2631,Categories!D:D,0))</f>
        <v>9</v>
      </c>
      <c r="D2631" s="88" t="s">
        <v>37</v>
      </c>
      <c r="E2631">
        <v>0</v>
      </c>
    </row>
    <row r="2632" spans="1:5" x14ac:dyDescent="0.4">
      <c r="A2632" t="s">
        <v>210</v>
      </c>
      <c r="B2632" t="s">
        <v>209</v>
      </c>
      <c r="C2632">
        <f>INDEX(Categories!C:C,MATCH(D2632,Categories!D:D,0))</f>
        <v>11</v>
      </c>
      <c r="D2632" s="88" t="s">
        <v>601</v>
      </c>
      <c r="E2632">
        <v>0</v>
      </c>
    </row>
    <row r="2633" spans="1:5" x14ac:dyDescent="0.4">
      <c r="A2633" t="s">
        <v>210</v>
      </c>
      <c r="B2633" t="s">
        <v>209</v>
      </c>
      <c r="C2633">
        <f>INDEX(Categories!C:C,MATCH(D2633,Categories!D:D,0))</f>
        <v>12</v>
      </c>
      <c r="D2633" s="88" t="s">
        <v>602</v>
      </c>
      <c r="E2633">
        <v>0</v>
      </c>
    </row>
    <row r="2634" spans="1:5" x14ac:dyDescent="0.4">
      <c r="A2634" t="s">
        <v>210</v>
      </c>
      <c r="B2634" t="s">
        <v>209</v>
      </c>
      <c r="C2634">
        <f>INDEX(Categories!C:C,MATCH(D2634,Categories!D:D,0))</f>
        <v>13</v>
      </c>
      <c r="D2634" s="88" t="s">
        <v>604</v>
      </c>
      <c r="E2634">
        <v>0</v>
      </c>
    </row>
    <row r="2635" spans="1:5" x14ac:dyDescent="0.4">
      <c r="A2635" t="s">
        <v>210</v>
      </c>
      <c r="B2635" t="s">
        <v>209</v>
      </c>
      <c r="C2635">
        <f>INDEX(Categories!C:C,MATCH(D2635,Categories!D:D,0))</f>
        <v>14</v>
      </c>
      <c r="D2635" s="88" t="s">
        <v>41</v>
      </c>
      <c r="E2635">
        <v>0</v>
      </c>
    </row>
    <row r="2636" spans="1:5" x14ac:dyDescent="0.4">
      <c r="A2636" t="s">
        <v>210</v>
      </c>
      <c r="B2636" t="s">
        <v>209</v>
      </c>
      <c r="C2636">
        <f>INDEX(Categories!C:C,MATCH(D2636,Categories!D:D,0))</f>
        <v>19</v>
      </c>
      <c r="D2636" s="88" t="s">
        <v>48</v>
      </c>
      <c r="E2636">
        <v>0</v>
      </c>
    </row>
    <row r="2637" spans="1:5" x14ac:dyDescent="0.4">
      <c r="A2637" t="s">
        <v>210</v>
      </c>
      <c r="B2637" t="s">
        <v>209</v>
      </c>
      <c r="C2637">
        <f>INDEX(Categories!C:C,MATCH(D2637,Categories!D:D,0))</f>
        <v>26</v>
      </c>
      <c r="D2637" s="88" t="s">
        <v>57</v>
      </c>
      <c r="E2637">
        <v>0</v>
      </c>
    </row>
    <row r="2638" spans="1:5" x14ac:dyDescent="0.4">
      <c r="A2638" t="s">
        <v>210</v>
      </c>
      <c r="B2638" t="s">
        <v>209</v>
      </c>
      <c r="C2638">
        <f>INDEX(Categories!C:C,MATCH(D2638,Categories!D:D,0))</f>
        <v>27</v>
      </c>
      <c r="D2638" s="88" t="s">
        <v>58</v>
      </c>
      <c r="E2638">
        <v>0</v>
      </c>
    </row>
    <row r="2639" spans="1:5" x14ac:dyDescent="0.4">
      <c r="A2639" t="s">
        <v>210</v>
      </c>
      <c r="B2639" t="s">
        <v>209</v>
      </c>
      <c r="C2639">
        <f>INDEX(Categories!C:C,MATCH(D2639,Categories!D:D,0))</f>
        <v>28</v>
      </c>
      <c r="D2639" s="88" t="s">
        <v>59</v>
      </c>
      <c r="E2639">
        <v>0</v>
      </c>
    </row>
    <row r="2640" spans="1:5" x14ac:dyDescent="0.4">
      <c r="A2640" t="s">
        <v>210</v>
      </c>
      <c r="B2640" t="s">
        <v>209</v>
      </c>
      <c r="C2640">
        <f>INDEX(Categories!C:C,MATCH(D2640,Categories!D:D,0))</f>
        <v>29</v>
      </c>
      <c r="D2640" s="88" t="s">
        <v>92</v>
      </c>
      <c r="E2640">
        <v>4000</v>
      </c>
    </row>
    <row r="2641" spans="1:5" x14ac:dyDescent="0.4">
      <c r="A2641" t="s">
        <v>723</v>
      </c>
      <c r="B2641" t="s">
        <v>724</v>
      </c>
      <c r="C2641">
        <f>INDEX(Categories!C:C,MATCH(D2641,Categories!D:D,0))</f>
        <v>1</v>
      </c>
      <c r="D2641" s="88" t="s">
        <v>595</v>
      </c>
      <c r="E2641">
        <v>5000</v>
      </c>
    </row>
    <row r="2642" spans="1:5" x14ac:dyDescent="0.4">
      <c r="A2642" t="s">
        <v>723</v>
      </c>
      <c r="B2642" t="s">
        <v>724</v>
      </c>
      <c r="C2642">
        <f>INDEX(Categories!C:C,MATCH(D2642,Categories!D:D,0))</f>
        <v>2</v>
      </c>
      <c r="D2642" s="88" t="s">
        <v>597</v>
      </c>
      <c r="E2642">
        <v>0</v>
      </c>
    </row>
    <row r="2643" spans="1:5" x14ac:dyDescent="0.4">
      <c r="A2643" t="s">
        <v>723</v>
      </c>
      <c r="B2643" t="s">
        <v>724</v>
      </c>
      <c r="C2643">
        <f>INDEX(Categories!C:C,MATCH(D2643,Categories!D:D,0))</f>
        <v>3</v>
      </c>
      <c r="D2643" s="88" t="s">
        <v>30</v>
      </c>
      <c r="E2643">
        <v>0</v>
      </c>
    </row>
    <row r="2644" spans="1:5" x14ac:dyDescent="0.4">
      <c r="A2644" t="s">
        <v>723</v>
      </c>
      <c r="B2644" t="s">
        <v>724</v>
      </c>
      <c r="C2644">
        <f>INDEX(Categories!C:C,MATCH(D2644,Categories!D:D,0))</f>
        <v>4</v>
      </c>
      <c r="D2644" s="88" t="s">
        <v>31</v>
      </c>
      <c r="E2644">
        <v>1000</v>
      </c>
    </row>
    <row r="2645" spans="1:5" x14ac:dyDescent="0.4">
      <c r="A2645" t="s">
        <v>723</v>
      </c>
      <c r="B2645" t="s">
        <v>724</v>
      </c>
      <c r="C2645">
        <f>INDEX(Categories!C:C,MATCH(D2645,Categories!D:D,0))</f>
        <v>6</v>
      </c>
      <c r="D2645" s="88" t="s">
        <v>34</v>
      </c>
      <c r="E2645">
        <v>0</v>
      </c>
    </row>
    <row r="2646" spans="1:5" x14ac:dyDescent="0.4">
      <c r="A2646" t="s">
        <v>723</v>
      </c>
      <c r="B2646" t="s">
        <v>724</v>
      </c>
      <c r="C2646">
        <f>INDEX(Categories!C:C,MATCH(D2646,Categories!D:D,0))</f>
        <v>7</v>
      </c>
      <c r="D2646" s="88" t="s">
        <v>35</v>
      </c>
      <c r="E2646">
        <v>8000</v>
      </c>
    </row>
    <row r="2647" spans="1:5" x14ac:dyDescent="0.4">
      <c r="A2647" t="s">
        <v>723</v>
      </c>
      <c r="B2647" t="s">
        <v>724</v>
      </c>
      <c r="C2647">
        <f>INDEX(Categories!C:C,MATCH(D2647,Categories!D:D,0))</f>
        <v>10</v>
      </c>
      <c r="D2647" s="88" t="s">
        <v>38</v>
      </c>
      <c r="E2647">
        <v>8000</v>
      </c>
    </row>
    <row r="2648" spans="1:5" x14ac:dyDescent="0.4">
      <c r="A2648" t="s">
        <v>723</v>
      </c>
      <c r="B2648" t="s">
        <v>724</v>
      </c>
      <c r="C2648">
        <f>INDEX(Categories!C:C,MATCH(D2648,Categories!D:D,0))</f>
        <v>15</v>
      </c>
      <c r="D2648" s="88" t="s">
        <v>42</v>
      </c>
      <c r="E2648">
        <v>0</v>
      </c>
    </row>
    <row r="2649" spans="1:5" x14ac:dyDescent="0.4">
      <c r="A2649" t="s">
        <v>723</v>
      </c>
      <c r="B2649" t="s">
        <v>724</v>
      </c>
      <c r="C2649">
        <f>INDEX(Categories!C:C,MATCH(D2649,Categories!D:D,0))</f>
        <v>16</v>
      </c>
      <c r="D2649" s="88" t="s">
        <v>45</v>
      </c>
      <c r="E2649">
        <v>0</v>
      </c>
    </row>
    <row r="2650" spans="1:5" x14ac:dyDescent="0.4">
      <c r="A2650" t="s">
        <v>723</v>
      </c>
      <c r="B2650" t="s">
        <v>724</v>
      </c>
      <c r="C2650">
        <f>INDEX(Categories!C:C,MATCH(D2650,Categories!D:D,0))</f>
        <v>17</v>
      </c>
      <c r="D2650" s="88" t="s">
        <v>46</v>
      </c>
      <c r="E2650">
        <v>0</v>
      </c>
    </row>
    <row r="2651" spans="1:5" x14ac:dyDescent="0.4">
      <c r="A2651" t="s">
        <v>723</v>
      </c>
      <c r="B2651" t="s">
        <v>724</v>
      </c>
      <c r="C2651">
        <f>INDEX(Categories!C:C,MATCH(D2651,Categories!D:D,0))</f>
        <v>18</v>
      </c>
      <c r="D2651" s="88" t="s">
        <v>47</v>
      </c>
      <c r="E2651">
        <v>0</v>
      </c>
    </row>
    <row r="2652" spans="1:5" x14ac:dyDescent="0.4">
      <c r="A2652" t="s">
        <v>723</v>
      </c>
      <c r="B2652" t="s">
        <v>724</v>
      </c>
      <c r="C2652">
        <f>INDEX(Categories!C:C,MATCH(D2652,Categories!D:D,0))</f>
        <v>20</v>
      </c>
      <c r="D2652" s="88" t="s">
        <v>49</v>
      </c>
      <c r="E2652">
        <v>0</v>
      </c>
    </row>
    <row r="2653" spans="1:5" x14ac:dyDescent="0.4">
      <c r="A2653" t="s">
        <v>723</v>
      </c>
      <c r="B2653" t="s">
        <v>724</v>
      </c>
      <c r="C2653">
        <f>INDEX(Categories!C:C,MATCH(D2653,Categories!D:D,0))</f>
        <v>21</v>
      </c>
      <c r="D2653" s="88" t="s">
        <v>50</v>
      </c>
      <c r="E2653">
        <v>0</v>
      </c>
    </row>
    <row r="2654" spans="1:5" x14ac:dyDescent="0.4">
      <c r="A2654" t="s">
        <v>723</v>
      </c>
      <c r="B2654" t="s">
        <v>724</v>
      </c>
      <c r="C2654">
        <f>INDEX(Categories!C:C,MATCH(D2654,Categories!D:D,0))</f>
        <v>22</v>
      </c>
      <c r="D2654" s="88" t="s">
        <v>51</v>
      </c>
      <c r="E2654">
        <v>0</v>
      </c>
    </row>
    <row r="2655" spans="1:5" x14ac:dyDescent="0.4">
      <c r="A2655" t="s">
        <v>723</v>
      </c>
      <c r="B2655" t="s">
        <v>724</v>
      </c>
      <c r="C2655">
        <f>INDEX(Categories!C:C,MATCH(D2655,Categories!D:D,0))</f>
        <v>23</v>
      </c>
      <c r="D2655" s="88" t="s">
        <v>52</v>
      </c>
      <c r="E2655">
        <v>0</v>
      </c>
    </row>
    <row r="2656" spans="1:5" x14ac:dyDescent="0.4">
      <c r="A2656" t="s">
        <v>723</v>
      </c>
      <c r="B2656" t="s">
        <v>724</v>
      </c>
      <c r="C2656">
        <f>INDEX(Categories!C:C,MATCH(D2656,Categories!D:D,0))</f>
        <v>24</v>
      </c>
      <c r="D2656" s="88" t="s">
        <v>53</v>
      </c>
      <c r="E2656">
        <v>0</v>
      </c>
    </row>
    <row r="2657" spans="1:5" x14ac:dyDescent="0.4">
      <c r="A2657" t="s">
        <v>723</v>
      </c>
      <c r="B2657" t="s">
        <v>724</v>
      </c>
      <c r="C2657">
        <f>INDEX(Categories!C:C,MATCH(D2657,Categories!D:D,0))</f>
        <v>25</v>
      </c>
      <c r="D2657" s="88" t="s">
        <v>56</v>
      </c>
      <c r="E2657">
        <v>0</v>
      </c>
    </row>
    <row r="2658" spans="1:5" x14ac:dyDescent="0.4">
      <c r="A2658" t="s">
        <v>723</v>
      </c>
      <c r="B2658" t="s">
        <v>724</v>
      </c>
      <c r="C2658">
        <f>INDEX(Categories!C:C,MATCH(D2658,Categories!D:D,0))</f>
        <v>5</v>
      </c>
      <c r="D2658" s="88" t="s">
        <v>32</v>
      </c>
      <c r="E2658">
        <v>22500</v>
      </c>
    </row>
    <row r="2659" spans="1:5" x14ac:dyDescent="0.4">
      <c r="A2659" t="s">
        <v>723</v>
      </c>
      <c r="B2659" t="s">
        <v>724</v>
      </c>
      <c r="C2659">
        <f>INDEX(Categories!C:C,MATCH(D2659,Categories!D:D,0))</f>
        <v>8</v>
      </c>
      <c r="D2659" s="88" t="s">
        <v>36</v>
      </c>
      <c r="E2659">
        <v>2000</v>
      </c>
    </row>
    <row r="2660" spans="1:5" x14ac:dyDescent="0.4">
      <c r="A2660" t="s">
        <v>723</v>
      </c>
      <c r="B2660" t="s">
        <v>724</v>
      </c>
      <c r="C2660">
        <f>INDEX(Categories!C:C,MATCH(D2660,Categories!D:D,0))</f>
        <v>9</v>
      </c>
      <c r="D2660" s="88" t="s">
        <v>37</v>
      </c>
      <c r="E2660">
        <v>0</v>
      </c>
    </row>
    <row r="2661" spans="1:5" x14ac:dyDescent="0.4">
      <c r="A2661" t="s">
        <v>723</v>
      </c>
      <c r="B2661" t="s">
        <v>724</v>
      </c>
      <c r="C2661">
        <f>INDEX(Categories!C:C,MATCH(D2661,Categories!D:D,0))</f>
        <v>11</v>
      </c>
      <c r="D2661" s="88" t="s">
        <v>601</v>
      </c>
      <c r="E2661">
        <v>0</v>
      </c>
    </row>
    <row r="2662" spans="1:5" x14ac:dyDescent="0.4">
      <c r="A2662" t="s">
        <v>723</v>
      </c>
      <c r="B2662" t="s">
        <v>724</v>
      </c>
      <c r="C2662">
        <f>INDEX(Categories!C:C,MATCH(D2662,Categories!D:D,0))</f>
        <v>12</v>
      </c>
      <c r="D2662" s="88" t="s">
        <v>602</v>
      </c>
      <c r="E2662">
        <v>0</v>
      </c>
    </row>
    <row r="2663" spans="1:5" x14ac:dyDescent="0.4">
      <c r="A2663" t="s">
        <v>723</v>
      </c>
      <c r="B2663" t="s">
        <v>724</v>
      </c>
      <c r="C2663">
        <f>INDEX(Categories!C:C,MATCH(D2663,Categories!D:D,0))</f>
        <v>13</v>
      </c>
      <c r="D2663" s="88" t="s">
        <v>604</v>
      </c>
      <c r="E2663">
        <v>0</v>
      </c>
    </row>
    <row r="2664" spans="1:5" x14ac:dyDescent="0.4">
      <c r="A2664" t="s">
        <v>723</v>
      </c>
      <c r="B2664" t="s">
        <v>724</v>
      </c>
      <c r="C2664">
        <f>INDEX(Categories!C:C,MATCH(D2664,Categories!D:D,0))</f>
        <v>14</v>
      </c>
      <c r="D2664" s="88" t="s">
        <v>41</v>
      </c>
      <c r="E2664">
        <v>0</v>
      </c>
    </row>
    <row r="2665" spans="1:5" x14ac:dyDescent="0.4">
      <c r="A2665" t="s">
        <v>723</v>
      </c>
      <c r="B2665" t="s">
        <v>724</v>
      </c>
      <c r="C2665">
        <f>INDEX(Categories!C:C,MATCH(D2665,Categories!D:D,0))</f>
        <v>19</v>
      </c>
      <c r="D2665" s="88" t="s">
        <v>48</v>
      </c>
      <c r="E2665">
        <v>0</v>
      </c>
    </row>
    <row r="2666" spans="1:5" x14ac:dyDescent="0.4">
      <c r="A2666" t="s">
        <v>723</v>
      </c>
      <c r="B2666" t="s">
        <v>724</v>
      </c>
      <c r="C2666">
        <f>INDEX(Categories!C:C,MATCH(D2666,Categories!D:D,0))</f>
        <v>26</v>
      </c>
      <c r="D2666" s="88" t="s">
        <v>57</v>
      </c>
      <c r="E2666">
        <v>0</v>
      </c>
    </row>
    <row r="2667" spans="1:5" x14ac:dyDescent="0.4">
      <c r="A2667" t="s">
        <v>723</v>
      </c>
      <c r="B2667" t="s">
        <v>724</v>
      </c>
      <c r="C2667">
        <f>INDEX(Categories!C:C,MATCH(D2667,Categories!D:D,0))</f>
        <v>27</v>
      </c>
      <c r="D2667" s="88" t="s">
        <v>58</v>
      </c>
      <c r="E2667">
        <v>0</v>
      </c>
    </row>
    <row r="2668" spans="1:5" x14ac:dyDescent="0.4">
      <c r="A2668" t="s">
        <v>723</v>
      </c>
      <c r="B2668" t="s">
        <v>724</v>
      </c>
      <c r="C2668">
        <f>INDEX(Categories!C:C,MATCH(D2668,Categories!D:D,0))</f>
        <v>28</v>
      </c>
      <c r="D2668" s="88" t="s">
        <v>59</v>
      </c>
      <c r="E2668">
        <v>0</v>
      </c>
    </row>
    <row r="2669" spans="1:5" x14ac:dyDescent="0.4">
      <c r="A2669" t="s">
        <v>723</v>
      </c>
      <c r="B2669" t="s">
        <v>724</v>
      </c>
      <c r="C2669">
        <f>INDEX(Categories!C:C,MATCH(D2669,Categories!D:D,0))</f>
        <v>29</v>
      </c>
      <c r="D2669" s="88" t="s">
        <v>92</v>
      </c>
      <c r="E2669">
        <v>0</v>
      </c>
    </row>
    <row r="2670" spans="1:5" x14ac:dyDescent="0.4">
      <c r="A2670" t="s">
        <v>212</v>
      </c>
      <c r="B2670" t="s">
        <v>211</v>
      </c>
      <c r="C2670">
        <f>INDEX(Categories!C:C,MATCH(D2670,Categories!D:D,0))</f>
        <v>1</v>
      </c>
      <c r="D2670" s="88" t="s">
        <v>595</v>
      </c>
      <c r="E2670">
        <v>25511</v>
      </c>
    </row>
    <row r="2671" spans="1:5" x14ac:dyDescent="0.4">
      <c r="A2671" t="s">
        <v>212</v>
      </c>
      <c r="B2671" t="s">
        <v>211</v>
      </c>
      <c r="C2671">
        <f>INDEX(Categories!C:C,MATCH(D2671,Categories!D:D,0))</f>
        <v>2</v>
      </c>
      <c r="D2671" s="88" t="s">
        <v>597</v>
      </c>
      <c r="E2671">
        <v>0</v>
      </c>
    </row>
    <row r="2672" spans="1:5" x14ac:dyDescent="0.4">
      <c r="A2672" t="s">
        <v>212</v>
      </c>
      <c r="B2672" t="s">
        <v>211</v>
      </c>
      <c r="C2672">
        <f>INDEX(Categories!C:C,MATCH(D2672,Categories!D:D,0))</f>
        <v>3</v>
      </c>
      <c r="D2672" s="88" t="s">
        <v>30</v>
      </c>
      <c r="E2672">
        <v>0</v>
      </c>
    </row>
    <row r="2673" spans="1:5" x14ac:dyDescent="0.4">
      <c r="A2673" t="s">
        <v>212</v>
      </c>
      <c r="B2673" t="s">
        <v>211</v>
      </c>
      <c r="C2673">
        <f>INDEX(Categories!C:C,MATCH(D2673,Categories!D:D,0))</f>
        <v>4</v>
      </c>
      <c r="D2673" s="88" t="s">
        <v>31</v>
      </c>
      <c r="E2673">
        <v>10000</v>
      </c>
    </row>
    <row r="2674" spans="1:5" x14ac:dyDescent="0.4">
      <c r="A2674" t="s">
        <v>212</v>
      </c>
      <c r="B2674" t="s">
        <v>211</v>
      </c>
      <c r="C2674">
        <f>INDEX(Categories!C:C,MATCH(D2674,Categories!D:D,0))</f>
        <v>6</v>
      </c>
      <c r="D2674" s="88" t="s">
        <v>34</v>
      </c>
      <c r="E2674">
        <v>0</v>
      </c>
    </row>
    <row r="2675" spans="1:5" x14ac:dyDescent="0.4">
      <c r="A2675" t="s">
        <v>212</v>
      </c>
      <c r="B2675" t="s">
        <v>211</v>
      </c>
      <c r="C2675">
        <f>INDEX(Categories!C:C,MATCH(D2675,Categories!D:D,0))</f>
        <v>7</v>
      </c>
      <c r="D2675" s="88" t="s">
        <v>35</v>
      </c>
      <c r="E2675">
        <v>10765</v>
      </c>
    </row>
    <row r="2676" spans="1:5" x14ac:dyDescent="0.4">
      <c r="A2676" t="s">
        <v>212</v>
      </c>
      <c r="B2676" t="s">
        <v>211</v>
      </c>
      <c r="C2676">
        <f>INDEX(Categories!C:C,MATCH(D2676,Categories!D:D,0))</f>
        <v>10</v>
      </c>
      <c r="D2676" s="88" t="s">
        <v>38</v>
      </c>
      <c r="E2676">
        <v>21159</v>
      </c>
    </row>
    <row r="2677" spans="1:5" x14ac:dyDescent="0.4">
      <c r="A2677" t="s">
        <v>212</v>
      </c>
      <c r="B2677" t="s">
        <v>211</v>
      </c>
      <c r="C2677">
        <f>INDEX(Categories!C:C,MATCH(D2677,Categories!D:D,0))</f>
        <v>15</v>
      </c>
      <c r="D2677" s="88" t="s">
        <v>42</v>
      </c>
      <c r="E2677">
        <v>0</v>
      </c>
    </row>
    <row r="2678" spans="1:5" x14ac:dyDescent="0.4">
      <c r="A2678" t="s">
        <v>212</v>
      </c>
      <c r="B2678" t="s">
        <v>211</v>
      </c>
      <c r="C2678">
        <f>INDEX(Categories!C:C,MATCH(D2678,Categories!D:D,0))</f>
        <v>16</v>
      </c>
      <c r="D2678" s="88" t="s">
        <v>45</v>
      </c>
      <c r="E2678">
        <v>0</v>
      </c>
    </row>
    <row r="2679" spans="1:5" x14ac:dyDescent="0.4">
      <c r="A2679" t="s">
        <v>212</v>
      </c>
      <c r="B2679" t="s">
        <v>211</v>
      </c>
      <c r="C2679">
        <f>INDEX(Categories!C:C,MATCH(D2679,Categories!D:D,0))</f>
        <v>17</v>
      </c>
      <c r="D2679" s="88" t="s">
        <v>46</v>
      </c>
      <c r="E2679">
        <v>0</v>
      </c>
    </row>
    <row r="2680" spans="1:5" x14ac:dyDescent="0.4">
      <c r="A2680" t="s">
        <v>212</v>
      </c>
      <c r="B2680" t="s">
        <v>211</v>
      </c>
      <c r="C2680">
        <f>INDEX(Categories!C:C,MATCH(D2680,Categories!D:D,0))</f>
        <v>18</v>
      </c>
      <c r="D2680" s="88" t="s">
        <v>47</v>
      </c>
      <c r="E2680">
        <v>0</v>
      </c>
    </row>
    <row r="2681" spans="1:5" x14ac:dyDescent="0.4">
      <c r="A2681" t="s">
        <v>212</v>
      </c>
      <c r="B2681" t="s">
        <v>211</v>
      </c>
      <c r="C2681">
        <f>INDEX(Categories!C:C,MATCH(D2681,Categories!D:D,0))</f>
        <v>20</v>
      </c>
      <c r="D2681" s="88" t="s">
        <v>49</v>
      </c>
      <c r="E2681">
        <v>0</v>
      </c>
    </row>
    <row r="2682" spans="1:5" x14ac:dyDescent="0.4">
      <c r="A2682" t="s">
        <v>212</v>
      </c>
      <c r="B2682" t="s">
        <v>211</v>
      </c>
      <c r="C2682">
        <f>INDEX(Categories!C:C,MATCH(D2682,Categories!D:D,0))</f>
        <v>21</v>
      </c>
      <c r="D2682" s="88" t="s">
        <v>50</v>
      </c>
      <c r="E2682">
        <v>0</v>
      </c>
    </row>
    <row r="2683" spans="1:5" x14ac:dyDescent="0.4">
      <c r="A2683" t="s">
        <v>212</v>
      </c>
      <c r="B2683" t="s">
        <v>211</v>
      </c>
      <c r="C2683">
        <f>INDEX(Categories!C:C,MATCH(D2683,Categories!D:D,0))</f>
        <v>22</v>
      </c>
      <c r="D2683" s="88" t="s">
        <v>51</v>
      </c>
      <c r="E2683">
        <v>1089</v>
      </c>
    </row>
    <row r="2684" spans="1:5" x14ac:dyDescent="0.4">
      <c r="A2684" t="s">
        <v>212</v>
      </c>
      <c r="B2684" t="s">
        <v>211</v>
      </c>
      <c r="C2684">
        <f>INDEX(Categories!C:C,MATCH(D2684,Categories!D:D,0))</f>
        <v>23</v>
      </c>
      <c r="D2684" s="88" t="s">
        <v>52</v>
      </c>
      <c r="E2684">
        <v>0</v>
      </c>
    </row>
    <row r="2685" spans="1:5" x14ac:dyDescent="0.4">
      <c r="A2685" t="s">
        <v>212</v>
      </c>
      <c r="B2685" t="s">
        <v>211</v>
      </c>
      <c r="C2685">
        <f>INDEX(Categories!C:C,MATCH(D2685,Categories!D:D,0))</f>
        <v>24</v>
      </c>
      <c r="D2685" s="88" t="s">
        <v>53</v>
      </c>
      <c r="E2685">
        <v>0</v>
      </c>
    </row>
    <row r="2686" spans="1:5" x14ac:dyDescent="0.4">
      <c r="A2686" t="s">
        <v>212</v>
      </c>
      <c r="B2686" t="s">
        <v>211</v>
      </c>
      <c r="C2686">
        <f>INDEX(Categories!C:C,MATCH(D2686,Categories!D:D,0))</f>
        <v>25</v>
      </c>
      <c r="D2686" s="88" t="s">
        <v>56</v>
      </c>
      <c r="E2686">
        <v>1285</v>
      </c>
    </row>
    <row r="2687" spans="1:5" x14ac:dyDescent="0.4">
      <c r="A2687" t="s">
        <v>212</v>
      </c>
      <c r="B2687" t="s">
        <v>211</v>
      </c>
      <c r="C2687">
        <f>INDEX(Categories!C:C,MATCH(D2687,Categories!D:D,0))</f>
        <v>5</v>
      </c>
      <c r="D2687" s="88" t="s">
        <v>32</v>
      </c>
      <c r="E2687">
        <v>0</v>
      </c>
    </row>
    <row r="2688" spans="1:5" x14ac:dyDescent="0.4">
      <c r="A2688" t="s">
        <v>212</v>
      </c>
      <c r="B2688" t="s">
        <v>211</v>
      </c>
      <c r="C2688">
        <f>INDEX(Categories!C:C,MATCH(D2688,Categories!D:D,0))</f>
        <v>8</v>
      </c>
      <c r="D2688" s="88" t="s">
        <v>36</v>
      </c>
      <c r="E2688">
        <v>0</v>
      </c>
    </row>
    <row r="2689" spans="1:5" x14ac:dyDescent="0.4">
      <c r="A2689" t="s">
        <v>212</v>
      </c>
      <c r="B2689" t="s">
        <v>211</v>
      </c>
      <c r="C2689">
        <f>INDEX(Categories!C:C,MATCH(D2689,Categories!D:D,0))</f>
        <v>9</v>
      </c>
      <c r="D2689" s="88" t="s">
        <v>37</v>
      </c>
      <c r="E2689">
        <v>0</v>
      </c>
    </row>
    <row r="2690" spans="1:5" x14ac:dyDescent="0.4">
      <c r="A2690" t="s">
        <v>212</v>
      </c>
      <c r="B2690" t="s">
        <v>211</v>
      </c>
      <c r="C2690">
        <f>INDEX(Categories!C:C,MATCH(D2690,Categories!D:D,0))</f>
        <v>11</v>
      </c>
      <c r="D2690" s="88" t="s">
        <v>601</v>
      </c>
      <c r="E2690">
        <v>0</v>
      </c>
    </row>
    <row r="2691" spans="1:5" x14ac:dyDescent="0.4">
      <c r="A2691" t="s">
        <v>212</v>
      </c>
      <c r="B2691" t="s">
        <v>211</v>
      </c>
      <c r="C2691">
        <f>INDEX(Categories!C:C,MATCH(D2691,Categories!D:D,0))</f>
        <v>12</v>
      </c>
      <c r="D2691" s="88" t="s">
        <v>602</v>
      </c>
      <c r="E2691">
        <v>0</v>
      </c>
    </row>
    <row r="2692" spans="1:5" x14ac:dyDescent="0.4">
      <c r="A2692" t="s">
        <v>212</v>
      </c>
      <c r="B2692" t="s">
        <v>211</v>
      </c>
      <c r="C2692">
        <f>INDEX(Categories!C:C,MATCH(D2692,Categories!D:D,0))</f>
        <v>13</v>
      </c>
      <c r="D2692" s="88" t="s">
        <v>604</v>
      </c>
      <c r="E2692">
        <v>0</v>
      </c>
    </row>
    <row r="2693" spans="1:5" x14ac:dyDescent="0.4">
      <c r="A2693" t="s">
        <v>212</v>
      </c>
      <c r="B2693" t="s">
        <v>211</v>
      </c>
      <c r="C2693">
        <f>INDEX(Categories!C:C,MATCH(D2693,Categories!D:D,0))</f>
        <v>14</v>
      </c>
      <c r="D2693" s="88" t="s">
        <v>41</v>
      </c>
      <c r="E2693">
        <v>0</v>
      </c>
    </row>
    <row r="2694" spans="1:5" x14ac:dyDescent="0.4">
      <c r="A2694" t="s">
        <v>212</v>
      </c>
      <c r="B2694" t="s">
        <v>211</v>
      </c>
      <c r="C2694">
        <f>INDEX(Categories!C:C,MATCH(D2694,Categories!D:D,0))</f>
        <v>19</v>
      </c>
      <c r="D2694" s="88" t="s">
        <v>48</v>
      </c>
      <c r="E2694">
        <v>0</v>
      </c>
    </row>
    <row r="2695" spans="1:5" x14ac:dyDescent="0.4">
      <c r="A2695" t="s">
        <v>212</v>
      </c>
      <c r="B2695" t="s">
        <v>211</v>
      </c>
      <c r="C2695">
        <f>INDEX(Categories!C:C,MATCH(D2695,Categories!D:D,0))</f>
        <v>26</v>
      </c>
      <c r="D2695" s="88" t="s">
        <v>57</v>
      </c>
      <c r="E2695">
        <v>0</v>
      </c>
    </row>
    <row r="2696" spans="1:5" x14ac:dyDescent="0.4">
      <c r="A2696" t="s">
        <v>212</v>
      </c>
      <c r="B2696" t="s">
        <v>211</v>
      </c>
      <c r="C2696">
        <f>INDEX(Categories!C:C,MATCH(D2696,Categories!D:D,0))</f>
        <v>27</v>
      </c>
      <c r="D2696" s="88" t="s">
        <v>58</v>
      </c>
      <c r="E2696">
        <v>0</v>
      </c>
    </row>
    <row r="2697" spans="1:5" x14ac:dyDescent="0.4">
      <c r="A2697" t="s">
        <v>212</v>
      </c>
      <c r="B2697" t="s">
        <v>211</v>
      </c>
      <c r="C2697">
        <f>INDEX(Categories!C:C,MATCH(D2697,Categories!D:D,0))</f>
        <v>28</v>
      </c>
      <c r="D2697" s="88" t="s">
        <v>59</v>
      </c>
      <c r="E2697">
        <v>0</v>
      </c>
    </row>
    <row r="2698" spans="1:5" x14ac:dyDescent="0.4">
      <c r="A2698" t="s">
        <v>212</v>
      </c>
      <c r="B2698" t="s">
        <v>211</v>
      </c>
      <c r="C2698">
        <f>INDEX(Categories!C:C,MATCH(D2698,Categories!D:D,0))</f>
        <v>29</v>
      </c>
      <c r="D2698" s="88" t="s">
        <v>92</v>
      </c>
      <c r="E2698">
        <v>23686</v>
      </c>
    </row>
    <row r="2699" spans="1:5" x14ac:dyDescent="0.4">
      <c r="A2699" t="s">
        <v>216</v>
      </c>
      <c r="B2699" t="s">
        <v>215</v>
      </c>
      <c r="C2699">
        <f>INDEX(Categories!C:C,MATCH(D2699,Categories!D:D,0))</f>
        <v>1</v>
      </c>
      <c r="D2699" s="88" t="s">
        <v>595</v>
      </c>
      <c r="E2699">
        <v>250000</v>
      </c>
    </row>
    <row r="2700" spans="1:5" x14ac:dyDescent="0.4">
      <c r="A2700" t="s">
        <v>216</v>
      </c>
      <c r="B2700" t="s">
        <v>215</v>
      </c>
      <c r="C2700">
        <f>INDEX(Categories!C:C,MATCH(D2700,Categories!D:D,0))</f>
        <v>2</v>
      </c>
      <c r="D2700" s="88" t="s">
        <v>597</v>
      </c>
      <c r="E2700">
        <v>0</v>
      </c>
    </row>
    <row r="2701" spans="1:5" x14ac:dyDescent="0.4">
      <c r="A2701" t="s">
        <v>216</v>
      </c>
      <c r="B2701" t="s">
        <v>215</v>
      </c>
      <c r="C2701">
        <f>INDEX(Categories!C:C,MATCH(D2701,Categories!D:D,0))</f>
        <v>3</v>
      </c>
      <c r="D2701" s="88" t="s">
        <v>30</v>
      </c>
      <c r="E2701">
        <v>0</v>
      </c>
    </row>
    <row r="2702" spans="1:5" x14ac:dyDescent="0.4">
      <c r="A2702" t="s">
        <v>216</v>
      </c>
      <c r="B2702" t="s">
        <v>215</v>
      </c>
      <c r="C2702">
        <f>INDEX(Categories!C:C,MATCH(D2702,Categories!D:D,0))</f>
        <v>4</v>
      </c>
      <c r="D2702" s="88" t="s">
        <v>31</v>
      </c>
      <c r="E2702">
        <v>0</v>
      </c>
    </row>
    <row r="2703" spans="1:5" x14ac:dyDescent="0.4">
      <c r="A2703" t="s">
        <v>216</v>
      </c>
      <c r="B2703" t="s">
        <v>215</v>
      </c>
      <c r="C2703">
        <f>INDEX(Categories!C:C,MATCH(D2703,Categories!D:D,0))</f>
        <v>6</v>
      </c>
      <c r="D2703" s="88" t="s">
        <v>34</v>
      </c>
      <c r="E2703">
        <v>0</v>
      </c>
    </row>
    <row r="2704" spans="1:5" x14ac:dyDescent="0.4">
      <c r="A2704" t="s">
        <v>216</v>
      </c>
      <c r="B2704" t="s">
        <v>215</v>
      </c>
      <c r="C2704">
        <f>INDEX(Categories!C:C,MATCH(D2704,Categories!D:D,0))</f>
        <v>7</v>
      </c>
      <c r="D2704" s="88" t="s">
        <v>35</v>
      </c>
      <c r="E2704">
        <v>300000</v>
      </c>
    </row>
    <row r="2705" spans="1:5" x14ac:dyDescent="0.4">
      <c r="A2705" t="s">
        <v>216</v>
      </c>
      <c r="B2705" t="s">
        <v>215</v>
      </c>
      <c r="C2705">
        <f>INDEX(Categories!C:C,MATCH(D2705,Categories!D:D,0))</f>
        <v>10</v>
      </c>
      <c r="D2705" s="88" t="s">
        <v>38</v>
      </c>
      <c r="E2705">
        <v>75000</v>
      </c>
    </row>
    <row r="2706" spans="1:5" x14ac:dyDescent="0.4">
      <c r="A2706" t="s">
        <v>216</v>
      </c>
      <c r="B2706" t="s">
        <v>215</v>
      </c>
      <c r="C2706">
        <f>INDEX(Categories!C:C,MATCH(D2706,Categories!D:D,0))</f>
        <v>15</v>
      </c>
      <c r="D2706" s="88" t="s">
        <v>42</v>
      </c>
      <c r="E2706">
        <v>0</v>
      </c>
    </row>
    <row r="2707" spans="1:5" x14ac:dyDescent="0.4">
      <c r="A2707" t="s">
        <v>216</v>
      </c>
      <c r="B2707" t="s">
        <v>215</v>
      </c>
      <c r="C2707">
        <f>INDEX(Categories!C:C,MATCH(D2707,Categories!D:D,0))</f>
        <v>16</v>
      </c>
      <c r="D2707" s="88" t="s">
        <v>45</v>
      </c>
      <c r="E2707">
        <v>25000</v>
      </c>
    </row>
    <row r="2708" spans="1:5" x14ac:dyDescent="0.4">
      <c r="A2708" t="s">
        <v>216</v>
      </c>
      <c r="B2708" t="s">
        <v>215</v>
      </c>
      <c r="C2708">
        <f>INDEX(Categories!C:C,MATCH(D2708,Categories!D:D,0))</f>
        <v>17</v>
      </c>
      <c r="D2708" s="88" t="s">
        <v>46</v>
      </c>
      <c r="E2708">
        <v>1000</v>
      </c>
    </row>
    <row r="2709" spans="1:5" x14ac:dyDescent="0.4">
      <c r="A2709" t="s">
        <v>216</v>
      </c>
      <c r="B2709" t="s">
        <v>215</v>
      </c>
      <c r="C2709">
        <f>INDEX(Categories!C:C,MATCH(D2709,Categories!D:D,0))</f>
        <v>18</v>
      </c>
      <c r="D2709" s="88" t="s">
        <v>47</v>
      </c>
      <c r="E2709">
        <v>5000</v>
      </c>
    </row>
    <row r="2710" spans="1:5" x14ac:dyDescent="0.4">
      <c r="A2710" t="s">
        <v>216</v>
      </c>
      <c r="B2710" t="s">
        <v>215</v>
      </c>
      <c r="C2710">
        <f>INDEX(Categories!C:C,MATCH(D2710,Categories!D:D,0))</f>
        <v>20</v>
      </c>
      <c r="D2710" s="88" t="s">
        <v>49</v>
      </c>
      <c r="E2710">
        <v>1000</v>
      </c>
    </row>
    <row r="2711" spans="1:5" x14ac:dyDescent="0.4">
      <c r="A2711" t="s">
        <v>216</v>
      </c>
      <c r="B2711" t="s">
        <v>215</v>
      </c>
      <c r="C2711">
        <f>INDEX(Categories!C:C,MATCH(D2711,Categories!D:D,0))</f>
        <v>21</v>
      </c>
      <c r="D2711" s="88" t="s">
        <v>50</v>
      </c>
      <c r="E2711">
        <v>0</v>
      </c>
    </row>
    <row r="2712" spans="1:5" x14ac:dyDescent="0.4">
      <c r="A2712" t="s">
        <v>216</v>
      </c>
      <c r="B2712" t="s">
        <v>215</v>
      </c>
      <c r="C2712">
        <f>INDEX(Categories!C:C,MATCH(D2712,Categories!D:D,0))</f>
        <v>22</v>
      </c>
      <c r="D2712" s="88" t="s">
        <v>51</v>
      </c>
      <c r="E2712">
        <v>7000</v>
      </c>
    </row>
    <row r="2713" spans="1:5" x14ac:dyDescent="0.4">
      <c r="A2713" t="s">
        <v>216</v>
      </c>
      <c r="B2713" t="s">
        <v>215</v>
      </c>
      <c r="C2713">
        <f>INDEX(Categories!C:C,MATCH(D2713,Categories!D:D,0))</f>
        <v>23</v>
      </c>
      <c r="D2713" s="88" t="s">
        <v>52</v>
      </c>
      <c r="E2713">
        <v>75000</v>
      </c>
    </row>
    <row r="2714" spans="1:5" x14ac:dyDescent="0.4">
      <c r="A2714" t="s">
        <v>216</v>
      </c>
      <c r="B2714" t="s">
        <v>215</v>
      </c>
      <c r="C2714">
        <f>INDEX(Categories!C:C,MATCH(D2714,Categories!D:D,0))</f>
        <v>24</v>
      </c>
      <c r="D2714" s="88" t="s">
        <v>53</v>
      </c>
      <c r="E2714">
        <v>0</v>
      </c>
    </row>
    <row r="2715" spans="1:5" x14ac:dyDescent="0.4">
      <c r="A2715" t="s">
        <v>216</v>
      </c>
      <c r="B2715" t="s">
        <v>215</v>
      </c>
      <c r="C2715">
        <f>INDEX(Categories!C:C,MATCH(D2715,Categories!D:D,0))</f>
        <v>25</v>
      </c>
      <c r="D2715" s="88" t="s">
        <v>56</v>
      </c>
      <c r="E2715">
        <v>250000</v>
      </c>
    </row>
    <row r="2716" spans="1:5" x14ac:dyDescent="0.4">
      <c r="A2716" t="s">
        <v>216</v>
      </c>
      <c r="B2716" t="s">
        <v>215</v>
      </c>
      <c r="C2716">
        <f>INDEX(Categories!C:C,MATCH(D2716,Categories!D:D,0))</f>
        <v>5</v>
      </c>
      <c r="D2716" s="88" t="s">
        <v>32</v>
      </c>
      <c r="E2716">
        <v>800000</v>
      </c>
    </row>
    <row r="2717" spans="1:5" x14ac:dyDescent="0.4">
      <c r="A2717" t="s">
        <v>216</v>
      </c>
      <c r="B2717" t="s">
        <v>215</v>
      </c>
      <c r="C2717">
        <f>INDEX(Categories!C:C,MATCH(D2717,Categories!D:D,0))</f>
        <v>8</v>
      </c>
      <c r="D2717" s="88" t="s">
        <v>36</v>
      </c>
      <c r="E2717">
        <v>0</v>
      </c>
    </row>
    <row r="2718" spans="1:5" x14ac:dyDescent="0.4">
      <c r="A2718" t="s">
        <v>216</v>
      </c>
      <c r="B2718" t="s">
        <v>215</v>
      </c>
      <c r="C2718">
        <f>INDEX(Categories!C:C,MATCH(D2718,Categories!D:D,0))</f>
        <v>9</v>
      </c>
      <c r="D2718" s="88" t="s">
        <v>37</v>
      </c>
      <c r="E2718">
        <v>0</v>
      </c>
    </row>
    <row r="2719" spans="1:5" x14ac:dyDescent="0.4">
      <c r="A2719" t="s">
        <v>216</v>
      </c>
      <c r="B2719" t="s">
        <v>215</v>
      </c>
      <c r="C2719">
        <f>INDEX(Categories!C:C,MATCH(D2719,Categories!D:D,0))</f>
        <v>11</v>
      </c>
      <c r="D2719" s="88" t="s">
        <v>601</v>
      </c>
      <c r="E2719">
        <v>0</v>
      </c>
    </row>
    <row r="2720" spans="1:5" x14ac:dyDescent="0.4">
      <c r="A2720" t="s">
        <v>216</v>
      </c>
      <c r="B2720" t="s">
        <v>215</v>
      </c>
      <c r="C2720">
        <f>INDEX(Categories!C:C,MATCH(D2720,Categories!D:D,0))</f>
        <v>12</v>
      </c>
      <c r="D2720" s="88" t="s">
        <v>602</v>
      </c>
      <c r="E2720">
        <v>0</v>
      </c>
    </row>
    <row r="2721" spans="1:5" x14ac:dyDescent="0.4">
      <c r="A2721" t="s">
        <v>216</v>
      </c>
      <c r="B2721" t="s">
        <v>215</v>
      </c>
      <c r="C2721">
        <f>INDEX(Categories!C:C,MATCH(D2721,Categories!D:D,0))</f>
        <v>13</v>
      </c>
      <c r="D2721" s="88" t="s">
        <v>604</v>
      </c>
      <c r="E2721">
        <v>200000</v>
      </c>
    </row>
    <row r="2722" spans="1:5" x14ac:dyDescent="0.4">
      <c r="A2722" t="s">
        <v>216</v>
      </c>
      <c r="B2722" t="s">
        <v>215</v>
      </c>
      <c r="C2722">
        <f>INDEX(Categories!C:C,MATCH(D2722,Categories!D:D,0))</f>
        <v>14</v>
      </c>
      <c r="D2722" s="88" t="s">
        <v>41</v>
      </c>
      <c r="E2722">
        <v>45742</v>
      </c>
    </row>
    <row r="2723" spans="1:5" x14ac:dyDescent="0.4">
      <c r="A2723" t="s">
        <v>216</v>
      </c>
      <c r="B2723" t="s">
        <v>215</v>
      </c>
      <c r="C2723">
        <f>INDEX(Categories!C:C,MATCH(D2723,Categories!D:D,0))</f>
        <v>19</v>
      </c>
      <c r="D2723" s="88" t="s">
        <v>48</v>
      </c>
      <c r="E2723">
        <v>10000</v>
      </c>
    </row>
    <row r="2724" spans="1:5" x14ac:dyDescent="0.4">
      <c r="A2724" t="s">
        <v>216</v>
      </c>
      <c r="B2724" t="s">
        <v>215</v>
      </c>
      <c r="C2724">
        <f>INDEX(Categories!C:C,MATCH(D2724,Categories!D:D,0))</f>
        <v>26</v>
      </c>
      <c r="D2724" s="88" t="s">
        <v>57</v>
      </c>
      <c r="E2724">
        <v>0</v>
      </c>
    </row>
    <row r="2725" spans="1:5" x14ac:dyDescent="0.4">
      <c r="A2725" t="s">
        <v>216</v>
      </c>
      <c r="B2725" t="s">
        <v>215</v>
      </c>
      <c r="C2725">
        <f>INDEX(Categories!C:C,MATCH(D2725,Categories!D:D,0))</f>
        <v>27</v>
      </c>
      <c r="D2725" s="88" t="s">
        <v>58</v>
      </c>
      <c r="E2725">
        <v>0</v>
      </c>
    </row>
    <row r="2726" spans="1:5" x14ac:dyDescent="0.4">
      <c r="A2726" t="s">
        <v>216</v>
      </c>
      <c r="B2726" t="s">
        <v>215</v>
      </c>
      <c r="C2726">
        <f>INDEX(Categories!C:C,MATCH(D2726,Categories!D:D,0))</f>
        <v>28</v>
      </c>
      <c r="D2726" s="88" t="s">
        <v>59</v>
      </c>
      <c r="E2726">
        <v>0</v>
      </c>
    </row>
    <row r="2727" spans="1:5" x14ac:dyDescent="0.4">
      <c r="A2727" t="s">
        <v>216</v>
      </c>
      <c r="B2727" t="s">
        <v>215</v>
      </c>
      <c r="C2727">
        <f>INDEX(Categories!C:C,MATCH(D2727,Categories!D:D,0))</f>
        <v>29</v>
      </c>
      <c r="D2727" s="88" t="s">
        <v>92</v>
      </c>
      <c r="E2727">
        <v>300000</v>
      </c>
    </row>
    <row r="2728" spans="1:5" x14ac:dyDescent="0.4">
      <c r="A2728" t="s">
        <v>219</v>
      </c>
      <c r="B2728" t="s">
        <v>218</v>
      </c>
      <c r="C2728">
        <f>INDEX(Categories!C:C,MATCH(D2728,Categories!D:D,0))</f>
        <v>1</v>
      </c>
      <c r="D2728" s="88" t="s">
        <v>595</v>
      </c>
      <c r="E2728">
        <v>20562</v>
      </c>
    </row>
    <row r="2729" spans="1:5" x14ac:dyDescent="0.4">
      <c r="A2729" t="s">
        <v>219</v>
      </c>
      <c r="B2729" t="s">
        <v>218</v>
      </c>
      <c r="C2729">
        <f>INDEX(Categories!C:C,MATCH(D2729,Categories!D:D,0))</f>
        <v>2</v>
      </c>
      <c r="D2729" s="88" t="s">
        <v>597</v>
      </c>
      <c r="E2729">
        <v>0</v>
      </c>
    </row>
    <row r="2730" spans="1:5" x14ac:dyDescent="0.4">
      <c r="A2730" t="s">
        <v>219</v>
      </c>
      <c r="B2730" t="s">
        <v>218</v>
      </c>
      <c r="C2730">
        <f>INDEX(Categories!C:C,MATCH(D2730,Categories!D:D,0))</f>
        <v>3</v>
      </c>
      <c r="D2730" s="88" t="s">
        <v>30</v>
      </c>
      <c r="E2730">
        <v>0</v>
      </c>
    </row>
    <row r="2731" spans="1:5" x14ac:dyDescent="0.4">
      <c r="A2731" t="s">
        <v>219</v>
      </c>
      <c r="B2731" t="s">
        <v>218</v>
      </c>
      <c r="C2731">
        <f>INDEX(Categories!C:C,MATCH(D2731,Categories!D:D,0))</f>
        <v>4</v>
      </c>
      <c r="D2731" s="88" t="s">
        <v>31</v>
      </c>
      <c r="E2731">
        <v>1485</v>
      </c>
    </row>
    <row r="2732" spans="1:5" x14ac:dyDescent="0.4">
      <c r="A2732" t="s">
        <v>219</v>
      </c>
      <c r="B2732" t="s">
        <v>218</v>
      </c>
      <c r="C2732">
        <f>INDEX(Categories!C:C,MATCH(D2732,Categories!D:D,0))</f>
        <v>6</v>
      </c>
      <c r="D2732" s="88" t="s">
        <v>34</v>
      </c>
      <c r="E2732">
        <v>0</v>
      </c>
    </row>
    <row r="2733" spans="1:5" x14ac:dyDescent="0.4">
      <c r="A2733" t="s">
        <v>219</v>
      </c>
      <c r="B2733" t="s">
        <v>218</v>
      </c>
      <c r="C2733">
        <f>INDEX(Categories!C:C,MATCH(D2733,Categories!D:D,0))</f>
        <v>7</v>
      </c>
      <c r="D2733" s="88" t="s">
        <v>35</v>
      </c>
      <c r="E2733">
        <v>63534</v>
      </c>
    </row>
    <row r="2734" spans="1:5" x14ac:dyDescent="0.4">
      <c r="A2734" t="s">
        <v>219</v>
      </c>
      <c r="B2734" t="s">
        <v>218</v>
      </c>
      <c r="C2734">
        <f>INDEX(Categories!C:C,MATCH(D2734,Categories!D:D,0))</f>
        <v>10</v>
      </c>
      <c r="D2734" s="88" t="s">
        <v>38</v>
      </c>
      <c r="E2734">
        <v>17370</v>
      </c>
    </row>
    <row r="2735" spans="1:5" x14ac:dyDescent="0.4">
      <c r="A2735" t="s">
        <v>219</v>
      </c>
      <c r="B2735" t="s">
        <v>218</v>
      </c>
      <c r="C2735">
        <f>INDEX(Categories!C:C,MATCH(D2735,Categories!D:D,0))</f>
        <v>15</v>
      </c>
      <c r="D2735" s="88" t="s">
        <v>42</v>
      </c>
      <c r="E2735">
        <v>0</v>
      </c>
    </row>
    <row r="2736" spans="1:5" x14ac:dyDescent="0.4">
      <c r="A2736" t="s">
        <v>219</v>
      </c>
      <c r="B2736" t="s">
        <v>218</v>
      </c>
      <c r="C2736">
        <f>INDEX(Categories!C:C,MATCH(D2736,Categories!D:D,0))</f>
        <v>16</v>
      </c>
      <c r="D2736" s="88" t="s">
        <v>45</v>
      </c>
      <c r="E2736">
        <v>0</v>
      </c>
    </row>
    <row r="2737" spans="1:5" x14ac:dyDescent="0.4">
      <c r="A2737" t="s">
        <v>219</v>
      </c>
      <c r="B2737" t="s">
        <v>218</v>
      </c>
      <c r="C2737">
        <f>INDEX(Categories!C:C,MATCH(D2737,Categories!D:D,0))</f>
        <v>17</v>
      </c>
      <c r="D2737" s="88" t="s">
        <v>46</v>
      </c>
      <c r="E2737">
        <v>0</v>
      </c>
    </row>
    <row r="2738" spans="1:5" x14ac:dyDescent="0.4">
      <c r="A2738" t="s">
        <v>219</v>
      </c>
      <c r="B2738" t="s">
        <v>218</v>
      </c>
      <c r="C2738">
        <f>INDEX(Categories!C:C,MATCH(D2738,Categories!D:D,0))</f>
        <v>18</v>
      </c>
      <c r="D2738" s="88" t="s">
        <v>47</v>
      </c>
      <c r="E2738">
        <v>0</v>
      </c>
    </row>
    <row r="2739" spans="1:5" x14ac:dyDescent="0.4">
      <c r="A2739" t="s">
        <v>219</v>
      </c>
      <c r="B2739" t="s">
        <v>218</v>
      </c>
      <c r="C2739">
        <f>INDEX(Categories!C:C,MATCH(D2739,Categories!D:D,0))</f>
        <v>20</v>
      </c>
      <c r="D2739" s="88" t="s">
        <v>49</v>
      </c>
      <c r="E2739">
        <v>0</v>
      </c>
    </row>
    <row r="2740" spans="1:5" x14ac:dyDescent="0.4">
      <c r="A2740" t="s">
        <v>219</v>
      </c>
      <c r="B2740" t="s">
        <v>218</v>
      </c>
      <c r="C2740">
        <f>INDEX(Categories!C:C,MATCH(D2740,Categories!D:D,0))</f>
        <v>21</v>
      </c>
      <c r="D2740" s="88" t="s">
        <v>50</v>
      </c>
      <c r="E2740">
        <v>0</v>
      </c>
    </row>
    <row r="2741" spans="1:5" x14ac:dyDescent="0.4">
      <c r="A2741" t="s">
        <v>219</v>
      </c>
      <c r="B2741" t="s">
        <v>218</v>
      </c>
      <c r="C2741">
        <f>INDEX(Categories!C:C,MATCH(D2741,Categories!D:D,0))</f>
        <v>22</v>
      </c>
      <c r="D2741" s="88" t="s">
        <v>51</v>
      </c>
      <c r="E2741">
        <v>260</v>
      </c>
    </row>
    <row r="2742" spans="1:5" x14ac:dyDescent="0.4">
      <c r="A2742" t="s">
        <v>219</v>
      </c>
      <c r="B2742" t="s">
        <v>218</v>
      </c>
      <c r="C2742">
        <f>INDEX(Categories!C:C,MATCH(D2742,Categories!D:D,0))</f>
        <v>23</v>
      </c>
      <c r="D2742" s="88" t="s">
        <v>52</v>
      </c>
      <c r="E2742">
        <v>0</v>
      </c>
    </row>
    <row r="2743" spans="1:5" x14ac:dyDescent="0.4">
      <c r="A2743" t="s">
        <v>219</v>
      </c>
      <c r="B2743" t="s">
        <v>218</v>
      </c>
      <c r="C2743">
        <f>INDEX(Categories!C:C,MATCH(D2743,Categories!D:D,0))</f>
        <v>24</v>
      </c>
      <c r="D2743" s="88" t="s">
        <v>53</v>
      </c>
      <c r="E2743">
        <v>0</v>
      </c>
    </row>
    <row r="2744" spans="1:5" x14ac:dyDescent="0.4">
      <c r="A2744" t="s">
        <v>219</v>
      </c>
      <c r="B2744" t="s">
        <v>218</v>
      </c>
      <c r="C2744">
        <f>INDEX(Categories!C:C,MATCH(D2744,Categories!D:D,0))</f>
        <v>25</v>
      </c>
      <c r="D2744" s="88" t="s">
        <v>56</v>
      </c>
      <c r="E2744">
        <v>0</v>
      </c>
    </row>
    <row r="2745" spans="1:5" x14ac:dyDescent="0.4">
      <c r="A2745" t="s">
        <v>219</v>
      </c>
      <c r="B2745" t="s">
        <v>218</v>
      </c>
      <c r="C2745">
        <f>INDEX(Categories!C:C,MATCH(D2745,Categories!D:D,0))</f>
        <v>5</v>
      </c>
      <c r="D2745" s="88" t="s">
        <v>32</v>
      </c>
      <c r="E2745">
        <v>696</v>
      </c>
    </row>
    <row r="2746" spans="1:5" x14ac:dyDescent="0.4">
      <c r="A2746" t="s">
        <v>219</v>
      </c>
      <c r="B2746" t="s">
        <v>218</v>
      </c>
      <c r="C2746">
        <f>INDEX(Categories!C:C,MATCH(D2746,Categories!D:D,0))</f>
        <v>8</v>
      </c>
      <c r="D2746" s="88" t="s">
        <v>36</v>
      </c>
      <c r="E2746">
        <v>0</v>
      </c>
    </row>
    <row r="2747" spans="1:5" x14ac:dyDescent="0.4">
      <c r="A2747" t="s">
        <v>219</v>
      </c>
      <c r="B2747" t="s">
        <v>218</v>
      </c>
      <c r="C2747">
        <f>INDEX(Categories!C:C,MATCH(D2747,Categories!D:D,0))</f>
        <v>9</v>
      </c>
      <c r="D2747" s="88" t="s">
        <v>37</v>
      </c>
      <c r="E2747">
        <v>0</v>
      </c>
    </row>
    <row r="2748" spans="1:5" x14ac:dyDescent="0.4">
      <c r="A2748" t="s">
        <v>219</v>
      </c>
      <c r="B2748" t="s">
        <v>218</v>
      </c>
      <c r="C2748">
        <f>INDEX(Categories!C:C,MATCH(D2748,Categories!D:D,0))</f>
        <v>11</v>
      </c>
      <c r="D2748" s="88" t="s">
        <v>601</v>
      </c>
      <c r="E2748">
        <v>3975</v>
      </c>
    </row>
    <row r="2749" spans="1:5" x14ac:dyDescent="0.4">
      <c r="A2749" t="s">
        <v>219</v>
      </c>
      <c r="B2749" t="s">
        <v>218</v>
      </c>
      <c r="C2749">
        <f>INDEX(Categories!C:C,MATCH(D2749,Categories!D:D,0))</f>
        <v>12</v>
      </c>
      <c r="D2749" s="88" t="s">
        <v>602</v>
      </c>
      <c r="E2749">
        <v>0</v>
      </c>
    </row>
    <row r="2750" spans="1:5" x14ac:dyDescent="0.4">
      <c r="A2750" t="s">
        <v>219</v>
      </c>
      <c r="B2750" t="s">
        <v>218</v>
      </c>
      <c r="C2750">
        <f>INDEX(Categories!C:C,MATCH(D2750,Categories!D:D,0))</f>
        <v>13</v>
      </c>
      <c r="D2750" s="88" t="s">
        <v>604</v>
      </c>
      <c r="E2750">
        <v>11977</v>
      </c>
    </row>
    <row r="2751" spans="1:5" x14ac:dyDescent="0.4">
      <c r="A2751" t="s">
        <v>219</v>
      </c>
      <c r="B2751" t="s">
        <v>218</v>
      </c>
      <c r="C2751">
        <f>INDEX(Categories!C:C,MATCH(D2751,Categories!D:D,0))</f>
        <v>14</v>
      </c>
      <c r="D2751" s="88" t="s">
        <v>41</v>
      </c>
      <c r="E2751">
        <v>0</v>
      </c>
    </row>
    <row r="2752" spans="1:5" x14ac:dyDescent="0.4">
      <c r="A2752" t="s">
        <v>219</v>
      </c>
      <c r="B2752" t="s">
        <v>218</v>
      </c>
      <c r="C2752">
        <f>INDEX(Categories!C:C,MATCH(D2752,Categories!D:D,0))</f>
        <v>19</v>
      </c>
      <c r="D2752" s="88" t="s">
        <v>48</v>
      </c>
      <c r="E2752">
        <v>0</v>
      </c>
    </row>
    <row r="2753" spans="1:5" x14ac:dyDescent="0.4">
      <c r="A2753" t="s">
        <v>219</v>
      </c>
      <c r="B2753" t="s">
        <v>218</v>
      </c>
      <c r="C2753">
        <f>INDEX(Categories!C:C,MATCH(D2753,Categories!D:D,0))</f>
        <v>26</v>
      </c>
      <c r="D2753" s="88" t="s">
        <v>57</v>
      </c>
      <c r="E2753">
        <v>0</v>
      </c>
    </row>
    <row r="2754" spans="1:5" x14ac:dyDescent="0.4">
      <c r="A2754" t="s">
        <v>219</v>
      </c>
      <c r="B2754" t="s">
        <v>218</v>
      </c>
      <c r="C2754">
        <f>INDEX(Categories!C:C,MATCH(D2754,Categories!D:D,0))</f>
        <v>27</v>
      </c>
      <c r="D2754" s="88" t="s">
        <v>58</v>
      </c>
      <c r="E2754">
        <v>0</v>
      </c>
    </row>
    <row r="2755" spans="1:5" x14ac:dyDescent="0.4">
      <c r="A2755" t="s">
        <v>219</v>
      </c>
      <c r="B2755" t="s">
        <v>218</v>
      </c>
      <c r="C2755">
        <f>INDEX(Categories!C:C,MATCH(D2755,Categories!D:D,0))</f>
        <v>28</v>
      </c>
      <c r="D2755" s="88" t="s">
        <v>59</v>
      </c>
      <c r="E2755">
        <v>0</v>
      </c>
    </row>
    <row r="2756" spans="1:5" x14ac:dyDescent="0.4">
      <c r="A2756" t="s">
        <v>219</v>
      </c>
      <c r="B2756" t="s">
        <v>218</v>
      </c>
      <c r="C2756">
        <f>INDEX(Categories!C:C,MATCH(D2756,Categories!D:D,0))</f>
        <v>29</v>
      </c>
      <c r="D2756" s="88" t="s">
        <v>92</v>
      </c>
      <c r="E2756">
        <v>98402</v>
      </c>
    </row>
    <row r="2757" spans="1:5" x14ac:dyDescent="0.4">
      <c r="A2757" t="s">
        <v>725</v>
      </c>
      <c r="B2757" t="s">
        <v>726</v>
      </c>
      <c r="C2757">
        <f>INDEX(Categories!C:C,MATCH(D2757,Categories!D:D,0))</f>
        <v>1</v>
      </c>
      <c r="D2757" s="88" t="s">
        <v>595</v>
      </c>
      <c r="E2757">
        <v>0</v>
      </c>
    </row>
    <row r="2758" spans="1:5" x14ac:dyDescent="0.4">
      <c r="A2758" t="s">
        <v>725</v>
      </c>
      <c r="B2758" t="s">
        <v>726</v>
      </c>
      <c r="C2758">
        <f>INDEX(Categories!C:C,MATCH(D2758,Categories!D:D,0))</f>
        <v>2</v>
      </c>
      <c r="D2758" s="88" t="s">
        <v>597</v>
      </c>
      <c r="E2758">
        <v>0</v>
      </c>
    </row>
    <row r="2759" spans="1:5" x14ac:dyDescent="0.4">
      <c r="A2759" t="s">
        <v>725</v>
      </c>
      <c r="B2759" t="s">
        <v>726</v>
      </c>
      <c r="C2759">
        <f>INDEX(Categories!C:C,MATCH(D2759,Categories!D:D,0))</f>
        <v>3</v>
      </c>
      <c r="D2759" s="88" t="s">
        <v>30</v>
      </c>
      <c r="E2759">
        <v>0</v>
      </c>
    </row>
    <row r="2760" spans="1:5" x14ac:dyDescent="0.4">
      <c r="A2760" t="s">
        <v>725</v>
      </c>
      <c r="B2760" t="s">
        <v>726</v>
      </c>
      <c r="C2760">
        <f>INDEX(Categories!C:C,MATCH(D2760,Categories!D:D,0))</f>
        <v>4</v>
      </c>
      <c r="D2760" s="88" t="s">
        <v>31</v>
      </c>
      <c r="E2760">
        <v>0</v>
      </c>
    </row>
    <row r="2761" spans="1:5" x14ac:dyDescent="0.4">
      <c r="A2761" t="s">
        <v>725</v>
      </c>
      <c r="B2761" t="s">
        <v>726</v>
      </c>
      <c r="C2761">
        <f>INDEX(Categories!C:C,MATCH(D2761,Categories!D:D,0))</f>
        <v>6</v>
      </c>
      <c r="D2761" s="88" t="s">
        <v>34</v>
      </c>
      <c r="E2761">
        <v>0</v>
      </c>
    </row>
    <row r="2762" spans="1:5" x14ac:dyDescent="0.4">
      <c r="A2762" t="s">
        <v>725</v>
      </c>
      <c r="B2762" t="s">
        <v>726</v>
      </c>
      <c r="C2762">
        <f>INDEX(Categories!C:C,MATCH(D2762,Categories!D:D,0))</f>
        <v>7</v>
      </c>
      <c r="D2762" s="88" t="s">
        <v>35</v>
      </c>
      <c r="E2762">
        <v>0</v>
      </c>
    </row>
    <row r="2763" spans="1:5" x14ac:dyDescent="0.4">
      <c r="A2763" t="s">
        <v>725</v>
      </c>
      <c r="B2763" t="s">
        <v>726</v>
      </c>
      <c r="C2763">
        <f>INDEX(Categories!C:C,MATCH(D2763,Categories!D:D,0))</f>
        <v>10</v>
      </c>
      <c r="D2763" s="88" t="s">
        <v>38</v>
      </c>
      <c r="E2763">
        <v>0</v>
      </c>
    </row>
    <row r="2764" spans="1:5" x14ac:dyDescent="0.4">
      <c r="A2764" t="s">
        <v>725</v>
      </c>
      <c r="B2764" t="s">
        <v>726</v>
      </c>
      <c r="C2764">
        <f>INDEX(Categories!C:C,MATCH(D2764,Categories!D:D,0))</f>
        <v>15</v>
      </c>
      <c r="D2764" s="88" t="s">
        <v>42</v>
      </c>
      <c r="E2764">
        <v>0</v>
      </c>
    </row>
    <row r="2765" spans="1:5" x14ac:dyDescent="0.4">
      <c r="A2765" t="s">
        <v>725</v>
      </c>
      <c r="B2765" t="s">
        <v>726</v>
      </c>
      <c r="C2765">
        <f>INDEX(Categories!C:C,MATCH(D2765,Categories!D:D,0))</f>
        <v>16</v>
      </c>
      <c r="D2765" s="88" t="s">
        <v>45</v>
      </c>
      <c r="E2765">
        <v>0</v>
      </c>
    </row>
    <row r="2766" spans="1:5" x14ac:dyDescent="0.4">
      <c r="A2766" t="s">
        <v>725</v>
      </c>
      <c r="B2766" t="s">
        <v>726</v>
      </c>
      <c r="C2766">
        <f>INDEX(Categories!C:C,MATCH(D2766,Categories!D:D,0))</f>
        <v>17</v>
      </c>
      <c r="D2766" s="88" t="s">
        <v>46</v>
      </c>
      <c r="E2766">
        <v>0</v>
      </c>
    </row>
    <row r="2767" spans="1:5" x14ac:dyDescent="0.4">
      <c r="A2767" t="s">
        <v>725</v>
      </c>
      <c r="B2767" t="s">
        <v>726</v>
      </c>
      <c r="C2767">
        <f>INDEX(Categories!C:C,MATCH(D2767,Categories!D:D,0))</f>
        <v>18</v>
      </c>
      <c r="D2767" s="88" t="s">
        <v>47</v>
      </c>
      <c r="E2767">
        <v>0</v>
      </c>
    </row>
    <row r="2768" spans="1:5" x14ac:dyDescent="0.4">
      <c r="A2768" t="s">
        <v>725</v>
      </c>
      <c r="B2768" t="s">
        <v>726</v>
      </c>
      <c r="C2768">
        <f>INDEX(Categories!C:C,MATCH(D2768,Categories!D:D,0))</f>
        <v>20</v>
      </c>
      <c r="D2768" s="88" t="s">
        <v>49</v>
      </c>
      <c r="E2768">
        <v>0</v>
      </c>
    </row>
    <row r="2769" spans="1:5" x14ac:dyDescent="0.4">
      <c r="A2769" t="s">
        <v>725</v>
      </c>
      <c r="B2769" t="s">
        <v>726</v>
      </c>
      <c r="C2769">
        <f>INDEX(Categories!C:C,MATCH(D2769,Categories!D:D,0))</f>
        <v>21</v>
      </c>
      <c r="D2769" s="88" t="s">
        <v>50</v>
      </c>
      <c r="E2769">
        <v>0</v>
      </c>
    </row>
    <row r="2770" spans="1:5" x14ac:dyDescent="0.4">
      <c r="A2770" t="s">
        <v>725</v>
      </c>
      <c r="B2770" t="s">
        <v>726</v>
      </c>
      <c r="C2770">
        <f>INDEX(Categories!C:C,MATCH(D2770,Categories!D:D,0))</f>
        <v>22</v>
      </c>
      <c r="D2770" s="88" t="s">
        <v>51</v>
      </c>
      <c r="E2770">
        <v>0</v>
      </c>
    </row>
    <row r="2771" spans="1:5" x14ac:dyDescent="0.4">
      <c r="A2771" t="s">
        <v>725</v>
      </c>
      <c r="B2771" t="s">
        <v>726</v>
      </c>
      <c r="C2771">
        <f>INDEX(Categories!C:C,MATCH(D2771,Categories!D:D,0))</f>
        <v>23</v>
      </c>
      <c r="D2771" s="88" t="s">
        <v>52</v>
      </c>
      <c r="E2771">
        <v>0</v>
      </c>
    </row>
    <row r="2772" spans="1:5" x14ac:dyDescent="0.4">
      <c r="A2772" t="s">
        <v>725</v>
      </c>
      <c r="B2772" t="s">
        <v>726</v>
      </c>
      <c r="C2772">
        <f>INDEX(Categories!C:C,MATCH(D2772,Categories!D:D,0))</f>
        <v>24</v>
      </c>
      <c r="D2772" s="88" t="s">
        <v>53</v>
      </c>
      <c r="E2772">
        <v>0</v>
      </c>
    </row>
    <row r="2773" spans="1:5" x14ac:dyDescent="0.4">
      <c r="A2773" t="s">
        <v>725</v>
      </c>
      <c r="B2773" t="s">
        <v>726</v>
      </c>
      <c r="C2773">
        <f>INDEX(Categories!C:C,MATCH(D2773,Categories!D:D,0))</f>
        <v>25</v>
      </c>
      <c r="D2773" s="88" t="s">
        <v>56</v>
      </c>
      <c r="E2773">
        <v>0</v>
      </c>
    </row>
    <row r="2774" spans="1:5" x14ac:dyDescent="0.4">
      <c r="A2774" t="s">
        <v>725</v>
      </c>
      <c r="B2774" t="s">
        <v>726</v>
      </c>
      <c r="C2774">
        <f>INDEX(Categories!C:C,MATCH(D2774,Categories!D:D,0))</f>
        <v>5</v>
      </c>
      <c r="D2774" s="88" t="s">
        <v>32</v>
      </c>
      <c r="E2774">
        <v>0</v>
      </c>
    </row>
    <row r="2775" spans="1:5" x14ac:dyDescent="0.4">
      <c r="A2775" t="s">
        <v>725</v>
      </c>
      <c r="B2775" t="s">
        <v>726</v>
      </c>
      <c r="C2775">
        <f>INDEX(Categories!C:C,MATCH(D2775,Categories!D:D,0))</f>
        <v>8</v>
      </c>
      <c r="D2775" s="88" t="s">
        <v>36</v>
      </c>
      <c r="E2775">
        <v>0</v>
      </c>
    </row>
    <row r="2776" spans="1:5" x14ac:dyDescent="0.4">
      <c r="A2776" t="s">
        <v>725</v>
      </c>
      <c r="B2776" t="s">
        <v>726</v>
      </c>
      <c r="C2776">
        <f>INDEX(Categories!C:C,MATCH(D2776,Categories!D:D,0))</f>
        <v>9</v>
      </c>
      <c r="D2776" s="88" t="s">
        <v>37</v>
      </c>
      <c r="E2776">
        <v>0</v>
      </c>
    </row>
    <row r="2777" spans="1:5" x14ac:dyDescent="0.4">
      <c r="A2777" t="s">
        <v>725</v>
      </c>
      <c r="B2777" t="s">
        <v>726</v>
      </c>
      <c r="C2777">
        <f>INDEX(Categories!C:C,MATCH(D2777,Categories!D:D,0))</f>
        <v>11</v>
      </c>
      <c r="D2777" s="88" t="s">
        <v>601</v>
      </c>
      <c r="E2777">
        <v>0</v>
      </c>
    </row>
    <row r="2778" spans="1:5" x14ac:dyDescent="0.4">
      <c r="A2778" t="s">
        <v>725</v>
      </c>
      <c r="B2778" t="s">
        <v>726</v>
      </c>
      <c r="C2778">
        <f>INDEX(Categories!C:C,MATCH(D2778,Categories!D:D,0))</f>
        <v>12</v>
      </c>
      <c r="D2778" s="88" t="s">
        <v>602</v>
      </c>
      <c r="E2778">
        <v>0</v>
      </c>
    </row>
    <row r="2779" spans="1:5" x14ac:dyDescent="0.4">
      <c r="A2779" t="s">
        <v>725</v>
      </c>
      <c r="B2779" t="s">
        <v>726</v>
      </c>
      <c r="C2779">
        <f>INDEX(Categories!C:C,MATCH(D2779,Categories!D:D,0))</f>
        <v>13</v>
      </c>
      <c r="D2779" s="88" t="s">
        <v>604</v>
      </c>
      <c r="E2779">
        <v>0</v>
      </c>
    </row>
    <row r="2780" spans="1:5" x14ac:dyDescent="0.4">
      <c r="A2780" t="s">
        <v>725</v>
      </c>
      <c r="B2780" t="s">
        <v>726</v>
      </c>
      <c r="C2780">
        <f>INDEX(Categories!C:C,MATCH(D2780,Categories!D:D,0))</f>
        <v>14</v>
      </c>
      <c r="D2780" s="88" t="s">
        <v>41</v>
      </c>
      <c r="E2780">
        <v>0</v>
      </c>
    </row>
    <row r="2781" spans="1:5" x14ac:dyDescent="0.4">
      <c r="A2781" t="s">
        <v>725</v>
      </c>
      <c r="B2781" t="s">
        <v>726</v>
      </c>
      <c r="C2781">
        <f>INDEX(Categories!C:C,MATCH(D2781,Categories!D:D,0))</f>
        <v>19</v>
      </c>
      <c r="D2781" s="88" t="s">
        <v>48</v>
      </c>
      <c r="E2781">
        <v>0</v>
      </c>
    </row>
    <row r="2782" spans="1:5" x14ac:dyDescent="0.4">
      <c r="A2782" t="s">
        <v>725</v>
      </c>
      <c r="B2782" t="s">
        <v>726</v>
      </c>
      <c r="C2782">
        <f>INDEX(Categories!C:C,MATCH(D2782,Categories!D:D,0))</f>
        <v>26</v>
      </c>
      <c r="D2782" s="88" t="s">
        <v>57</v>
      </c>
      <c r="E2782">
        <v>0</v>
      </c>
    </row>
    <row r="2783" spans="1:5" x14ac:dyDescent="0.4">
      <c r="A2783" t="s">
        <v>725</v>
      </c>
      <c r="B2783" t="s">
        <v>726</v>
      </c>
      <c r="C2783">
        <f>INDEX(Categories!C:C,MATCH(D2783,Categories!D:D,0))</f>
        <v>27</v>
      </c>
      <c r="D2783" s="88" t="s">
        <v>58</v>
      </c>
      <c r="E2783">
        <v>0</v>
      </c>
    </row>
    <row r="2784" spans="1:5" x14ac:dyDescent="0.4">
      <c r="A2784" t="s">
        <v>725</v>
      </c>
      <c r="B2784" t="s">
        <v>726</v>
      </c>
      <c r="C2784">
        <f>INDEX(Categories!C:C,MATCH(D2784,Categories!D:D,0))</f>
        <v>28</v>
      </c>
      <c r="D2784" s="88" t="s">
        <v>59</v>
      </c>
      <c r="E2784">
        <v>0</v>
      </c>
    </row>
    <row r="2785" spans="1:5" x14ac:dyDescent="0.4">
      <c r="A2785" t="s">
        <v>725</v>
      </c>
      <c r="B2785" t="s">
        <v>726</v>
      </c>
      <c r="C2785">
        <f>INDEX(Categories!C:C,MATCH(D2785,Categories!D:D,0))</f>
        <v>29</v>
      </c>
      <c r="D2785" s="88" t="s">
        <v>92</v>
      </c>
      <c r="E2785">
        <v>0</v>
      </c>
    </row>
    <row r="2786" spans="1:5" x14ac:dyDescent="0.4">
      <c r="A2786" t="s">
        <v>727</v>
      </c>
      <c r="B2786" t="s">
        <v>728</v>
      </c>
      <c r="C2786">
        <f>INDEX(Categories!C:C,MATCH(D2786,Categories!D:D,0))</f>
        <v>1</v>
      </c>
      <c r="D2786" s="88" t="s">
        <v>595</v>
      </c>
      <c r="E2786">
        <v>134250</v>
      </c>
    </row>
    <row r="2787" spans="1:5" x14ac:dyDescent="0.4">
      <c r="A2787" t="s">
        <v>727</v>
      </c>
      <c r="B2787" t="s">
        <v>728</v>
      </c>
      <c r="C2787">
        <f>INDEX(Categories!C:C,MATCH(D2787,Categories!D:D,0))</f>
        <v>2</v>
      </c>
      <c r="D2787" s="88" t="s">
        <v>597</v>
      </c>
      <c r="E2787">
        <v>0</v>
      </c>
    </row>
    <row r="2788" spans="1:5" x14ac:dyDescent="0.4">
      <c r="A2788" t="s">
        <v>727</v>
      </c>
      <c r="B2788" t="s">
        <v>728</v>
      </c>
      <c r="C2788">
        <f>INDEX(Categories!C:C,MATCH(D2788,Categories!D:D,0))</f>
        <v>3</v>
      </c>
      <c r="D2788" s="88" t="s">
        <v>30</v>
      </c>
      <c r="E2788">
        <v>0</v>
      </c>
    </row>
    <row r="2789" spans="1:5" x14ac:dyDescent="0.4">
      <c r="A2789" t="s">
        <v>727</v>
      </c>
      <c r="B2789" t="s">
        <v>728</v>
      </c>
      <c r="C2789">
        <f>INDEX(Categories!C:C,MATCH(D2789,Categories!D:D,0))</f>
        <v>4</v>
      </c>
      <c r="D2789" s="88" t="s">
        <v>31</v>
      </c>
      <c r="E2789">
        <v>0</v>
      </c>
    </row>
    <row r="2790" spans="1:5" x14ac:dyDescent="0.4">
      <c r="A2790" t="s">
        <v>727</v>
      </c>
      <c r="B2790" t="s">
        <v>728</v>
      </c>
      <c r="C2790">
        <f>INDEX(Categories!C:C,MATCH(D2790,Categories!D:D,0))</f>
        <v>6</v>
      </c>
      <c r="D2790" s="88" t="s">
        <v>34</v>
      </c>
      <c r="E2790">
        <v>0</v>
      </c>
    </row>
    <row r="2791" spans="1:5" x14ac:dyDescent="0.4">
      <c r="A2791" t="s">
        <v>727</v>
      </c>
      <c r="B2791" t="s">
        <v>728</v>
      </c>
      <c r="C2791">
        <f>INDEX(Categories!C:C,MATCH(D2791,Categories!D:D,0))</f>
        <v>7</v>
      </c>
      <c r="D2791" s="88" t="s">
        <v>35</v>
      </c>
      <c r="E2791">
        <v>101755</v>
      </c>
    </row>
    <row r="2792" spans="1:5" x14ac:dyDescent="0.4">
      <c r="A2792" t="s">
        <v>727</v>
      </c>
      <c r="B2792" t="s">
        <v>728</v>
      </c>
      <c r="C2792">
        <f>INDEX(Categories!C:C,MATCH(D2792,Categories!D:D,0))</f>
        <v>10</v>
      </c>
      <c r="D2792" s="88" t="s">
        <v>38</v>
      </c>
      <c r="E2792">
        <v>4410</v>
      </c>
    </row>
    <row r="2793" spans="1:5" x14ac:dyDescent="0.4">
      <c r="A2793" t="s">
        <v>727</v>
      </c>
      <c r="B2793" t="s">
        <v>728</v>
      </c>
      <c r="C2793">
        <f>INDEX(Categories!C:C,MATCH(D2793,Categories!D:D,0))</f>
        <v>15</v>
      </c>
      <c r="D2793" s="88" t="s">
        <v>42</v>
      </c>
      <c r="E2793">
        <v>0</v>
      </c>
    </row>
    <row r="2794" spans="1:5" x14ac:dyDescent="0.4">
      <c r="A2794" t="s">
        <v>727</v>
      </c>
      <c r="B2794" t="s">
        <v>728</v>
      </c>
      <c r="C2794">
        <f>INDEX(Categories!C:C,MATCH(D2794,Categories!D:D,0))</f>
        <v>16</v>
      </c>
      <c r="D2794" s="88" t="s">
        <v>45</v>
      </c>
      <c r="E2794">
        <v>0</v>
      </c>
    </row>
    <row r="2795" spans="1:5" x14ac:dyDescent="0.4">
      <c r="A2795" t="s">
        <v>727</v>
      </c>
      <c r="B2795" t="s">
        <v>728</v>
      </c>
      <c r="C2795">
        <f>INDEX(Categories!C:C,MATCH(D2795,Categories!D:D,0))</f>
        <v>17</v>
      </c>
      <c r="D2795" s="88" t="s">
        <v>46</v>
      </c>
      <c r="E2795">
        <v>0</v>
      </c>
    </row>
    <row r="2796" spans="1:5" x14ac:dyDescent="0.4">
      <c r="A2796" t="s">
        <v>727</v>
      </c>
      <c r="B2796" t="s">
        <v>728</v>
      </c>
      <c r="C2796">
        <f>INDEX(Categories!C:C,MATCH(D2796,Categories!D:D,0))</f>
        <v>18</v>
      </c>
      <c r="D2796" s="88" t="s">
        <v>47</v>
      </c>
      <c r="E2796">
        <v>0</v>
      </c>
    </row>
    <row r="2797" spans="1:5" x14ac:dyDescent="0.4">
      <c r="A2797" t="s">
        <v>727</v>
      </c>
      <c r="B2797" t="s">
        <v>728</v>
      </c>
      <c r="C2797">
        <f>INDEX(Categories!C:C,MATCH(D2797,Categories!D:D,0))</f>
        <v>20</v>
      </c>
      <c r="D2797" s="88" t="s">
        <v>49</v>
      </c>
      <c r="E2797">
        <v>0</v>
      </c>
    </row>
    <row r="2798" spans="1:5" x14ac:dyDescent="0.4">
      <c r="A2798" t="s">
        <v>727</v>
      </c>
      <c r="B2798" t="s">
        <v>728</v>
      </c>
      <c r="C2798">
        <f>INDEX(Categories!C:C,MATCH(D2798,Categories!D:D,0))</f>
        <v>21</v>
      </c>
      <c r="D2798" s="88" t="s">
        <v>50</v>
      </c>
      <c r="E2798">
        <v>0</v>
      </c>
    </row>
    <row r="2799" spans="1:5" x14ac:dyDescent="0.4">
      <c r="A2799" t="s">
        <v>727</v>
      </c>
      <c r="B2799" t="s">
        <v>728</v>
      </c>
      <c r="C2799">
        <f>INDEX(Categories!C:C,MATCH(D2799,Categories!D:D,0))</f>
        <v>22</v>
      </c>
      <c r="D2799" s="88" t="s">
        <v>51</v>
      </c>
      <c r="E2799">
        <v>0</v>
      </c>
    </row>
    <row r="2800" spans="1:5" x14ac:dyDescent="0.4">
      <c r="A2800" t="s">
        <v>727</v>
      </c>
      <c r="B2800" t="s">
        <v>728</v>
      </c>
      <c r="C2800">
        <f>INDEX(Categories!C:C,MATCH(D2800,Categories!D:D,0))</f>
        <v>23</v>
      </c>
      <c r="D2800" s="88" t="s">
        <v>52</v>
      </c>
      <c r="E2800">
        <v>0</v>
      </c>
    </row>
    <row r="2801" spans="1:5" x14ac:dyDescent="0.4">
      <c r="A2801" t="s">
        <v>727</v>
      </c>
      <c r="B2801" t="s">
        <v>728</v>
      </c>
      <c r="C2801">
        <f>INDEX(Categories!C:C,MATCH(D2801,Categories!D:D,0))</f>
        <v>24</v>
      </c>
      <c r="D2801" s="88" t="s">
        <v>53</v>
      </c>
      <c r="E2801">
        <v>0</v>
      </c>
    </row>
    <row r="2802" spans="1:5" x14ac:dyDescent="0.4">
      <c r="A2802" t="s">
        <v>727</v>
      </c>
      <c r="B2802" t="s">
        <v>728</v>
      </c>
      <c r="C2802">
        <f>INDEX(Categories!C:C,MATCH(D2802,Categories!D:D,0))</f>
        <v>25</v>
      </c>
      <c r="D2802" s="88" t="s">
        <v>56</v>
      </c>
      <c r="E2802">
        <v>0</v>
      </c>
    </row>
    <row r="2803" spans="1:5" x14ac:dyDescent="0.4">
      <c r="A2803" t="s">
        <v>727</v>
      </c>
      <c r="B2803" t="s">
        <v>728</v>
      </c>
      <c r="C2803">
        <f>INDEX(Categories!C:C,MATCH(D2803,Categories!D:D,0))</f>
        <v>5</v>
      </c>
      <c r="D2803" s="88" t="s">
        <v>32</v>
      </c>
      <c r="E2803">
        <v>2054</v>
      </c>
    </row>
    <row r="2804" spans="1:5" x14ac:dyDescent="0.4">
      <c r="A2804" t="s">
        <v>727</v>
      </c>
      <c r="B2804" t="s">
        <v>728</v>
      </c>
      <c r="C2804">
        <f>INDEX(Categories!C:C,MATCH(D2804,Categories!D:D,0))</f>
        <v>8</v>
      </c>
      <c r="D2804" s="88" t="s">
        <v>36</v>
      </c>
      <c r="E2804">
        <v>0</v>
      </c>
    </row>
    <row r="2805" spans="1:5" x14ac:dyDescent="0.4">
      <c r="A2805" t="s">
        <v>727</v>
      </c>
      <c r="B2805" t="s">
        <v>728</v>
      </c>
      <c r="C2805">
        <f>INDEX(Categories!C:C,MATCH(D2805,Categories!D:D,0))</f>
        <v>9</v>
      </c>
      <c r="D2805" s="88" t="s">
        <v>37</v>
      </c>
      <c r="E2805">
        <v>0</v>
      </c>
    </row>
    <row r="2806" spans="1:5" x14ac:dyDescent="0.4">
      <c r="A2806" t="s">
        <v>727</v>
      </c>
      <c r="B2806" t="s">
        <v>728</v>
      </c>
      <c r="C2806">
        <f>INDEX(Categories!C:C,MATCH(D2806,Categories!D:D,0))</f>
        <v>11</v>
      </c>
      <c r="D2806" s="88" t="s">
        <v>601</v>
      </c>
      <c r="E2806">
        <v>296221</v>
      </c>
    </row>
    <row r="2807" spans="1:5" x14ac:dyDescent="0.4">
      <c r="A2807" t="s">
        <v>727</v>
      </c>
      <c r="B2807" t="s">
        <v>728</v>
      </c>
      <c r="C2807">
        <f>INDEX(Categories!C:C,MATCH(D2807,Categories!D:D,0))</f>
        <v>12</v>
      </c>
      <c r="D2807" s="88" t="s">
        <v>602</v>
      </c>
      <c r="E2807">
        <v>0</v>
      </c>
    </row>
    <row r="2808" spans="1:5" x14ac:dyDescent="0.4">
      <c r="A2808" t="s">
        <v>727</v>
      </c>
      <c r="B2808" t="s">
        <v>728</v>
      </c>
      <c r="C2808">
        <f>INDEX(Categories!C:C,MATCH(D2808,Categories!D:D,0))</f>
        <v>13</v>
      </c>
      <c r="D2808" s="88" t="s">
        <v>604</v>
      </c>
      <c r="E2808">
        <v>0</v>
      </c>
    </row>
    <row r="2809" spans="1:5" x14ac:dyDescent="0.4">
      <c r="A2809" t="s">
        <v>727</v>
      </c>
      <c r="B2809" t="s">
        <v>728</v>
      </c>
      <c r="C2809">
        <f>INDEX(Categories!C:C,MATCH(D2809,Categories!D:D,0))</f>
        <v>14</v>
      </c>
      <c r="D2809" s="88" t="s">
        <v>41</v>
      </c>
      <c r="E2809">
        <v>0</v>
      </c>
    </row>
    <row r="2810" spans="1:5" x14ac:dyDescent="0.4">
      <c r="A2810" t="s">
        <v>727</v>
      </c>
      <c r="B2810" t="s">
        <v>728</v>
      </c>
      <c r="C2810">
        <f>INDEX(Categories!C:C,MATCH(D2810,Categories!D:D,0))</f>
        <v>19</v>
      </c>
      <c r="D2810" s="88" t="s">
        <v>48</v>
      </c>
      <c r="E2810">
        <v>0</v>
      </c>
    </row>
    <row r="2811" spans="1:5" x14ac:dyDescent="0.4">
      <c r="A2811" t="s">
        <v>727</v>
      </c>
      <c r="B2811" t="s">
        <v>728</v>
      </c>
      <c r="C2811">
        <f>INDEX(Categories!C:C,MATCH(D2811,Categories!D:D,0))</f>
        <v>26</v>
      </c>
      <c r="D2811" s="88" t="s">
        <v>57</v>
      </c>
      <c r="E2811">
        <v>0</v>
      </c>
    </row>
    <row r="2812" spans="1:5" x14ac:dyDescent="0.4">
      <c r="A2812" t="s">
        <v>727</v>
      </c>
      <c r="B2812" t="s">
        <v>728</v>
      </c>
      <c r="C2812">
        <f>INDEX(Categories!C:C,MATCH(D2812,Categories!D:D,0))</f>
        <v>27</v>
      </c>
      <c r="D2812" s="88" t="s">
        <v>58</v>
      </c>
      <c r="E2812">
        <v>0</v>
      </c>
    </row>
    <row r="2813" spans="1:5" x14ac:dyDescent="0.4">
      <c r="A2813" t="s">
        <v>727</v>
      </c>
      <c r="B2813" t="s">
        <v>728</v>
      </c>
      <c r="C2813">
        <f>INDEX(Categories!C:C,MATCH(D2813,Categories!D:D,0))</f>
        <v>28</v>
      </c>
      <c r="D2813" s="88" t="s">
        <v>59</v>
      </c>
      <c r="E2813">
        <v>0</v>
      </c>
    </row>
    <row r="2814" spans="1:5" x14ac:dyDescent="0.4">
      <c r="A2814" t="s">
        <v>727</v>
      </c>
      <c r="B2814" t="s">
        <v>728</v>
      </c>
      <c r="C2814">
        <f>INDEX(Categories!C:C,MATCH(D2814,Categories!D:D,0))</f>
        <v>29</v>
      </c>
      <c r="D2814" s="88" t="s">
        <v>92</v>
      </c>
      <c r="E2814">
        <v>0</v>
      </c>
    </row>
    <row r="2815" spans="1:5" x14ac:dyDescent="0.4">
      <c r="A2815" t="s">
        <v>729</v>
      </c>
      <c r="B2815" t="s">
        <v>730</v>
      </c>
      <c r="C2815">
        <f>INDEX(Categories!C:C,MATCH(D2815,Categories!D:D,0))</f>
        <v>1</v>
      </c>
      <c r="D2815" s="88" t="s">
        <v>595</v>
      </c>
      <c r="E2815">
        <v>113725</v>
      </c>
    </row>
    <row r="2816" spans="1:5" x14ac:dyDescent="0.4">
      <c r="A2816" t="s">
        <v>729</v>
      </c>
      <c r="B2816" t="s">
        <v>730</v>
      </c>
      <c r="C2816">
        <f>INDEX(Categories!C:C,MATCH(D2816,Categories!D:D,0))</f>
        <v>2</v>
      </c>
      <c r="D2816" s="88" t="s">
        <v>597</v>
      </c>
      <c r="E2816">
        <v>1359</v>
      </c>
    </row>
    <row r="2817" spans="1:5" x14ac:dyDescent="0.4">
      <c r="A2817" t="s">
        <v>729</v>
      </c>
      <c r="B2817" t="s">
        <v>730</v>
      </c>
      <c r="C2817">
        <f>INDEX(Categories!C:C,MATCH(D2817,Categories!D:D,0))</f>
        <v>3</v>
      </c>
      <c r="D2817" s="88" t="s">
        <v>30</v>
      </c>
      <c r="E2817">
        <v>0</v>
      </c>
    </row>
    <row r="2818" spans="1:5" x14ac:dyDescent="0.4">
      <c r="A2818" t="s">
        <v>729</v>
      </c>
      <c r="B2818" t="s">
        <v>730</v>
      </c>
      <c r="C2818">
        <f>INDEX(Categories!C:C,MATCH(D2818,Categories!D:D,0))</f>
        <v>4</v>
      </c>
      <c r="D2818" s="88" t="s">
        <v>31</v>
      </c>
      <c r="E2818">
        <v>0</v>
      </c>
    </row>
    <row r="2819" spans="1:5" x14ac:dyDescent="0.4">
      <c r="A2819" t="s">
        <v>729</v>
      </c>
      <c r="B2819" t="s">
        <v>730</v>
      </c>
      <c r="C2819">
        <f>INDEX(Categories!C:C,MATCH(D2819,Categories!D:D,0))</f>
        <v>6</v>
      </c>
      <c r="D2819" s="88" t="s">
        <v>34</v>
      </c>
      <c r="E2819">
        <v>81800</v>
      </c>
    </row>
    <row r="2820" spans="1:5" x14ac:dyDescent="0.4">
      <c r="A2820" t="s">
        <v>729</v>
      </c>
      <c r="B2820" t="s">
        <v>730</v>
      </c>
      <c r="C2820">
        <f>INDEX(Categories!C:C,MATCH(D2820,Categories!D:D,0))</f>
        <v>7</v>
      </c>
      <c r="D2820" s="88" t="s">
        <v>35</v>
      </c>
      <c r="E2820">
        <v>75759</v>
      </c>
    </row>
    <row r="2821" spans="1:5" x14ac:dyDescent="0.4">
      <c r="A2821" t="s">
        <v>729</v>
      </c>
      <c r="B2821" t="s">
        <v>730</v>
      </c>
      <c r="C2821">
        <f>INDEX(Categories!C:C,MATCH(D2821,Categories!D:D,0))</f>
        <v>10</v>
      </c>
      <c r="D2821" s="88" t="s">
        <v>38</v>
      </c>
      <c r="E2821">
        <v>94946</v>
      </c>
    </row>
    <row r="2822" spans="1:5" x14ac:dyDescent="0.4">
      <c r="A2822" t="s">
        <v>729</v>
      </c>
      <c r="B2822" t="s">
        <v>730</v>
      </c>
      <c r="C2822">
        <f>INDEX(Categories!C:C,MATCH(D2822,Categories!D:D,0))</f>
        <v>15</v>
      </c>
      <c r="D2822" s="88" t="s">
        <v>42</v>
      </c>
      <c r="E2822">
        <v>200</v>
      </c>
    </row>
    <row r="2823" spans="1:5" x14ac:dyDescent="0.4">
      <c r="A2823" t="s">
        <v>729</v>
      </c>
      <c r="B2823" t="s">
        <v>730</v>
      </c>
      <c r="C2823">
        <f>INDEX(Categories!C:C,MATCH(D2823,Categories!D:D,0))</f>
        <v>16</v>
      </c>
      <c r="D2823" s="88" t="s">
        <v>45</v>
      </c>
      <c r="E2823">
        <v>0</v>
      </c>
    </row>
    <row r="2824" spans="1:5" x14ac:dyDescent="0.4">
      <c r="A2824" t="s">
        <v>729</v>
      </c>
      <c r="B2824" t="s">
        <v>730</v>
      </c>
      <c r="C2824">
        <f>INDEX(Categories!C:C,MATCH(D2824,Categories!D:D,0))</f>
        <v>17</v>
      </c>
      <c r="D2824" s="88" t="s">
        <v>46</v>
      </c>
      <c r="E2824">
        <v>0</v>
      </c>
    </row>
    <row r="2825" spans="1:5" x14ac:dyDescent="0.4">
      <c r="A2825" t="s">
        <v>729</v>
      </c>
      <c r="B2825" t="s">
        <v>730</v>
      </c>
      <c r="C2825">
        <f>INDEX(Categories!C:C,MATCH(D2825,Categories!D:D,0))</f>
        <v>18</v>
      </c>
      <c r="D2825" s="88" t="s">
        <v>47</v>
      </c>
      <c r="E2825">
        <v>0</v>
      </c>
    </row>
    <row r="2826" spans="1:5" x14ac:dyDescent="0.4">
      <c r="A2826" t="s">
        <v>729</v>
      </c>
      <c r="B2826" t="s">
        <v>730</v>
      </c>
      <c r="C2826">
        <f>INDEX(Categories!C:C,MATCH(D2826,Categories!D:D,0))</f>
        <v>20</v>
      </c>
      <c r="D2826" s="88" t="s">
        <v>49</v>
      </c>
      <c r="E2826">
        <v>0</v>
      </c>
    </row>
    <row r="2827" spans="1:5" x14ac:dyDescent="0.4">
      <c r="A2827" t="s">
        <v>729</v>
      </c>
      <c r="B2827" t="s">
        <v>730</v>
      </c>
      <c r="C2827">
        <f>INDEX(Categories!C:C,MATCH(D2827,Categories!D:D,0))</f>
        <v>21</v>
      </c>
      <c r="D2827" s="88" t="s">
        <v>50</v>
      </c>
      <c r="E2827">
        <v>0</v>
      </c>
    </row>
    <row r="2828" spans="1:5" x14ac:dyDescent="0.4">
      <c r="A2828" t="s">
        <v>729</v>
      </c>
      <c r="B2828" t="s">
        <v>730</v>
      </c>
      <c r="C2828">
        <f>INDEX(Categories!C:C,MATCH(D2828,Categories!D:D,0))</f>
        <v>22</v>
      </c>
      <c r="D2828" s="88" t="s">
        <v>51</v>
      </c>
      <c r="E2828">
        <v>0</v>
      </c>
    </row>
    <row r="2829" spans="1:5" x14ac:dyDescent="0.4">
      <c r="A2829" t="s">
        <v>729</v>
      </c>
      <c r="B2829" t="s">
        <v>730</v>
      </c>
      <c r="C2829">
        <f>INDEX(Categories!C:C,MATCH(D2829,Categories!D:D,0))</f>
        <v>23</v>
      </c>
      <c r="D2829" s="88" t="s">
        <v>52</v>
      </c>
      <c r="E2829">
        <v>0</v>
      </c>
    </row>
    <row r="2830" spans="1:5" x14ac:dyDescent="0.4">
      <c r="A2830" t="s">
        <v>729</v>
      </c>
      <c r="B2830" t="s">
        <v>730</v>
      </c>
      <c r="C2830">
        <f>INDEX(Categories!C:C,MATCH(D2830,Categories!D:D,0))</f>
        <v>24</v>
      </c>
      <c r="D2830" s="88" t="s">
        <v>53</v>
      </c>
      <c r="E2830">
        <v>0</v>
      </c>
    </row>
    <row r="2831" spans="1:5" x14ac:dyDescent="0.4">
      <c r="A2831" t="s">
        <v>729</v>
      </c>
      <c r="B2831" t="s">
        <v>730</v>
      </c>
      <c r="C2831">
        <f>INDEX(Categories!C:C,MATCH(D2831,Categories!D:D,0))</f>
        <v>25</v>
      </c>
      <c r="D2831" s="88" t="s">
        <v>56</v>
      </c>
      <c r="E2831">
        <v>0</v>
      </c>
    </row>
    <row r="2832" spans="1:5" x14ac:dyDescent="0.4">
      <c r="A2832" t="s">
        <v>729</v>
      </c>
      <c r="B2832" t="s">
        <v>730</v>
      </c>
      <c r="C2832">
        <f>INDEX(Categories!C:C,MATCH(D2832,Categories!D:D,0))</f>
        <v>5</v>
      </c>
      <c r="D2832" s="88" t="s">
        <v>32</v>
      </c>
      <c r="E2832">
        <v>5950</v>
      </c>
    </row>
    <row r="2833" spans="1:5" x14ac:dyDescent="0.4">
      <c r="A2833" t="s">
        <v>729</v>
      </c>
      <c r="B2833" t="s">
        <v>730</v>
      </c>
      <c r="C2833">
        <f>INDEX(Categories!C:C,MATCH(D2833,Categories!D:D,0))</f>
        <v>8</v>
      </c>
      <c r="D2833" s="88" t="s">
        <v>36</v>
      </c>
      <c r="E2833">
        <v>0</v>
      </c>
    </row>
    <row r="2834" spans="1:5" x14ac:dyDescent="0.4">
      <c r="A2834" t="s">
        <v>729</v>
      </c>
      <c r="B2834" t="s">
        <v>730</v>
      </c>
      <c r="C2834">
        <f>INDEX(Categories!C:C,MATCH(D2834,Categories!D:D,0))</f>
        <v>9</v>
      </c>
      <c r="D2834" s="88" t="s">
        <v>37</v>
      </c>
      <c r="E2834">
        <v>0</v>
      </c>
    </row>
    <row r="2835" spans="1:5" x14ac:dyDescent="0.4">
      <c r="A2835" t="s">
        <v>729</v>
      </c>
      <c r="B2835" t="s">
        <v>730</v>
      </c>
      <c r="C2835">
        <f>INDEX(Categories!C:C,MATCH(D2835,Categories!D:D,0))</f>
        <v>11</v>
      </c>
      <c r="D2835" s="88" t="s">
        <v>601</v>
      </c>
      <c r="E2835">
        <v>306920</v>
      </c>
    </row>
    <row r="2836" spans="1:5" x14ac:dyDescent="0.4">
      <c r="A2836" t="s">
        <v>729</v>
      </c>
      <c r="B2836" t="s">
        <v>730</v>
      </c>
      <c r="C2836">
        <f>INDEX(Categories!C:C,MATCH(D2836,Categories!D:D,0))</f>
        <v>12</v>
      </c>
      <c r="D2836" s="88" t="s">
        <v>602</v>
      </c>
      <c r="E2836">
        <v>0</v>
      </c>
    </row>
    <row r="2837" spans="1:5" x14ac:dyDescent="0.4">
      <c r="A2837" t="s">
        <v>729</v>
      </c>
      <c r="B2837" t="s">
        <v>730</v>
      </c>
      <c r="C2837">
        <f>INDEX(Categories!C:C,MATCH(D2837,Categories!D:D,0))</f>
        <v>13</v>
      </c>
      <c r="D2837" s="88" t="s">
        <v>604</v>
      </c>
      <c r="E2837">
        <v>0</v>
      </c>
    </row>
    <row r="2838" spans="1:5" x14ac:dyDescent="0.4">
      <c r="A2838" t="s">
        <v>729</v>
      </c>
      <c r="B2838" t="s">
        <v>730</v>
      </c>
      <c r="C2838">
        <f>INDEX(Categories!C:C,MATCH(D2838,Categories!D:D,0))</f>
        <v>14</v>
      </c>
      <c r="D2838" s="88" t="s">
        <v>41</v>
      </c>
      <c r="E2838">
        <v>0</v>
      </c>
    </row>
    <row r="2839" spans="1:5" x14ac:dyDescent="0.4">
      <c r="A2839" t="s">
        <v>729</v>
      </c>
      <c r="B2839" t="s">
        <v>730</v>
      </c>
      <c r="C2839">
        <f>INDEX(Categories!C:C,MATCH(D2839,Categories!D:D,0))</f>
        <v>19</v>
      </c>
      <c r="D2839" s="88" t="s">
        <v>48</v>
      </c>
      <c r="E2839">
        <v>0</v>
      </c>
    </row>
    <row r="2840" spans="1:5" x14ac:dyDescent="0.4">
      <c r="A2840" t="s">
        <v>729</v>
      </c>
      <c r="B2840" t="s">
        <v>730</v>
      </c>
      <c r="C2840">
        <f>INDEX(Categories!C:C,MATCH(D2840,Categories!D:D,0))</f>
        <v>26</v>
      </c>
      <c r="D2840" s="88" t="s">
        <v>57</v>
      </c>
      <c r="E2840">
        <v>0</v>
      </c>
    </row>
    <row r="2841" spans="1:5" x14ac:dyDescent="0.4">
      <c r="A2841" t="s">
        <v>729</v>
      </c>
      <c r="B2841" t="s">
        <v>730</v>
      </c>
      <c r="C2841">
        <f>INDEX(Categories!C:C,MATCH(D2841,Categories!D:D,0))</f>
        <v>27</v>
      </c>
      <c r="D2841" s="88" t="s">
        <v>58</v>
      </c>
      <c r="E2841">
        <v>0</v>
      </c>
    </row>
    <row r="2842" spans="1:5" x14ac:dyDescent="0.4">
      <c r="A2842" t="s">
        <v>729</v>
      </c>
      <c r="B2842" t="s">
        <v>730</v>
      </c>
      <c r="C2842">
        <f>INDEX(Categories!C:C,MATCH(D2842,Categories!D:D,0))</f>
        <v>28</v>
      </c>
      <c r="D2842" s="88" t="s">
        <v>59</v>
      </c>
      <c r="E2842">
        <v>0</v>
      </c>
    </row>
    <row r="2843" spans="1:5" x14ac:dyDescent="0.4">
      <c r="A2843" t="s">
        <v>729</v>
      </c>
      <c r="B2843" t="s">
        <v>730</v>
      </c>
      <c r="C2843">
        <f>INDEX(Categories!C:C,MATCH(D2843,Categories!D:D,0))</f>
        <v>29</v>
      </c>
      <c r="D2843" s="88" t="s">
        <v>92</v>
      </c>
      <c r="E2843">
        <v>0</v>
      </c>
    </row>
    <row r="2844" spans="1:5" x14ac:dyDescent="0.4">
      <c r="A2844" t="s">
        <v>731</v>
      </c>
      <c r="B2844" t="s">
        <v>732</v>
      </c>
      <c r="C2844">
        <f>INDEX(Categories!C:C,MATCH(D2844,Categories!D:D,0))</f>
        <v>1</v>
      </c>
      <c r="D2844" s="88" t="s">
        <v>595</v>
      </c>
      <c r="E2844">
        <v>0</v>
      </c>
    </row>
    <row r="2845" spans="1:5" x14ac:dyDescent="0.4">
      <c r="A2845" t="s">
        <v>731</v>
      </c>
      <c r="B2845" t="s">
        <v>732</v>
      </c>
      <c r="C2845">
        <f>INDEX(Categories!C:C,MATCH(D2845,Categories!D:D,0))</f>
        <v>2</v>
      </c>
      <c r="D2845" s="88" t="s">
        <v>597</v>
      </c>
      <c r="E2845">
        <v>0</v>
      </c>
    </row>
    <row r="2846" spans="1:5" x14ac:dyDescent="0.4">
      <c r="A2846" t="s">
        <v>731</v>
      </c>
      <c r="B2846" t="s">
        <v>732</v>
      </c>
      <c r="C2846">
        <f>INDEX(Categories!C:C,MATCH(D2846,Categories!D:D,0))</f>
        <v>3</v>
      </c>
      <c r="D2846" s="88" t="s">
        <v>30</v>
      </c>
      <c r="E2846">
        <v>0</v>
      </c>
    </row>
    <row r="2847" spans="1:5" x14ac:dyDescent="0.4">
      <c r="A2847" t="s">
        <v>731</v>
      </c>
      <c r="B2847" t="s">
        <v>732</v>
      </c>
      <c r="C2847">
        <f>INDEX(Categories!C:C,MATCH(D2847,Categories!D:D,0))</f>
        <v>4</v>
      </c>
      <c r="D2847" s="88" t="s">
        <v>31</v>
      </c>
      <c r="E2847">
        <v>0</v>
      </c>
    </row>
    <row r="2848" spans="1:5" x14ac:dyDescent="0.4">
      <c r="A2848" t="s">
        <v>731</v>
      </c>
      <c r="B2848" t="s">
        <v>732</v>
      </c>
      <c r="C2848">
        <f>INDEX(Categories!C:C,MATCH(D2848,Categories!D:D,0))</f>
        <v>6</v>
      </c>
      <c r="D2848" s="88" t="s">
        <v>34</v>
      </c>
      <c r="E2848">
        <v>0</v>
      </c>
    </row>
    <row r="2849" spans="1:5" x14ac:dyDescent="0.4">
      <c r="A2849" t="s">
        <v>731</v>
      </c>
      <c r="B2849" t="s">
        <v>732</v>
      </c>
      <c r="C2849">
        <f>INDEX(Categories!C:C,MATCH(D2849,Categories!D:D,0))</f>
        <v>7</v>
      </c>
      <c r="D2849" s="88" t="s">
        <v>35</v>
      </c>
      <c r="E2849">
        <v>0</v>
      </c>
    </row>
    <row r="2850" spans="1:5" x14ac:dyDescent="0.4">
      <c r="A2850" t="s">
        <v>731</v>
      </c>
      <c r="B2850" t="s">
        <v>732</v>
      </c>
      <c r="C2850">
        <f>INDEX(Categories!C:C,MATCH(D2850,Categories!D:D,0))</f>
        <v>10</v>
      </c>
      <c r="D2850" s="88" t="s">
        <v>38</v>
      </c>
      <c r="E2850">
        <v>0</v>
      </c>
    </row>
    <row r="2851" spans="1:5" x14ac:dyDescent="0.4">
      <c r="A2851" t="s">
        <v>731</v>
      </c>
      <c r="B2851" t="s">
        <v>732</v>
      </c>
      <c r="C2851">
        <f>INDEX(Categories!C:C,MATCH(D2851,Categories!D:D,0))</f>
        <v>15</v>
      </c>
      <c r="D2851" s="88" t="s">
        <v>42</v>
      </c>
      <c r="E2851">
        <v>0</v>
      </c>
    </row>
    <row r="2852" spans="1:5" x14ac:dyDescent="0.4">
      <c r="A2852" t="s">
        <v>731</v>
      </c>
      <c r="B2852" t="s">
        <v>732</v>
      </c>
      <c r="C2852">
        <f>INDEX(Categories!C:C,MATCH(D2852,Categories!D:D,0))</f>
        <v>16</v>
      </c>
      <c r="D2852" s="88" t="s">
        <v>45</v>
      </c>
      <c r="E2852">
        <v>0</v>
      </c>
    </row>
    <row r="2853" spans="1:5" x14ac:dyDescent="0.4">
      <c r="A2853" t="s">
        <v>731</v>
      </c>
      <c r="B2853" t="s">
        <v>732</v>
      </c>
      <c r="C2853">
        <f>INDEX(Categories!C:C,MATCH(D2853,Categories!D:D,0))</f>
        <v>17</v>
      </c>
      <c r="D2853" s="88" t="s">
        <v>46</v>
      </c>
      <c r="E2853">
        <v>0</v>
      </c>
    </row>
    <row r="2854" spans="1:5" x14ac:dyDescent="0.4">
      <c r="A2854" t="s">
        <v>731</v>
      </c>
      <c r="B2854" t="s">
        <v>732</v>
      </c>
      <c r="C2854">
        <f>INDEX(Categories!C:C,MATCH(D2854,Categories!D:D,0))</f>
        <v>18</v>
      </c>
      <c r="D2854" s="88" t="s">
        <v>47</v>
      </c>
      <c r="E2854">
        <v>0</v>
      </c>
    </row>
    <row r="2855" spans="1:5" x14ac:dyDescent="0.4">
      <c r="A2855" t="s">
        <v>731</v>
      </c>
      <c r="B2855" t="s">
        <v>732</v>
      </c>
      <c r="C2855">
        <f>INDEX(Categories!C:C,MATCH(D2855,Categories!D:D,0))</f>
        <v>20</v>
      </c>
      <c r="D2855" s="88" t="s">
        <v>49</v>
      </c>
      <c r="E2855">
        <v>0</v>
      </c>
    </row>
    <row r="2856" spans="1:5" x14ac:dyDescent="0.4">
      <c r="A2856" t="s">
        <v>731</v>
      </c>
      <c r="B2856" t="s">
        <v>732</v>
      </c>
      <c r="C2856">
        <f>INDEX(Categories!C:C,MATCH(D2856,Categories!D:D,0))</f>
        <v>21</v>
      </c>
      <c r="D2856" s="88" t="s">
        <v>50</v>
      </c>
      <c r="E2856">
        <v>0</v>
      </c>
    </row>
    <row r="2857" spans="1:5" x14ac:dyDescent="0.4">
      <c r="A2857" t="s">
        <v>731</v>
      </c>
      <c r="B2857" t="s">
        <v>732</v>
      </c>
      <c r="C2857">
        <f>INDEX(Categories!C:C,MATCH(D2857,Categories!D:D,0))</f>
        <v>22</v>
      </c>
      <c r="D2857" s="88" t="s">
        <v>51</v>
      </c>
      <c r="E2857">
        <v>0</v>
      </c>
    </row>
    <row r="2858" spans="1:5" x14ac:dyDescent="0.4">
      <c r="A2858" t="s">
        <v>731</v>
      </c>
      <c r="B2858" t="s">
        <v>732</v>
      </c>
      <c r="C2858">
        <f>INDEX(Categories!C:C,MATCH(D2858,Categories!D:D,0))</f>
        <v>23</v>
      </c>
      <c r="D2858" s="88" t="s">
        <v>52</v>
      </c>
      <c r="E2858">
        <v>0</v>
      </c>
    </row>
    <row r="2859" spans="1:5" x14ac:dyDescent="0.4">
      <c r="A2859" t="s">
        <v>731</v>
      </c>
      <c r="B2859" t="s">
        <v>732</v>
      </c>
      <c r="C2859">
        <f>INDEX(Categories!C:C,MATCH(D2859,Categories!D:D,0))</f>
        <v>24</v>
      </c>
      <c r="D2859" s="88" t="s">
        <v>53</v>
      </c>
      <c r="E2859">
        <v>0</v>
      </c>
    </row>
    <row r="2860" spans="1:5" x14ac:dyDescent="0.4">
      <c r="A2860" t="s">
        <v>731</v>
      </c>
      <c r="B2860" t="s">
        <v>732</v>
      </c>
      <c r="C2860">
        <f>INDEX(Categories!C:C,MATCH(D2860,Categories!D:D,0))</f>
        <v>25</v>
      </c>
      <c r="D2860" s="88" t="s">
        <v>56</v>
      </c>
      <c r="E2860">
        <v>0</v>
      </c>
    </row>
    <row r="2861" spans="1:5" x14ac:dyDescent="0.4">
      <c r="A2861" t="s">
        <v>731</v>
      </c>
      <c r="B2861" t="s">
        <v>732</v>
      </c>
      <c r="C2861">
        <f>INDEX(Categories!C:C,MATCH(D2861,Categories!D:D,0))</f>
        <v>5</v>
      </c>
      <c r="D2861" s="88" t="s">
        <v>32</v>
      </c>
      <c r="E2861">
        <v>0</v>
      </c>
    </row>
    <row r="2862" spans="1:5" x14ac:dyDescent="0.4">
      <c r="A2862" t="s">
        <v>731</v>
      </c>
      <c r="B2862" t="s">
        <v>732</v>
      </c>
      <c r="C2862">
        <f>INDEX(Categories!C:C,MATCH(D2862,Categories!D:D,0))</f>
        <v>8</v>
      </c>
      <c r="D2862" s="88" t="s">
        <v>36</v>
      </c>
      <c r="E2862">
        <v>0</v>
      </c>
    </row>
    <row r="2863" spans="1:5" x14ac:dyDescent="0.4">
      <c r="A2863" t="s">
        <v>731</v>
      </c>
      <c r="B2863" t="s">
        <v>732</v>
      </c>
      <c r="C2863">
        <f>INDEX(Categories!C:C,MATCH(D2863,Categories!D:D,0))</f>
        <v>9</v>
      </c>
      <c r="D2863" s="88" t="s">
        <v>37</v>
      </c>
      <c r="E2863">
        <v>0</v>
      </c>
    </row>
    <row r="2864" spans="1:5" x14ac:dyDescent="0.4">
      <c r="A2864" t="s">
        <v>731</v>
      </c>
      <c r="B2864" t="s">
        <v>732</v>
      </c>
      <c r="C2864">
        <f>INDEX(Categories!C:C,MATCH(D2864,Categories!D:D,0))</f>
        <v>11</v>
      </c>
      <c r="D2864" s="88" t="s">
        <v>601</v>
      </c>
      <c r="E2864">
        <v>0</v>
      </c>
    </row>
    <row r="2865" spans="1:5" x14ac:dyDescent="0.4">
      <c r="A2865" t="s">
        <v>731</v>
      </c>
      <c r="B2865" t="s">
        <v>732</v>
      </c>
      <c r="C2865">
        <f>INDEX(Categories!C:C,MATCH(D2865,Categories!D:D,0))</f>
        <v>12</v>
      </c>
      <c r="D2865" s="88" t="s">
        <v>602</v>
      </c>
      <c r="E2865">
        <v>0</v>
      </c>
    </row>
    <row r="2866" spans="1:5" x14ac:dyDescent="0.4">
      <c r="A2866" t="s">
        <v>731</v>
      </c>
      <c r="B2866" t="s">
        <v>732</v>
      </c>
      <c r="C2866">
        <f>INDEX(Categories!C:C,MATCH(D2866,Categories!D:D,0))</f>
        <v>13</v>
      </c>
      <c r="D2866" s="88" t="s">
        <v>604</v>
      </c>
      <c r="E2866">
        <v>0</v>
      </c>
    </row>
    <row r="2867" spans="1:5" x14ac:dyDescent="0.4">
      <c r="A2867" t="s">
        <v>731</v>
      </c>
      <c r="B2867" t="s">
        <v>732</v>
      </c>
      <c r="C2867">
        <f>INDEX(Categories!C:C,MATCH(D2867,Categories!D:D,0))</f>
        <v>14</v>
      </c>
      <c r="D2867" s="88" t="s">
        <v>41</v>
      </c>
      <c r="E2867">
        <v>0</v>
      </c>
    </row>
    <row r="2868" spans="1:5" x14ac:dyDescent="0.4">
      <c r="A2868" t="s">
        <v>731</v>
      </c>
      <c r="B2868" t="s">
        <v>732</v>
      </c>
      <c r="C2868">
        <f>INDEX(Categories!C:C,MATCH(D2868,Categories!D:D,0))</f>
        <v>19</v>
      </c>
      <c r="D2868" s="88" t="s">
        <v>48</v>
      </c>
      <c r="E2868">
        <v>0</v>
      </c>
    </row>
    <row r="2869" spans="1:5" x14ac:dyDescent="0.4">
      <c r="A2869" t="s">
        <v>731</v>
      </c>
      <c r="B2869" t="s">
        <v>732</v>
      </c>
      <c r="C2869">
        <f>INDEX(Categories!C:C,MATCH(D2869,Categories!D:D,0))</f>
        <v>26</v>
      </c>
      <c r="D2869" s="88" t="s">
        <v>57</v>
      </c>
      <c r="E2869">
        <v>0</v>
      </c>
    </row>
    <row r="2870" spans="1:5" x14ac:dyDescent="0.4">
      <c r="A2870" t="s">
        <v>731</v>
      </c>
      <c r="B2870" t="s">
        <v>732</v>
      </c>
      <c r="C2870">
        <f>INDEX(Categories!C:C,MATCH(D2870,Categories!D:D,0))</f>
        <v>27</v>
      </c>
      <c r="D2870" s="88" t="s">
        <v>58</v>
      </c>
      <c r="E2870">
        <v>0</v>
      </c>
    </row>
    <row r="2871" spans="1:5" x14ac:dyDescent="0.4">
      <c r="A2871" t="s">
        <v>731</v>
      </c>
      <c r="B2871" t="s">
        <v>732</v>
      </c>
      <c r="C2871">
        <f>INDEX(Categories!C:C,MATCH(D2871,Categories!D:D,0))</f>
        <v>28</v>
      </c>
      <c r="D2871" s="88" t="s">
        <v>59</v>
      </c>
      <c r="E2871">
        <v>0</v>
      </c>
    </row>
    <row r="2872" spans="1:5" x14ac:dyDescent="0.4">
      <c r="A2872" t="s">
        <v>731</v>
      </c>
      <c r="B2872" t="s">
        <v>732</v>
      </c>
      <c r="C2872">
        <f>INDEX(Categories!C:C,MATCH(D2872,Categories!D:D,0))</f>
        <v>29</v>
      </c>
      <c r="D2872" s="88" t="s">
        <v>92</v>
      </c>
      <c r="E2872">
        <v>0</v>
      </c>
    </row>
    <row r="2873" spans="1:5" x14ac:dyDescent="0.4">
      <c r="A2873" t="s">
        <v>227</v>
      </c>
      <c r="B2873" t="s">
        <v>226</v>
      </c>
      <c r="C2873">
        <f>INDEX(Categories!C:C,MATCH(D2873,Categories!D:D,0))</f>
        <v>1</v>
      </c>
      <c r="D2873" s="88" t="s">
        <v>595</v>
      </c>
      <c r="E2873">
        <v>98000</v>
      </c>
    </row>
    <row r="2874" spans="1:5" x14ac:dyDescent="0.4">
      <c r="A2874" t="s">
        <v>227</v>
      </c>
      <c r="B2874" t="s">
        <v>226</v>
      </c>
      <c r="C2874">
        <f>INDEX(Categories!C:C,MATCH(D2874,Categories!D:D,0))</f>
        <v>2</v>
      </c>
      <c r="D2874" s="88" t="s">
        <v>597</v>
      </c>
      <c r="E2874">
        <v>3000</v>
      </c>
    </row>
    <row r="2875" spans="1:5" x14ac:dyDescent="0.4">
      <c r="A2875" t="s">
        <v>227</v>
      </c>
      <c r="B2875" t="s">
        <v>226</v>
      </c>
      <c r="C2875">
        <f>INDEX(Categories!C:C,MATCH(D2875,Categories!D:D,0))</f>
        <v>3</v>
      </c>
      <c r="D2875" s="88" t="s">
        <v>30</v>
      </c>
      <c r="E2875">
        <v>0</v>
      </c>
    </row>
    <row r="2876" spans="1:5" x14ac:dyDescent="0.4">
      <c r="A2876" t="s">
        <v>227</v>
      </c>
      <c r="B2876" t="s">
        <v>226</v>
      </c>
      <c r="C2876">
        <f>INDEX(Categories!C:C,MATCH(D2876,Categories!D:D,0))</f>
        <v>4</v>
      </c>
      <c r="D2876" s="88" t="s">
        <v>31</v>
      </c>
      <c r="E2876">
        <v>0</v>
      </c>
    </row>
    <row r="2877" spans="1:5" x14ac:dyDescent="0.4">
      <c r="A2877" t="s">
        <v>227</v>
      </c>
      <c r="B2877" t="s">
        <v>226</v>
      </c>
      <c r="C2877">
        <f>INDEX(Categories!C:C,MATCH(D2877,Categories!D:D,0))</f>
        <v>6</v>
      </c>
      <c r="D2877" s="88" t="s">
        <v>34</v>
      </c>
      <c r="E2877">
        <v>0</v>
      </c>
    </row>
    <row r="2878" spans="1:5" x14ac:dyDescent="0.4">
      <c r="A2878" t="s">
        <v>227</v>
      </c>
      <c r="B2878" t="s">
        <v>226</v>
      </c>
      <c r="C2878">
        <f>INDEX(Categories!C:C,MATCH(D2878,Categories!D:D,0))</f>
        <v>7</v>
      </c>
      <c r="D2878" s="88" t="s">
        <v>35</v>
      </c>
      <c r="E2878">
        <v>34000</v>
      </c>
    </row>
    <row r="2879" spans="1:5" x14ac:dyDescent="0.4">
      <c r="A2879" t="s">
        <v>227</v>
      </c>
      <c r="B2879" t="s">
        <v>226</v>
      </c>
      <c r="C2879">
        <f>INDEX(Categories!C:C,MATCH(D2879,Categories!D:D,0))</f>
        <v>10</v>
      </c>
      <c r="D2879" s="88" t="s">
        <v>38</v>
      </c>
      <c r="E2879">
        <v>69560</v>
      </c>
    </row>
    <row r="2880" spans="1:5" x14ac:dyDescent="0.4">
      <c r="A2880" t="s">
        <v>227</v>
      </c>
      <c r="B2880" t="s">
        <v>226</v>
      </c>
      <c r="C2880">
        <f>INDEX(Categories!C:C,MATCH(D2880,Categories!D:D,0))</f>
        <v>15</v>
      </c>
      <c r="D2880" s="88" t="s">
        <v>42</v>
      </c>
      <c r="E2880">
        <v>0</v>
      </c>
    </row>
    <row r="2881" spans="1:5" x14ac:dyDescent="0.4">
      <c r="A2881" t="s">
        <v>227</v>
      </c>
      <c r="B2881" t="s">
        <v>226</v>
      </c>
      <c r="C2881">
        <f>INDEX(Categories!C:C,MATCH(D2881,Categories!D:D,0))</f>
        <v>16</v>
      </c>
      <c r="D2881" s="88" t="s">
        <v>45</v>
      </c>
      <c r="E2881">
        <v>0</v>
      </c>
    </row>
    <row r="2882" spans="1:5" x14ac:dyDescent="0.4">
      <c r="A2882" t="s">
        <v>227</v>
      </c>
      <c r="B2882" t="s">
        <v>226</v>
      </c>
      <c r="C2882">
        <f>INDEX(Categories!C:C,MATCH(D2882,Categories!D:D,0))</f>
        <v>17</v>
      </c>
      <c r="D2882" s="88" t="s">
        <v>46</v>
      </c>
      <c r="E2882">
        <v>0</v>
      </c>
    </row>
    <row r="2883" spans="1:5" x14ac:dyDescent="0.4">
      <c r="A2883" t="s">
        <v>227</v>
      </c>
      <c r="B2883" t="s">
        <v>226</v>
      </c>
      <c r="C2883">
        <f>INDEX(Categories!C:C,MATCH(D2883,Categories!D:D,0))</f>
        <v>18</v>
      </c>
      <c r="D2883" s="88" t="s">
        <v>47</v>
      </c>
      <c r="E2883">
        <v>0</v>
      </c>
    </row>
    <row r="2884" spans="1:5" x14ac:dyDescent="0.4">
      <c r="A2884" t="s">
        <v>227</v>
      </c>
      <c r="B2884" t="s">
        <v>226</v>
      </c>
      <c r="C2884">
        <f>INDEX(Categories!C:C,MATCH(D2884,Categories!D:D,0))</f>
        <v>20</v>
      </c>
      <c r="D2884" s="88" t="s">
        <v>49</v>
      </c>
      <c r="E2884">
        <v>0</v>
      </c>
    </row>
    <row r="2885" spans="1:5" x14ac:dyDescent="0.4">
      <c r="A2885" t="s">
        <v>227</v>
      </c>
      <c r="B2885" t="s">
        <v>226</v>
      </c>
      <c r="C2885">
        <f>INDEX(Categories!C:C,MATCH(D2885,Categories!D:D,0))</f>
        <v>21</v>
      </c>
      <c r="D2885" s="88" t="s">
        <v>50</v>
      </c>
      <c r="E2885">
        <v>0</v>
      </c>
    </row>
    <row r="2886" spans="1:5" x14ac:dyDescent="0.4">
      <c r="A2886" t="s">
        <v>227</v>
      </c>
      <c r="B2886" t="s">
        <v>226</v>
      </c>
      <c r="C2886">
        <f>INDEX(Categories!C:C,MATCH(D2886,Categories!D:D,0))</f>
        <v>22</v>
      </c>
      <c r="D2886" s="88" t="s">
        <v>51</v>
      </c>
      <c r="E2886">
        <v>440</v>
      </c>
    </row>
    <row r="2887" spans="1:5" x14ac:dyDescent="0.4">
      <c r="A2887" t="s">
        <v>227</v>
      </c>
      <c r="B2887" t="s">
        <v>226</v>
      </c>
      <c r="C2887">
        <f>INDEX(Categories!C:C,MATCH(D2887,Categories!D:D,0))</f>
        <v>23</v>
      </c>
      <c r="D2887" s="88" t="s">
        <v>52</v>
      </c>
      <c r="E2887">
        <v>0</v>
      </c>
    </row>
    <row r="2888" spans="1:5" x14ac:dyDescent="0.4">
      <c r="A2888" t="s">
        <v>227</v>
      </c>
      <c r="B2888" t="s">
        <v>226</v>
      </c>
      <c r="C2888">
        <f>INDEX(Categories!C:C,MATCH(D2888,Categories!D:D,0))</f>
        <v>24</v>
      </c>
      <c r="D2888" s="88" t="s">
        <v>53</v>
      </c>
      <c r="E2888">
        <v>0</v>
      </c>
    </row>
    <row r="2889" spans="1:5" x14ac:dyDescent="0.4">
      <c r="A2889" t="s">
        <v>227</v>
      </c>
      <c r="B2889" t="s">
        <v>226</v>
      </c>
      <c r="C2889">
        <f>INDEX(Categories!C:C,MATCH(D2889,Categories!D:D,0))</f>
        <v>25</v>
      </c>
      <c r="D2889" s="88" t="s">
        <v>56</v>
      </c>
      <c r="E2889">
        <v>0</v>
      </c>
    </row>
    <row r="2890" spans="1:5" x14ac:dyDescent="0.4">
      <c r="A2890" t="s">
        <v>227</v>
      </c>
      <c r="B2890" t="s">
        <v>226</v>
      </c>
      <c r="C2890">
        <f>INDEX(Categories!C:C,MATCH(D2890,Categories!D:D,0))</f>
        <v>5</v>
      </c>
      <c r="D2890" s="88" t="s">
        <v>32</v>
      </c>
      <c r="E2890">
        <v>35000</v>
      </c>
    </row>
    <row r="2891" spans="1:5" x14ac:dyDescent="0.4">
      <c r="A2891" t="s">
        <v>227</v>
      </c>
      <c r="B2891" t="s">
        <v>226</v>
      </c>
      <c r="C2891">
        <f>INDEX(Categories!C:C,MATCH(D2891,Categories!D:D,0))</f>
        <v>8</v>
      </c>
      <c r="D2891" s="88" t="s">
        <v>36</v>
      </c>
      <c r="E2891">
        <v>0</v>
      </c>
    </row>
    <row r="2892" spans="1:5" x14ac:dyDescent="0.4">
      <c r="A2892" t="s">
        <v>227</v>
      </c>
      <c r="B2892" t="s">
        <v>226</v>
      </c>
      <c r="C2892">
        <f>INDEX(Categories!C:C,MATCH(D2892,Categories!D:D,0))</f>
        <v>9</v>
      </c>
      <c r="D2892" s="88" t="s">
        <v>37</v>
      </c>
      <c r="E2892">
        <v>0</v>
      </c>
    </row>
    <row r="2893" spans="1:5" x14ac:dyDescent="0.4">
      <c r="A2893" t="s">
        <v>227</v>
      </c>
      <c r="B2893" t="s">
        <v>226</v>
      </c>
      <c r="C2893">
        <f>INDEX(Categories!C:C,MATCH(D2893,Categories!D:D,0))</f>
        <v>11</v>
      </c>
      <c r="D2893" s="88" t="s">
        <v>601</v>
      </c>
      <c r="E2893">
        <v>760000</v>
      </c>
    </row>
    <row r="2894" spans="1:5" x14ac:dyDescent="0.4">
      <c r="A2894" t="s">
        <v>227</v>
      </c>
      <c r="B2894" t="s">
        <v>226</v>
      </c>
      <c r="C2894">
        <f>INDEX(Categories!C:C,MATCH(D2894,Categories!D:D,0))</f>
        <v>12</v>
      </c>
      <c r="D2894" s="88" t="s">
        <v>602</v>
      </c>
      <c r="E2894">
        <v>0</v>
      </c>
    </row>
    <row r="2895" spans="1:5" x14ac:dyDescent="0.4">
      <c r="A2895" t="s">
        <v>227</v>
      </c>
      <c r="B2895" t="s">
        <v>226</v>
      </c>
      <c r="C2895">
        <f>INDEX(Categories!C:C,MATCH(D2895,Categories!D:D,0))</f>
        <v>13</v>
      </c>
      <c r="D2895" s="88" t="s">
        <v>604</v>
      </c>
      <c r="E2895">
        <v>0</v>
      </c>
    </row>
    <row r="2896" spans="1:5" x14ac:dyDescent="0.4">
      <c r="A2896" t="s">
        <v>227</v>
      </c>
      <c r="B2896" t="s">
        <v>226</v>
      </c>
      <c r="C2896">
        <f>INDEX(Categories!C:C,MATCH(D2896,Categories!D:D,0))</f>
        <v>14</v>
      </c>
      <c r="D2896" s="88" t="s">
        <v>41</v>
      </c>
      <c r="E2896">
        <v>0</v>
      </c>
    </row>
    <row r="2897" spans="1:5" x14ac:dyDescent="0.4">
      <c r="A2897" t="s">
        <v>227</v>
      </c>
      <c r="B2897" t="s">
        <v>226</v>
      </c>
      <c r="C2897">
        <f>INDEX(Categories!C:C,MATCH(D2897,Categories!D:D,0))</f>
        <v>19</v>
      </c>
      <c r="D2897" s="88" t="s">
        <v>48</v>
      </c>
      <c r="E2897">
        <v>0</v>
      </c>
    </row>
    <row r="2898" spans="1:5" x14ac:dyDescent="0.4">
      <c r="A2898" t="s">
        <v>227</v>
      </c>
      <c r="B2898" t="s">
        <v>226</v>
      </c>
      <c r="C2898">
        <f>INDEX(Categories!C:C,MATCH(D2898,Categories!D:D,0))</f>
        <v>26</v>
      </c>
      <c r="D2898" s="88" t="s">
        <v>57</v>
      </c>
      <c r="E2898">
        <v>0</v>
      </c>
    </row>
    <row r="2899" spans="1:5" x14ac:dyDescent="0.4">
      <c r="A2899" t="s">
        <v>227</v>
      </c>
      <c r="B2899" t="s">
        <v>226</v>
      </c>
      <c r="C2899">
        <f>INDEX(Categories!C:C,MATCH(D2899,Categories!D:D,0))</f>
        <v>27</v>
      </c>
      <c r="D2899" s="88" t="s">
        <v>58</v>
      </c>
      <c r="E2899">
        <v>0</v>
      </c>
    </row>
    <row r="2900" spans="1:5" x14ac:dyDescent="0.4">
      <c r="A2900" t="s">
        <v>227</v>
      </c>
      <c r="B2900" t="s">
        <v>226</v>
      </c>
      <c r="C2900">
        <f>INDEX(Categories!C:C,MATCH(D2900,Categories!D:D,0))</f>
        <v>28</v>
      </c>
      <c r="D2900" s="88" t="s">
        <v>59</v>
      </c>
      <c r="E2900">
        <v>0</v>
      </c>
    </row>
    <row r="2901" spans="1:5" x14ac:dyDescent="0.4">
      <c r="A2901" t="s">
        <v>227</v>
      </c>
      <c r="B2901" t="s">
        <v>226</v>
      </c>
      <c r="C2901">
        <f>INDEX(Categories!C:C,MATCH(D2901,Categories!D:D,0))</f>
        <v>29</v>
      </c>
      <c r="D2901" s="88" t="s">
        <v>92</v>
      </c>
      <c r="E2901">
        <v>153750</v>
      </c>
    </row>
    <row r="2902" spans="1:5" x14ac:dyDescent="0.4">
      <c r="A2902" t="s">
        <v>229</v>
      </c>
      <c r="B2902" t="s">
        <v>228</v>
      </c>
      <c r="C2902">
        <f>INDEX(Categories!C:C,MATCH(D2902,Categories!D:D,0))</f>
        <v>1</v>
      </c>
      <c r="D2902" s="88" t="s">
        <v>595</v>
      </c>
      <c r="E2902">
        <v>82637</v>
      </c>
    </row>
    <row r="2903" spans="1:5" x14ac:dyDescent="0.4">
      <c r="A2903" t="s">
        <v>229</v>
      </c>
      <c r="B2903" t="s">
        <v>228</v>
      </c>
      <c r="C2903">
        <f>INDEX(Categories!C:C,MATCH(D2903,Categories!D:D,0))</f>
        <v>2</v>
      </c>
      <c r="D2903" s="88" t="s">
        <v>597</v>
      </c>
      <c r="E2903">
        <v>436</v>
      </c>
    </row>
    <row r="2904" spans="1:5" x14ac:dyDescent="0.4">
      <c r="A2904" t="s">
        <v>229</v>
      </c>
      <c r="B2904" t="s">
        <v>228</v>
      </c>
      <c r="C2904">
        <f>INDEX(Categories!C:C,MATCH(D2904,Categories!D:D,0))</f>
        <v>3</v>
      </c>
      <c r="D2904" s="88" t="s">
        <v>30</v>
      </c>
      <c r="E2904">
        <v>0</v>
      </c>
    </row>
    <row r="2905" spans="1:5" x14ac:dyDescent="0.4">
      <c r="A2905" t="s">
        <v>229</v>
      </c>
      <c r="B2905" t="s">
        <v>228</v>
      </c>
      <c r="C2905">
        <f>INDEX(Categories!C:C,MATCH(D2905,Categories!D:D,0))</f>
        <v>4</v>
      </c>
      <c r="D2905" s="88" t="s">
        <v>31</v>
      </c>
      <c r="E2905">
        <v>0</v>
      </c>
    </row>
    <row r="2906" spans="1:5" x14ac:dyDescent="0.4">
      <c r="A2906" t="s">
        <v>229</v>
      </c>
      <c r="B2906" t="s">
        <v>228</v>
      </c>
      <c r="C2906">
        <f>INDEX(Categories!C:C,MATCH(D2906,Categories!D:D,0))</f>
        <v>6</v>
      </c>
      <c r="D2906" s="88" t="s">
        <v>34</v>
      </c>
      <c r="E2906">
        <v>0</v>
      </c>
    </row>
    <row r="2907" spans="1:5" x14ac:dyDescent="0.4">
      <c r="A2907" t="s">
        <v>229</v>
      </c>
      <c r="B2907" t="s">
        <v>228</v>
      </c>
      <c r="C2907">
        <f>INDEX(Categories!C:C,MATCH(D2907,Categories!D:D,0))</f>
        <v>7</v>
      </c>
      <c r="D2907" s="88" t="s">
        <v>35</v>
      </c>
      <c r="E2907">
        <v>191647</v>
      </c>
    </row>
    <row r="2908" spans="1:5" x14ac:dyDescent="0.4">
      <c r="A2908" t="s">
        <v>229</v>
      </c>
      <c r="B2908" t="s">
        <v>228</v>
      </c>
      <c r="C2908">
        <f>INDEX(Categories!C:C,MATCH(D2908,Categories!D:D,0))</f>
        <v>10</v>
      </c>
      <c r="D2908" s="88" t="s">
        <v>38</v>
      </c>
      <c r="E2908">
        <v>250321</v>
      </c>
    </row>
    <row r="2909" spans="1:5" x14ac:dyDescent="0.4">
      <c r="A2909" t="s">
        <v>229</v>
      </c>
      <c r="B2909" t="s">
        <v>228</v>
      </c>
      <c r="C2909">
        <f>INDEX(Categories!C:C,MATCH(D2909,Categories!D:D,0))</f>
        <v>15</v>
      </c>
      <c r="D2909" s="88" t="s">
        <v>42</v>
      </c>
      <c r="E2909">
        <v>0</v>
      </c>
    </row>
    <row r="2910" spans="1:5" x14ac:dyDescent="0.4">
      <c r="A2910" t="s">
        <v>229</v>
      </c>
      <c r="B2910" t="s">
        <v>228</v>
      </c>
      <c r="C2910">
        <f>INDEX(Categories!C:C,MATCH(D2910,Categories!D:D,0))</f>
        <v>16</v>
      </c>
      <c r="D2910" s="88" t="s">
        <v>45</v>
      </c>
      <c r="E2910">
        <v>50000</v>
      </c>
    </row>
    <row r="2911" spans="1:5" x14ac:dyDescent="0.4">
      <c r="A2911" t="s">
        <v>229</v>
      </c>
      <c r="B2911" t="s">
        <v>228</v>
      </c>
      <c r="C2911">
        <f>INDEX(Categories!C:C,MATCH(D2911,Categories!D:D,0))</f>
        <v>17</v>
      </c>
      <c r="D2911" s="88" t="s">
        <v>46</v>
      </c>
      <c r="E2911">
        <v>0</v>
      </c>
    </row>
    <row r="2912" spans="1:5" x14ac:dyDescent="0.4">
      <c r="A2912" t="s">
        <v>229</v>
      </c>
      <c r="B2912" t="s">
        <v>228</v>
      </c>
      <c r="C2912">
        <f>INDEX(Categories!C:C,MATCH(D2912,Categories!D:D,0))</f>
        <v>18</v>
      </c>
      <c r="D2912" s="88" t="s">
        <v>47</v>
      </c>
      <c r="E2912">
        <v>15000</v>
      </c>
    </row>
    <row r="2913" spans="1:5" x14ac:dyDescent="0.4">
      <c r="A2913" t="s">
        <v>229</v>
      </c>
      <c r="B2913" t="s">
        <v>228</v>
      </c>
      <c r="C2913">
        <f>INDEX(Categories!C:C,MATCH(D2913,Categories!D:D,0))</f>
        <v>20</v>
      </c>
      <c r="D2913" s="88" t="s">
        <v>49</v>
      </c>
      <c r="E2913">
        <v>0</v>
      </c>
    </row>
    <row r="2914" spans="1:5" x14ac:dyDescent="0.4">
      <c r="A2914" t="s">
        <v>229</v>
      </c>
      <c r="B2914" t="s">
        <v>228</v>
      </c>
      <c r="C2914">
        <f>INDEX(Categories!C:C,MATCH(D2914,Categories!D:D,0))</f>
        <v>21</v>
      </c>
      <c r="D2914" s="88" t="s">
        <v>50</v>
      </c>
      <c r="E2914">
        <v>0</v>
      </c>
    </row>
    <row r="2915" spans="1:5" x14ac:dyDescent="0.4">
      <c r="A2915" t="s">
        <v>229</v>
      </c>
      <c r="B2915" t="s">
        <v>228</v>
      </c>
      <c r="C2915">
        <f>INDEX(Categories!C:C,MATCH(D2915,Categories!D:D,0))</f>
        <v>22</v>
      </c>
      <c r="D2915" s="88" t="s">
        <v>51</v>
      </c>
      <c r="E2915">
        <v>35744</v>
      </c>
    </row>
    <row r="2916" spans="1:5" x14ac:dyDescent="0.4">
      <c r="A2916" t="s">
        <v>229</v>
      </c>
      <c r="B2916" t="s">
        <v>228</v>
      </c>
      <c r="C2916">
        <f>INDEX(Categories!C:C,MATCH(D2916,Categories!D:D,0))</f>
        <v>23</v>
      </c>
      <c r="D2916" s="88" t="s">
        <v>52</v>
      </c>
      <c r="E2916">
        <v>0</v>
      </c>
    </row>
    <row r="2917" spans="1:5" x14ac:dyDescent="0.4">
      <c r="A2917" t="s">
        <v>229</v>
      </c>
      <c r="B2917" t="s">
        <v>228</v>
      </c>
      <c r="C2917">
        <f>INDEX(Categories!C:C,MATCH(D2917,Categories!D:D,0))</f>
        <v>24</v>
      </c>
      <c r="D2917" s="88" t="s">
        <v>53</v>
      </c>
      <c r="E2917">
        <v>0</v>
      </c>
    </row>
    <row r="2918" spans="1:5" x14ac:dyDescent="0.4">
      <c r="A2918" t="s">
        <v>229</v>
      </c>
      <c r="B2918" t="s">
        <v>228</v>
      </c>
      <c r="C2918">
        <f>INDEX(Categories!C:C,MATCH(D2918,Categories!D:D,0))</f>
        <v>25</v>
      </c>
      <c r="D2918" s="88" t="s">
        <v>56</v>
      </c>
      <c r="E2918">
        <v>0</v>
      </c>
    </row>
    <row r="2919" spans="1:5" x14ac:dyDescent="0.4">
      <c r="A2919" t="s">
        <v>229</v>
      </c>
      <c r="B2919" t="s">
        <v>228</v>
      </c>
      <c r="C2919">
        <f>INDEX(Categories!C:C,MATCH(D2919,Categories!D:D,0))</f>
        <v>5</v>
      </c>
      <c r="D2919" s="88" t="s">
        <v>32</v>
      </c>
      <c r="E2919">
        <v>62103</v>
      </c>
    </row>
    <row r="2920" spans="1:5" x14ac:dyDescent="0.4">
      <c r="A2920" t="s">
        <v>229</v>
      </c>
      <c r="B2920" t="s">
        <v>228</v>
      </c>
      <c r="C2920">
        <f>INDEX(Categories!C:C,MATCH(D2920,Categories!D:D,0))</f>
        <v>8</v>
      </c>
      <c r="D2920" s="88" t="s">
        <v>36</v>
      </c>
      <c r="E2920">
        <v>0</v>
      </c>
    </row>
    <row r="2921" spans="1:5" x14ac:dyDescent="0.4">
      <c r="A2921" t="s">
        <v>229</v>
      </c>
      <c r="B2921" t="s">
        <v>228</v>
      </c>
      <c r="C2921">
        <f>INDEX(Categories!C:C,MATCH(D2921,Categories!D:D,0))</f>
        <v>9</v>
      </c>
      <c r="D2921" s="88" t="s">
        <v>37</v>
      </c>
      <c r="E2921">
        <v>0</v>
      </c>
    </row>
    <row r="2922" spans="1:5" x14ac:dyDescent="0.4">
      <c r="A2922" t="s">
        <v>229</v>
      </c>
      <c r="B2922" t="s">
        <v>228</v>
      </c>
      <c r="C2922">
        <f>INDEX(Categories!C:C,MATCH(D2922,Categories!D:D,0))</f>
        <v>11</v>
      </c>
      <c r="D2922" s="88" t="s">
        <v>601</v>
      </c>
      <c r="E2922">
        <v>742888</v>
      </c>
    </row>
    <row r="2923" spans="1:5" x14ac:dyDescent="0.4">
      <c r="A2923" t="s">
        <v>229</v>
      </c>
      <c r="B2923" t="s">
        <v>228</v>
      </c>
      <c r="C2923">
        <f>INDEX(Categories!C:C,MATCH(D2923,Categories!D:D,0))</f>
        <v>12</v>
      </c>
      <c r="D2923" s="88" t="s">
        <v>602</v>
      </c>
      <c r="E2923">
        <v>0</v>
      </c>
    </row>
    <row r="2924" spans="1:5" x14ac:dyDescent="0.4">
      <c r="A2924" t="s">
        <v>229</v>
      </c>
      <c r="B2924" t="s">
        <v>228</v>
      </c>
      <c r="C2924">
        <f>INDEX(Categories!C:C,MATCH(D2924,Categories!D:D,0))</f>
        <v>13</v>
      </c>
      <c r="D2924" s="88" t="s">
        <v>604</v>
      </c>
      <c r="E2924">
        <v>0</v>
      </c>
    </row>
    <row r="2925" spans="1:5" x14ac:dyDescent="0.4">
      <c r="A2925" t="s">
        <v>229</v>
      </c>
      <c r="B2925" t="s">
        <v>228</v>
      </c>
      <c r="C2925">
        <f>INDEX(Categories!C:C,MATCH(D2925,Categories!D:D,0))</f>
        <v>14</v>
      </c>
      <c r="D2925" s="88" t="s">
        <v>41</v>
      </c>
      <c r="E2925">
        <v>117000</v>
      </c>
    </row>
    <row r="2926" spans="1:5" x14ac:dyDescent="0.4">
      <c r="A2926" t="s">
        <v>229</v>
      </c>
      <c r="B2926" t="s">
        <v>228</v>
      </c>
      <c r="C2926">
        <f>INDEX(Categories!C:C,MATCH(D2926,Categories!D:D,0))</f>
        <v>19</v>
      </c>
      <c r="D2926" s="88" t="s">
        <v>48</v>
      </c>
      <c r="E2926">
        <v>0</v>
      </c>
    </row>
    <row r="2927" spans="1:5" x14ac:dyDescent="0.4">
      <c r="A2927" t="s">
        <v>229</v>
      </c>
      <c r="B2927" t="s">
        <v>228</v>
      </c>
      <c r="C2927">
        <f>INDEX(Categories!C:C,MATCH(D2927,Categories!D:D,0))</f>
        <v>26</v>
      </c>
      <c r="D2927" s="88" t="s">
        <v>57</v>
      </c>
      <c r="E2927">
        <v>0</v>
      </c>
    </row>
    <row r="2928" spans="1:5" x14ac:dyDescent="0.4">
      <c r="A2928" t="s">
        <v>229</v>
      </c>
      <c r="B2928" t="s">
        <v>228</v>
      </c>
      <c r="C2928">
        <f>INDEX(Categories!C:C,MATCH(D2928,Categories!D:D,0))</f>
        <v>27</v>
      </c>
      <c r="D2928" s="88" t="s">
        <v>58</v>
      </c>
      <c r="E2928">
        <v>0</v>
      </c>
    </row>
    <row r="2929" spans="1:5" x14ac:dyDescent="0.4">
      <c r="A2929" t="s">
        <v>229</v>
      </c>
      <c r="B2929" t="s">
        <v>228</v>
      </c>
      <c r="C2929">
        <f>INDEX(Categories!C:C,MATCH(D2929,Categories!D:D,0))</f>
        <v>28</v>
      </c>
      <c r="D2929" s="88" t="s">
        <v>59</v>
      </c>
      <c r="E2929">
        <v>0</v>
      </c>
    </row>
    <row r="2930" spans="1:5" x14ac:dyDescent="0.4">
      <c r="A2930" t="s">
        <v>229</v>
      </c>
      <c r="B2930" t="s">
        <v>228</v>
      </c>
      <c r="C2930">
        <f>INDEX(Categories!C:C,MATCH(D2930,Categories!D:D,0))</f>
        <v>29</v>
      </c>
      <c r="D2930" s="88" t="s">
        <v>92</v>
      </c>
      <c r="E2930">
        <v>400000</v>
      </c>
    </row>
    <row r="2931" spans="1:5" x14ac:dyDescent="0.4">
      <c r="A2931" t="s">
        <v>733</v>
      </c>
      <c r="B2931" t="s">
        <v>734</v>
      </c>
      <c r="C2931">
        <f>INDEX(Categories!C:C,MATCH(D2931,Categories!D:D,0))</f>
        <v>1</v>
      </c>
      <c r="D2931" s="88" t="s">
        <v>595</v>
      </c>
      <c r="E2931">
        <v>36653</v>
      </c>
    </row>
    <row r="2932" spans="1:5" x14ac:dyDescent="0.4">
      <c r="A2932" t="s">
        <v>733</v>
      </c>
      <c r="B2932" t="s">
        <v>734</v>
      </c>
      <c r="C2932">
        <f>INDEX(Categories!C:C,MATCH(D2932,Categories!D:D,0))</f>
        <v>2</v>
      </c>
      <c r="D2932" s="88" t="s">
        <v>597</v>
      </c>
      <c r="E2932">
        <v>0</v>
      </c>
    </row>
    <row r="2933" spans="1:5" x14ac:dyDescent="0.4">
      <c r="A2933" t="s">
        <v>733</v>
      </c>
      <c r="B2933" t="s">
        <v>734</v>
      </c>
      <c r="C2933">
        <f>INDEX(Categories!C:C,MATCH(D2933,Categories!D:D,0))</f>
        <v>3</v>
      </c>
      <c r="D2933" s="88" t="s">
        <v>30</v>
      </c>
      <c r="E2933">
        <v>0</v>
      </c>
    </row>
    <row r="2934" spans="1:5" x14ac:dyDescent="0.4">
      <c r="A2934" t="s">
        <v>733</v>
      </c>
      <c r="B2934" t="s">
        <v>734</v>
      </c>
      <c r="C2934">
        <f>INDEX(Categories!C:C,MATCH(D2934,Categories!D:D,0))</f>
        <v>4</v>
      </c>
      <c r="D2934" s="88" t="s">
        <v>31</v>
      </c>
      <c r="E2934">
        <v>0</v>
      </c>
    </row>
    <row r="2935" spans="1:5" x14ac:dyDescent="0.4">
      <c r="A2935" t="s">
        <v>733</v>
      </c>
      <c r="B2935" t="s">
        <v>734</v>
      </c>
      <c r="C2935">
        <f>INDEX(Categories!C:C,MATCH(D2935,Categories!D:D,0))</f>
        <v>6</v>
      </c>
      <c r="D2935" s="88" t="s">
        <v>34</v>
      </c>
      <c r="E2935">
        <v>0</v>
      </c>
    </row>
    <row r="2936" spans="1:5" x14ac:dyDescent="0.4">
      <c r="A2936" t="s">
        <v>733</v>
      </c>
      <c r="B2936" t="s">
        <v>734</v>
      </c>
      <c r="C2936">
        <f>INDEX(Categories!C:C,MATCH(D2936,Categories!D:D,0))</f>
        <v>7</v>
      </c>
      <c r="D2936" s="88" t="s">
        <v>35</v>
      </c>
      <c r="E2936">
        <v>92858</v>
      </c>
    </row>
    <row r="2937" spans="1:5" x14ac:dyDescent="0.4">
      <c r="A2937" t="s">
        <v>733</v>
      </c>
      <c r="B2937" t="s">
        <v>734</v>
      </c>
      <c r="C2937">
        <f>INDEX(Categories!C:C,MATCH(D2937,Categories!D:D,0))</f>
        <v>10</v>
      </c>
      <c r="D2937" s="88" t="s">
        <v>38</v>
      </c>
      <c r="E2937">
        <v>0</v>
      </c>
    </row>
    <row r="2938" spans="1:5" x14ac:dyDescent="0.4">
      <c r="A2938" t="s">
        <v>733</v>
      </c>
      <c r="B2938" t="s">
        <v>734</v>
      </c>
      <c r="C2938">
        <f>INDEX(Categories!C:C,MATCH(D2938,Categories!D:D,0))</f>
        <v>15</v>
      </c>
      <c r="D2938" s="88" t="s">
        <v>42</v>
      </c>
      <c r="E2938">
        <v>0</v>
      </c>
    </row>
    <row r="2939" spans="1:5" x14ac:dyDescent="0.4">
      <c r="A2939" t="s">
        <v>733</v>
      </c>
      <c r="B2939" t="s">
        <v>734</v>
      </c>
      <c r="C2939">
        <f>INDEX(Categories!C:C,MATCH(D2939,Categories!D:D,0))</f>
        <v>16</v>
      </c>
      <c r="D2939" s="88" t="s">
        <v>45</v>
      </c>
      <c r="E2939">
        <v>0</v>
      </c>
    </row>
    <row r="2940" spans="1:5" x14ac:dyDescent="0.4">
      <c r="A2940" t="s">
        <v>733</v>
      </c>
      <c r="B2940" t="s">
        <v>734</v>
      </c>
      <c r="C2940">
        <f>INDEX(Categories!C:C,MATCH(D2940,Categories!D:D,0))</f>
        <v>17</v>
      </c>
      <c r="D2940" s="88" t="s">
        <v>46</v>
      </c>
      <c r="E2940">
        <v>0</v>
      </c>
    </row>
    <row r="2941" spans="1:5" x14ac:dyDescent="0.4">
      <c r="A2941" t="s">
        <v>733</v>
      </c>
      <c r="B2941" t="s">
        <v>734</v>
      </c>
      <c r="C2941">
        <f>INDEX(Categories!C:C,MATCH(D2941,Categories!D:D,0))</f>
        <v>18</v>
      </c>
      <c r="D2941" s="88" t="s">
        <v>47</v>
      </c>
      <c r="E2941">
        <v>0</v>
      </c>
    </row>
    <row r="2942" spans="1:5" x14ac:dyDescent="0.4">
      <c r="A2942" t="s">
        <v>733</v>
      </c>
      <c r="B2942" t="s">
        <v>734</v>
      </c>
      <c r="C2942">
        <f>INDEX(Categories!C:C,MATCH(D2942,Categories!D:D,0))</f>
        <v>20</v>
      </c>
      <c r="D2942" s="88" t="s">
        <v>49</v>
      </c>
      <c r="E2942">
        <v>305</v>
      </c>
    </row>
    <row r="2943" spans="1:5" x14ac:dyDescent="0.4">
      <c r="A2943" t="s">
        <v>733</v>
      </c>
      <c r="B2943" t="s">
        <v>734</v>
      </c>
      <c r="C2943">
        <f>INDEX(Categories!C:C,MATCH(D2943,Categories!D:D,0))</f>
        <v>21</v>
      </c>
      <c r="D2943" s="88" t="s">
        <v>50</v>
      </c>
      <c r="E2943">
        <v>0</v>
      </c>
    </row>
    <row r="2944" spans="1:5" x14ac:dyDescent="0.4">
      <c r="A2944" t="s">
        <v>733</v>
      </c>
      <c r="B2944" t="s">
        <v>734</v>
      </c>
      <c r="C2944">
        <f>INDEX(Categories!C:C,MATCH(D2944,Categories!D:D,0))</f>
        <v>22</v>
      </c>
      <c r="D2944" s="88" t="s">
        <v>51</v>
      </c>
      <c r="E2944">
        <v>0</v>
      </c>
    </row>
    <row r="2945" spans="1:5" x14ac:dyDescent="0.4">
      <c r="A2945" t="s">
        <v>733</v>
      </c>
      <c r="B2945" t="s">
        <v>734</v>
      </c>
      <c r="C2945">
        <f>INDEX(Categories!C:C,MATCH(D2945,Categories!D:D,0))</f>
        <v>23</v>
      </c>
      <c r="D2945" s="88" t="s">
        <v>52</v>
      </c>
      <c r="E2945">
        <v>0</v>
      </c>
    </row>
    <row r="2946" spans="1:5" x14ac:dyDescent="0.4">
      <c r="A2946" t="s">
        <v>733</v>
      </c>
      <c r="B2946" t="s">
        <v>734</v>
      </c>
      <c r="C2946">
        <f>INDEX(Categories!C:C,MATCH(D2946,Categories!D:D,0))</f>
        <v>24</v>
      </c>
      <c r="D2946" s="88" t="s">
        <v>53</v>
      </c>
      <c r="E2946">
        <v>0</v>
      </c>
    </row>
    <row r="2947" spans="1:5" x14ac:dyDescent="0.4">
      <c r="A2947" t="s">
        <v>733</v>
      </c>
      <c r="B2947" t="s">
        <v>734</v>
      </c>
      <c r="C2947">
        <f>INDEX(Categories!C:C,MATCH(D2947,Categories!D:D,0))</f>
        <v>25</v>
      </c>
      <c r="D2947" s="88" t="s">
        <v>56</v>
      </c>
      <c r="E2947">
        <v>0</v>
      </c>
    </row>
    <row r="2948" spans="1:5" x14ac:dyDescent="0.4">
      <c r="A2948" t="s">
        <v>733</v>
      </c>
      <c r="B2948" t="s">
        <v>734</v>
      </c>
      <c r="C2948">
        <f>INDEX(Categories!C:C,MATCH(D2948,Categories!D:D,0))</f>
        <v>5</v>
      </c>
      <c r="D2948" s="88" t="s">
        <v>32</v>
      </c>
      <c r="E2948">
        <v>1025203</v>
      </c>
    </row>
    <row r="2949" spans="1:5" x14ac:dyDescent="0.4">
      <c r="A2949" t="s">
        <v>733</v>
      </c>
      <c r="B2949" t="s">
        <v>734</v>
      </c>
      <c r="C2949">
        <f>INDEX(Categories!C:C,MATCH(D2949,Categories!D:D,0))</f>
        <v>8</v>
      </c>
      <c r="D2949" s="88" t="s">
        <v>36</v>
      </c>
      <c r="E2949">
        <v>0</v>
      </c>
    </row>
    <row r="2950" spans="1:5" x14ac:dyDescent="0.4">
      <c r="A2950" t="s">
        <v>733</v>
      </c>
      <c r="B2950" t="s">
        <v>734</v>
      </c>
      <c r="C2950">
        <f>INDEX(Categories!C:C,MATCH(D2950,Categories!D:D,0))</f>
        <v>9</v>
      </c>
      <c r="D2950" s="88" t="s">
        <v>37</v>
      </c>
      <c r="E2950">
        <v>0</v>
      </c>
    </row>
    <row r="2951" spans="1:5" x14ac:dyDescent="0.4">
      <c r="A2951" t="s">
        <v>733</v>
      </c>
      <c r="B2951" t="s">
        <v>734</v>
      </c>
      <c r="C2951">
        <f>INDEX(Categories!C:C,MATCH(D2951,Categories!D:D,0))</f>
        <v>11</v>
      </c>
      <c r="D2951" s="88" t="s">
        <v>601</v>
      </c>
      <c r="E2951">
        <v>1785</v>
      </c>
    </row>
    <row r="2952" spans="1:5" x14ac:dyDescent="0.4">
      <c r="A2952" t="s">
        <v>733</v>
      </c>
      <c r="B2952" t="s">
        <v>734</v>
      </c>
      <c r="C2952">
        <f>INDEX(Categories!C:C,MATCH(D2952,Categories!D:D,0))</f>
        <v>12</v>
      </c>
      <c r="D2952" s="88" t="s">
        <v>602</v>
      </c>
      <c r="E2952">
        <v>0</v>
      </c>
    </row>
    <row r="2953" spans="1:5" x14ac:dyDescent="0.4">
      <c r="A2953" t="s">
        <v>733</v>
      </c>
      <c r="B2953" t="s">
        <v>734</v>
      </c>
      <c r="C2953">
        <f>INDEX(Categories!C:C,MATCH(D2953,Categories!D:D,0))</f>
        <v>13</v>
      </c>
      <c r="D2953" s="88" t="s">
        <v>604</v>
      </c>
      <c r="E2953">
        <v>31974</v>
      </c>
    </row>
    <row r="2954" spans="1:5" x14ac:dyDescent="0.4">
      <c r="A2954" t="s">
        <v>733</v>
      </c>
      <c r="B2954" t="s">
        <v>734</v>
      </c>
      <c r="C2954">
        <f>INDEX(Categories!C:C,MATCH(D2954,Categories!D:D,0))</f>
        <v>14</v>
      </c>
      <c r="D2954" s="88" t="s">
        <v>41</v>
      </c>
      <c r="E2954">
        <v>0</v>
      </c>
    </row>
    <row r="2955" spans="1:5" x14ac:dyDescent="0.4">
      <c r="A2955" t="s">
        <v>733</v>
      </c>
      <c r="B2955" t="s">
        <v>734</v>
      </c>
      <c r="C2955">
        <f>INDEX(Categories!C:C,MATCH(D2955,Categories!D:D,0))</f>
        <v>19</v>
      </c>
      <c r="D2955" s="88" t="s">
        <v>48</v>
      </c>
      <c r="E2955">
        <v>0</v>
      </c>
    </row>
    <row r="2956" spans="1:5" x14ac:dyDescent="0.4">
      <c r="A2956" t="s">
        <v>733</v>
      </c>
      <c r="B2956" t="s">
        <v>734</v>
      </c>
      <c r="C2956">
        <f>INDEX(Categories!C:C,MATCH(D2956,Categories!D:D,0))</f>
        <v>26</v>
      </c>
      <c r="D2956" s="88" t="s">
        <v>57</v>
      </c>
      <c r="E2956">
        <v>0</v>
      </c>
    </row>
    <row r="2957" spans="1:5" x14ac:dyDescent="0.4">
      <c r="A2957" t="s">
        <v>733</v>
      </c>
      <c r="B2957" t="s">
        <v>734</v>
      </c>
      <c r="C2957">
        <f>INDEX(Categories!C:C,MATCH(D2957,Categories!D:D,0))</f>
        <v>27</v>
      </c>
      <c r="D2957" s="88" t="s">
        <v>58</v>
      </c>
      <c r="E2957">
        <v>0</v>
      </c>
    </row>
    <row r="2958" spans="1:5" x14ac:dyDescent="0.4">
      <c r="A2958" t="s">
        <v>733</v>
      </c>
      <c r="B2958" t="s">
        <v>734</v>
      </c>
      <c r="C2958">
        <f>INDEX(Categories!C:C,MATCH(D2958,Categories!D:D,0))</f>
        <v>28</v>
      </c>
      <c r="D2958" s="88" t="s">
        <v>59</v>
      </c>
      <c r="E2958">
        <v>0</v>
      </c>
    </row>
    <row r="2959" spans="1:5" x14ac:dyDescent="0.4">
      <c r="A2959" t="s">
        <v>733</v>
      </c>
      <c r="B2959" t="s">
        <v>734</v>
      </c>
      <c r="C2959">
        <f>INDEX(Categories!C:C,MATCH(D2959,Categories!D:D,0))</f>
        <v>29</v>
      </c>
      <c r="D2959" s="88" t="s">
        <v>92</v>
      </c>
      <c r="E2959">
        <v>0</v>
      </c>
    </row>
    <row r="2960" spans="1:5" x14ac:dyDescent="0.4">
      <c r="A2960" t="s">
        <v>231</v>
      </c>
      <c r="B2960" t="s">
        <v>230</v>
      </c>
      <c r="C2960">
        <f>INDEX(Categories!C:C,MATCH(D2960,Categories!D:D,0))</f>
        <v>1</v>
      </c>
      <c r="D2960" s="88" t="s">
        <v>595</v>
      </c>
      <c r="E2960">
        <v>19250</v>
      </c>
    </row>
    <row r="2961" spans="1:5" x14ac:dyDescent="0.4">
      <c r="A2961" t="s">
        <v>231</v>
      </c>
      <c r="B2961" t="s">
        <v>230</v>
      </c>
      <c r="C2961">
        <f>INDEX(Categories!C:C,MATCH(D2961,Categories!D:D,0))</f>
        <v>2</v>
      </c>
      <c r="D2961" s="88" t="s">
        <v>597</v>
      </c>
      <c r="E2961">
        <v>4476</v>
      </c>
    </row>
    <row r="2962" spans="1:5" x14ac:dyDescent="0.4">
      <c r="A2962" t="s">
        <v>231</v>
      </c>
      <c r="B2962" t="s">
        <v>230</v>
      </c>
      <c r="C2962">
        <f>INDEX(Categories!C:C,MATCH(D2962,Categories!D:D,0))</f>
        <v>3</v>
      </c>
      <c r="D2962" s="88" t="s">
        <v>30</v>
      </c>
      <c r="E2962">
        <v>0</v>
      </c>
    </row>
    <row r="2963" spans="1:5" x14ac:dyDescent="0.4">
      <c r="A2963" t="s">
        <v>231</v>
      </c>
      <c r="B2963" t="s">
        <v>230</v>
      </c>
      <c r="C2963">
        <f>INDEX(Categories!C:C,MATCH(D2963,Categories!D:D,0))</f>
        <v>4</v>
      </c>
      <c r="D2963" s="88" t="s">
        <v>31</v>
      </c>
      <c r="E2963">
        <v>0</v>
      </c>
    </row>
    <row r="2964" spans="1:5" x14ac:dyDescent="0.4">
      <c r="A2964" t="s">
        <v>231</v>
      </c>
      <c r="B2964" t="s">
        <v>230</v>
      </c>
      <c r="C2964">
        <f>INDEX(Categories!C:C,MATCH(D2964,Categories!D:D,0))</f>
        <v>6</v>
      </c>
      <c r="D2964" s="88" t="s">
        <v>34</v>
      </c>
      <c r="E2964">
        <v>0</v>
      </c>
    </row>
    <row r="2965" spans="1:5" x14ac:dyDescent="0.4">
      <c r="A2965" t="s">
        <v>231</v>
      </c>
      <c r="B2965" t="s">
        <v>230</v>
      </c>
      <c r="C2965">
        <f>INDEX(Categories!C:C,MATCH(D2965,Categories!D:D,0))</f>
        <v>7</v>
      </c>
      <c r="D2965" s="88" t="s">
        <v>35</v>
      </c>
      <c r="E2965">
        <v>10924</v>
      </c>
    </row>
    <row r="2966" spans="1:5" x14ac:dyDescent="0.4">
      <c r="A2966" t="s">
        <v>231</v>
      </c>
      <c r="B2966" t="s">
        <v>230</v>
      </c>
      <c r="C2966">
        <f>INDEX(Categories!C:C,MATCH(D2966,Categories!D:D,0))</f>
        <v>10</v>
      </c>
      <c r="D2966" s="88" t="s">
        <v>38</v>
      </c>
      <c r="E2966">
        <v>15974</v>
      </c>
    </row>
    <row r="2967" spans="1:5" x14ac:dyDescent="0.4">
      <c r="A2967" t="s">
        <v>231</v>
      </c>
      <c r="B2967" t="s">
        <v>230</v>
      </c>
      <c r="C2967">
        <f>INDEX(Categories!C:C,MATCH(D2967,Categories!D:D,0))</f>
        <v>15</v>
      </c>
      <c r="D2967" s="88" t="s">
        <v>42</v>
      </c>
      <c r="E2967">
        <v>0</v>
      </c>
    </row>
    <row r="2968" spans="1:5" x14ac:dyDescent="0.4">
      <c r="A2968" t="s">
        <v>231</v>
      </c>
      <c r="B2968" t="s">
        <v>230</v>
      </c>
      <c r="C2968">
        <f>INDEX(Categories!C:C,MATCH(D2968,Categories!D:D,0))</f>
        <v>16</v>
      </c>
      <c r="D2968" s="88" t="s">
        <v>45</v>
      </c>
      <c r="E2968">
        <v>4000</v>
      </c>
    </row>
    <row r="2969" spans="1:5" x14ac:dyDescent="0.4">
      <c r="A2969" t="s">
        <v>231</v>
      </c>
      <c r="B2969" t="s">
        <v>230</v>
      </c>
      <c r="C2969">
        <f>INDEX(Categories!C:C,MATCH(D2969,Categories!D:D,0))</f>
        <v>17</v>
      </c>
      <c r="D2969" s="88" t="s">
        <v>46</v>
      </c>
      <c r="E2969">
        <v>0</v>
      </c>
    </row>
    <row r="2970" spans="1:5" x14ac:dyDescent="0.4">
      <c r="A2970" t="s">
        <v>231</v>
      </c>
      <c r="B2970" t="s">
        <v>230</v>
      </c>
      <c r="C2970">
        <f>INDEX(Categories!C:C,MATCH(D2970,Categories!D:D,0))</f>
        <v>18</v>
      </c>
      <c r="D2970" s="88" t="s">
        <v>47</v>
      </c>
      <c r="E2970">
        <v>0</v>
      </c>
    </row>
    <row r="2971" spans="1:5" x14ac:dyDescent="0.4">
      <c r="A2971" t="s">
        <v>231</v>
      </c>
      <c r="B2971" t="s">
        <v>230</v>
      </c>
      <c r="C2971">
        <f>INDEX(Categories!C:C,MATCH(D2971,Categories!D:D,0))</f>
        <v>20</v>
      </c>
      <c r="D2971" s="88" t="s">
        <v>49</v>
      </c>
      <c r="E2971">
        <v>0</v>
      </c>
    </row>
    <row r="2972" spans="1:5" x14ac:dyDescent="0.4">
      <c r="A2972" t="s">
        <v>231</v>
      </c>
      <c r="B2972" t="s">
        <v>230</v>
      </c>
      <c r="C2972">
        <f>INDEX(Categories!C:C,MATCH(D2972,Categories!D:D,0))</f>
        <v>21</v>
      </c>
      <c r="D2972" s="88" t="s">
        <v>50</v>
      </c>
      <c r="E2972">
        <v>0</v>
      </c>
    </row>
    <row r="2973" spans="1:5" x14ac:dyDescent="0.4">
      <c r="A2973" t="s">
        <v>231</v>
      </c>
      <c r="B2973" t="s">
        <v>230</v>
      </c>
      <c r="C2973">
        <f>INDEX(Categories!C:C,MATCH(D2973,Categories!D:D,0))</f>
        <v>22</v>
      </c>
      <c r="D2973" s="88" t="s">
        <v>51</v>
      </c>
      <c r="E2973">
        <v>1000</v>
      </c>
    </row>
    <row r="2974" spans="1:5" x14ac:dyDescent="0.4">
      <c r="A2974" t="s">
        <v>231</v>
      </c>
      <c r="B2974" t="s">
        <v>230</v>
      </c>
      <c r="C2974">
        <f>INDEX(Categories!C:C,MATCH(D2974,Categories!D:D,0))</f>
        <v>23</v>
      </c>
      <c r="D2974" s="88" t="s">
        <v>52</v>
      </c>
      <c r="E2974">
        <v>500</v>
      </c>
    </row>
    <row r="2975" spans="1:5" x14ac:dyDescent="0.4">
      <c r="A2975" t="s">
        <v>231</v>
      </c>
      <c r="B2975" t="s">
        <v>230</v>
      </c>
      <c r="C2975">
        <f>INDEX(Categories!C:C,MATCH(D2975,Categories!D:D,0))</f>
        <v>24</v>
      </c>
      <c r="D2975" s="88" t="s">
        <v>53</v>
      </c>
      <c r="E2975">
        <v>1000</v>
      </c>
    </row>
    <row r="2976" spans="1:5" x14ac:dyDescent="0.4">
      <c r="A2976" t="s">
        <v>231</v>
      </c>
      <c r="B2976" t="s">
        <v>230</v>
      </c>
      <c r="C2976">
        <f>INDEX(Categories!C:C,MATCH(D2976,Categories!D:D,0))</f>
        <v>25</v>
      </c>
      <c r="D2976" s="88" t="s">
        <v>56</v>
      </c>
      <c r="E2976">
        <v>0</v>
      </c>
    </row>
    <row r="2977" spans="1:5" x14ac:dyDescent="0.4">
      <c r="A2977" t="s">
        <v>231</v>
      </c>
      <c r="B2977" t="s">
        <v>230</v>
      </c>
      <c r="C2977">
        <f>INDEX(Categories!C:C,MATCH(D2977,Categories!D:D,0))</f>
        <v>5</v>
      </c>
      <c r="D2977" s="88" t="s">
        <v>32</v>
      </c>
      <c r="E2977">
        <v>1725</v>
      </c>
    </row>
    <row r="2978" spans="1:5" x14ac:dyDescent="0.4">
      <c r="A2978" t="s">
        <v>231</v>
      </c>
      <c r="B2978" t="s">
        <v>230</v>
      </c>
      <c r="C2978">
        <f>INDEX(Categories!C:C,MATCH(D2978,Categories!D:D,0))</f>
        <v>8</v>
      </c>
      <c r="D2978" s="88" t="s">
        <v>36</v>
      </c>
      <c r="E2978">
        <v>0</v>
      </c>
    </row>
    <row r="2979" spans="1:5" x14ac:dyDescent="0.4">
      <c r="A2979" t="s">
        <v>231</v>
      </c>
      <c r="B2979" t="s">
        <v>230</v>
      </c>
      <c r="C2979">
        <f>INDEX(Categories!C:C,MATCH(D2979,Categories!D:D,0))</f>
        <v>9</v>
      </c>
      <c r="D2979" s="88" t="s">
        <v>37</v>
      </c>
      <c r="E2979">
        <v>0</v>
      </c>
    </row>
    <row r="2980" spans="1:5" x14ac:dyDescent="0.4">
      <c r="A2980" t="s">
        <v>231</v>
      </c>
      <c r="B2980" t="s">
        <v>230</v>
      </c>
      <c r="C2980">
        <f>INDEX(Categories!C:C,MATCH(D2980,Categories!D:D,0))</f>
        <v>11</v>
      </c>
      <c r="D2980" s="88" t="s">
        <v>601</v>
      </c>
      <c r="E2980">
        <v>0</v>
      </c>
    </row>
    <row r="2981" spans="1:5" x14ac:dyDescent="0.4">
      <c r="A2981" t="s">
        <v>231</v>
      </c>
      <c r="B2981" t="s">
        <v>230</v>
      </c>
      <c r="C2981">
        <f>INDEX(Categories!C:C,MATCH(D2981,Categories!D:D,0))</f>
        <v>12</v>
      </c>
      <c r="D2981" s="88" t="s">
        <v>602</v>
      </c>
      <c r="E2981">
        <v>0</v>
      </c>
    </row>
    <row r="2982" spans="1:5" x14ac:dyDescent="0.4">
      <c r="A2982" t="s">
        <v>231</v>
      </c>
      <c r="B2982" t="s">
        <v>230</v>
      </c>
      <c r="C2982">
        <f>INDEX(Categories!C:C,MATCH(D2982,Categories!D:D,0))</f>
        <v>13</v>
      </c>
      <c r="D2982" s="88" t="s">
        <v>604</v>
      </c>
      <c r="E2982">
        <v>0</v>
      </c>
    </row>
    <row r="2983" spans="1:5" x14ac:dyDescent="0.4">
      <c r="A2983" t="s">
        <v>231</v>
      </c>
      <c r="B2983" t="s">
        <v>230</v>
      </c>
      <c r="C2983">
        <f>INDEX(Categories!C:C,MATCH(D2983,Categories!D:D,0))</f>
        <v>14</v>
      </c>
      <c r="D2983" s="88" t="s">
        <v>41</v>
      </c>
      <c r="E2983">
        <v>0</v>
      </c>
    </row>
    <row r="2984" spans="1:5" x14ac:dyDescent="0.4">
      <c r="A2984" t="s">
        <v>231</v>
      </c>
      <c r="B2984" t="s">
        <v>230</v>
      </c>
      <c r="C2984">
        <f>INDEX(Categories!C:C,MATCH(D2984,Categories!D:D,0))</f>
        <v>19</v>
      </c>
      <c r="D2984" s="88" t="s">
        <v>48</v>
      </c>
      <c r="E2984">
        <v>0</v>
      </c>
    </row>
    <row r="2985" spans="1:5" x14ac:dyDescent="0.4">
      <c r="A2985" t="s">
        <v>231</v>
      </c>
      <c r="B2985" t="s">
        <v>230</v>
      </c>
      <c r="C2985">
        <f>INDEX(Categories!C:C,MATCH(D2985,Categories!D:D,0))</f>
        <v>26</v>
      </c>
      <c r="D2985" s="88" t="s">
        <v>57</v>
      </c>
      <c r="E2985">
        <v>2328</v>
      </c>
    </row>
    <row r="2986" spans="1:5" x14ac:dyDescent="0.4">
      <c r="A2986" t="s">
        <v>231</v>
      </c>
      <c r="B2986" t="s">
        <v>230</v>
      </c>
      <c r="C2986">
        <f>INDEX(Categories!C:C,MATCH(D2986,Categories!D:D,0))</f>
        <v>27</v>
      </c>
      <c r="D2986" s="88" t="s">
        <v>58</v>
      </c>
      <c r="E2986">
        <v>0</v>
      </c>
    </row>
    <row r="2987" spans="1:5" x14ac:dyDescent="0.4">
      <c r="A2987" t="s">
        <v>231</v>
      </c>
      <c r="B2987" t="s">
        <v>230</v>
      </c>
      <c r="C2987">
        <f>INDEX(Categories!C:C,MATCH(D2987,Categories!D:D,0))</f>
        <v>28</v>
      </c>
      <c r="D2987" s="88" t="s">
        <v>59</v>
      </c>
      <c r="E2987">
        <v>0</v>
      </c>
    </row>
    <row r="2988" spans="1:5" x14ac:dyDescent="0.4">
      <c r="A2988" t="s">
        <v>231</v>
      </c>
      <c r="B2988" t="s">
        <v>230</v>
      </c>
      <c r="C2988">
        <f>INDEX(Categories!C:C,MATCH(D2988,Categories!D:D,0))</f>
        <v>29</v>
      </c>
      <c r="D2988" s="88" t="s">
        <v>92</v>
      </c>
      <c r="E2988">
        <v>150000</v>
      </c>
    </row>
    <row r="2989" spans="1:5" x14ac:dyDescent="0.4">
      <c r="A2989" t="s">
        <v>735</v>
      </c>
      <c r="B2989" t="s">
        <v>736</v>
      </c>
      <c r="C2989">
        <f>INDEX(Categories!C:C,MATCH(D2989,Categories!D:D,0))</f>
        <v>1</v>
      </c>
      <c r="D2989" s="88" t="s">
        <v>595</v>
      </c>
      <c r="E2989">
        <v>1969</v>
      </c>
    </row>
    <row r="2990" spans="1:5" x14ac:dyDescent="0.4">
      <c r="A2990" t="s">
        <v>735</v>
      </c>
      <c r="B2990" t="s">
        <v>736</v>
      </c>
      <c r="C2990">
        <f>INDEX(Categories!C:C,MATCH(D2990,Categories!D:D,0))</f>
        <v>2</v>
      </c>
      <c r="D2990" s="88" t="s">
        <v>597</v>
      </c>
      <c r="E2990">
        <v>0</v>
      </c>
    </row>
    <row r="2991" spans="1:5" x14ac:dyDescent="0.4">
      <c r="A2991" t="s">
        <v>735</v>
      </c>
      <c r="B2991" t="s">
        <v>736</v>
      </c>
      <c r="C2991">
        <f>INDEX(Categories!C:C,MATCH(D2991,Categories!D:D,0))</f>
        <v>3</v>
      </c>
      <c r="D2991" s="88" t="s">
        <v>30</v>
      </c>
      <c r="E2991">
        <v>0</v>
      </c>
    </row>
    <row r="2992" spans="1:5" x14ac:dyDescent="0.4">
      <c r="A2992" t="s">
        <v>735</v>
      </c>
      <c r="B2992" t="s">
        <v>736</v>
      </c>
      <c r="C2992">
        <f>INDEX(Categories!C:C,MATCH(D2992,Categories!D:D,0))</f>
        <v>4</v>
      </c>
      <c r="D2992" s="88" t="s">
        <v>31</v>
      </c>
      <c r="E2992">
        <v>0</v>
      </c>
    </row>
    <row r="2993" spans="1:5" x14ac:dyDescent="0.4">
      <c r="A2993" t="s">
        <v>735</v>
      </c>
      <c r="B2993" t="s">
        <v>736</v>
      </c>
      <c r="C2993">
        <f>INDEX(Categories!C:C,MATCH(D2993,Categories!D:D,0))</f>
        <v>6</v>
      </c>
      <c r="D2993" s="88" t="s">
        <v>34</v>
      </c>
      <c r="E2993">
        <v>0</v>
      </c>
    </row>
    <row r="2994" spans="1:5" x14ac:dyDescent="0.4">
      <c r="A2994" t="s">
        <v>735</v>
      </c>
      <c r="B2994" t="s">
        <v>736</v>
      </c>
      <c r="C2994">
        <f>INDEX(Categories!C:C,MATCH(D2994,Categories!D:D,0))</f>
        <v>7</v>
      </c>
      <c r="D2994" s="88" t="s">
        <v>35</v>
      </c>
      <c r="E2994">
        <v>91848</v>
      </c>
    </row>
    <row r="2995" spans="1:5" x14ac:dyDescent="0.4">
      <c r="A2995" t="s">
        <v>735</v>
      </c>
      <c r="B2995" t="s">
        <v>736</v>
      </c>
      <c r="C2995">
        <f>INDEX(Categories!C:C,MATCH(D2995,Categories!D:D,0))</f>
        <v>10</v>
      </c>
      <c r="D2995" s="88" t="s">
        <v>38</v>
      </c>
      <c r="E2995">
        <v>0</v>
      </c>
    </row>
    <row r="2996" spans="1:5" x14ac:dyDescent="0.4">
      <c r="A2996" t="s">
        <v>735</v>
      </c>
      <c r="B2996" t="s">
        <v>736</v>
      </c>
      <c r="C2996">
        <f>INDEX(Categories!C:C,MATCH(D2996,Categories!D:D,0))</f>
        <v>15</v>
      </c>
      <c r="D2996" s="88" t="s">
        <v>42</v>
      </c>
      <c r="E2996">
        <v>0</v>
      </c>
    </row>
    <row r="2997" spans="1:5" x14ac:dyDescent="0.4">
      <c r="A2997" t="s">
        <v>735</v>
      </c>
      <c r="B2997" t="s">
        <v>736</v>
      </c>
      <c r="C2997">
        <f>INDEX(Categories!C:C,MATCH(D2997,Categories!D:D,0))</f>
        <v>16</v>
      </c>
      <c r="D2997" s="88" t="s">
        <v>45</v>
      </c>
      <c r="E2997">
        <v>0</v>
      </c>
    </row>
    <row r="2998" spans="1:5" x14ac:dyDescent="0.4">
      <c r="A2998" t="s">
        <v>735</v>
      </c>
      <c r="B2998" t="s">
        <v>736</v>
      </c>
      <c r="C2998">
        <f>INDEX(Categories!C:C,MATCH(D2998,Categories!D:D,0))</f>
        <v>17</v>
      </c>
      <c r="D2998" s="88" t="s">
        <v>46</v>
      </c>
      <c r="E2998">
        <v>0</v>
      </c>
    </row>
    <row r="2999" spans="1:5" x14ac:dyDescent="0.4">
      <c r="A2999" t="s">
        <v>735</v>
      </c>
      <c r="B2999" t="s">
        <v>736</v>
      </c>
      <c r="C2999">
        <f>INDEX(Categories!C:C,MATCH(D2999,Categories!D:D,0))</f>
        <v>18</v>
      </c>
      <c r="D2999" s="88" t="s">
        <v>47</v>
      </c>
      <c r="E2999">
        <v>0</v>
      </c>
    </row>
    <row r="3000" spans="1:5" x14ac:dyDescent="0.4">
      <c r="A3000" t="s">
        <v>735</v>
      </c>
      <c r="B3000" t="s">
        <v>736</v>
      </c>
      <c r="C3000">
        <f>INDEX(Categories!C:C,MATCH(D3000,Categories!D:D,0))</f>
        <v>20</v>
      </c>
      <c r="D3000" s="88" t="s">
        <v>49</v>
      </c>
      <c r="E3000">
        <v>0</v>
      </c>
    </row>
    <row r="3001" spans="1:5" x14ac:dyDescent="0.4">
      <c r="A3001" t="s">
        <v>735</v>
      </c>
      <c r="B3001" t="s">
        <v>736</v>
      </c>
      <c r="C3001">
        <f>INDEX(Categories!C:C,MATCH(D3001,Categories!D:D,0))</f>
        <v>21</v>
      </c>
      <c r="D3001" s="88" t="s">
        <v>50</v>
      </c>
      <c r="E3001">
        <v>0</v>
      </c>
    </row>
    <row r="3002" spans="1:5" x14ac:dyDescent="0.4">
      <c r="A3002" t="s">
        <v>735</v>
      </c>
      <c r="B3002" t="s">
        <v>736</v>
      </c>
      <c r="C3002">
        <f>INDEX(Categories!C:C,MATCH(D3002,Categories!D:D,0))</f>
        <v>22</v>
      </c>
      <c r="D3002" s="88" t="s">
        <v>51</v>
      </c>
      <c r="E3002">
        <v>0</v>
      </c>
    </row>
    <row r="3003" spans="1:5" x14ac:dyDescent="0.4">
      <c r="A3003" t="s">
        <v>735</v>
      </c>
      <c r="B3003" t="s">
        <v>736</v>
      </c>
      <c r="C3003">
        <f>INDEX(Categories!C:C,MATCH(D3003,Categories!D:D,0))</f>
        <v>23</v>
      </c>
      <c r="D3003" s="88" t="s">
        <v>52</v>
      </c>
      <c r="E3003">
        <v>0</v>
      </c>
    </row>
    <row r="3004" spans="1:5" x14ac:dyDescent="0.4">
      <c r="A3004" t="s">
        <v>735</v>
      </c>
      <c r="B3004" t="s">
        <v>736</v>
      </c>
      <c r="C3004">
        <f>INDEX(Categories!C:C,MATCH(D3004,Categories!D:D,0))</f>
        <v>24</v>
      </c>
      <c r="D3004" s="88" t="s">
        <v>53</v>
      </c>
      <c r="E3004">
        <v>0</v>
      </c>
    </row>
    <row r="3005" spans="1:5" x14ac:dyDescent="0.4">
      <c r="A3005" t="s">
        <v>735</v>
      </c>
      <c r="B3005" t="s">
        <v>736</v>
      </c>
      <c r="C3005">
        <f>INDEX(Categories!C:C,MATCH(D3005,Categories!D:D,0))</f>
        <v>25</v>
      </c>
      <c r="D3005" s="88" t="s">
        <v>56</v>
      </c>
      <c r="E3005">
        <v>0</v>
      </c>
    </row>
    <row r="3006" spans="1:5" x14ac:dyDescent="0.4">
      <c r="A3006" t="s">
        <v>735</v>
      </c>
      <c r="B3006" t="s">
        <v>736</v>
      </c>
      <c r="C3006">
        <f>INDEX(Categories!C:C,MATCH(D3006,Categories!D:D,0))</f>
        <v>5</v>
      </c>
      <c r="D3006" s="88" t="s">
        <v>32</v>
      </c>
      <c r="E3006">
        <v>0</v>
      </c>
    </row>
    <row r="3007" spans="1:5" x14ac:dyDescent="0.4">
      <c r="A3007" t="s">
        <v>735</v>
      </c>
      <c r="B3007" t="s">
        <v>736</v>
      </c>
      <c r="C3007">
        <f>INDEX(Categories!C:C,MATCH(D3007,Categories!D:D,0))</f>
        <v>8</v>
      </c>
      <c r="D3007" s="88" t="s">
        <v>36</v>
      </c>
      <c r="E3007">
        <v>0</v>
      </c>
    </row>
    <row r="3008" spans="1:5" x14ac:dyDescent="0.4">
      <c r="A3008" t="s">
        <v>735</v>
      </c>
      <c r="B3008" t="s">
        <v>736</v>
      </c>
      <c r="C3008">
        <f>INDEX(Categories!C:C,MATCH(D3008,Categories!D:D,0))</f>
        <v>9</v>
      </c>
      <c r="D3008" s="88" t="s">
        <v>37</v>
      </c>
      <c r="E3008">
        <v>0</v>
      </c>
    </row>
    <row r="3009" spans="1:5" x14ac:dyDescent="0.4">
      <c r="A3009" t="s">
        <v>735</v>
      </c>
      <c r="B3009" t="s">
        <v>736</v>
      </c>
      <c r="C3009">
        <f>INDEX(Categories!C:C,MATCH(D3009,Categories!D:D,0))</f>
        <v>11</v>
      </c>
      <c r="D3009" s="88" t="s">
        <v>601</v>
      </c>
      <c r="E3009">
        <v>0</v>
      </c>
    </row>
    <row r="3010" spans="1:5" x14ac:dyDescent="0.4">
      <c r="A3010" t="s">
        <v>735</v>
      </c>
      <c r="B3010" t="s">
        <v>736</v>
      </c>
      <c r="C3010">
        <f>INDEX(Categories!C:C,MATCH(D3010,Categories!D:D,0))</f>
        <v>12</v>
      </c>
      <c r="D3010" s="88" t="s">
        <v>602</v>
      </c>
      <c r="E3010">
        <v>0</v>
      </c>
    </row>
    <row r="3011" spans="1:5" x14ac:dyDescent="0.4">
      <c r="A3011" t="s">
        <v>735</v>
      </c>
      <c r="B3011" t="s">
        <v>736</v>
      </c>
      <c r="C3011">
        <f>INDEX(Categories!C:C,MATCH(D3011,Categories!D:D,0))</f>
        <v>13</v>
      </c>
      <c r="D3011" s="88" t="s">
        <v>604</v>
      </c>
      <c r="E3011">
        <v>0</v>
      </c>
    </row>
    <row r="3012" spans="1:5" x14ac:dyDescent="0.4">
      <c r="A3012" t="s">
        <v>735</v>
      </c>
      <c r="B3012" t="s">
        <v>736</v>
      </c>
      <c r="C3012">
        <f>INDEX(Categories!C:C,MATCH(D3012,Categories!D:D,0))</f>
        <v>14</v>
      </c>
      <c r="D3012" s="88" t="s">
        <v>41</v>
      </c>
      <c r="E3012">
        <v>0</v>
      </c>
    </row>
    <row r="3013" spans="1:5" x14ac:dyDescent="0.4">
      <c r="A3013" t="s">
        <v>735</v>
      </c>
      <c r="B3013" t="s">
        <v>736</v>
      </c>
      <c r="C3013">
        <f>INDEX(Categories!C:C,MATCH(D3013,Categories!D:D,0))</f>
        <v>19</v>
      </c>
      <c r="D3013" s="88" t="s">
        <v>48</v>
      </c>
      <c r="E3013">
        <v>0</v>
      </c>
    </row>
    <row r="3014" spans="1:5" x14ac:dyDescent="0.4">
      <c r="A3014" t="s">
        <v>735</v>
      </c>
      <c r="B3014" t="s">
        <v>736</v>
      </c>
      <c r="C3014">
        <f>INDEX(Categories!C:C,MATCH(D3014,Categories!D:D,0))</f>
        <v>26</v>
      </c>
      <c r="D3014" s="88" t="s">
        <v>57</v>
      </c>
      <c r="E3014">
        <v>0</v>
      </c>
    </row>
    <row r="3015" spans="1:5" x14ac:dyDescent="0.4">
      <c r="A3015" t="s">
        <v>735</v>
      </c>
      <c r="B3015" t="s">
        <v>736</v>
      </c>
      <c r="C3015">
        <f>INDEX(Categories!C:C,MATCH(D3015,Categories!D:D,0))</f>
        <v>27</v>
      </c>
      <c r="D3015" s="88" t="s">
        <v>58</v>
      </c>
      <c r="E3015">
        <v>0</v>
      </c>
    </row>
    <row r="3016" spans="1:5" x14ac:dyDescent="0.4">
      <c r="A3016" t="s">
        <v>735</v>
      </c>
      <c r="B3016" t="s">
        <v>736</v>
      </c>
      <c r="C3016">
        <f>INDEX(Categories!C:C,MATCH(D3016,Categories!D:D,0))</f>
        <v>28</v>
      </c>
      <c r="D3016" s="88" t="s">
        <v>59</v>
      </c>
      <c r="E3016">
        <v>0</v>
      </c>
    </row>
    <row r="3017" spans="1:5" x14ac:dyDescent="0.4">
      <c r="A3017" t="s">
        <v>735</v>
      </c>
      <c r="B3017" t="s">
        <v>736</v>
      </c>
      <c r="C3017">
        <f>INDEX(Categories!C:C,MATCH(D3017,Categories!D:D,0))</f>
        <v>29</v>
      </c>
      <c r="D3017" s="88" t="s">
        <v>92</v>
      </c>
      <c r="E3017">
        <v>0</v>
      </c>
    </row>
    <row r="3018" spans="1:5" x14ac:dyDescent="0.4">
      <c r="A3018" t="s">
        <v>737</v>
      </c>
      <c r="B3018" t="s">
        <v>738</v>
      </c>
      <c r="C3018">
        <f>INDEX(Categories!C:C,MATCH(D3018,Categories!D:D,0))</f>
        <v>1</v>
      </c>
      <c r="D3018" s="88" t="s">
        <v>595</v>
      </c>
      <c r="E3018">
        <v>18000</v>
      </c>
    </row>
    <row r="3019" spans="1:5" x14ac:dyDescent="0.4">
      <c r="A3019" t="s">
        <v>737</v>
      </c>
      <c r="B3019" t="s">
        <v>738</v>
      </c>
      <c r="C3019">
        <f>INDEX(Categories!C:C,MATCH(D3019,Categories!D:D,0))</f>
        <v>2</v>
      </c>
      <c r="D3019" s="88" t="s">
        <v>597</v>
      </c>
      <c r="E3019">
        <v>0</v>
      </c>
    </row>
    <row r="3020" spans="1:5" x14ac:dyDescent="0.4">
      <c r="A3020" t="s">
        <v>737</v>
      </c>
      <c r="B3020" t="s">
        <v>738</v>
      </c>
      <c r="C3020">
        <f>INDEX(Categories!C:C,MATCH(D3020,Categories!D:D,0))</f>
        <v>3</v>
      </c>
      <c r="D3020" s="88" t="s">
        <v>30</v>
      </c>
      <c r="E3020">
        <v>0</v>
      </c>
    </row>
    <row r="3021" spans="1:5" x14ac:dyDescent="0.4">
      <c r="A3021" t="s">
        <v>737</v>
      </c>
      <c r="B3021" t="s">
        <v>738</v>
      </c>
      <c r="C3021">
        <f>INDEX(Categories!C:C,MATCH(D3021,Categories!D:D,0))</f>
        <v>4</v>
      </c>
      <c r="D3021" s="88" t="s">
        <v>31</v>
      </c>
      <c r="E3021">
        <v>3200</v>
      </c>
    </row>
    <row r="3022" spans="1:5" x14ac:dyDescent="0.4">
      <c r="A3022" t="s">
        <v>737</v>
      </c>
      <c r="B3022" t="s">
        <v>738</v>
      </c>
      <c r="C3022">
        <f>INDEX(Categories!C:C,MATCH(D3022,Categories!D:D,0))</f>
        <v>6</v>
      </c>
      <c r="D3022" s="88" t="s">
        <v>34</v>
      </c>
      <c r="E3022">
        <v>3886</v>
      </c>
    </row>
    <row r="3023" spans="1:5" x14ac:dyDescent="0.4">
      <c r="A3023" t="s">
        <v>737</v>
      </c>
      <c r="B3023" t="s">
        <v>738</v>
      </c>
      <c r="C3023">
        <f>INDEX(Categories!C:C,MATCH(D3023,Categories!D:D,0))</f>
        <v>7</v>
      </c>
      <c r="D3023" s="88" t="s">
        <v>35</v>
      </c>
      <c r="E3023">
        <v>12814</v>
      </c>
    </row>
    <row r="3024" spans="1:5" x14ac:dyDescent="0.4">
      <c r="A3024" t="s">
        <v>737</v>
      </c>
      <c r="B3024" t="s">
        <v>738</v>
      </c>
      <c r="C3024">
        <f>INDEX(Categories!C:C,MATCH(D3024,Categories!D:D,0))</f>
        <v>10</v>
      </c>
      <c r="D3024" s="88" t="s">
        <v>38</v>
      </c>
      <c r="E3024">
        <v>34237</v>
      </c>
    </row>
    <row r="3025" spans="1:5" x14ac:dyDescent="0.4">
      <c r="A3025" t="s">
        <v>737</v>
      </c>
      <c r="B3025" t="s">
        <v>738</v>
      </c>
      <c r="C3025">
        <f>INDEX(Categories!C:C,MATCH(D3025,Categories!D:D,0))</f>
        <v>15</v>
      </c>
      <c r="D3025" s="88" t="s">
        <v>42</v>
      </c>
      <c r="E3025">
        <v>0</v>
      </c>
    </row>
    <row r="3026" spans="1:5" x14ac:dyDescent="0.4">
      <c r="A3026" t="s">
        <v>737</v>
      </c>
      <c r="B3026" t="s">
        <v>738</v>
      </c>
      <c r="C3026">
        <f>INDEX(Categories!C:C,MATCH(D3026,Categories!D:D,0))</f>
        <v>16</v>
      </c>
      <c r="D3026" s="88" t="s">
        <v>45</v>
      </c>
      <c r="E3026">
        <v>26800</v>
      </c>
    </row>
    <row r="3027" spans="1:5" x14ac:dyDescent="0.4">
      <c r="A3027" t="s">
        <v>737</v>
      </c>
      <c r="B3027" t="s">
        <v>738</v>
      </c>
      <c r="C3027">
        <f>INDEX(Categories!C:C,MATCH(D3027,Categories!D:D,0))</f>
        <v>17</v>
      </c>
      <c r="D3027" s="88" t="s">
        <v>46</v>
      </c>
      <c r="E3027">
        <v>0</v>
      </c>
    </row>
    <row r="3028" spans="1:5" x14ac:dyDescent="0.4">
      <c r="A3028" t="s">
        <v>737</v>
      </c>
      <c r="B3028" t="s">
        <v>738</v>
      </c>
      <c r="C3028">
        <f>INDEX(Categories!C:C,MATCH(D3028,Categories!D:D,0))</f>
        <v>18</v>
      </c>
      <c r="D3028" s="88" t="s">
        <v>47</v>
      </c>
      <c r="E3028">
        <v>0</v>
      </c>
    </row>
    <row r="3029" spans="1:5" x14ac:dyDescent="0.4">
      <c r="A3029" t="s">
        <v>737</v>
      </c>
      <c r="B3029" t="s">
        <v>738</v>
      </c>
      <c r="C3029">
        <f>INDEX(Categories!C:C,MATCH(D3029,Categories!D:D,0))</f>
        <v>20</v>
      </c>
      <c r="D3029" s="88" t="s">
        <v>49</v>
      </c>
      <c r="E3029">
        <v>0</v>
      </c>
    </row>
    <row r="3030" spans="1:5" x14ac:dyDescent="0.4">
      <c r="A3030" t="s">
        <v>737</v>
      </c>
      <c r="B3030" t="s">
        <v>738</v>
      </c>
      <c r="C3030">
        <f>INDEX(Categories!C:C,MATCH(D3030,Categories!D:D,0))</f>
        <v>21</v>
      </c>
      <c r="D3030" s="88" t="s">
        <v>50</v>
      </c>
      <c r="E3030">
        <v>0</v>
      </c>
    </row>
    <row r="3031" spans="1:5" x14ac:dyDescent="0.4">
      <c r="A3031" t="s">
        <v>737</v>
      </c>
      <c r="B3031" t="s">
        <v>738</v>
      </c>
      <c r="C3031">
        <f>INDEX(Categories!C:C,MATCH(D3031,Categories!D:D,0))</f>
        <v>22</v>
      </c>
      <c r="D3031" s="88" t="s">
        <v>51</v>
      </c>
      <c r="E3031">
        <v>0</v>
      </c>
    </row>
    <row r="3032" spans="1:5" x14ac:dyDescent="0.4">
      <c r="A3032" t="s">
        <v>737</v>
      </c>
      <c r="B3032" t="s">
        <v>738</v>
      </c>
      <c r="C3032">
        <f>INDEX(Categories!C:C,MATCH(D3032,Categories!D:D,0))</f>
        <v>23</v>
      </c>
      <c r="D3032" s="88" t="s">
        <v>52</v>
      </c>
      <c r="E3032">
        <v>0</v>
      </c>
    </row>
    <row r="3033" spans="1:5" x14ac:dyDescent="0.4">
      <c r="A3033" t="s">
        <v>737</v>
      </c>
      <c r="B3033" t="s">
        <v>738</v>
      </c>
      <c r="C3033">
        <f>INDEX(Categories!C:C,MATCH(D3033,Categories!D:D,0))</f>
        <v>24</v>
      </c>
      <c r="D3033" s="88" t="s">
        <v>53</v>
      </c>
      <c r="E3033">
        <v>0</v>
      </c>
    </row>
    <row r="3034" spans="1:5" x14ac:dyDescent="0.4">
      <c r="A3034" t="s">
        <v>737</v>
      </c>
      <c r="B3034" t="s">
        <v>738</v>
      </c>
      <c r="C3034">
        <f>INDEX(Categories!C:C,MATCH(D3034,Categories!D:D,0))</f>
        <v>25</v>
      </c>
      <c r="D3034" s="88" t="s">
        <v>56</v>
      </c>
      <c r="E3034">
        <v>0</v>
      </c>
    </row>
    <row r="3035" spans="1:5" x14ac:dyDescent="0.4">
      <c r="A3035" t="s">
        <v>737</v>
      </c>
      <c r="B3035" t="s">
        <v>738</v>
      </c>
      <c r="C3035">
        <f>INDEX(Categories!C:C,MATCH(D3035,Categories!D:D,0))</f>
        <v>5</v>
      </c>
      <c r="D3035" s="88" t="s">
        <v>32</v>
      </c>
      <c r="E3035">
        <v>4937</v>
      </c>
    </row>
    <row r="3036" spans="1:5" x14ac:dyDescent="0.4">
      <c r="A3036" t="s">
        <v>737</v>
      </c>
      <c r="B3036" t="s">
        <v>738</v>
      </c>
      <c r="C3036">
        <f>INDEX(Categories!C:C,MATCH(D3036,Categories!D:D,0))</f>
        <v>8</v>
      </c>
      <c r="D3036" s="88" t="s">
        <v>36</v>
      </c>
      <c r="E3036">
        <v>0</v>
      </c>
    </row>
    <row r="3037" spans="1:5" x14ac:dyDescent="0.4">
      <c r="A3037" t="s">
        <v>737</v>
      </c>
      <c r="B3037" t="s">
        <v>738</v>
      </c>
      <c r="C3037">
        <f>INDEX(Categories!C:C,MATCH(D3037,Categories!D:D,0))</f>
        <v>9</v>
      </c>
      <c r="D3037" s="88" t="s">
        <v>37</v>
      </c>
      <c r="E3037">
        <v>0</v>
      </c>
    </row>
    <row r="3038" spans="1:5" x14ac:dyDescent="0.4">
      <c r="A3038" t="s">
        <v>737</v>
      </c>
      <c r="B3038" t="s">
        <v>738</v>
      </c>
      <c r="C3038">
        <f>INDEX(Categories!C:C,MATCH(D3038,Categories!D:D,0))</f>
        <v>11</v>
      </c>
      <c r="D3038" s="88" t="s">
        <v>601</v>
      </c>
      <c r="E3038">
        <v>4617</v>
      </c>
    </row>
    <row r="3039" spans="1:5" x14ac:dyDescent="0.4">
      <c r="A3039" t="s">
        <v>737</v>
      </c>
      <c r="B3039" t="s">
        <v>738</v>
      </c>
      <c r="C3039">
        <f>INDEX(Categories!C:C,MATCH(D3039,Categories!D:D,0))</f>
        <v>12</v>
      </c>
      <c r="D3039" s="88" t="s">
        <v>602</v>
      </c>
      <c r="E3039">
        <v>0</v>
      </c>
    </row>
    <row r="3040" spans="1:5" x14ac:dyDescent="0.4">
      <c r="A3040" t="s">
        <v>737</v>
      </c>
      <c r="B3040" t="s">
        <v>738</v>
      </c>
      <c r="C3040">
        <f>INDEX(Categories!C:C,MATCH(D3040,Categories!D:D,0))</f>
        <v>13</v>
      </c>
      <c r="D3040" s="88" t="s">
        <v>604</v>
      </c>
      <c r="E3040">
        <v>0</v>
      </c>
    </row>
    <row r="3041" spans="1:5" x14ac:dyDescent="0.4">
      <c r="A3041" t="s">
        <v>737</v>
      </c>
      <c r="B3041" t="s">
        <v>738</v>
      </c>
      <c r="C3041">
        <f>INDEX(Categories!C:C,MATCH(D3041,Categories!D:D,0))</f>
        <v>14</v>
      </c>
      <c r="D3041" s="88" t="s">
        <v>41</v>
      </c>
      <c r="E3041">
        <v>0</v>
      </c>
    </row>
    <row r="3042" spans="1:5" x14ac:dyDescent="0.4">
      <c r="A3042" t="s">
        <v>737</v>
      </c>
      <c r="B3042" t="s">
        <v>738</v>
      </c>
      <c r="C3042">
        <f>INDEX(Categories!C:C,MATCH(D3042,Categories!D:D,0))</f>
        <v>19</v>
      </c>
      <c r="D3042" s="88" t="s">
        <v>48</v>
      </c>
      <c r="E3042">
        <v>0</v>
      </c>
    </row>
    <row r="3043" spans="1:5" x14ac:dyDescent="0.4">
      <c r="A3043" t="s">
        <v>737</v>
      </c>
      <c r="B3043" t="s">
        <v>738</v>
      </c>
      <c r="C3043">
        <f>INDEX(Categories!C:C,MATCH(D3043,Categories!D:D,0))</f>
        <v>26</v>
      </c>
      <c r="D3043" s="88" t="s">
        <v>57</v>
      </c>
      <c r="E3043">
        <v>0</v>
      </c>
    </row>
    <row r="3044" spans="1:5" x14ac:dyDescent="0.4">
      <c r="A3044" t="s">
        <v>737</v>
      </c>
      <c r="B3044" t="s">
        <v>738</v>
      </c>
      <c r="C3044">
        <f>INDEX(Categories!C:C,MATCH(D3044,Categories!D:D,0))</f>
        <v>27</v>
      </c>
      <c r="D3044" s="88" t="s">
        <v>58</v>
      </c>
      <c r="E3044">
        <v>0</v>
      </c>
    </row>
    <row r="3045" spans="1:5" x14ac:dyDescent="0.4">
      <c r="A3045" t="s">
        <v>737</v>
      </c>
      <c r="B3045" t="s">
        <v>738</v>
      </c>
      <c r="C3045">
        <f>INDEX(Categories!C:C,MATCH(D3045,Categories!D:D,0))</f>
        <v>28</v>
      </c>
      <c r="D3045" s="88" t="s">
        <v>59</v>
      </c>
      <c r="E3045">
        <v>0</v>
      </c>
    </row>
    <row r="3046" spans="1:5" x14ac:dyDescent="0.4">
      <c r="A3046" t="s">
        <v>737</v>
      </c>
      <c r="B3046" t="s">
        <v>738</v>
      </c>
      <c r="C3046">
        <f>INDEX(Categories!C:C,MATCH(D3046,Categories!D:D,0))</f>
        <v>29</v>
      </c>
      <c r="D3046" s="88" t="s">
        <v>92</v>
      </c>
      <c r="E3046">
        <v>0</v>
      </c>
    </row>
    <row r="3047" spans="1:5" x14ac:dyDescent="0.4">
      <c r="A3047" t="s">
        <v>237</v>
      </c>
      <c r="B3047" t="s">
        <v>236</v>
      </c>
      <c r="C3047">
        <f>INDEX(Categories!C:C,MATCH(D3047,Categories!D:D,0))</f>
        <v>1</v>
      </c>
      <c r="D3047" s="88" t="s">
        <v>595</v>
      </c>
      <c r="E3047">
        <v>9956</v>
      </c>
    </row>
    <row r="3048" spans="1:5" x14ac:dyDescent="0.4">
      <c r="A3048" t="s">
        <v>237</v>
      </c>
      <c r="B3048" t="s">
        <v>236</v>
      </c>
      <c r="C3048">
        <f>INDEX(Categories!C:C,MATCH(D3048,Categories!D:D,0))</f>
        <v>2</v>
      </c>
      <c r="D3048" s="88" t="s">
        <v>597</v>
      </c>
      <c r="E3048">
        <v>0</v>
      </c>
    </row>
    <row r="3049" spans="1:5" x14ac:dyDescent="0.4">
      <c r="A3049" t="s">
        <v>237</v>
      </c>
      <c r="B3049" t="s">
        <v>236</v>
      </c>
      <c r="C3049">
        <f>INDEX(Categories!C:C,MATCH(D3049,Categories!D:D,0))</f>
        <v>3</v>
      </c>
      <c r="D3049" s="88" t="s">
        <v>30</v>
      </c>
      <c r="E3049">
        <v>0</v>
      </c>
    </row>
    <row r="3050" spans="1:5" x14ac:dyDescent="0.4">
      <c r="A3050" t="s">
        <v>237</v>
      </c>
      <c r="B3050" t="s">
        <v>236</v>
      </c>
      <c r="C3050">
        <f>INDEX(Categories!C:C,MATCH(D3050,Categories!D:D,0))</f>
        <v>4</v>
      </c>
      <c r="D3050" s="88" t="s">
        <v>31</v>
      </c>
      <c r="E3050">
        <v>0</v>
      </c>
    </row>
    <row r="3051" spans="1:5" x14ac:dyDescent="0.4">
      <c r="A3051" t="s">
        <v>237</v>
      </c>
      <c r="B3051" t="s">
        <v>236</v>
      </c>
      <c r="C3051">
        <f>INDEX(Categories!C:C,MATCH(D3051,Categories!D:D,0))</f>
        <v>6</v>
      </c>
      <c r="D3051" s="88" t="s">
        <v>34</v>
      </c>
      <c r="E3051">
        <v>0</v>
      </c>
    </row>
    <row r="3052" spans="1:5" x14ac:dyDescent="0.4">
      <c r="A3052" t="s">
        <v>237</v>
      </c>
      <c r="B3052" t="s">
        <v>236</v>
      </c>
      <c r="C3052">
        <f>INDEX(Categories!C:C,MATCH(D3052,Categories!D:D,0))</f>
        <v>7</v>
      </c>
      <c r="D3052" s="88" t="s">
        <v>35</v>
      </c>
      <c r="E3052">
        <v>1420</v>
      </c>
    </row>
    <row r="3053" spans="1:5" x14ac:dyDescent="0.4">
      <c r="A3053" t="s">
        <v>237</v>
      </c>
      <c r="B3053" t="s">
        <v>236</v>
      </c>
      <c r="C3053">
        <f>INDEX(Categories!C:C,MATCH(D3053,Categories!D:D,0))</f>
        <v>10</v>
      </c>
      <c r="D3053" s="88" t="s">
        <v>38</v>
      </c>
      <c r="E3053">
        <v>2000</v>
      </c>
    </row>
    <row r="3054" spans="1:5" x14ac:dyDescent="0.4">
      <c r="A3054" t="s">
        <v>237</v>
      </c>
      <c r="B3054" t="s">
        <v>236</v>
      </c>
      <c r="C3054">
        <f>INDEX(Categories!C:C,MATCH(D3054,Categories!D:D,0))</f>
        <v>15</v>
      </c>
      <c r="D3054" s="88" t="s">
        <v>42</v>
      </c>
      <c r="E3054">
        <v>0</v>
      </c>
    </row>
    <row r="3055" spans="1:5" x14ac:dyDescent="0.4">
      <c r="A3055" t="s">
        <v>237</v>
      </c>
      <c r="B3055" t="s">
        <v>236</v>
      </c>
      <c r="C3055">
        <f>INDEX(Categories!C:C,MATCH(D3055,Categories!D:D,0))</f>
        <v>16</v>
      </c>
      <c r="D3055" s="88" t="s">
        <v>45</v>
      </c>
      <c r="E3055">
        <v>0</v>
      </c>
    </row>
    <row r="3056" spans="1:5" x14ac:dyDescent="0.4">
      <c r="A3056" t="s">
        <v>237</v>
      </c>
      <c r="B3056" t="s">
        <v>236</v>
      </c>
      <c r="C3056">
        <f>INDEX(Categories!C:C,MATCH(D3056,Categories!D:D,0))</f>
        <v>17</v>
      </c>
      <c r="D3056" s="88" t="s">
        <v>46</v>
      </c>
      <c r="E3056">
        <v>0</v>
      </c>
    </row>
    <row r="3057" spans="1:5" x14ac:dyDescent="0.4">
      <c r="A3057" t="s">
        <v>237</v>
      </c>
      <c r="B3057" t="s">
        <v>236</v>
      </c>
      <c r="C3057">
        <f>INDEX(Categories!C:C,MATCH(D3057,Categories!D:D,0))</f>
        <v>18</v>
      </c>
      <c r="D3057" s="88" t="s">
        <v>47</v>
      </c>
      <c r="E3057">
        <v>0</v>
      </c>
    </row>
    <row r="3058" spans="1:5" x14ac:dyDescent="0.4">
      <c r="A3058" t="s">
        <v>237</v>
      </c>
      <c r="B3058" t="s">
        <v>236</v>
      </c>
      <c r="C3058">
        <f>INDEX(Categories!C:C,MATCH(D3058,Categories!D:D,0))</f>
        <v>20</v>
      </c>
      <c r="D3058" s="88" t="s">
        <v>49</v>
      </c>
      <c r="E3058">
        <v>0</v>
      </c>
    </row>
    <row r="3059" spans="1:5" x14ac:dyDescent="0.4">
      <c r="A3059" t="s">
        <v>237</v>
      </c>
      <c r="B3059" t="s">
        <v>236</v>
      </c>
      <c r="C3059">
        <f>INDEX(Categories!C:C,MATCH(D3059,Categories!D:D,0))</f>
        <v>21</v>
      </c>
      <c r="D3059" s="88" t="s">
        <v>50</v>
      </c>
      <c r="E3059">
        <v>0</v>
      </c>
    </row>
    <row r="3060" spans="1:5" x14ac:dyDescent="0.4">
      <c r="A3060" t="s">
        <v>237</v>
      </c>
      <c r="B3060" t="s">
        <v>236</v>
      </c>
      <c r="C3060">
        <f>INDEX(Categories!C:C,MATCH(D3060,Categories!D:D,0))</f>
        <v>22</v>
      </c>
      <c r="D3060" s="88" t="s">
        <v>51</v>
      </c>
      <c r="E3060">
        <v>0</v>
      </c>
    </row>
    <row r="3061" spans="1:5" x14ac:dyDescent="0.4">
      <c r="A3061" t="s">
        <v>237</v>
      </c>
      <c r="B3061" t="s">
        <v>236</v>
      </c>
      <c r="C3061">
        <f>INDEX(Categories!C:C,MATCH(D3061,Categories!D:D,0))</f>
        <v>23</v>
      </c>
      <c r="D3061" s="88" t="s">
        <v>52</v>
      </c>
      <c r="E3061">
        <v>0</v>
      </c>
    </row>
    <row r="3062" spans="1:5" x14ac:dyDescent="0.4">
      <c r="A3062" t="s">
        <v>237</v>
      </c>
      <c r="B3062" t="s">
        <v>236</v>
      </c>
      <c r="C3062">
        <f>INDEX(Categories!C:C,MATCH(D3062,Categories!D:D,0))</f>
        <v>24</v>
      </c>
      <c r="D3062" s="88" t="s">
        <v>53</v>
      </c>
      <c r="E3062">
        <v>0</v>
      </c>
    </row>
    <row r="3063" spans="1:5" x14ac:dyDescent="0.4">
      <c r="A3063" t="s">
        <v>237</v>
      </c>
      <c r="B3063" t="s">
        <v>236</v>
      </c>
      <c r="C3063">
        <f>INDEX(Categories!C:C,MATCH(D3063,Categories!D:D,0))</f>
        <v>25</v>
      </c>
      <c r="D3063" s="88" t="s">
        <v>56</v>
      </c>
      <c r="E3063">
        <v>0</v>
      </c>
    </row>
    <row r="3064" spans="1:5" x14ac:dyDescent="0.4">
      <c r="A3064" t="s">
        <v>237</v>
      </c>
      <c r="B3064" t="s">
        <v>236</v>
      </c>
      <c r="C3064">
        <f>INDEX(Categories!C:C,MATCH(D3064,Categories!D:D,0))</f>
        <v>5</v>
      </c>
      <c r="D3064" s="88" t="s">
        <v>32</v>
      </c>
      <c r="E3064">
        <v>185</v>
      </c>
    </row>
    <row r="3065" spans="1:5" x14ac:dyDescent="0.4">
      <c r="A3065" t="s">
        <v>237</v>
      </c>
      <c r="B3065" t="s">
        <v>236</v>
      </c>
      <c r="C3065">
        <f>INDEX(Categories!C:C,MATCH(D3065,Categories!D:D,0))</f>
        <v>8</v>
      </c>
      <c r="D3065" s="88" t="s">
        <v>36</v>
      </c>
      <c r="E3065">
        <v>0</v>
      </c>
    </row>
    <row r="3066" spans="1:5" x14ac:dyDescent="0.4">
      <c r="A3066" t="s">
        <v>237</v>
      </c>
      <c r="B3066" t="s">
        <v>236</v>
      </c>
      <c r="C3066">
        <f>INDEX(Categories!C:C,MATCH(D3066,Categories!D:D,0))</f>
        <v>9</v>
      </c>
      <c r="D3066" s="88" t="s">
        <v>37</v>
      </c>
      <c r="E3066">
        <v>0</v>
      </c>
    </row>
    <row r="3067" spans="1:5" x14ac:dyDescent="0.4">
      <c r="A3067" t="s">
        <v>237</v>
      </c>
      <c r="B3067" t="s">
        <v>236</v>
      </c>
      <c r="C3067">
        <f>INDEX(Categories!C:C,MATCH(D3067,Categories!D:D,0))</f>
        <v>11</v>
      </c>
      <c r="D3067" s="88" t="s">
        <v>601</v>
      </c>
      <c r="E3067">
        <v>0</v>
      </c>
    </row>
    <row r="3068" spans="1:5" x14ac:dyDescent="0.4">
      <c r="A3068" t="s">
        <v>237</v>
      </c>
      <c r="B3068" t="s">
        <v>236</v>
      </c>
      <c r="C3068">
        <f>INDEX(Categories!C:C,MATCH(D3068,Categories!D:D,0))</f>
        <v>12</v>
      </c>
      <c r="D3068" s="88" t="s">
        <v>602</v>
      </c>
      <c r="E3068">
        <v>0</v>
      </c>
    </row>
    <row r="3069" spans="1:5" x14ac:dyDescent="0.4">
      <c r="A3069" t="s">
        <v>237</v>
      </c>
      <c r="B3069" t="s">
        <v>236</v>
      </c>
      <c r="C3069">
        <f>INDEX(Categories!C:C,MATCH(D3069,Categories!D:D,0))</f>
        <v>13</v>
      </c>
      <c r="D3069" s="88" t="s">
        <v>604</v>
      </c>
      <c r="E3069">
        <v>0</v>
      </c>
    </row>
    <row r="3070" spans="1:5" x14ac:dyDescent="0.4">
      <c r="A3070" t="s">
        <v>237</v>
      </c>
      <c r="B3070" t="s">
        <v>236</v>
      </c>
      <c r="C3070">
        <f>INDEX(Categories!C:C,MATCH(D3070,Categories!D:D,0))</f>
        <v>14</v>
      </c>
      <c r="D3070" s="88" t="s">
        <v>41</v>
      </c>
      <c r="E3070">
        <v>0</v>
      </c>
    </row>
    <row r="3071" spans="1:5" x14ac:dyDescent="0.4">
      <c r="A3071" t="s">
        <v>237</v>
      </c>
      <c r="B3071" t="s">
        <v>236</v>
      </c>
      <c r="C3071">
        <f>INDEX(Categories!C:C,MATCH(D3071,Categories!D:D,0))</f>
        <v>19</v>
      </c>
      <c r="D3071" s="88" t="s">
        <v>48</v>
      </c>
      <c r="E3071">
        <v>0</v>
      </c>
    </row>
    <row r="3072" spans="1:5" x14ac:dyDescent="0.4">
      <c r="A3072" t="s">
        <v>237</v>
      </c>
      <c r="B3072" t="s">
        <v>236</v>
      </c>
      <c r="C3072">
        <f>INDEX(Categories!C:C,MATCH(D3072,Categories!D:D,0))</f>
        <v>26</v>
      </c>
      <c r="D3072" s="88" t="s">
        <v>57</v>
      </c>
      <c r="E3072">
        <v>0</v>
      </c>
    </row>
    <row r="3073" spans="1:5" x14ac:dyDescent="0.4">
      <c r="A3073" t="s">
        <v>237</v>
      </c>
      <c r="B3073" t="s">
        <v>236</v>
      </c>
      <c r="C3073">
        <f>INDEX(Categories!C:C,MATCH(D3073,Categories!D:D,0))</f>
        <v>27</v>
      </c>
      <c r="D3073" s="88" t="s">
        <v>58</v>
      </c>
      <c r="E3073">
        <v>0</v>
      </c>
    </row>
    <row r="3074" spans="1:5" x14ac:dyDescent="0.4">
      <c r="A3074" t="s">
        <v>237</v>
      </c>
      <c r="B3074" t="s">
        <v>236</v>
      </c>
      <c r="C3074">
        <f>INDEX(Categories!C:C,MATCH(D3074,Categories!D:D,0))</f>
        <v>28</v>
      </c>
      <c r="D3074" s="88" t="s">
        <v>59</v>
      </c>
      <c r="E3074">
        <v>0</v>
      </c>
    </row>
    <row r="3075" spans="1:5" x14ac:dyDescent="0.4">
      <c r="A3075" t="s">
        <v>237</v>
      </c>
      <c r="B3075" t="s">
        <v>236</v>
      </c>
      <c r="C3075">
        <f>INDEX(Categories!C:C,MATCH(D3075,Categories!D:D,0))</f>
        <v>29</v>
      </c>
      <c r="D3075" s="88" t="s">
        <v>92</v>
      </c>
      <c r="E3075">
        <v>1870</v>
      </c>
    </row>
    <row r="3076" spans="1:5" x14ac:dyDescent="0.4">
      <c r="A3076" t="s">
        <v>739</v>
      </c>
      <c r="B3076" t="s">
        <v>740</v>
      </c>
      <c r="C3076">
        <f>INDEX(Categories!C:C,MATCH(D3076,Categories!D:D,0))</f>
        <v>1</v>
      </c>
      <c r="D3076" s="88" t="s">
        <v>595</v>
      </c>
      <c r="E3076">
        <v>195288</v>
      </c>
    </row>
    <row r="3077" spans="1:5" x14ac:dyDescent="0.4">
      <c r="A3077" t="s">
        <v>739</v>
      </c>
      <c r="B3077" t="s">
        <v>740</v>
      </c>
      <c r="C3077">
        <f>INDEX(Categories!C:C,MATCH(D3077,Categories!D:D,0))</f>
        <v>2</v>
      </c>
      <c r="D3077" s="88" t="s">
        <v>597</v>
      </c>
      <c r="E3077">
        <v>0</v>
      </c>
    </row>
    <row r="3078" spans="1:5" x14ac:dyDescent="0.4">
      <c r="A3078" t="s">
        <v>739</v>
      </c>
      <c r="B3078" t="s">
        <v>740</v>
      </c>
      <c r="C3078">
        <f>INDEX(Categories!C:C,MATCH(D3078,Categories!D:D,0))</f>
        <v>3</v>
      </c>
      <c r="D3078" s="88" t="s">
        <v>30</v>
      </c>
      <c r="E3078">
        <v>0</v>
      </c>
    </row>
    <row r="3079" spans="1:5" x14ac:dyDescent="0.4">
      <c r="A3079" t="s">
        <v>739</v>
      </c>
      <c r="B3079" t="s">
        <v>740</v>
      </c>
      <c r="C3079">
        <f>INDEX(Categories!C:C,MATCH(D3079,Categories!D:D,0))</f>
        <v>4</v>
      </c>
      <c r="D3079" s="88" t="s">
        <v>31</v>
      </c>
      <c r="E3079">
        <v>0</v>
      </c>
    </row>
    <row r="3080" spans="1:5" x14ac:dyDescent="0.4">
      <c r="A3080" t="s">
        <v>739</v>
      </c>
      <c r="B3080" t="s">
        <v>740</v>
      </c>
      <c r="C3080">
        <f>INDEX(Categories!C:C,MATCH(D3080,Categories!D:D,0))</f>
        <v>6</v>
      </c>
      <c r="D3080" s="88" t="s">
        <v>34</v>
      </c>
      <c r="E3080">
        <v>0</v>
      </c>
    </row>
    <row r="3081" spans="1:5" x14ac:dyDescent="0.4">
      <c r="A3081" t="s">
        <v>739</v>
      </c>
      <c r="B3081" t="s">
        <v>740</v>
      </c>
      <c r="C3081">
        <f>INDEX(Categories!C:C,MATCH(D3081,Categories!D:D,0))</f>
        <v>7</v>
      </c>
      <c r="D3081" s="88" t="s">
        <v>35</v>
      </c>
      <c r="E3081">
        <v>19050</v>
      </c>
    </row>
    <row r="3082" spans="1:5" x14ac:dyDescent="0.4">
      <c r="A3082" t="s">
        <v>739</v>
      </c>
      <c r="B3082" t="s">
        <v>740</v>
      </c>
      <c r="C3082">
        <f>INDEX(Categories!C:C,MATCH(D3082,Categories!D:D,0))</f>
        <v>10</v>
      </c>
      <c r="D3082" s="88" t="s">
        <v>38</v>
      </c>
      <c r="E3082">
        <v>8251</v>
      </c>
    </row>
    <row r="3083" spans="1:5" x14ac:dyDescent="0.4">
      <c r="A3083" t="s">
        <v>739</v>
      </c>
      <c r="B3083" t="s">
        <v>740</v>
      </c>
      <c r="C3083">
        <f>INDEX(Categories!C:C,MATCH(D3083,Categories!D:D,0))</f>
        <v>15</v>
      </c>
      <c r="D3083" s="88" t="s">
        <v>42</v>
      </c>
      <c r="E3083">
        <v>0</v>
      </c>
    </row>
    <row r="3084" spans="1:5" x14ac:dyDescent="0.4">
      <c r="A3084" t="s">
        <v>739</v>
      </c>
      <c r="B3084" t="s">
        <v>740</v>
      </c>
      <c r="C3084">
        <f>INDEX(Categories!C:C,MATCH(D3084,Categories!D:D,0))</f>
        <v>16</v>
      </c>
      <c r="D3084" s="88" t="s">
        <v>45</v>
      </c>
      <c r="E3084">
        <v>23645</v>
      </c>
    </row>
    <row r="3085" spans="1:5" x14ac:dyDescent="0.4">
      <c r="A3085" t="s">
        <v>739</v>
      </c>
      <c r="B3085" t="s">
        <v>740</v>
      </c>
      <c r="C3085">
        <f>INDEX(Categories!C:C,MATCH(D3085,Categories!D:D,0))</f>
        <v>17</v>
      </c>
      <c r="D3085" s="88" t="s">
        <v>46</v>
      </c>
      <c r="E3085">
        <v>0</v>
      </c>
    </row>
    <row r="3086" spans="1:5" x14ac:dyDescent="0.4">
      <c r="A3086" t="s">
        <v>739</v>
      </c>
      <c r="B3086" t="s">
        <v>740</v>
      </c>
      <c r="C3086">
        <f>INDEX(Categories!C:C,MATCH(D3086,Categories!D:D,0))</f>
        <v>18</v>
      </c>
      <c r="D3086" s="88" t="s">
        <v>47</v>
      </c>
      <c r="E3086">
        <v>0</v>
      </c>
    </row>
    <row r="3087" spans="1:5" x14ac:dyDescent="0.4">
      <c r="A3087" t="s">
        <v>739</v>
      </c>
      <c r="B3087" t="s">
        <v>740</v>
      </c>
      <c r="C3087">
        <f>INDEX(Categories!C:C,MATCH(D3087,Categories!D:D,0))</f>
        <v>20</v>
      </c>
      <c r="D3087" s="88" t="s">
        <v>49</v>
      </c>
      <c r="E3087">
        <v>0</v>
      </c>
    </row>
    <row r="3088" spans="1:5" x14ac:dyDescent="0.4">
      <c r="A3088" t="s">
        <v>739</v>
      </c>
      <c r="B3088" t="s">
        <v>740</v>
      </c>
      <c r="C3088">
        <f>INDEX(Categories!C:C,MATCH(D3088,Categories!D:D,0))</f>
        <v>21</v>
      </c>
      <c r="D3088" s="88" t="s">
        <v>50</v>
      </c>
      <c r="E3088">
        <v>0</v>
      </c>
    </row>
    <row r="3089" spans="1:5" x14ac:dyDescent="0.4">
      <c r="A3089" t="s">
        <v>739</v>
      </c>
      <c r="B3089" t="s">
        <v>740</v>
      </c>
      <c r="C3089">
        <f>INDEX(Categories!C:C,MATCH(D3089,Categories!D:D,0))</f>
        <v>22</v>
      </c>
      <c r="D3089" s="88" t="s">
        <v>51</v>
      </c>
      <c r="E3089">
        <v>26660</v>
      </c>
    </row>
    <row r="3090" spans="1:5" x14ac:dyDescent="0.4">
      <c r="A3090" t="s">
        <v>739</v>
      </c>
      <c r="B3090" t="s">
        <v>740</v>
      </c>
      <c r="C3090">
        <f>INDEX(Categories!C:C,MATCH(D3090,Categories!D:D,0))</f>
        <v>23</v>
      </c>
      <c r="D3090" s="88" t="s">
        <v>52</v>
      </c>
      <c r="E3090">
        <v>0</v>
      </c>
    </row>
    <row r="3091" spans="1:5" x14ac:dyDescent="0.4">
      <c r="A3091" t="s">
        <v>739</v>
      </c>
      <c r="B3091" t="s">
        <v>740</v>
      </c>
      <c r="C3091">
        <f>INDEX(Categories!C:C,MATCH(D3091,Categories!D:D,0))</f>
        <v>24</v>
      </c>
      <c r="D3091" s="88" t="s">
        <v>53</v>
      </c>
      <c r="E3091">
        <v>6615</v>
      </c>
    </row>
    <row r="3092" spans="1:5" x14ac:dyDescent="0.4">
      <c r="A3092" t="s">
        <v>739</v>
      </c>
      <c r="B3092" t="s">
        <v>740</v>
      </c>
      <c r="C3092">
        <f>INDEX(Categories!C:C,MATCH(D3092,Categories!D:D,0))</f>
        <v>25</v>
      </c>
      <c r="D3092" s="88" t="s">
        <v>56</v>
      </c>
      <c r="E3092">
        <v>0</v>
      </c>
    </row>
    <row r="3093" spans="1:5" x14ac:dyDescent="0.4">
      <c r="A3093" t="s">
        <v>739</v>
      </c>
      <c r="B3093" t="s">
        <v>740</v>
      </c>
      <c r="C3093">
        <f>INDEX(Categories!C:C,MATCH(D3093,Categories!D:D,0))</f>
        <v>5</v>
      </c>
      <c r="D3093" s="88" t="s">
        <v>32</v>
      </c>
      <c r="E3093">
        <v>6515</v>
      </c>
    </row>
    <row r="3094" spans="1:5" x14ac:dyDescent="0.4">
      <c r="A3094" t="s">
        <v>739</v>
      </c>
      <c r="B3094" t="s">
        <v>740</v>
      </c>
      <c r="C3094">
        <f>INDEX(Categories!C:C,MATCH(D3094,Categories!D:D,0))</f>
        <v>8</v>
      </c>
      <c r="D3094" s="88" t="s">
        <v>36</v>
      </c>
      <c r="E3094">
        <v>32166</v>
      </c>
    </row>
    <row r="3095" spans="1:5" x14ac:dyDescent="0.4">
      <c r="A3095" t="s">
        <v>739</v>
      </c>
      <c r="B3095" t="s">
        <v>740</v>
      </c>
      <c r="C3095">
        <f>INDEX(Categories!C:C,MATCH(D3095,Categories!D:D,0))</f>
        <v>9</v>
      </c>
      <c r="D3095" s="88" t="s">
        <v>37</v>
      </c>
      <c r="E3095">
        <v>0</v>
      </c>
    </row>
    <row r="3096" spans="1:5" x14ac:dyDescent="0.4">
      <c r="A3096" t="s">
        <v>739</v>
      </c>
      <c r="B3096" t="s">
        <v>740</v>
      </c>
      <c r="C3096">
        <f>INDEX(Categories!C:C,MATCH(D3096,Categories!D:D,0))</f>
        <v>11</v>
      </c>
      <c r="D3096" s="88" t="s">
        <v>601</v>
      </c>
      <c r="E3096">
        <v>61830</v>
      </c>
    </row>
    <row r="3097" spans="1:5" x14ac:dyDescent="0.4">
      <c r="A3097" t="s">
        <v>739</v>
      </c>
      <c r="B3097" t="s">
        <v>740</v>
      </c>
      <c r="C3097">
        <f>INDEX(Categories!C:C,MATCH(D3097,Categories!D:D,0))</f>
        <v>12</v>
      </c>
      <c r="D3097" s="88" t="s">
        <v>602</v>
      </c>
      <c r="E3097">
        <v>0</v>
      </c>
    </row>
    <row r="3098" spans="1:5" x14ac:dyDescent="0.4">
      <c r="A3098" t="s">
        <v>739</v>
      </c>
      <c r="B3098" t="s">
        <v>740</v>
      </c>
      <c r="C3098">
        <f>INDEX(Categories!C:C,MATCH(D3098,Categories!D:D,0))</f>
        <v>13</v>
      </c>
      <c r="D3098" s="88" t="s">
        <v>604</v>
      </c>
      <c r="E3098">
        <v>77897</v>
      </c>
    </row>
    <row r="3099" spans="1:5" x14ac:dyDescent="0.4">
      <c r="A3099" t="s">
        <v>739</v>
      </c>
      <c r="B3099" t="s">
        <v>740</v>
      </c>
      <c r="C3099">
        <f>INDEX(Categories!C:C,MATCH(D3099,Categories!D:D,0))</f>
        <v>14</v>
      </c>
      <c r="D3099" s="88" t="s">
        <v>41</v>
      </c>
      <c r="E3099">
        <v>0</v>
      </c>
    </row>
    <row r="3100" spans="1:5" x14ac:dyDescent="0.4">
      <c r="A3100" t="s">
        <v>739</v>
      </c>
      <c r="B3100" t="s">
        <v>740</v>
      </c>
      <c r="C3100">
        <f>INDEX(Categories!C:C,MATCH(D3100,Categories!D:D,0))</f>
        <v>19</v>
      </c>
      <c r="D3100" s="88" t="s">
        <v>48</v>
      </c>
      <c r="E3100">
        <v>0</v>
      </c>
    </row>
    <row r="3101" spans="1:5" x14ac:dyDescent="0.4">
      <c r="A3101" t="s">
        <v>739</v>
      </c>
      <c r="B3101" t="s">
        <v>740</v>
      </c>
      <c r="C3101">
        <f>INDEX(Categories!C:C,MATCH(D3101,Categories!D:D,0))</f>
        <v>26</v>
      </c>
      <c r="D3101" s="88" t="s">
        <v>57</v>
      </c>
      <c r="E3101">
        <v>0</v>
      </c>
    </row>
    <row r="3102" spans="1:5" x14ac:dyDescent="0.4">
      <c r="A3102" t="s">
        <v>739</v>
      </c>
      <c r="B3102" t="s">
        <v>740</v>
      </c>
      <c r="C3102">
        <f>INDEX(Categories!C:C,MATCH(D3102,Categories!D:D,0))</f>
        <v>27</v>
      </c>
      <c r="D3102" s="88" t="s">
        <v>58</v>
      </c>
      <c r="E3102">
        <v>0</v>
      </c>
    </row>
    <row r="3103" spans="1:5" x14ac:dyDescent="0.4">
      <c r="A3103" t="s">
        <v>739</v>
      </c>
      <c r="B3103" t="s">
        <v>740</v>
      </c>
      <c r="C3103">
        <f>INDEX(Categories!C:C,MATCH(D3103,Categories!D:D,0))</f>
        <v>28</v>
      </c>
      <c r="D3103" s="88" t="s">
        <v>59</v>
      </c>
      <c r="E3103">
        <v>0</v>
      </c>
    </row>
    <row r="3104" spans="1:5" x14ac:dyDescent="0.4">
      <c r="A3104" t="s">
        <v>739</v>
      </c>
      <c r="B3104" t="s">
        <v>740</v>
      </c>
      <c r="C3104">
        <f>INDEX(Categories!C:C,MATCH(D3104,Categories!D:D,0))</f>
        <v>29</v>
      </c>
      <c r="D3104" s="88" t="s">
        <v>92</v>
      </c>
      <c r="E3104">
        <v>0</v>
      </c>
    </row>
    <row r="3105" spans="1:5" x14ac:dyDescent="0.4">
      <c r="A3105" t="s">
        <v>741</v>
      </c>
      <c r="B3105" t="s">
        <v>742</v>
      </c>
      <c r="C3105">
        <f>INDEX(Categories!C:C,MATCH(D3105,Categories!D:D,0))</f>
        <v>1</v>
      </c>
      <c r="D3105" s="88" t="s">
        <v>595</v>
      </c>
      <c r="E3105">
        <v>0</v>
      </c>
    </row>
    <row r="3106" spans="1:5" x14ac:dyDescent="0.4">
      <c r="A3106" t="s">
        <v>741</v>
      </c>
      <c r="B3106" t="s">
        <v>742</v>
      </c>
      <c r="C3106">
        <f>INDEX(Categories!C:C,MATCH(D3106,Categories!D:D,0))</f>
        <v>2</v>
      </c>
      <c r="D3106" s="88" t="s">
        <v>597</v>
      </c>
      <c r="E3106">
        <v>0</v>
      </c>
    </row>
    <row r="3107" spans="1:5" x14ac:dyDescent="0.4">
      <c r="A3107" t="s">
        <v>741</v>
      </c>
      <c r="B3107" t="s">
        <v>742</v>
      </c>
      <c r="C3107">
        <f>INDEX(Categories!C:C,MATCH(D3107,Categories!D:D,0))</f>
        <v>3</v>
      </c>
      <c r="D3107" s="88" t="s">
        <v>30</v>
      </c>
      <c r="E3107">
        <v>2000</v>
      </c>
    </row>
    <row r="3108" spans="1:5" x14ac:dyDescent="0.4">
      <c r="A3108" t="s">
        <v>741</v>
      </c>
      <c r="B3108" t="s">
        <v>742</v>
      </c>
      <c r="C3108">
        <f>INDEX(Categories!C:C,MATCH(D3108,Categories!D:D,0))</f>
        <v>4</v>
      </c>
      <c r="D3108" s="88" t="s">
        <v>31</v>
      </c>
      <c r="E3108">
        <v>18000</v>
      </c>
    </row>
    <row r="3109" spans="1:5" x14ac:dyDescent="0.4">
      <c r="A3109" t="s">
        <v>741</v>
      </c>
      <c r="B3109" t="s">
        <v>742</v>
      </c>
      <c r="C3109">
        <f>INDEX(Categories!C:C,MATCH(D3109,Categories!D:D,0))</f>
        <v>6</v>
      </c>
      <c r="D3109" s="88" t="s">
        <v>34</v>
      </c>
      <c r="E3109">
        <v>0</v>
      </c>
    </row>
    <row r="3110" spans="1:5" x14ac:dyDescent="0.4">
      <c r="A3110" t="s">
        <v>741</v>
      </c>
      <c r="B3110" t="s">
        <v>742</v>
      </c>
      <c r="C3110">
        <f>INDEX(Categories!C:C,MATCH(D3110,Categories!D:D,0))</f>
        <v>7</v>
      </c>
      <c r="D3110" s="88" t="s">
        <v>35</v>
      </c>
      <c r="E3110">
        <v>20000</v>
      </c>
    </row>
    <row r="3111" spans="1:5" x14ac:dyDescent="0.4">
      <c r="A3111" t="s">
        <v>741</v>
      </c>
      <c r="B3111" t="s">
        <v>742</v>
      </c>
      <c r="C3111">
        <f>INDEX(Categories!C:C,MATCH(D3111,Categories!D:D,0))</f>
        <v>10</v>
      </c>
      <c r="D3111" s="88" t="s">
        <v>38</v>
      </c>
      <c r="E3111">
        <v>10000</v>
      </c>
    </row>
    <row r="3112" spans="1:5" x14ac:dyDescent="0.4">
      <c r="A3112" t="s">
        <v>741</v>
      </c>
      <c r="B3112" t="s">
        <v>742</v>
      </c>
      <c r="C3112">
        <f>INDEX(Categories!C:C,MATCH(D3112,Categories!D:D,0))</f>
        <v>15</v>
      </c>
      <c r="D3112" s="88" t="s">
        <v>42</v>
      </c>
      <c r="E3112">
        <v>0</v>
      </c>
    </row>
    <row r="3113" spans="1:5" x14ac:dyDescent="0.4">
      <c r="A3113" t="s">
        <v>741</v>
      </c>
      <c r="B3113" t="s">
        <v>742</v>
      </c>
      <c r="C3113">
        <f>INDEX(Categories!C:C,MATCH(D3113,Categories!D:D,0))</f>
        <v>16</v>
      </c>
      <c r="D3113" s="88" t="s">
        <v>45</v>
      </c>
      <c r="E3113">
        <v>36400</v>
      </c>
    </row>
    <row r="3114" spans="1:5" x14ac:dyDescent="0.4">
      <c r="A3114" t="s">
        <v>741</v>
      </c>
      <c r="B3114" t="s">
        <v>742</v>
      </c>
      <c r="C3114">
        <f>INDEX(Categories!C:C,MATCH(D3114,Categories!D:D,0))</f>
        <v>17</v>
      </c>
      <c r="D3114" s="88" t="s">
        <v>46</v>
      </c>
      <c r="E3114">
        <v>0</v>
      </c>
    </row>
    <row r="3115" spans="1:5" x14ac:dyDescent="0.4">
      <c r="A3115" t="s">
        <v>741</v>
      </c>
      <c r="B3115" t="s">
        <v>742</v>
      </c>
      <c r="C3115">
        <f>INDEX(Categories!C:C,MATCH(D3115,Categories!D:D,0))</f>
        <v>18</v>
      </c>
      <c r="D3115" s="88" t="s">
        <v>47</v>
      </c>
      <c r="E3115">
        <v>0</v>
      </c>
    </row>
    <row r="3116" spans="1:5" x14ac:dyDescent="0.4">
      <c r="A3116" t="s">
        <v>741</v>
      </c>
      <c r="B3116" t="s">
        <v>742</v>
      </c>
      <c r="C3116">
        <f>INDEX(Categories!C:C,MATCH(D3116,Categories!D:D,0))</f>
        <v>20</v>
      </c>
      <c r="D3116" s="88" t="s">
        <v>49</v>
      </c>
      <c r="E3116">
        <v>0</v>
      </c>
    </row>
    <row r="3117" spans="1:5" x14ac:dyDescent="0.4">
      <c r="A3117" t="s">
        <v>741</v>
      </c>
      <c r="B3117" t="s">
        <v>742</v>
      </c>
      <c r="C3117">
        <f>INDEX(Categories!C:C,MATCH(D3117,Categories!D:D,0))</f>
        <v>21</v>
      </c>
      <c r="D3117" s="88" t="s">
        <v>50</v>
      </c>
      <c r="E3117">
        <v>1000</v>
      </c>
    </row>
    <row r="3118" spans="1:5" x14ac:dyDescent="0.4">
      <c r="A3118" t="s">
        <v>741</v>
      </c>
      <c r="B3118" t="s">
        <v>742</v>
      </c>
      <c r="C3118">
        <f>INDEX(Categories!C:C,MATCH(D3118,Categories!D:D,0))</f>
        <v>22</v>
      </c>
      <c r="D3118" s="88" t="s">
        <v>51</v>
      </c>
      <c r="E3118">
        <v>3500</v>
      </c>
    </row>
    <row r="3119" spans="1:5" x14ac:dyDescent="0.4">
      <c r="A3119" t="s">
        <v>741</v>
      </c>
      <c r="B3119" t="s">
        <v>742</v>
      </c>
      <c r="C3119">
        <f>INDEX(Categories!C:C,MATCH(D3119,Categories!D:D,0))</f>
        <v>23</v>
      </c>
      <c r="D3119" s="88" t="s">
        <v>52</v>
      </c>
      <c r="E3119">
        <v>3000</v>
      </c>
    </row>
    <row r="3120" spans="1:5" x14ac:dyDescent="0.4">
      <c r="A3120" t="s">
        <v>741</v>
      </c>
      <c r="B3120" t="s">
        <v>742</v>
      </c>
      <c r="C3120">
        <f>INDEX(Categories!C:C,MATCH(D3120,Categories!D:D,0))</f>
        <v>24</v>
      </c>
      <c r="D3120" s="88" t="s">
        <v>53</v>
      </c>
      <c r="E3120">
        <v>10000</v>
      </c>
    </row>
    <row r="3121" spans="1:5" x14ac:dyDescent="0.4">
      <c r="A3121" t="s">
        <v>741</v>
      </c>
      <c r="B3121" t="s">
        <v>742</v>
      </c>
      <c r="C3121">
        <f>INDEX(Categories!C:C,MATCH(D3121,Categories!D:D,0))</f>
        <v>25</v>
      </c>
      <c r="D3121" s="88" t="s">
        <v>56</v>
      </c>
      <c r="E3121">
        <v>2500</v>
      </c>
    </row>
    <row r="3122" spans="1:5" x14ac:dyDescent="0.4">
      <c r="A3122" t="s">
        <v>741</v>
      </c>
      <c r="B3122" t="s">
        <v>742</v>
      </c>
      <c r="C3122">
        <f>INDEX(Categories!C:C,MATCH(D3122,Categories!D:D,0))</f>
        <v>5</v>
      </c>
      <c r="D3122" s="88" t="s">
        <v>32</v>
      </c>
      <c r="E3122">
        <v>2500</v>
      </c>
    </row>
    <row r="3123" spans="1:5" x14ac:dyDescent="0.4">
      <c r="A3123" t="s">
        <v>741</v>
      </c>
      <c r="B3123" t="s">
        <v>742</v>
      </c>
      <c r="C3123">
        <f>INDEX(Categories!C:C,MATCH(D3123,Categories!D:D,0))</f>
        <v>8</v>
      </c>
      <c r="D3123" s="88" t="s">
        <v>36</v>
      </c>
      <c r="E3123">
        <v>0</v>
      </c>
    </row>
    <row r="3124" spans="1:5" x14ac:dyDescent="0.4">
      <c r="A3124" t="s">
        <v>741</v>
      </c>
      <c r="B3124" t="s">
        <v>742</v>
      </c>
      <c r="C3124">
        <f>INDEX(Categories!C:C,MATCH(D3124,Categories!D:D,0))</f>
        <v>9</v>
      </c>
      <c r="D3124" s="88" t="s">
        <v>37</v>
      </c>
      <c r="E3124">
        <v>0</v>
      </c>
    </row>
    <row r="3125" spans="1:5" x14ac:dyDescent="0.4">
      <c r="A3125" t="s">
        <v>741</v>
      </c>
      <c r="B3125" t="s">
        <v>742</v>
      </c>
      <c r="C3125">
        <f>INDEX(Categories!C:C,MATCH(D3125,Categories!D:D,0))</f>
        <v>11</v>
      </c>
      <c r="D3125" s="88" t="s">
        <v>601</v>
      </c>
      <c r="E3125">
        <v>5000</v>
      </c>
    </row>
    <row r="3126" spans="1:5" x14ac:dyDescent="0.4">
      <c r="A3126" t="s">
        <v>741</v>
      </c>
      <c r="B3126" t="s">
        <v>742</v>
      </c>
      <c r="C3126">
        <f>INDEX(Categories!C:C,MATCH(D3126,Categories!D:D,0))</f>
        <v>12</v>
      </c>
      <c r="D3126" s="88" t="s">
        <v>602</v>
      </c>
      <c r="E3126">
        <v>5000</v>
      </c>
    </row>
    <row r="3127" spans="1:5" x14ac:dyDescent="0.4">
      <c r="A3127" t="s">
        <v>741</v>
      </c>
      <c r="B3127" t="s">
        <v>742</v>
      </c>
      <c r="C3127">
        <f>INDEX(Categories!C:C,MATCH(D3127,Categories!D:D,0))</f>
        <v>13</v>
      </c>
      <c r="D3127" s="88" t="s">
        <v>604</v>
      </c>
      <c r="E3127">
        <v>0</v>
      </c>
    </row>
    <row r="3128" spans="1:5" x14ac:dyDescent="0.4">
      <c r="A3128" t="s">
        <v>741</v>
      </c>
      <c r="B3128" t="s">
        <v>742</v>
      </c>
      <c r="C3128">
        <f>INDEX(Categories!C:C,MATCH(D3128,Categories!D:D,0))</f>
        <v>14</v>
      </c>
      <c r="D3128" s="88" t="s">
        <v>41</v>
      </c>
      <c r="E3128">
        <v>0</v>
      </c>
    </row>
    <row r="3129" spans="1:5" x14ac:dyDescent="0.4">
      <c r="A3129" t="s">
        <v>741</v>
      </c>
      <c r="B3129" t="s">
        <v>742</v>
      </c>
      <c r="C3129">
        <f>INDEX(Categories!C:C,MATCH(D3129,Categories!D:D,0))</f>
        <v>19</v>
      </c>
      <c r="D3129" s="88" t="s">
        <v>48</v>
      </c>
      <c r="E3129">
        <v>0</v>
      </c>
    </row>
    <row r="3130" spans="1:5" x14ac:dyDescent="0.4">
      <c r="A3130" t="s">
        <v>741</v>
      </c>
      <c r="B3130" t="s">
        <v>742</v>
      </c>
      <c r="C3130">
        <f>INDEX(Categories!C:C,MATCH(D3130,Categories!D:D,0))</f>
        <v>26</v>
      </c>
      <c r="D3130" s="88" t="s">
        <v>57</v>
      </c>
      <c r="E3130">
        <v>2500</v>
      </c>
    </row>
    <row r="3131" spans="1:5" x14ac:dyDescent="0.4">
      <c r="A3131" t="s">
        <v>741</v>
      </c>
      <c r="B3131" t="s">
        <v>742</v>
      </c>
      <c r="C3131">
        <f>INDEX(Categories!C:C,MATCH(D3131,Categories!D:D,0))</f>
        <v>27</v>
      </c>
      <c r="D3131" s="88" t="s">
        <v>58</v>
      </c>
      <c r="E3131">
        <v>0</v>
      </c>
    </row>
    <row r="3132" spans="1:5" x14ac:dyDescent="0.4">
      <c r="A3132" t="s">
        <v>741</v>
      </c>
      <c r="B3132" t="s">
        <v>742</v>
      </c>
      <c r="C3132">
        <f>INDEX(Categories!C:C,MATCH(D3132,Categories!D:D,0))</f>
        <v>28</v>
      </c>
      <c r="D3132" s="88" t="s">
        <v>59</v>
      </c>
      <c r="E3132">
        <v>500</v>
      </c>
    </row>
    <row r="3133" spans="1:5" x14ac:dyDescent="0.4">
      <c r="A3133" t="s">
        <v>741</v>
      </c>
      <c r="B3133" t="s">
        <v>742</v>
      </c>
      <c r="C3133">
        <f>INDEX(Categories!C:C,MATCH(D3133,Categories!D:D,0))</f>
        <v>29</v>
      </c>
      <c r="D3133" s="88" t="s">
        <v>92</v>
      </c>
      <c r="E3133">
        <v>0</v>
      </c>
    </row>
    <row r="3134" spans="1:5" x14ac:dyDescent="0.4">
      <c r="A3134" t="s">
        <v>743</v>
      </c>
      <c r="B3134" t="s">
        <v>744</v>
      </c>
      <c r="C3134">
        <f>INDEX(Categories!C:C,MATCH(D3134,Categories!D:D,0))</f>
        <v>1</v>
      </c>
      <c r="D3134" s="88" t="s">
        <v>595</v>
      </c>
      <c r="E3134">
        <v>0</v>
      </c>
    </row>
    <row r="3135" spans="1:5" x14ac:dyDescent="0.4">
      <c r="A3135" t="s">
        <v>743</v>
      </c>
      <c r="B3135" t="s">
        <v>744</v>
      </c>
      <c r="C3135">
        <f>INDEX(Categories!C:C,MATCH(D3135,Categories!D:D,0))</f>
        <v>2</v>
      </c>
      <c r="D3135" s="88" t="s">
        <v>597</v>
      </c>
      <c r="E3135">
        <v>0</v>
      </c>
    </row>
    <row r="3136" spans="1:5" x14ac:dyDescent="0.4">
      <c r="A3136" t="s">
        <v>743</v>
      </c>
      <c r="B3136" t="s">
        <v>744</v>
      </c>
      <c r="C3136">
        <f>INDEX(Categories!C:C,MATCH(D3136,Categories!D:D,0))</f>
        <v>3</v>
      </c>
      <c r="D3136" s="88" t="s">
        <v>30</v>
      </c>
      <c r="E3136">
        <v>0</v>
      </c>
    </row>
    <row r="3137" spans="1:5" x14ac:dyDescent="0.4">
      <c r="A3137" t="s">
        <v>743</v>
      </c>
      <c r="B3137" t="s">
        <v>744</v>
      </c>
      <c r="C3137">
        <f>INDEX(Categories!C:C,MATCH(D3137,Categories!D:D,0))</f>
        <v>4</v>
      </c>
      <c r="D3137" s="88" t="s">
        <v>31</v>
      </c>
      <c r="E3137">
        <v>56</v>
      </c>
    </row>
    <row r="3138" spans="1:5" x14ac:dyDescent="0.4">
      <c r="A3138" t="s">
        <v>743</v>
      </c>
      <c r="B3138" t="s">
        <v>744</v>
      </c>
      <c r="C3138">
        <f>INDEX(Categories!C:C,MATCH(D3138,Categories!D:D,0))</f>
        <v>6</v>
      </c>
      <c r="D3138" s="88" t="s">
        <v>34</v>
      </c>
      <c r="E3138">
        <v>0</v>
      </c>
    </row>
    <row r="3139" spans="1:5" x14ac:dyDescent="0.4">
      <c r="A3139" t="s">
        <v>743</v>
      </c>
      <c r="B3139" t="s">
        <v>744</v>
      </c>
      <c r="C3139">
        <f>INDEX(Categories!C:C,MATCH(D3139,Categories!D:D,0))</f>
        <v>7</v>
      </c>
      <c r="D3139" s="88" t="s">
        <v>35</v>
      </c>
      <c r="E3139">
        <v>0</v>
      </c>
    </row>
    <row r="3140" spans="1:5" x14ac:dyDescent="0.4">
      <c r="A3140" t="s">
        <v>743</v>
      </c>
      <c r="B3140" t="s">
        <v>744</v>
      </c>
      <c r="C3140">
        <f>INDEX(Categories!C:C,MATCH(D3140,Categories!D:D,0))</f>
        <v>10</v>
      </c>
      <c r="D3140" s="88" t="s">
        <v>38</v>
      </c>
      <c r="E3140">
        <v>147</v>
      </c>
    </row>
    <row r="3141" spans="1:5" x14ac:dyDescent="0.4">
      <c r="A3141" t="s">
        <v>743</v>
      </c>
      <c r="B3141" t="s">
        <v>744</v>
      </c>
      <c r="C3141">
        <f>INDEX(Categories!C:C,MATCH(D3141,Categories!D:D,0))</f>
        <v>15</v>
      </c>
      <c r="D3141" s="88" t="s">
        <v>42</v>
      </c>
      <c r="E3141">
        <v>0</v>
      </c>
    </row>
    <row r="3142" spans="1:5" x14ac:dyDescent="0.4">
      <c r="A3142" t="s">
        <v>743</v>
      </c>
      <c r="B3142" t="s">
        <v>744</v>
      </c>
      <c r="C3142">
        <f>INDEX(Categories!C:C,MATCH(D3142,Categories!D:D,0))</f>
        <v>16</v>
      </c>
      <c r="D3142" s="88" t="s">
        <v>45</v>
      </c>
      <c r="E3142">
        <v>0</v>
      </c>
    </row>
    <row r="3143" spans="1:5" x14ac:dyDescent="0.4">
      <c r="A3143" t="s">
        <v>743</v>
      </c>
      <c r="B3143" t="s">
        <v>744</v>
      </c>
      <c r="C3143">
        <f>INDEX(Categories!C:C,MATCH(D3143,Categories!D:D,0))</f>
        <v>17</v>
      </c>
      <c r="D3143" s="88" t="s">
        <v>46</v>
      </c>
      <c r="E3143">
        <v>0</v>
      </c>
    </row>
    <row r="3144" spans="1:5" x14ac:dyDescent="0.4">
      <c r="A3144" t="s">
        <v>743</v>
      </c>
      <c r="B3144" t="s">
        <v>744</v>
      </c>
      <c r="C3144">
        <f>INDEX(Categories!C:C,MATCH(D3144,Categories!D:D,0))</f>
        <v>18</v>
      </c>
      <c r="D3144" s="88" t="s">
        <v>47</v>
      </c>
      <c r="E3144">
        <v>0</v>
      </c>
    </row>
    <row r="3145" spans="1:5" x14ac:dyDescent="0.4">
      <c r="A3145" t="s">
        <v>743</v>
      </c>
      <c r="B3145" t="s">
        <v>744</v>
      </c>
      <c r="C3145">
        <f>INDEX(Categories!C:C,MATCH(D3145,Categories!D:D,0))</f>
        <v>20</v>
      </c>
      <c r="D3145" s="88" t="s">
        <v>49</v>
      </c>
      <c r="E3145">
        <v>0</v>
      </c>
    </row>
    <row r="3146" spans="1:5" x14ac:dyDescent="0.4">
      <c r="A3146" t="s">
        <v>743</v>
      </c>
      <c r="B3146" t="s">
        <v>744</v>
      </c>
      <c r="C3146">
        <f>INDEX(Categories!C:C,MATCH(D3146,Categories!D:D,0))</f>
        <v>21</v>
      </c>
      <c r="D3146" s="88" t="s">
        <v>50</v>
      </c>
      <c r="E3146">
        <v>0</v>
      </c>
    </row>
    <row r="3147" spans="1:5" x14ac:dyDescent="0.4">
      <c r="A3147" t="s">
        <v>743</v>
      </c>
      <c r="B3147" t="s">
        <v>744</v>
      </c>
      <c r="C3147">
        <f>INDEX(Categories!C:C,MATCH(D3147,Categories!D:D,0))</f>
        <v>22</v>
      </c>
      <c r="D3147" s="88" t="s">
        <v>51</v>
      </c>
      <c r="E3147">
        <v>1873</v>
      </c>
    </row>
    <row r="3148" spans="1:5" x14ac:dyDescent="0.4">
      <c r="A3148" t="s">
        <v>743</v>
      </c>
      <c r="B3148" t="s">
        <v>744</v>
      </c>
      <c r="C3148">
        <f>INDEX(Categories!C:C,MATCH(D3148,Categories!D:D,0))</f>
        <v>23</v>
      </c>
      <c r="D3148" s="88" t="s">
        <v>52</v>
      </c>
      <c r="E3148">
        <v>0</v>
      </c>
    </row>
    <row r="3149" spans="1:5" x14ac:dyDescent="0.4">
      <c r="A3149" t="s">
        <v>743</v>
      </c>
      <c r="B3149" t="s">
        <v>744</v>
      </c>
      <c r="C3149">
        <f>INDEX(Categories!C:C,MATCH(D3149,Categories!D:D,0))</f>
        <v>24</v>
      </c>
      <c r="D3149" s="88" t="s">
        <v>53</v>
      </c>
      <c r="E3149">
        <v>0</v>
      </c>
    </row>
    <row r="3150" spans="1:5" x14ac:dyDescent="0.4">
      <c r="A3150" t="s">
        <v>743</v>
      </c>
      <c r="B3150" t="s">
        <v>744</v>
      </c>
      <c r="C3150">
        <f>INDEX(Categories!C:C,MATCH(D3150,Categories!D:D,0))</f>
        <v>25</v>
      </c>
      <c r="D3150" s="88" t="s">
        <v>56</v>
      </c>
      <c r="E3150">
        <v>0</v>
      </c>
    </row>
    <row r="3151" spans="1:5" x14ac:dyDescent="0.4">
      <c r="A3151" t="s">
        <v>743</v>
      </c>
      <c r="B3151" t="s">
        <v>744</v>
      </c>
      <c r="C3151">
        <f>INDEX(Categories!C:C,MATCH(D3151,Categories!D:D,0))</f>
        <v>5</v>
      </c>
      <c r="D3151" s="88" t="s">
        <v>32</v>
      </c>
      <c r="E3151">
        <v>48</v>
      </c>
    </row>
    <row r="3152" spans="1:5" x14ac:dyDescent="0.4">
      <c r="A3152" t="s">
        <v>743</v>
      </c>
      <c r="B3152" t="s">
        <v>744</v>
      </c>
      <c r="C3152">
        <f>INDEX(Categories!C:C,MATCH(D3152,Categories!D:D,0))</f>
        <v>8</v>
      </c>
      <c r="D3152" s="88" t="s">
        <v>36</v>
      </c>
      <c r="E3152">
        <v>0</v>
      </c>
    </row>
    <row r="3153" spans="1:5" x14ac:dyDescent="0.4">
      <c r="A3153" t="s">
        <v>743</v>
      </c>
      <c r="B3153" t="s">
        <v>744</v>
      </c>
      <c r="C3153">
        <f>INDEX(Categories!C:C,MATCH(D3153,Categories!D:D,0))</f>
        <v>9</v>
      </c>
      <c r="D3153" s="88" t="s">
        <v>37</v>
      </c>
      <c r="E3153">
        <v>0</v>
      </c>
    </row>
    <row r="3154" spans="1:5" x14ac:dyDescent="0.4">
      <c r="A3154" t="s">
        <v>743</v>
      </c>
      <c r="B3154" t="s">
        <v>744</v>
      </c>
      <c r="C3154">
        <f>INDEX(Categories!C:C,MATCH(D3154,Categories!D:D,0))</f>
        <v>11</v>
      </c>
      <c r="D3154" s="88" t="s">
        <v>601</v>
      </c>
      <c r="E3154">
        <v>0</v>
      </c>
    </row>
    <row r="3155" spans="1:5" x14ac:dyDescent="0.4">
      <c r="A3155" t="s">
        <v>743</v>
      </c>
      <c r="B3155" t="s">
        <v>744</v>
      </c>
      <c r="C3155">
        <f>INDEX(Categories!C:C,MATCH(D3155,Categories!D:D,0))</f>
        <v>12</v>
      </c>
      <c r="D3155" s="88" t="s">
        <v>602</v>
      </c>
      <c r="E3155">
        <v>0</v>
      </c>
    </row>
    <row r="3156" spans="1:5" x14ac:dyDescent="0.4">
      <c r="A3156" t="s">
        <v>743</v>
      </c>
      <c r="B3156" t="s">
        <v>744</v>
      </c>
      <c r="C3156">
        <f>INDEX(Categories!C:C,MATCH(D3156,Categories!D:D,0))</f>
        <v>13</v>
      </c>
      <c r="D3156" s="88" t="s">
        <v>604</v>
      </c>
      <c r="E3156">
        <v>0</v>
      </c>
    </row>
    <row r="3157" spans="1:5" x14ac:dyDescent="0.4">
      <c r="A3157" t="s">
        <v>743</v>
      </c>
      <c r="B3157" t="s">
        <v>744</v>
      </c>
      <c r="C3157">
        <f>INDEX(Categories!C:C,MATCH(D3157,Categories!D:D,0))</f>
        <v>14</v>
      </c>
      <c r="D3157" s="88" t="s">
        <v>41</v>
      </c>
      <c r="E3157">
        <v>0</v>
      </c>
    </row>
    <row r="3158" spans="1:5" x14ac:dyDescent="0.4">
      <c r="A3158" t="s">
        <v>743</v>
      </c>
      <c r="B3158" t="s">
        <v>744</v>
      </c>
      <c r="C3158">
        <f>INDEX(Categories!C:C,MATCH(D3158,Categories!D:D,0))</f>
        <v>19</v>
      </c>
      <c r="D3158" s="88" t="s">
        <v>48</v>
      </c>
      <c r="E3158">
        <v>0</v>
      </c>
    </row>
    <row r="3159" spans="1:5" x14ac:dyDescent="0.4">
      <c r="A3159" t="s">
        <v>743</v>
      </c>
      <c r="B3159" t="s">
        <v>744</v>
      </c>
      <c r="C3159">
        <f>INDEX(Categories!C:C,MATCH(D3159,Categories!D:D,0))</f>
        <v>26</v>
      </c>
      <c r="D3159" s="88" t="s">
        <v>57</v>
      </c>
      <c r="E3159">
        <v>0</v>
      </c>
    </row>
    <row r="3160" spans="1:5" x14ac:dyDescent="0.4">
      <c r="A3160" t="s">
        <v>743</v>
      </c>
      <c r="B3160" t="s">
        <v>744</v>
      </c>
      <c r="C3160">
        <f>INDEX(Categories!C:C,MATCH(D3160,Categories!D:D,0))</f>
        <v>27</v>
      </c>
      <c r="D3160" s="88" t="s">
        <v>58</v>
      </c>
      <c r="E3160">
        <v>0</v>
      </c>
    </row>
    <row r="3161" spans="1:5" x14ac:dyDescent="0.4">
      <c r="A3161" t="s">
        <v>743</v>
      </c>
      <c r="B3161" t="s">
        <v>744</v>
      </c>
      <c r="C3161">
        <f>INDEX(Categories!C:C,MATCH(D3161,Categories!D:D,0))</f>
        <v>28</v>
      </c>
      <c r="D3161" s="88" t="s">
        <v>59</v>
      </c>
      <c r="E3161">
        <v>0</v>
      </c>
    </row>
    <row r="3162" spans="1:5" x14ac:dyDescent="0.4">
      <c r="A3162" t="s">
        <v>743</v>
      </c>
      <c r="B3162" t="s">
        <v>744</v>
      </c>
      <c r="C3162">
        <f>INDEX(Categories!C:C,MATCH(D3162,Categories!D:D,0))</f>
        <v>29</v>
      </c>
      <c r="D3162" s="88" t="s">
        <v>92</v>
      </c>
      <c r="E3162">
        <v>0</v>
      </c>
    </row>
    <row r="3163" spans="1:5" x14ac:dyDescent="0.4">
      <c r="A3163" t="s">
        <v>745</v>
      </c>
      <c r="B3163" t="s">
        <v>746</v>
      </c>
      <c r="C3163">
        <f>INDEX(Categories!C:C,MATCH(D3163,Categories!D:D,0))</f>
        <v>1</v>
      </c>
      <c r="D3163" s="88" t="s">
        <v>595</v>
      </c>
      <c r="E3163">
        <v>20000</v>
      </c>
    </row>
    <row r="3164" spans="1:5" x14ac:dyDescent="0.4">
      <c r="A3164" t="s">
        <v>745</v>
      </c>
      <c r="B3164" t="s">
        <v>746</v>
      </c>
      <c r="C3164">
        <f>INDEX(Categories!C:C,MATCH(D3164,Categories!D:D,0))</f>
        <v>2</v>
      </c>
      <c r="D3164" s="88" t="s">
        <v>597</v>
      </c>
      <c r="E3164">
        <v>10000</v>
      </c>
    </row>
    <row r="3165" spans="1:5" x14ac:dyDescent="0.4">
      <c r="A3165" t="s">
        <v>745</v>
      </c>
      <c r="B3165" t="s">
        <v>746</v>
      </c>
      <c r="C3165">
        <f>INDEX(Categories!C:C,MATCH(D3165,Categories!D:D,0))</f>
        <v>3</v>
      </c>
      <c r="D3165" s="88" t="s">
        <v>30</v>
      </c>
      <c r="E3165">
        <v>55000</v>
      </c>
    </row>
    <row r="3166" spans="1:5" x14ac:dyDescent="0.4">
      <c r="A3166" t="s">
        <v>745</v>
      </c>
      <c r="B3166" t="s">
        <v>746</v>
      </c>
      <c r="C3166">
        <f>INDEX(Categories!C:C,MATCH(D3166,Categories!D:D,0))</f>
        <v>4</v>
      </c>
      <c r="D3166" s="88" t="s">
        <v>31</v>
      </c>
      <c r="E3166">
        <v>70000</v>
      </c>
    </row>
    <row r="3167" spans="1:5" x14ac:dyDescent="0.4">
      <c r="A3167" t="s">
        <v>745</v>
      </c>
      <c r="B3167" t="s">
        <v>746</v>
      </c>
      <c r="C3167">
        <f>INDEX(Categories!C:C,MATCH(D3167,Categories!D:D,0))</f>
        <v>6</v>
      </c>
      <c r="D3167" s="88" t="s">
        <v>34</v>
      </c>
      <c r="E3167">
        <v>180000</v>
      </c>
    </row>
    <row r="3168" spans="1:5" x14ac:dyDescent="0.4">
      <c r="A3168" t="s">
        <v>745</v>
      </c>
      <c r="B3168" t="s">
        <v>746</v>
      </c>
      <c r="C3168">
        <f>INDEX(Categories!C:C,MATCH(D3168,Categories!D:D,0))</f>
        <v>7</v>
      </c>
      <c r="D3168" s="88" t="s">
        <v>35</v>
      </c>
      <c r="E3168">
        <v>130000</v>
      </c>
    </row>
    <row r="3169" spans="1:5" x14ac:dyDescent="0.4">
      <c r="A3169" t="s">
        <v>745</v>
      </c>
      <c r="B3169" t="s">
        <v>746</v>
      </c>
      <c r="C3169">
        <f>INDEX(Categories!C:C,MATCH(D3169,Categories!D:D,0))</f>
        <v>10</v>
      </c>
      <c r="D3169" s="88" t="s">
        <v>38</v>
      </c>
      <c r="E3169">
        <v>385000</v>
      </c>
    </row>
    <row r="3170" spans="1:5" x14ac:dyDescent="0.4">
      <c r="A3170" t="s">
        <v>745</v>
      </c>
      <c r="B3170" t="s">
        <v>746</v>
      </c>
      <c r="C3170">
        <f>INDEX(Categories!C:C,MATCH(D3170,Categories!D:D,0))</f>
        <v>15</v>
      </c>
      <c r="D3170" s="88" t="s">
        <v>42</v>
      </c>
      <c r="E3170">
        <v>0</v>
      </c>
    </row>
    <row r="3171" spans="1:5" x14ac:dyDescent="0.4">
      <c r="A3171" t="s">
        <v>745</v>
      </c>
      <c r="B3171" t="s">
        <v>746</v>
      </c>
      <c r="C3171">
        <f>INDEX(Categories!C:C,MATCH(D3171,Categories!D:D,0))</f>
        <v>16</v>
      </c>
      <c r="D3171" s="88" t="s">
        <v>45</v>
      </c>
      <c r="E3171">
        <v>241000</v>
      </c>
    </row>
    <row r="3172" spans="1:5" x14ac:dyDescent="0.4">
      <c r="A3172" t="s">
        <v>745</v>
      </c>
      <c r="B3172" t="s">
        <v>746</v>
      </c>
      <c r="C3172">
        <f>INDEX(Categories!C:C,MATCH(D3172,Categories!D:D,0))</f>
        <v>17</v>
      </c>
      <c r="D3172" s="88" t="s">
        <v>46</v>
      </c>
      <c r="E3172">
        <v>0</v>
      </c>
    </row>
    <row r="3173" spans="1:5" x14ac:dyDescent="0.4">
      <c r="A3173" t="s">
        <v>745</v>
      </c>
      <c r="B3173" t="s">
        <v>746</v>
      </c>
      <c r="C3173">
        <f>INDEX(Categories!C:C,MATCH(D3173,Categories!D:D,0))</f>
        <v>18</v>
      </c>
      <c r="D3173" s="88" t="s">
        <v>47</v>
      </c>
      <c r="E3173">
        <v>0</v>
      </c>
    </row>
    <row r="3174" spans="1:5" x14ac:dyDescent="0.4">
      <c r="A3174" t="s">
        <v>745</v>
      </c>
      <c r="B3174" t="s">
        <v>746</v>
      </c>
      <c r="C3174">
        <f>INDEX(Categories!C:C,MATCH(D3174,Categories!D:D,0))</f>
        <v>20</v>
      </c>
      <c r="D3174" s="88" t="s">
        <v>49</v>
      </c>
      <c r="E3174">
        <v>1000</v>
      </c>
    </row>
    <row r="3175" spans="1:5" x14ac:dyDescent="0.4">
      <c r="A3175" t="s">
        <v>745</v>
      </c>
      <c r="B3175" t="s">
        <v>746</v>
      </c>
      <c r="C3175">
        <f>INDEX(Categories!C:C,MATCH(D3175,Categories!D:D,0))</f>
        <v>21</v>
      </c>
      <c r="D3175" s="88" t="s">
        <v>50</v>
      </c>
      <c r="E3175">
        <v>0</v>
      </c>
    </row>
    <row r="3176" spans="1:5" x14ac:dyDescent="0.4">
      <c r="A3176" t="s">
        <v>745</v>
      </c>
      <c r="B3176" t="s">
        <v>746</v>
      </c>
      <c r="C3176">
        <f>INDEX(Categories!C:C,MATCH(D3176,Categories!D:D,0))</f>
        <v>22</v>
      </c>
      <c r="D3176" s="88" t="s">
        <v>51</v>
      </c>
      <c r="E3176">
        <v>15000</v>
      </c>
    </row>
    <row r="3177" spans="1:5" x14ac:dyDescent="0.4">
      <c r="A3177" t="s">
        <v>745</v>
      </c>
      <c r="B3177" t="s">
        <v>746</v>
      </c>
      <c r="C3177">
        <f>INDEX(Categories!C:C,MATCH(D3177,Categories!D:D,0))</f>
        <v>23</v>
      </c>
      <c r="D3177" s="88" t="s">
        <v>52</v>
      </c>
      <c r="E3177">
        <v>5000</v>
      </c>
    </row>
    <row r="3178" spans="1:5" x14ac:dyDescent="0.4">
      <c r="A3178" t="s">
        <v>745</v>
      </c>
      <c r="B3178" t="s">
        <v>746</v>
      </c>
      <c r="C3178">
        <f>INDEX(Categories!C:C,MATCH(D3178,Categories!D:D,0))</f>
        <v>24</v>
      </c>
      <c r="D3178" s="88" t="s">
        <v>53</v>
      </c>
      <c r="E3178">
        <v>0</v>
      </c>
    </row>
    <row r="3179" spans="1:5" x14ac:dyDescent="0.4">
      <c r="A3179" t="s">
        <v>745</v>
      </c>
      <c r="B3179" t="s">
        <v>746</v>
      </c>
      <c r="C3179">
        <f>INDEX(Categories!C:C,MATCH(D3179,Categories!D:D,0))</f>
        <v>25</v>
      </c>
      <c r="D3179" s="88" t="s">
        <v>56</v>
      </c>
      <c r="E3179">
        <v>2000</v>
      </c>
    </row>
    <row r="3180" spans="1:5" x14ac:dyDescent="0.4">
      <c r="A3180" t="s">
        <v>745</v>
      </c>
      <c r="B3180" t="s">
        <v>746</v>
      </c>
      <c r="C3180">
        <f>INDEX(Categories!C:C,MATCH(D3180,Categories!D:D,0))</f>
        <v>5</v>
      </c>
      <c r="D3180" s="88" t="s">
        <v>32</v>
      </c>
      <c r="E3180">
        <v>25000</v>
      </c>
    </row>
    <row r="3181" spans="1:5" x14ac:dyDescent="0.4">
      <c r="A3181" t="s">
        <v>745</v>
      </c>
      <c r="B3181" t="s">
        <v>746</v>
      </c>
      <c r="C3181">
        <f>INDEX(Categories!C:C,MATCH(D3181,Categories!D:D,0))</f>
        <v>8</v>
      </c>
      <c r="D3181" s="88" t="s">
        <v>36</v>
      </c>
      <c r="E3181">
        <v>0</v>
      </c>
    </row>
    <row r="3182" spans="1:5" x14ac:dyDescent="0.4">
      <c r="A3182" t="s">
        <v>745</v>
      </c>
      <c r="B3182" t="s">
        <v>746</v>
      </c>
      <c r="C3182">
        <f>INDEX(Categories!C:C,MATCH(D3182,Categories!D:D,0))</f>
        <v>9</v>
      </c>
      <c r="D3182" s="88" t="s">
        <v>37</v>
      </c>
      <c r="E3182">
        <v>0</v>
      </c>
    </row>
    <row r="3183" spans="1:5" x14ac:dyDescent="0.4">
      <c r="A3183" t="s">
        <v>745</v>
      </c>
      <c r="B3183" t="s">
        <v>746</v>
      </c>
      <c r="C3183">
        <f>INDEX(Categories!C:C,MATCH(D3183,Categories!D:D,0))</f>
        <v>11</v>
      </c>
      <c r="D3183" s="88" t="s">
        <v>601</v>
      </c>
      <c r="E3183">
        <v>185000</v>
      </c>
    </row>
    <row r="3184" spans="1:5" x14ac:dyDescent="0.4">
      <c r="A3184" t="s">
        <v>745</v>
      </c>
      <c r="B3184" t="s">
        <v>746</v>
      </c>
      <c r="C3184">
        <f>INDEX(Categories!C:C,MATCH(D3184,Categories!D:D,0))</f>
        <v>12</v>
      </c>
      <c r="D3184" s="88" t="s">
        <v>602</v>
      </c>
      <c r="E3184">
        <v>96000</v>
      </c>
    </row>
    <row r="3185" spans="1:5" x14ac:dyDescent="0.4">
      <c r="A3185" t="s">
        <v>745</v>
      </c>
      <c r="B3185" t="s">
        <v>746</v>
      </c>
      <c r="C3185">
        <f>INDEX(Categories!C:C,MATCH(D3185,Categories!D:D,0))</f>
        <v>13</v>
      </c>
      <c r="D3185" s="88" t="s">
        <v>604</v>
      </c>
      <c r="E3185">
        <v>30000</v>
      </c>
    </row>
    <row r="3186" spans="1:5" x14ac:dyDescent="0.4">
      <c r="A3186" t="s">
        <v>745</v>
      </c>
      <c r="B3186" t="s">
        <v>746</v>
      </c>
      <c r="C3186">
        <f>INDEX(Categories!C:C,MATCH(D3186,Categories!D:D,0))</f>
        <v>14</v>
      </c>
      <c r="D3186" s="88" t="s">
        <v>41</v>
      </c>
      <c r="E3186">
        <v>0</v>
      </c>
    </row>
    <row r="3187" spans="1:5" x14ac:dyDescent="0.4">
      <c r="A3187" t="s">
        <v>745</v>
      </c>
      <c r="B3187" t="s">
        <v>746</v>
      </c>
      <c r="C3187">
        <f>INDEX(Categories!C:C,MATCH(D3187,Categories!D:D,0))</f>
        <v>19</v>
      </c>
      <c r="D3187" s="88" t="s">
        <v>48</v>
      </c>
      <c r="E3187">
        <v>50000</v>
      </c>
    </row>
    <row r="3188" spans="1:5" x14ac:dyDescent="0.4">
      <c r="A3188" t="s">
        <v>745</v>
      </c>
      <c r="B3188" t="s">
        <v>746</v>
      </c>
      <c r="C3188">
        <f>INDEX(Categories!C:C,MATCH(D3188,Categories!D:D,0))</f>
        <v>26</v>
      </c>
      <c r="D3188" s="88" t="s">
        <v>57</v>
      </c>
      <c r="E3188">
        <v>0</v>
      </c>
    </row>
    <row r="3189" spans="1:5" x14ac:dyDescent="0.4">
      <c r="A3189" t="s">
        <v>745</v>
      </c>
      <c r="B3189" t="s">
        <v>746</v>
      </c>
      <c r="C3189">
        <f>INDEX(Categories!C:C,MATCH(D3189,Categories!D:D,0))</f>
        <v>27</v>
      </c>
      <c r="D3189" s="88" t="s">
        <v>58</v>
      </c>
      <c r="E3189">
        <v>100000</v>
      </c>
    </row>
    <row r="3190" spans="1:5" x14ac:dyDescent="0.4">
      <c r="A3190" t="s">
        <v>745</v>
      </c>
      <c r="B3190" t="s">
        <v>746</v>
      </c>
      <c r="C3190">
        <f>INDEX(Categories!C:C,MATCH(D3190,Categories!D:D,0))</f>
        <v>28</v>
      </c>
      <c r="D3190" s="88" t="s">
        <v>59</v>
      </c>
      <c r="E3190">
        <v>0</v>
      </c>
    </row>
    <row r="3191" spans="1:5" x14ac:dyDescent="0.4">
      <c r="A3191" t="s">
        <v>745</v>
      </c>
      <c r="B3191" t="s">
        <v>746</v>
      </c>
      <c r="C3191">
        <f>INDEX(Categories!C:C,MATCH(D3191,Categories!D:D,0))</f>
        <v>29</v>
      </c>
      <c r="D3191" s="88" t="s">
        <v>92</v>
      </c>
      <c r="E3191">
        <v>0</v>
      </c>
    </row>
    <row r="3192" spans="1:5" x14ac:dyDescent="0.4">
      <c r="A3192" t="s">
        <v>747</v>
      </c>
      <c r="B3192" t="s">
        <v>748</v>
      </c>
      <c r="C3192">
        <f>INDEX(Categories!C:C,MATCH(D3192,Categories!D:D,0))</f>
        <v>1</v>
      </c>
      <c r="D3192" s="88" t="s">
        <v>595</v>
      </c>
      <c r="E3192">
        <v>44499</v>
      </c>
    </row>
    <row r="3193" spans="1:5" x14ac:dyDescent="0.4">
      <c r="A3193" t="s">
        <v>747</v>
      </c>
      <c r="B3193" t="s">
        <v>748</v>
      </c>
      <c r="C3193">
        <f>INDEX(Categories!C:C,MATCH(D3193,Categories!D:D,0))</f>
        <v>2</v>
      </c>
      <c r="D3193" s="88" t="s">
        <v>597</v>
      </c>
      <c r="E3193">
        <v>0</v>
      </c>
    </row>
    <row r="3194" spans="1:5" x14ac:dyDescent="0.4">
      <c r="A3194" t="s">
        <v>747</v>
      </c>
      <c r="B3194" t="s">
        <v>748</v>
      </c>
      <c r="C3194">
        <f>INDEX(Categories!C:C,MATCH(D3194,Categories!D:D,0))</f>
        <v>3</v>
      </c>
      <c r="D3194" s="88" t="s">
        <v>30</v>
      </c>
      <c r="E3194">
        <v>1796</v>
      </c>
    </row>
    <row r="3195" spans="1:5" x14ac:dyDescent="0.4">
      <c r="A3195" t="s">
        <v>747</v>
      </c>
      <c r="B3195" t="s">
        <v>748</v>
      </c>
      <c r="C3195">
        <f>INDEX(Categories!C:C,MATCH(D3195,Categories!D:D,0))</f>
        <v>4</v>
      </c>
      <c r="D3195" s="88" t="s">
        <v>31</v>
      </c>
      <c r="E3195">
        <v>0</v>
      </c>
    </row>
    <row r="3196" spans="1:5" x14ac:dyDescent="0.4">
      <c r="A3196" t="s">
        <v>747</v>
      </c>
      <c r="B3196" t="s">
        <v>748</v>
      </c>
      <c r="C3196">
        <f>INDEX(Categories!C:C,MATCH(D3196,Categories!D:D,0))</f>
        <v>6</v>
      </c>
      <c r="D3196" s="88" t="s">
        <v>34</v>
      </c>
      <c r="E3196">
        <v>0</v>
      </c>
    </row>
    <row r="3197" spans="1:5" x14ac:dyDescent="0.4">
      <c r="A3197" t="s">
        <v>747</v>
      </c>
      <c r="B3197" t="s">
        <v>748</v>
      </c>
      <c r="C3197">
        <f>INDEX(Categories!C:C,MATCH(D3197,Categories!D:D,0))</f>
        <v>7</v>
      </c>
      <c r="D3197" s="88" t="s">
        <v>35</v>
      </c>
      <c r="E3197">
        <v>20762</v>
      </c>
    </row>
    <row r="3198" spans="1:5" x14ac:dyDescent="0.4">
      <c r="A3198" t="s">
        <v>747</v>
      </c>
      <c r="B3198" t="s">
        <v>748</v>
      </c>
      <c r="C3198">
        <f>INDEX(Categories!C:C,MATCH(D3198,Categories!D:D,0))</f>
        <v>10</v>
      </c>
      <c r="D3198" s="88" t="s">
        <v>38</v>
      </c>
      <c r="E3198">
        <v>2894</v>
      </c>
    </row>
    <row r="3199" spans="1:5" x14ac:dyDescent="0.4">
      <c r="A3199" t="s">
        <v>747</v>
      </c>
      <c r="B3199" t="s">
        <v>748</v>
      </c>
      <c r="C3199">
        <f>INDEX(Categories!C:C,MATCH(D3199,Categories!D:D,0))</f>
        <v>15</v>
      </c>
      <c r="D3199" s="88" t="s">
        <v>42</v>
      </c>
      <c r="E3199">
        <v>0</v>
      </c>
    </row>
    <row r="3200" spans="1:5" x14ac:dyDescent="0.4">
      <c r="A3200" t="s">
        <v>747</v>
      </c>
      <c r="B3200" t="s">
        <v>748</v>
      </c>
      <c r="C3200">
        <f>INDEX(Categories!C:C,MATCH(D3200,Categories!D:D,0))</f>
        <v>16</v>
      </c>
      <c r="D3200" s="88" t="s">
        <v>45</v>
      </c>
      <c r="E3200">
        <v>0</v>
      </c>
    </row>
    <row r="3201" spans="1:5" x14ac:dyDescent="0.4">
      <c r="A3201" t="s">
        <v>747</v>
      </c>
      <c r="B3201" t="s">
        <v>748</v>
      </c>
      <c r="C3201">
        <f>INDEX(Categories!C:C,MATCH(D3201,Categories!D:D,0))</f>
        <v>17</v>
      </c>
      <c r="D3201" s="88" t="s">
        <v>46</v>
      </c>
      <c r="E3201">
        <v>0</v>
      </c>
    </row>
    <row r="3202" spans="1:5" x14ac:dyDescent="0.4">
      <c r="A3202" t="s">
        <v>747</v>
      </c>
      <c r="B3202" t="s">
        <v>748</v>
      </c>
      <c r="C3202">
        <f>INDEX(Categories!C:C,MATCH(D3202,Categories!D:D,0))</f>
        <v>18</v>
      </c>
      <c r="D3202" s="88" t="s">
        <v>47</v>
      </c>
      <c r="E3202">
        <v>0</v>
      </c>
    </row>
    <row r="3203" spans="1:5" x14ac:dyDescent="0.4">
      <c r="A3203" t="s">
        <v>747</v>
      </c>
      <c r="B3203" t="s">
        <v>748</v>
      </c>
      <c r="C3203">
        <f>INDEX(Categories!C:C,MATCH(D3203,Categories!D:D,0))</f>
        <v>20</v>
      </c>
      <c r="D3203" s="88" t="s">
        <v>49</v>
      </c>
      <c r="E3203">
        <v>0</v>
      </c>
    </row>
    <row r="3204" spans="1:5" x14ac:dyDescent="0.4">
      <c r="A3204" t="s">
        <v>747</v>
      </c>
      <c r="B3204" t="s">
        <v>748</v>
      </c>
      <c r="C3204">
        <f>INDEX(Categories!C:C,MATCH(D3204,Categories!D:D,0))</f>
        <v>21</v>
      </c>
      <c r="D3204" s="88" t="s">
        <v>50</v>
      </c>
      <c r="E3204">
        <v>0</v>
      </c>
    </row>
    <row r="3205" spans="1:5" x14ac:dyDescent="0.4">
      <c r="A3205" t="s">
        <v>747</v>
      </c>
      <c r="B3205" t="s">
        <v>748</v>
      </c>
      <c r="C3205">
        <f>INDEX(Categories!C:C,MATCH(D3205,Categories!D:D,0))</f>
        <v>22</v>
      </c>
      <c r="D3205" s="88" t="s">
        <v>51</v>
      </c>
      <c r="E3205">
        <v>0</v>
      </c>
    </row>
    <row r="3206" spans="1:5" x14ac:dyDescent="0.4">
      <c r="A3206" t="s">
        <v>747</v>
      </c>
      <c r="B3206" t="s">
        <v>748</v>
      </c>
      <c r="C3206">
        <f>INDEX(Categories!C:C,MATCH(D3206,Categories!D:D,0))</f>
        <v>23</v>
      </c>
      <c r="D3206" s="88" t="s">
        <v>52</v>
      </c>
      <c r="E3206">
        <v>0</v>
      </c>
    </row>
    <row r="3207" spans="1:5" x14ac:dyDescent="0.4">
      <c r="A3207" t="s">
        <v>747</v>
      </c>
      <c r="B3207" t="s">
        <v>748</v>
      </c>
      <c r="C3207">
        <f>INDEX(Categories!C:C,MATCH(D3207,Categories!D:D,0))</f>
        <v>24</v>
      </c>
      <c r="D3207" s="88" t="s">
        <v>53</v>
      </c>
      <c r="E3207">
        <v>0</v>
      </c>
    </row>
    <row r="3208" spans="1:5" x14ac:dyDescent="0.4">
      <c r="A3208" t="s">
        <v>747</v>
      </c>
      <c r="B3208" t="s">
        <v>748</v>
      </c>
      <c r="C3208">
        <f>INDEX(Categories!C:C,MATCH(D3208,Categories!D:D,0))</f>
        <v>25</v>
      </c>
      <c r="D3208" s="88" t="s">
        <v>56</v>
      </c>
      <c r="E3208">
        <v>0</v>
      </c>
    </row>
    <row r="3209" spans="1:5" x14ac:dyDescent="0.4">
      <c r="A3209" t="s">
        <v>747</v>
      </c>
      <c r="B3209" t="s">
        <v>748</v>
      </c>
      <c r="C3209">
        <f>INDEX(Categories!C:C,MATCH(D3209,Categories!D:D,0))</f>
        <v>5</v>
      </c>
      <c r="D3209" s="88" t="s">
        <v>32</v>
      </c>
      <c r="E3209">
        <v>0</v>
      </c>
    </row>
    <row r="3210" spans="1:5" x14ac:dyDescent="0.4">
      <c r="A3210" t="s">
        <v>747</v>
      </c>
      <c r="B3210" t="s">
        <v>748</v>
      </c>
      <c r="C3210">
        <f>INDEX(Categories!C:C,MATCH(D3210,Categories!D:D,0))</f>
        <v>8</v>
      </c>
      <c r="D3210" s="88" t="s">
        <v>36</v>
      </c>
      <c r="E3210">
        <v>0</v>
      </c>
    </row>
    <row r="3211" spans="1:5" x14ac:dyDescent="0.4">
      <c r="A3211" t="s">
        <v>747</v>
      </c>
      <c r="B3211" t="s">
        <v>748</v>
      </c>
      <c r="C3211">
        <f>INDEX(Categories!C:C,MATCH(D3211,Categories!D:D,0))</f>
        <v>9</v>
      </c>
      <c r="D3211" s="88" t="s">
        <v>37</v>
      </c>
      <c r="E3211">
        <v>0</v>
      </c>
    </row>
    <row r="3212" spans="1:5" x14ac:dyDescent="0.4">
      <c r="A3212" t="s">
        <v>747</v>
      </c>
      <c r="B3212" t="s">
        <v>748</v>
      </c>
      <c r="C3212">
        <f>INDEX(Categories!C:C,MATCH(D3212,Categories!D:D,0))</f>
        <v>11</v>
      </c>
      <c r="D3212" s="88" t="s">
        <v>601</v>
      </c>
      <c r="E3212">
        <v>7884</v>
      </c>
    </row>
    <row r="3213" spans="1:5" x14ac:dyDescent="0.4">
      <c r="A3213" t="s">
        <v>747</v>
      </c>
      <c r="B3213" t="s">
        <v>748</v>
      </c>
      <c r="C3213">
        <f>INDEX(Categories!C:C,MATCH(D3213,Categories!D:D,0))</f>
        <v>12</v>
      </c>
      <c r="D3213" s="88" t="s">
        <v>602</v>
      </c>
      <c r="E3213">
        <v>0</v>
      </c>
    </row>
    <row r="3214" spans="1:5" x14ac:dyDescent="0.4">
      <c r="A3214" t="s">
        <v>747</v>
      </c>
      <c r="B3214" t="s">
        <v>748</v>
      </c>
      <c r="C3214">
        <f>INDEX(Categories!C:C,MATCH(D3214,Categories!D:D,0))</f>
        <v>13</v>
      </c>
      <c r="D3214" s="88" t="s">
        <v>604</v>
      </c>
      <c r="E3214">
        <v>0</v>
      </c>
    </row>
    <row r="3215" spans="1:5" x14ac:dyDescent="0.4">
      <c r="A3215" t="s">
        <v>747</v>
      </c>
      <c r="B3215" t="s">
        <v>748</v>
      </c>
      <c r="C3215">
        <f>INDEX(Categories!C:C,MATCH(D3215,Categories!D:D,0))</f>
        <v>14</v>
      </c>
      <c r="D3215" s="88" t="s">
        <v>41</v>
      </c>
      <c r="E3215">
        <v>0</v>
      </c>
    </row>
    <row r="3216" spans="1:5" x14ac:dyDescent="0.4">
      <c r="A3216" t="s">
        <v>747</v>
      </c>
      <c r="B3216" t="s">
        <v>748</v>
      </c>
      <c r="C3216">
        <f>INDEX(Categories!C:C,MATCH(D3216,Categories!D:D,0))</f>
        <v>19</v>
      </c>
      <c r="D3216" s="88" t="s">
        <v>48</v>
      </c>
      <c r="E3216">
        <v>799</v>
      </c>
    </row>
    <row r="3217" spans="1:5" x14ac:dyDescent="0.4">
      <c r="A3217" t="s">
        <v>747</v>
      </c>
      <c r="B3217" t="s">
        <v>748</v>
      </c>
      <c r="C3217">
        <f>INDEX(Categories!C:C,MATCH(D3217,Categories!D:D,0))</f>
        <v>26</v>
      </c>
      <c r="D3217" s="88" t="s">
        <v>57</v>
      </c>
      <c r="E3217">
        <v>0</v>
      </c>
    </row>
    <row r="3218" spans="1:5" x14ac:dyDescent="0.4">
      <c r="A3218" t="s">
        <v>747</v>
      </c>
      <c r="B3218" t="s">
        <v>748</v>
      </c>
      <c r="C3218">
        <f>INDEX(Categories!C:C,MATCH(D3218,Categories!D:D,0))</f>
        <v>27</v>
      </c>
      <c r="D3218" s="88" t="s">
        <v>58</v>
      </c>
      <c r="E3218">
        <v>0</v>
      </c>
    </row>
    <row r="3219" spans="1:5" x14ac:dyDescent="0.4">
      <c r="A3219" t="s">
        <v>747</v>
      </c>
      <c r="B3219" t="s">
        <v>748</v>
      </c>
      <c r="C3219">
        <f>INDEX(Categories!C:C,MATCH(D3219,Categories!D:D,0))</f>
        <v>28</v>
      </c>
      <c r="D3219" s="88" t="s">
        <v>59</v>
      </c>
      <c r="E3219">
        <v>0</v>
      </c>
    </row>
    <row r="3220" spans="1:5" x14ac:dyDescent="0.4">
      <c r="A3220" t="s">
        <v>747</v>
      </c>
      <c r="B3220" t="s">
        <v>748</v>
      </c>
      <c r="C3220">
        <f>INDEX(Categories!C:C,MATCH(D3220,Categories!D:D,0))</f>
        <v>29</v>
      </c>
      <c r="D3220" s="88" t="s">
        <v>92</v>
      </c>
      <c r="E3220">
        <v>0</v>
      </c>
    </row>
    <row r="3221" spans="1:5" x14ac:dyDescent="0.4">
      <c r="A3221" t="s">
        <v>749</v>
      </c>
      <c r="B3221" t="s">
        <v>750</v>
      </c>
      <c r="C3221">
        <f>INDEX(Categories!C:C,MATCH(D3221,Categories!D:D,0))</f>
        <v>1</v>
      </c>
      <c r="D3221" s="88" t="s">
        <v>595</v>
      </c>
      <c r="E3221">
        <v>3000</v>
      </c>
    </row>
    <row r="3222" spans="1:5" x14ac:dyDescent="0.4">
      <c r="A3222" t="s">
        <v>749</v>
      </c>
      <c r="B3222" t="s">
        <v>750</v>
      </c>
      <c r="C3222">
        <f>INDEX(Categories!C:C,MATCH(D3222,Categories!D:D,0))</f>
        <v>2</v>
      </c>
      <c r="D3222" s="88" t="s">
        <v>597</v>
      </c>
      <c r="E3222">
        <v>0</v>
      </c>
    </row>
    <row r="3223" spans="1:5" x14ac:dyDescent="0.4">
      <c r="A3223" t="s">
        <v>749</v>
      </c>
      <c r="B3223" t="s">
        <v>750</v>
      </c>
      <c r="C3223">
        <f>INDEX(Categories!C:C,MATCH(D3223,Categories!D:D,0))</f>
        <v>3</v>
      </c>
      <c r="D3223" s="88" t="s">
        <v>30</v>
      </c>
      <c r="E3223">
        <v>12000</v>
      </c>
    </row>
    <row r="3224" spans="1:5" x14ac:dyDescent="0.4">
      <c r="A3224" t="s">
        <v>749</v>
      </c>
      <c r="B3224" t="s">
        <v>750</v>
      </c>
      <c r="C3224">
        <f>INDEX(Categories!C:C,MATCH(D3224,Categories!D:D,0))</f>
        <v>4</v>
      </c>
      <c r="D3224" s="88" t="s">
        <v>31</v>
      </c>
      <c r="E3224">
        <v>10000</v>
      </c>
    </row>
    <row r="3225" spans="1:5" x14ac:dyDescent="0.4">
      <c r="A3225" t="s">
        <v>749</v>
      </c>
      <c r="B3225" t="s">
        <v>750</v>
      </c>
      <c r="C3225">
        <f>INDEX(Categories!C:C,MATCH(D3225,Categories!D:D,0))</f>
        <v>6</v>
      </c>
      <c r="D3225" s="88" t="s">
        <v>34</v>
      </c>
      <c r="E3225">
        <v>2000</v>
      </c>
    </row>
    <row r="3226" spans="1:5" x14ac:dyDescent="0.4">
      <c r="A3226" t="s">
        <v>749</v>
      </c>
      <c r="B3226" t="s">
        <v>750</v>
      </c>
      <c r="C3226">
        <f>INDEX(Categories!C:C,MATCH(D3226,Categories!D:D,0))</f>
        <v>7</v>
      </c>
      <c r="D3226" s="88" t="s">
        <v>35</v>
      </c>
      <c r="E3226">
        <v>2000</v>
      </c>
    </row>
    <row r="3227" spans="1:5" x14ac:dyDescent="0.4">
      <c r="A3227" t="s">
        <v>749</v>
      </c>
      <c r="B3227" t="s">
        <v>750</v>
      </c>
      <c r="C3227">
        <f>INDEX(Categories!C:C,MATCH(D3227,Categories!D:D,0))</f>
        <v>10</v>
      </c>
      <c r="D3227" s="88" t="s">
        <v>38</v>
      </c>
      <c r="E3227">
        <v>5000</v>
      </c>
    </row>
    <row r="3228" spans="1:5" x14ac:dyDescent="0.4">
      <c r="A3228" t="s">
        <v>749</v>
      </c>
      <c r="B3228" t="s">
        <v>750</v>
      </c>
      <c r="C3228">
        <f>INDEX(Categories!C:C,MATCH(D3228,Categories!D:D,0))</f>
        <v>15</v>
      </c>
      <c r="D3228" s="88" t="s">
        <v>42</v>
      </c>
      <c r="E3228">
        <v>0</v>
      </c>
    </row>
    <row r="3229" spans="1:5" x14ac:dyDescent="0.4">
      <c r="A3229" t="s">
        <v>749</v>
      </c>
      <c r="B3229" t="s">
        <v>750</v>
      </c>
      <c r="C3229">
        <f>INDEX(Categories!C:C,MATCH(D3229,Categories!D:D,0))</f>
        <v>16</v>
      </c>
      <c r="D3229" s="88" t="s">
        <v>45</v>
      </c>
      <c r="E3229">
        <v>15000</v>
      </c>
    </row>
    <row r="3230" spans="1:5" x14ac:dyDescent="0.4">
      <c r="A3230" t="s">
        <v>749</v>
      </c>
      <c r="B3230" t="s">
        <v>750</v>
      </c>
      <c r="C3230">
        <f>INDEX(Categories!C:C,MATCH(D3230,Categories!D:D,0))</f>
        <v>17</v>
      </c>
      <c r="D3230" s="88" t="s">
        <v>46</v>
      </c>
      <c r="E3230">
        <v>0</v>
      </c>
    </row>
    <row r="3231" spans="1:5" x14ac:dyDescent="0.4">
      <c r="A3231" t="s">
        <v>749</v>
      </c>
      <c r="B3231" t="s">
        <v>750</v>
      </c>
      <c r="C3231">
        <f>INDEX(Categories!C:C,MATCH(D3231,Categories!D:D,0))</f>
        <v>18</v>
      </c>
      <c r="D3231" s="88" t="s">
        <v>47</v>
      </c>
      <c r="E3231">
        <v>0</v>
      </c>
    </row>
    <row r="3232" spans="1:5" x14ac:dyDescent="0.4">
      <c r="A3232" t="s">
        <v>749</v>
      </c>
      <c r="B3232" t="s">
        <v>750</v>
      </c>
      <c r="C3232">
        <f>INDEX(Categories!C:C,MATCH(D3232,Categories!D:D,0))</f>
        <v>20</v>
      </c>
      <c r="D3232" s="88" t="s">
        <v>49</v>
      </c>
      <c r="E3232">
        <v>0</v>
      </c>
    </row>
    <row r="3233" spans="1:5" x14ac:dyDescent="0.4">
      <c r="A3233" t="s">
        <v>749</v>
      </c>
      <c r="B3233" t="s">
        <v>750</v>
      </c>
      <c r="C3233">
        <f>INDEX(Categories!C:C,MATCH(D3233,Categories!D:D,0))</f>
        <v>21</v>
      </c>
      <c r="D3233" s="88" t="s">
        <v>50</v>
      </c>
      <c r="E3233">
        <v>0</v>
      </c>
    </row>
    <row r="3234" spans="1:5" x14ac:dyDescent="0.4">
      <c r="A3234" t="s">
        <v>749</v>
      </c>
      <c r="B3234" t="s">
        <v>750</v>
      </c>
      <c r="C3234">
        <f>INDEX(Categories!C:C,MATCH(D3234,Categories!D:D,0))</f>
        <v>22</v>
      </c>
      <c r="D3234" s="88" t="s">
        <v>51</v>
      </c>
      <c r="E3234">
        <v>0</v>
      </c>
    </row>
    <row r="3235" spans="1:5" x14ac:dyDescent="0.4">
      <c r="A3235" t="s">
        <v>749</v>
      </c>
      <c r="B3235" t="s">
        <v>750</v>
      </c>
      <c r="C3235">
        <f>INDEX(Categories!C:C,MATCH(D3235,Categories!D:D,0))</f>
        <v>23</v>
      </c>
      <c r="D3235" s="88" t="s">
        <v>52</v>
      </c>
      <c r="E3235">
        <v>0</v>
      </c>
    </row>
    <row r="3236" spans="1:5" x14ac:dyDescent="0.4">
      <c r="A3236" t="s">
        <v>749</v>
      </c>
      <c r="B3236" t="s">
        <v>750</v>
      </c>
      <c r="C3236">
        <f>INDEX(Categories!C:C,MATCH(D3236,Categories!D:D,0))</f>
        <v>24</v>
      </c>
      <c r="D3236" s="88" t="s">
        <v>53</v>
      </c>
      <c r="E3236">
        <v>0</v>
      </c>
    </row>
    <row r="3237" spans="1:5" x14ac:dyDescent="0.4">
      <c r="A3237" t="s">
        <v>749</v>
      </c>
      <c r="B3237" t="s">
        <v>750</v>
      </c>
      <c r="C3237">
        <f>INDEX(Categories!C:C,MATCH(D3237,Categories!D:D,0))</f>
        <v>25</v>
      </c>
      <c r="D3237" s="88" t="s">
        <v>56</v>
      </c>
      <c r="E3237">
        <v>500</v>
      </c>
    </row>
    <row r="3238" spans="1:5" x14ac:dyDescent="0.4">
      <c r="A3238" t="s">
        <v>749</v>
      </c>
      <c r="B3238" t="s">
        <v>750</v>
      </c>
      <c r="C3238">
        <f>INDEX(Categories!C:C,MATCH(D3238,Categories!D:D,0))</f>
        <v>5</v>
      </c>
      <c r="D3238" s="88" t="s">
        <v>32</v>
      </c>
      <c r="E3238">
        <v>8600</v>
      </c>
    </row>
    <row r="3239" spans="1:5" x14ac:dyDescent="0.4">
      <c r="A3239" t="s">
        <v>749</v>
      </c>
      <c r="B3239" t="s">
        <v>750</v>
      </c>
      <c r="C3239">
        <f>INDEX(Categories!C:C,MATCH(D3239,Categories!D:D,0))</f>
        <v>8</v>
      </c>
      <c r="D3239" s="88" t="s">
        <v>36</v>
      </c>
      <c r="E3239">
        <v>4000</v>
      </c>
    </row>
    <row r="3240" spans="1:5" x14ac:dyDescent="0.4">
      <c r="A3240" t="s">
        <v>749</v>
      </c>
      <c r="B3240" t="s">
        <v>750</v>
      </c>
      <c r="C3240">
        <f>INDEX(Categories!C:C,MATCH(D3240,Categories!D:D,0))</f>
        <v>9</v>
      </c>
      <c r="D3240" s="88" t="s">
        <v>37</v>
      </c>
      <c r="E3240">
        <v>1000</v>
      </c>
    </row>
    <row r="3241" spans="1:5" x14ac:dyDescent="0.4">
      <c r="A3241" t="s">
        <v>749</v>
      </c>
      <c r="B3241" t="s">
        <v>750</v>
      </c>
      <c r="C3241">
        <f>INDEX(Categories!C:C,MATCH(D3241,Categories!D:D,0))</f>
        <v>11</v>
      </c>
      <c r="D3241" s="88" t="s">
        <v>601</v>
      </c>
      <c r="E3241">
        <v>0</v>
      </c>
    </row>
    <row r="3242" spans="1:5" x14ac:dyDescent="0.4">
      <c r="A3242" t="s">
        <v>749</v>
      </c>
      <c r="B3242" t="s">
        <v>750</v>
      </c>
      <c r="C3242">
        <f>INDEX(Categories!C:C,MATCH(D3242,Categories!D:D,0))</f>
        <v>12</v>
      </c>
      <c r="D3242" s="88" t="s">
        <v>602</v>
      </c>
      <c r="E3242">
        <v>0</v>
      </c>
    </row>
    <row r="3243" spans="1:5" x14ac:dyDescent="0.4">
      <c r="A3243" t="s">
        <v>749</v>
      </c>
      <c r="B3243" t="s">
        <v>750</v>
      </c>
      <c r="C3243">
        <f>INDEX(Categories!C:C,MATCH(D3243,Categories!D:D,0))</f>
        <v>13</v>
      </c>
      <c r="D3243" s="88" t="s">
        <v>604</v>
      </c>
      <c r="E3243">
        <v>0</v>
      </c>
    </row>
    <row r="3244" spans="1:5" x14ac:dyDescent="0.4">
      <c r="A3244" t="s">
        <v>749</v>
      </c>
      <c r="B3244" t="s">
        <v>750</v>
      </c>
      <c r="C3244">
        <f>INDEX(Categories!C:C,MATCH(D3244,Categories!D:D,0))</f>
        <v>14</v>
      </c>
      <c r="D3244" s="88" t="s">
        <v>41</v>
      </c>
      <c r="E3244">
        <v>0</v>
      </c>
    </row>
    <row r="3245" spans="1:5" x14ac:dyDescent="0.4">
      <c r="A3245" t="s">
        <v>749</v>
      </c>
      <c r="B3245" t="s">
        <v>750</v>
      </c>
      <c r="C3245">
        <f>INDEX(Categories!C:C,MATCH(D3245,Categories!D:D,0))</f>
        <v>19</v>
      </c>
      <c r="D3245" s="88" t="s">
        <v>48</v>
      </c>
      <c r="E3245">
        <v>0</v>
      </c>
    </row>
    <row r="3246" spans="1:5" x14ac:dyDescent="0.4">
      <c r="A3246" t="s">
        <v>749</v>
      </c>
      <c r="B3246" t="s">
        <v>750</v>
      </c>
      <c r="C3246">
        <f>INDEX(Categories!C:C,MATCH(D3246,Categories!D:D,0))</f>
        <v>26</v>
      </c>
      <c r="D3246" s="88" t="s">
        <v>57</v>
      </c>
      <c r="E3246">
        <v>500</v>
      </c>
    </row>
    <row r="3247" spans="1:5" x14ac:dyDescent="0.4">
      <c r="A3247" t="s">
        <v>749</v>
      </c>
      <c r="B3247" t="s">
        <v>750</v>
      </c>
      <c r="C3247">
        <f>INDEX(Categories!C:C,MATCH(D3247,Categories!D:D,0))</f>
        <v>27</v>
      </c>
      <c r="D3247" s="88" t="s">
        <v>58</v>
      </c>
      <c r="E3247">
        <v>0</v>
      </c>
    </row>
    <row r="3248" spans="1:5" x14ac:dyDescent="0.4">
      <c r="A3248" t="s">
        <v>749</v>
      </c>
      <c r="B3248" t="s">
        <v>750</v>
      </c>
      <c r="C3248">
        <f>INDEX(Categories!C:C,MATCH(D3248,Categories!D:D,0))</f>
        <v>28</v>
      </c>
      <c r="D3248" s="88" t="s">
        <v>59</v>
      </c>
      <c r="E3248">
        <v>0</v>
      </c>
    </row>
    <row r="3249" spans="1:5" x14ac:dyDescent="0.4">
      <c r="A3249" t="s">
        <v>749</v>
      </c>
      <c r="B3249" t="s">
        <v>750</v>
      </c>
      <c r="C3249">
        <f>INDEX(Categories!C:C,MATCH(D3249,Categories!D:D,0))</f>
        <v>29</v>
      </c>
      <c r="D3249" s="88" t="s">
        <v>92</v>
      </c>
      <c r="E3249">
        <v>0</v>
      </c>
    </row>
    <row r="3250" spans="1:5" x14ac:dyDescent="0.4">
      <c r="A3250" t="s">
        <v>239</v>
      </c>
      <c r="B3250" t="s">
        <v>238</v>
      </c>
      <c r="C3250">
        <f>INDEX(Categories!C:C,MATCH(D3250,Categories!D:D,0))</f>
        <v>1</v>
      </c>
      <c r="D3250" s="88" t="s">
        <v>595</v>
      </c>
      <c r="E3250">
        <v>655</v>
      </c>
    </row>
    <row r="3251" spans="1:5" x14ac:dyDescent="0.4">
      <c r="A3251" t="s">
        <v>239</v>
      </c>
      <c r="B3251" t="s">
        <v>238</v>
      </c>
      <c r="C3251">
        <f>INDEX(Categories!C:C,MATCH(D3251,Categories!D:D,0))</f>
        <v>2</v>
      </c>
      <c r="D3251" s="88" t="s">
        <v>597</v>
      </c>
      <c r="E3251">
        <v>0</v>
      </c>
    </row>
    <row r="3252" spans="1:5" x14ac:dyDescent="0.4">
      <c r="A3252" t="s">
        <v>239</v>
      </c>
      <c r="B3252" t="s">
        <v>238</v>
      </c>
      <c r="C3252">
        <f>INDEX(Categories!C:C,MATCH(D3252,Categories!D:D,0))</f>
        <v>3</v>
      </c>
      <c r="D3252" s="88" t="s">
        <v>30</v>
      </c>
      <c r="E3252">
        <v>0</v>
      </c>
    </row>
    <row r="3253" spans="1:5" x14ac:dyDescent="0.4">
      <c r="A3253" t="s">
        <v>239</v>
      </c>
      <c r="B3253" t="s">
        <v>238</v>
      </c>
      <c r="C3253">
        <f>INDEX(Categories!C:C,MATCH(D3253,Categories!D:D,0))</f>
        <v>4</v>
      </c>
      <c r="D3253" s="88" t="s">
        <v>31</v>
      </c>
      <c r="E3253">
        <v>0</v>
      </c>
    </row>
    <row r="3254" spans="1:5" x14ac:dyDescent="0.4">
      <c r="A3254" t="s">
        <v>239</v>
      </c>
      <c r="B3254" t="s">
        <v>238</v>
      </c>
      <c r="C3254">
        <f>INDEX(Categories!C:C,MATCH(D3254,Categories!D:D,0))</f>
        <v>6</v>
      </c>
      <c r="D3254" s="88" t="s">
        <v>34</v>
      </c>
      <c r="E3254">
        <v>0</v>
      </c>
    </row>
    <row r="3255" spans="1:5" x14ac:dyDescent="0.4">
      <c r="A3255" t="s">
        <v>239</v>
      </c>
      <c r="B3255" t="s">
        <v>238</v>
      </c>
      <c r="C3255">
        <f>INDEX(Categories!C:C,MATCH(D3255,Categories!D:D,0))</f>
        <v>7</v>
      </c>
      <c r="D3255" s="88" t="s">
        <v>35</v>
      </c>
      <c r="E3255">
        <v>4953</v>
      </c>
    </row>
    <row r="3256" spans="1:5" x14ac:dyDescent="0.4">
      <c r="A3256" t="s">
        <v>239</v>
      </c>
      <c r="B3256" t="s">
        <v>238</v>
      </c>
      <c r="C3256">
        <f>INDEX(Categories!C:C,MATCH(D3256,Categories!D:D,0))</f>
        <v>10</v>
      </c>
      <c r="D3256" s="88" t="s">
        <v>38</v>
      </c>
      <c r="E3256">
        <v>15802</v>
      </c>
    </row>
    <row r="3257" spans="1:5" x14ac:dyDescent="0.4">
      <c r="A3257" t="s">
        <v>239</v>
      </c>
      <c r="B3257" t="s">
        <v>238</v>
      </c>
      <c r="C3257">
        <f>INDEX(Categories!C:C,MATCH(D3257,Categories!D:D,0))</f>
        <v>15</v>
      </c>
      <c r="D3257" s="88" t="s">
        <v>42</v>
      </c>
      <c r="E3257">
        <v>0</v>
      </c>
    </row>
    <row r="3258" spans="1:5" x14ac:dyDescent="0.4">
      <c r="A3258" t="s">
        <v>239</v>
      </c>
      <c r="B3258" t="s">
        <v>238</v>
      </c>
      <c r="C3258">
        <f>INDEX(Categories!C:C,MATCH(D3258,Categories!D:D,0))</f>
        <v>16</v>
      </c>
      <c r="D3258" s="88" t="s">
        <v>45</v>
      </c>
      <c r="E3258">
        <v>0</v>
      </c>
    </row>
    <row r="3259" spans="1:5" x14ac:dyDescent="0.4">
      <c r="A3259" t="s">
        <v>239</v>
      </c>
      <c r="B3259" t="s">
        <v>238</v>
      </c>
      <c r="C3259">
        <f>INDEX(Categories!C:C,MATCH(D3259,Categories!D:D,0))</f>
        <v>17</v>
      </c>
      <c r="D3259" s="88" t="s">
        <v>46</v>
      </c>
      <c r="E3259">
        <v>0</v>
      </c>
    </row>
    <row r="3260" spans="1:5" x14ac:dyDescent="0.4">
      <c r="A3260" t="s">
        <v>239</v>
      </c>
      <c r="B3260" t="s">
        <v>238</v>
      </c>
      <c r="C3260">
        <f>INDEX(Categories!C:C,MATCH(D3260,Categories!D:D,0))</f>
        <v>18</v>
      </c>
      <c r="D3260" s="88" t="s">
        <v>47</v>
      </c>
      <c r="E3260">
        <v>0</v>
      </c>
    </row>
    <row r="3261" spans="1:5" x14ac:dyDescent="0.4">
      <c r="A3261" t="s">
        <v>239</v>
      </c>
      <c r="B3261" t="s">
        <v>238</v>
      </c>
      <c r="C3261">
        <f>INDEX(Categories!C:C,MATCH(D3261,Categories!D:D,0))</f>
        <v>20</v>
      </c>
      <c r="D3261" s="88" t="s">
        <v>49</v>
      </c>
      <c r="E3261">
        <v>0</v>
      </c>
    </row>
    <row r="3262" spans="1:5" x14ac:dyDescent="0.4">
      <c r="A3262" t="s">
        <v>239</v>
      </c>
      <c r="B3262" t="s">
        <v>238</v>
      </c>
      <c r="C3262">
        <f>INDEX(Categories!C:C,MATCH(D3262,Categories!D:D,0))</f>
        <v>21</v>
      </c>
      <c r="D3262" s="88" t="s">
        <v>50</v>
      </c>
      <c r="E3262">
        <v>0</v>
      </c>
    </row>
    <row r="3263" spans="1:5" x14ac:dyDescent="0.4">
      <c r="A3263" t="s">
        <v>239</v>
      </c>
      <c r="B3263" t="s">
        <v>238</v>
      </c>
      <c r="C3263">
        <f>INDEX(Categories!C:C,MATCH(D3263,Categories!D:D,0))</f>
        <v>22</v>
      </c>
      <c r="D3263" s="88" t="s">
        <v>51</v>
      </c>
      <c r="E3263">
        <v>2555</v>
      </c>
    </row>
    <row r="3264" spans="1:5" x14ac:dyDescent="0.4">
      <c r="A3264" t="s">
        <v>239</v>
      </c>
      <c r="B3264" t="s">
        <v>238</v>
      </c>
      <c r="C3264">
        <f>INDEX(Categories!C:C,MATCH(D3264,Categories!D:D,0))</f>
        <v>23</v>
      </c>
      <c r="D3264" s="88" t="s">
        <v>52</v>
      </c>
      <c r="E3264">
        <v>0</v>
      </c>
    </row>
    <row r="3265" spans="1:5" x14ac:dyDescent="0.4">
      <c r="A3265" t="s">
        <v>239</v>
      </c>
      <c r="B3265" t="s">
        <v>238</v>
      </c>
      <c r="C3265">
        <f>INDEX(Categories!C:C,MATCH(D3265,Categories!D:D,0))</f>
        <v>24</v>
      </c>
      <c r="D3265" s="88" t="s">
        <v>53</v>
      </c>
      <c r="E3265">
        <v>0</v>
      </c>
    </row>
    <row r="3266" spans="1:5" x14ac:dyDescent="0.4">
      <c r="A3266" t="s">
        <v>239</v>
      </c>
      <c r="B3266" t="s">
        <v>238</v>
      </c>
      <c r="C3266">
        <f>INDEX(Categories!C:C,MATCH(D3266,Categories!D:D,0))</f>
        <v>25</v>
      </c>
      <c r="D3266" s="88" t="s">
        <v>56</v>
      </c>
      <c r="E3266">
        <v>0</v>
      </c>
    </row>
    <row r="3267" spans="1:5" x14ac:dyDescent="0.4">
      <c r="A3267" t="s">
        <v>239</v>
      </c>
      <c r="B3267" t="s">
        <v>238</v>
      </c>
      <c r="C3267">
        <f>INDEX(Categories!C:C,MATCH(D3267,Categories!D:D,0))</f>
        <v>5</v>
      </c>
      <c r="D3267" s="88" t="s">
        <v>32</v>
      </c>
      <c r="E3267">
        <v>16600</v>
      </c>
    </row>
    <row r="3268" spans="1:5" x14ac:dyDescent="0.4">
      <c r="A3268" t="s">
        <v>239</v>
      </c>
      <c r="B3268" t="s">
        <v>238</v>
      </c>
      <c r="C3268">
        <f>INDEX(Categories!C:C,MATCH(D3268,Categories!D:D,0))</f>
        <v>8</v>
      </c>
      <c r="D3268" s="88" t="s">
        <v>36</v>
      </c>
      <c r="E3268">
        <v>0</v>
      </c>
    </row>
    <row r="3269" spans="1:5" x14ac:dyDescent="0.4">
      <c r="A3269" t="s">
        <v>239</v>
      </c>
      <c r="B3269" t="s">
        <v>238</v>
      </c>
      <c r="C3269">
        <f>INDEX(Categories!C:C,MATCH(D3269,Categories!D:D,0))</f>
        <v>9</v>
      </c>
      <c r="D3269" s="88" t="s">
        <v>37</v>
      </c>
      <c r="E3269">
        <v>0</v>
      </c>
    </row>
    <row r="3270" spans="1:5" x14ac:dyDescent="0.4">
      <c r="A3270" t="s">
        <v>239</v>
      </c>
      <c r="B3270" t="s">
        <v>238</v>
      </c>
      <c r="C3270">
        <f>INDEX(Categories!C:C,MATCH(D3270,Categories!D:D,0))</f>
        <v>11</v>
      </c>
      <c r="D3270" s="88" t="s">
        <v>601</v>
      </c>
      <c r="E3270">
        <v>0</v>
      </c>
    </row>
    <row r="3271" spans="1:5" x14ac:dyDescent="0.4">
      <c r="A3271" t="s">
        <v>239</v>
      </c>
      <c r="B3271" t="s">
        <v>238</v>
      </c>
      <c r="C3271">
        <f>INDEX(Categories!C:C,MATCH(D3271,Categories!D:D,0))</f>
        <v>12</v>
      </c>
      <c r="D3271" s="88" t="s">
        <v>602</v>
      </c>
      <c r="E3271">
        <v>0</v>
      </c>
    </row>
    <row r="3272" spans="1:5" x14ac:dyDescent="0.4">
      <c r="A3272" t="s">
        <v>239</v>
      </c>
      <c r="B3272" t="s">
        <v>238</v>
      </c>
      <c r="C3272">
        <f>INDEX(Categories!C:C,MATCH(D3272,Categories!D:D,0))</f>
        <v>13</v>
      </c>
      <c r="D3272" s="88" t="s">
        <v>604</v>
      </c>
      <c r="E3272">
        <v>0</v>
      </c>
    </row>
    <row r="3273" spans="1:5" x14ac:dyDescent="0.4">
      <c r="A3273" t="s">
        <v>239</v>
      </c>
      <c r="B3273" t="s">
        <v>238</v>
      </c>
      <c r="C3273">
        <f>INDEX(Categories!C:C,MATCH(D3273,Categories!D:D,0))</f>
        <v>14</v>
      </c>
      <c r="D3273" s="88" t="s">
        <v>41</v>
      </c>
      <c r="E3273">
        <v>0</v>
      </c>
    </row>
    <row r="3274" spans="1:5" x14ac:dyDescent="0.4">
      <c r="A3274" t="s">
        <v>239</v>
      </c>
      <c r="B3274" t="s">
        <v>238</v>
      </c>
      <c r="C3274">
        <f>INDEX(Categories!C:C,MATCH(D3274,Categories!D:D,0))</f>
        <v>19</v>
      </c>
      <c r="D3274" s="88" t="s">
        <v>48</v>
      </c>
      <c r="E3274">
        <v>0</v>
      </c>
    </row>
    <row r="3275" spans="1:5" x14ac:dyDescent="0.4">
      <c r="A3275" t="s">
        <v>239</v>
      </c>
      <c r="B3275" t="s">
        <v>238</v>
      </c>
      <c r="C3275">
        <f>INDEX(Categories!C:C,MATCH(D3275,Categories!D:D,0))</f>
        <v>26</v>
      </c>
      <c r="D3275" s="88" t="s">
        <v>57</v>
      </c>
      <c r="E3275">
        <v>0</v>
      </c>
    </row>
    <row r="3276" spans="1:5" x14ac:dyDescent="0.4">
      <c r="A3276" t="s">
        <v>239</v>
      </c>
      <c r="B3276" t="s">
        <v>238</v>
      </c>
      <c r="C3276">
        <f>INDEX(Categories!C:C,MATCH(D3276,Categories!D:D,0))</f>
        <v>27</v>
      </c>
      <c r="D3276" s="88" t="s">
        <v>58</v>
      </c>
      <c r="E3276">
        <v>0</v>
      </c>
    </row>
    <row r="3277" spans="1:5" x14ac:dyDescent="0.4">
      <c r="A3277" t="s">
        <v>239</v>
      </c>
      <c r="B3277" t="s">
        <v>238</v>
      </c>
      <c r="C3277">
        <f>INDEX(Categories!C:C,MATCH(D3277,Categories!D:D,0))</f>
        <v>28</v>
      </c>
      <c r="D3277" s="88" t="s">
        <v>59</v>
      </c>
      <c r="E3277">
        <v>0</v>
      </c>
    </row>
    <row r="3278" spans="1:5" x14ac:dyDescent="0.4">
      <c r="A3278" t="s">
        <v>239</v>
      </c>
      <c r="B3278" t="s">
        <v>238</v>
      </c>
      <c r="C3278">
        <f>INDEX(Categories!C:C,MATCH(D3278,Categories!D:D,0))</f>
        <v>29</v>
      </c>
      <c r="D3278" s="88" t="s">
        <v>92</v>
      </c>
      <c r="E3278">
        <v>2635</v>
      </c>
    </row>
    <row r="3279" spans="1:5" x14ac:dyDescent="0.4">
      <c r="A3279" t="s">
        <v>751</v>
      </c>
      <c r="B3279" t="s">
        <v>752</v>
      </c>
      <c r="C3279">
        <f>INDEX(Categories!C:C,MATCH(D3279,Categories!D:D,0))</f>
        <v>1</v>
      </c>
      <c r="D3279" s="88" t="s">
        <v>595</v>
      </c>
      <c r="E3279">
        <v>0</v>
      </c>
    </row>
    <row r="3280" spans="1:5" x14ac:dyDescent="0.4">
      <c r="A3280" t="s">
        <v>751</v>
      </c>
      <c r="B3280" t="s">
        <v>752</v>
      </c>
      <c r="C3280">
        <f>INDEX(Categories!C:C,MATCH(D3280,Categories!D:D,0))</f>
        <v>2</v>
      </c>
      <c r="D3280" s="88" t="s">
        <v>597</v>
      </c>
      <c r="E3280">
        <v>0</v>
      </c>
    </row>
    <row r="3281" spans="1:5" x14ac:dyDescent="0.4">
      <c r="A3281" t="s">
        <v>751</v>
      </c>
      <c r="B3281" t="s">
        <v>752</v>
      </c>
      <c r="C3281">
        <f>INDEX(Categories!C:C,MATCH(D3281,Categories!D:D,0))</f>
        <v>3</v>
      </c>
      <c r="D3281" s="88" t="s">
        <v>30</v>
      </c>
      <c r="E3281">
        <v>0</v>
      </c>
    </row>
    <row r="3282" spans="1:5" x14ac:dyDescent="0.4">
      <c r="A3282" t="s">
        <v>751</v>
      </c>
      <c r="B3282" t="s">
        <v>752</v>
      </c>
      <c r="C3282">
        <f>INDEX(Categories!C:C,MATCH(D3282,Categories!D:D,0))</f>
        <v>4</v>
      </c>
      <c r="D3282" s="88" t="s">
        <v>31</v>
      </c>
      <c r="E3282">
        <v>0</v>
      </c>
    </row>
    <row r="3283" spans="1:5" x14ac:dyDescent="0.4">
      <c r="A3283" t="s">
        <v>751</v>
      </c>
      <c r="B3283" t="s">
        <v>752</v>
      </c>
      <c r="C3283">
        <f>INDEX(Categories!C:C,MATCH(D3283,Categories!D:D,0))</f>
        <v>6</v>
      </c>
      <c r="D3283" s="88" t="s">
        <v>34</v>
      </c>
      <c r="E3283">
        <v>0</v>
      </c>
    </row>
    <row r="3284" spans="1:5" x14ac:dyDescent="0.4">
      <c r="A3284" t="s">
        <v>751</v>
      </c>
      <c r="B3284" t="s">
        <v>752</v>
      </c>
      <c r="C3284">
        <f>INDEX(Categories!C:C,MATCH(D3284,Categories!D:D,0))</f>
        <v>7</v>
      </c>
      <c r="D3284" s="88" t="s">
        <v>35</v>
      </c>
      <c r="E3284">
        <v>0</v>
      </c>
    </row>
    <row r="3285" spans="1:5" x14ac:dyDescent="0.4">
      <c r="A3285" t="s">
        <v>751</v>
      </c>
      <c r="B3285" t="s">
        <v>752</v>
      </c>
      <c r="C3285">
        <f>INDEX(Categories!C:C,MATCH(D3285,Categories!D:D,0))</f>
        <v>10</v>
      </c>
      <c r="D3285" s="88" t="s">
        <v>38</v>
      </c>
      <c r="E3285">
        <v>0</v>
      </c>
    </row>
    <row r="3286" spans="1:5" x14ac:dyDescent="0.4">
      <c r="A3286" t="s">
        <v>751</v>
      </c>
      <c r="B3286" t="s">
        <v>752</v>
      </c>
      <c r="C3286">
        <f>INDEX(Categories!C:C,MATCH(D3286,Categories!D:D,0))</f>
        <v>15</v>
      </c>
      <c r="D3286" s="88" t="s">
        <v>42</v>
      </c>
      <c r="E3286">
        <v>0</v>
      </c>
    </row>
    <row r="3287" spans="1:5" x14ac:dyDescent="0.4">
      <c r="A3287" t="s">
        <v>751</v>
      </c>
      <c r="B3287" t="s">
        <v>752</v>
      </c>
      <c r="C3287">
        <f>INDEX(Categories!C:C,MATCH(D3287,Categories!D:D,0))</f>
        <v>16</v>
      </c>
      <c r="D3287" s="88" t="s">
        <v>45</v>
      </c>
      <c r="E3287">
        <v>0</v>
      </c>
    </row>
    <row r="3288" spans="1:5" x14ac:dyDescent="0.4">
      <c r="A3288" t="s">
        <v>751</v>
      </c>
      <c r="B3288" t="s">
        <v>752</v>
      </c>
      <c r="C3288">
        <f>INDEX(Categories!C:C,MATCH(D3288,Categories!D:D,0))</f>
        <v>17</v>
      </c>
      <c r="D3288" s="88" t="s">
        <v>46</v>
      </c>
      <c r="E3288">
        <v>0</v>
      </c>
    </row>
    <row r="3289" spans="1:5" x14ac:dyDescent="0.4">
      <c r="A3289" t="s">
        <v>751</v>
      </c>
      <c r="B3289" t="s">
        <v>752</v>
      </c>
      <c r="C3289">
        <f>INDEX(Categories!C:C,MATCH(D3289,Categories!D:D,0))</f>
        <v>18</v>
      </c>
      <c r="D3289" s="88" t="s">
        <v>47</v>
      </c>
      <c r="E3289">
        <v>0</v>
      </c>
    </row>
    <row r="3290" spans="1:5" x14ac:dyDescent="0.4">
      <c r="A3290" t="s">
        <v>751</v>
      </c>
      <c r="B3290" t="s">
        <v>752</v>
      </c>
      <c r="C3290">
        <f>INDEX(Categories!C:C,MATCH(D3290,Categories!D:D,0))</f>
        <v>20</v>
      </c>
      <c r="D3290" s="88" t="s">
        <v>49</v>
      </c>
      <c r="E3290">
        <v>0</v>
      </c>
    </row>
    <row r="3291" spans="1:5" x14ac:dyDescent="0.4">
      <c r="A3291" t="s">
        <v>751</v>
      </c>
      <c r="B3291" t="s">
        <v>752</v>
      </c>
      <c r="C3291">
        <f>INDEX(Categories!C:C,MATCH(D3291,Categories!D:D,0))</f>
        <v>21</v>
      </c>
      <c r="D3291" s="88" t="s">
        <v>50</v>
      </c>
      <c r="E3291">
        <v>0</v>
      </c>
    </row>
    <row r="3292" spans="1:5" x14ac:dyDescent="0.4">
      <c r="A3292" t="s">
        <v>751</v>
      </c>
      <c r="B3292" t="s">
        <v>752</v>
      </c>
      <c r="C3292">
        <f>INDEX(Categories!C:C,MATCH(D3292,Categories!D:D,0))</f>
        <v>22</v>
      </c>
      <c r="D3292" s="88" t="s">
        <v>51</v>
      </c>
      <c r="E3292">
        <v>0</v>
      </c>
    </row>
    <row r="3293" spans="1:5" x14ac:dyDescent="0.4">
      <c r="A3293" t="s">
        <v>751</v>
      </c>
      <c r="B3293" t="s">
        <v>752</v>
      </c>
      <c r="C3293">
        <f>INDEX(Categories!C:C,MATCH(D3293,Categories!D:D,0))</f>
        <v>23</v>
      </c>
      <c r="D3293" s="88" t="s">
        <v>52</v>
      </c>
      <c r="E3293">
        <v>0</v>
      </c>
    </row>
    <row r="3294" spans="1:5" x14ac:dyDescent="0.4">
      <c r="A3294" t="s">
        <v>751</v>
      </c>
      <c r="B3294" t="s">
        <v>752</v>
      </c>
      <c r="C3294">
        <f>INDEX(Categories!C:C,MATCH(D3294,Categories!D:D,0))</f>
        <v>24</v>
      </c>
      <c r="D3294" s="88" t="s">
        <v>53</v>
      </c>
      <c r="E3294">
        <v>0</v>
      </c>
    </row>
    <row r="3295" spans="1:5" x14ac:dyDescent="0.4">
      <c r="A3295" t="s">
        <v>751</v>
      </c>
      <c r="B3295" t="s">
        <v>752</v>
      </c>
      <c r="C3295">
        <f>INDEX(Categories!C:C,MATCH(D3295,Categories!D:D,0))</f>
        <v>25</v>
      </c>
      <c r="D3295" s="88" t="s">
        <v>56</v>
      </c>
      <c r="E3295">
        <v>0</v>
      </c>
    </row>
    <row r="3296" spans="1:5" x14ac:dyDescent="0.4">
      <c r="A3296" t="s">
        <v>751</v>
      </c>
      <c r="B3296" t="s">
        <v>752</v>
      </c>
      <c r="C3296">
        <f>INDEX(Categories!C:C,MATCH(D3296,Categories!D:D,0))</f>
        <v>5</v>
      </c>
      <c r="D3296" s="88" t="s">
        <v>32</v>
      </c>
      <c r="E3296">
        <v>6756</v>
      </c>
    </row>
    <row r="3297" spans="1:5" x14ac:dyDescent="0.4">
      <c r="A3297" t="s">
        <v>751</v>
      </c>
      <c r="B3297" t="s">
        <v>752</v>
      </c>
      <c r="C3297">
        <f>INDEX(Categories!C:C,MATCH(D3297,Categories!D:D,0))</f>
        <v>8</v>
      </c>
      <c r="D3297" s="88" t="s">
        <v>36</v>
      </c>
      <c r="E3297">
        <v>0</v>
      </c>
    </row>
    <row r="3298" spans="1:5" x14ac:dyDescent="0.4">
      <c r="A3298" t="s">
        <v>751</v>
      </c>
      <c r="B3298" t="s">
        <v>752</v>
      </c>
      <c r="C3298">
        <f>INDEX(Categories!C:C,MATCH(D3298,Categories!D:D,0))</f>
        <v>9</v>
      </c>
      <c r="D3298" s="88" t="s">
        <v>37</v>
      </c>
      <c r="E3298">
        <v>0</v>
      </c>
    </row>
    <row r="3299" spans="1:5" x14ac:dyDescent="0.4">
      <c r="A3299" t="s">
        <v>751</v>
      </c>
      <c r="B3299" t="s">
        <v>752</v>
      </c>
      <c r="C3299">
        <f>INDEX(Categories!C:C,MATCH(D3299,Categories!D:D,0))</f>
        <v>11</v>
      </c>
      <c r="D3299" s="88" t="s">
        <v>601</v>
      </c>
      <c r="E3299">
        <v>1346</v>
      </c>
    </row>
    <row r="3300" spans="1:5" x14ac:dyDescent="0.4">
      <c r="A3300" t="s">
        <v>751</v>
      </c>
      <c r="B3300" t="s">
        <v>752</v>
      </c>
      <c r="C3300">
        <f>INDEX(Categories!C:C,MATCH(D3300,Categories!D:D,0))</f>
        <v>12</v>
      </c>
      <c r="D3300" s="88" t="s">
        <v>602</v>
      </c>
      <c r="E3300">
        <v>0</v>
      </c>
    </row>
    <row r="3301" spans="1:5" x14ac:dyDescent="0.4">
      <c r="A3301" t="s">
        <v>751</v>
      </c>
      <c r="B3301" t="s">
        <v>752</v>
      </c>
      <c r="C3301">
        <f>INDEX(Categories!C:C,MATCH(D3301,Categories!D:D,0))</f>
        <v>13</v>
      </c>
      <c r="D3301" s="88" t="s">
        <v>604</v>
      </c>
      <c r="E3301">
        <v>0</v>
      </c>
    </row>
    <row r="3302" spans="1:5" x14ac:dyDescent="0.4">
      <c r="A3302" t="s">
        <v>751</v>
      </c>
      <c r="B3302" t="s">
        <v>752</v>
      </c>
      <c r="C3302">
        <f>INDEX(Categories!C:C,MATCH(D3302,Categories!D:D,0))</f>
        <v>14</v>
      </c>
      <c r="D3302" s="88" t="s">
        <v>41</v>
      </c>
      <c r="E3302">
        <v>0</v>
      </c>
    </row>
    <row r="3303" spans="1:5" x14ac:dyDescent="0.4">
      <c r="A3303" t="s">
        <v>751</v>
      </c>
      <c r="B3303" t="s">
        <v>752</v>
      </c>
      <c r="C3303">
        <f>INDEX(Categories!C:C,MATCH(D3303,Categories!D:D,0))</f>
        <v>19</v>
      </c>
      <c r="D3303" s="88" t="s">
        <v>48</v>
      </c>
      <c r="E3303">
        <v>0</v>
      </c>
    </row>
    <row r="3304" spans="1:5" x14ac:dyDescent="0.4">
      <c r="A3304" t="s">
        <v>751</v>
      </c>
      <c r="B3304" t="s">
        <v>752</v>
      </c>
      <c r="C3304">
        <f>INDEX(Categories!C:C,MATCH(D3304,Categories!D:D,0))</f>
        <v>26</v>
      </c>
      <c r="D3304" s="88" t="s">
        <v>57</v>
      </c>
      <c r="E3304">
        <v>0</v>
      </c>
    </row>
    <row r="3305" spans="1:5" x14ac:dyDescent="0.4">
      <c r="A3305" t="s">
        <v>751</v>
      </c>
      <c r="B3305" t="s">
        <v>752</v>
      </c>
      <c r="C3305">
        <f>INDEX(Categories!C:C,MATCH(D3305,Categories!D:D,0))</f>
        <v>27</v>
      </c>
      <c r="D3305" s="88" t="s">
        <v>58</v>
      </c>
      <c r="E3305">
        <v>0</v>
      </c>
    </row>
    <row r="3306" spans="1:5" x14ac:dyDescent="0.4">
      <c r="A3306" t="s">
        <v>751</v>
      </c>
      <c r="B3306" t="s">
        <v>752</v>
      </c>
      <c r="C3306">
        <f>INDEX(Categories!C:C,MATCH(D3306,Categories!D:D,0))</f>
        <v>28</v>
      </c>
      <c r="D3306" s="88" t="s">
        <v>59</v>
      </c>
      <c r="E3306">
        <v>0</v>
      </c>
    </row>
    <row r="3307" spans="1:5" x14ac:dyDescent="0.4">
      <c r="A3307" t="s">
        <v>751</v>
      </c>
      <c r="B3307" t="s">
        <v>752</v>
      </c>
      <c r="C3307">
        <f>INDEX(Categories!C:C,MATCH(D3307,Categories!D:D,0))</f>
        <v>29</v>
      </c>
      <c r="D3307" s="88" t="s">
        <v>92</v>
      </c>
      <c r="E3307">
        <v>0</v>
      </c>
    </row>
    <row r="3308" spans="1:5" x14ac:dyDescent="0.4">
      <c r="A3308" t="s">
        <v>241</v>
      </c>
      <c r="B3308" t="s">
        <v>240</v>
      </c>
      <c r="C3308">
        <f>INDEX(Categories!C:C,MATCH(D3308,Categories!D:D,0))</f>
        <v>1</v>
      </c>
      <c r="D3308" s="88" t="s">
        <v>595</v>
      </c>
      <c r="E3308">
        <v>102067</v>
      </c>
    </row>
    <row r="3309" spans="1:5" x14ac:dyDescent="0.4">
      <c r="A3309" t="s">
        <v>241</v>
      </c>
      <c r="B3309" t="s">
        <v>240</v>
      </c>
      <c r="C3309">
        <f>INDEX(Categories!C:C,MATCH(D3309,Categories!D:D,0))</f>
        <v>2</v>
      </c>
      <c r="D3309" s="88" t="s">
        <v>597</v>
      </c>
      <c r="E3309">
        <v>0</v>
      </c>
    </row>
    <row r="3310" spans="1:5" x14ac:dyDescent="0.4">
      <c r="A3310" t="s">
        <v>241</v>
      </c>
      <c r="B3310" t="s">
        <v>240</v>
      </c>
      <c r="C3310">
        <f>INDEX(Categories!C:C,MATCH(D3310,Categories!D:D,0))</f>
        <v>3</v>
      </c>
      <c r="D3310" s="88" t="s">
        <v>30</v>
      </c>
      <c r="E3310">
        <v>380</v>
      </c>
    </row>
    <row r="3311" spans="1:5" x14ac:dyDescent="0.4">
      <c r="A3311" t="s">
        <v>241</v>
      </c>
      <c r="B3311" t="s">
        <v>240</v>
      </c>
      <c r="C3311">
        <f>INDEX(Categories!C:C,MATCH(D3311,Categories!D:D,0))</f>
        <v>4</v>
      </c>
      <c r="D3311" s="88" t="s">
        <v>31</v>
      </c>
      <c r="E3311">
        <v>0</v>
      </c>
    </row>
    <row r="3312" spans="1:5" x14ac:dyDescent="0.4">
      <c r="A3312" t="s">
        <v>241</v>
      </c>
      <c r="B3312" t="s">
        <v>240</v>
      </c>
      <c r="C3312">
        <f>INDEX(Categories!C:C,MATCH(D3312,Categories!D:D,0))</f>
        <v>6</v>
      </c>
      <c r="D3312" s="88" t="s">
        <v>34</v>
      </c>
      <c r="E3312">
        <v>0</v>
      </c>
    </row>
    <row r="3313" spans="1:5" x14ac:dyDescent="0.4">
      <c r="A3313" t="s">
        <v>241</v>
      </c>
      <c r="B3313" t="s">
        <v>240</v>
      </c>
      <c r="C3313">
        <f>INDEX(Categories!C:C,MATCH(D3313,Categories!D:D,0))</f>
        <v>7</v>
      </c>
      <c r="D3313" s="88" t="s">
        <v>35</v>
      </c>
      <c r="E3313">
        <v>15586</v>
      </c>
    </row>
    <row r="3314" spans="1:5" x14ac:dyDescent="0.4">
      <c r="A3314" t="s">
        <v>241</v>
      </c>
      <c r="B3314" t="s">
        <v>240</v>
      </c>
      <c r="C3314">
        <f>INDEX(Categories!C:C,MATCH(D3314,Categories!D:D,0))</f>
        <v>10</v>
      </c>
      <c r="D3314" s="88" t="s">
        <v>38</v>
      </c>
      <c r="E3314">
        <v>6022</v>
      </c>
    </row>
    <row r="3315" spans="1:5" x14ac:dyDescent="0.4">
      <c r="A3315" t="s">
        <v>241</v>
      </c>
      <c r="B3315" t="s">
        <v>240</v>
      </c>
      <c r="C3315">
        <f>INDEX(Categories!C:C,MATCH(D3315,Categories!D:D,0))</f>
        <v>15</v>
      </c>
      <c r="D3315" s="88" t="s">
        <v>42</v>
      </c>
      <c r="E3315">
        <v>0</v>
      </c>
    </row>
    <row r="3316" spans="1:5" x14ac:dyDescent="0.4">
      <c r="A3316" t="s">
        <v>241</v>
      </c>
      <c r="B3316" t="s">
        <v>240</v>
      </c>
      <c r="C3316">
        <f>INDEX(Categories!C:C,MATCH(D3316,Categories!D:D,0))</f>
        <v>16</v>
      </c>
      <c r="D3316" s="88" t="s">
        <v>45</v>
      </c>
      <c r="E3316">
        <v>0</v>
      </c>
    </row>
    <row r="3317" spans="1:5" x14ac:dyDescent="0.4">
      <c r="A3317" t="s">
        <v>241</v>
      </c>
      <c r="B3317" t="s">
        <v>240</v>
      </c>
      <c r="C3317">
        <f>INDEX(Categories!C:C,MATCH(D3317,Categories!D:D,0))</f>
        <v>17</v>
      </c>
      <c r="D3317" s="88" t="s">
        <v>46</v>
      </c>
      <c r="E3317">
        <v>0</v>
      </c>
    </row>
    <row r="3318" spans="1:5" x14ac:dyDescent="0.4">
      <c r="A3318" t="s">
        <v>241</v>
      </c>
      <c r="B3318" t="s">
        <v>240</v>
      </c>
      <c r="C3318">
        <f>INDEX(Categories!C:C,MATCH(D3318,Categories!D:D,0))</f>
        <v>18</v>
      </c>
      <c r="D3318" s="88" t="s">
        <v>47</v>
      </c>
      <c r="E3318">
        <v>0</v>
      </c>
    </row>
    <row r="3319" spans="1:5" x14ac:dyDescent="0.4">
      <c r="A3319" t="s">
        <v>241</v>
      </c>
      <c r="B3319" t="s">
        <v>240</v>
      </c>
      <c r="C3319">
        <f>INDEX(Categories!C:C,MATCH(D3319,Categories!D:D,0))</f>
        <v>20</v>
      </c>
      <c r="D3319" s="88" t="s">
        <v>49</v>
      </c>
      <c r="E3319">
        <v>0</v>
      </c>
    </row>
    <row r="3320" spans="1:5" x14ac:dyDescent="0.4">
      <c r="A3320" t="s">
        <v>241</v>
      </c>
      <c r="B3320" t="s">
        <v>240</v>
      </c>
      <c r="C3320">
        <f>INDEX(Categories!C:C,MATCH(D3320,Categories!D:D,0))</f>
        <v>21</v>
      </c>
      <c r="D3320" s="88" t="s">
        <v>50</v>
      </c>
      <c r="E3320">
        <v>0</v>
      </c>
    </row>
    <row r="3321" spans="1:5" x14ac:dyDescent="0.4">
      <c r="A3321" t="s">
        <v>241</v>
      </c>
      <c r="B3321" t="s">
        <v>240</v>
      </c>
      <c r="C3321">
        <f>INDEX(Categories!C:C,MATCH(D3321,Categories!D:D,0))</f>
        <v>22</v>
      </c>
      <c r="D3321" s="88" t="s">
        <v>51</v>
      </c>
      <c r="E3321">
        <v>2870</v>
      </c>
    </row>
    <row r="3322" spans="1:5" x14ac:dyDescent="0.4">
      <c r="A3322" t="s">
        <v>241</v>
      </c>
      <c r="B3322" t="s">
        <v>240</v>
      </c>
      <c r="C3322">
        <f>INDEX(Categories!C:C,MATCH(D3322,Categories!D:D,0))</f>
        <v>23</v>
      </c>
      <c r="D3322" s="88" t="s">
        <v>52</v>
      </c>
      <c r="E3322">
        <v>200</v>
      </c>
    </row>
    <row r="3323" spans="1:5" x14ac:dyDescent="0.4">
      <c r="A3323" t="s">
        <v>241</v>
      </c>
      <c r="B3323" t="s">
        <v>240</v>
      </c>
      <c r="C3323">
        <f>INDEX(Categories!C:C,MATCH(D3323,Categories!D:D,0))</f>
        <v>24</v>
      </c>
      <c r="D3323" s="88" t="s">
        <v>53</v>
      </c>
      <c r="E3323">
        <v>0</v>
      </c>
    </row>
    <row r="3324" spans="1:5" x14ac:dyDescent="0.4">
      <c r="A3324" t="s">
        <v>241</v>
      </c>
      <c r="B3324" t="s">
        <v>240</v>
      </c>
      <c r="C3324">
        <f>INDEX(Categories!C:C,MATCH(D3324,Categories!D:D,0))</f>
        <v>25</v>
      </c>
      <c r="D3324" s="88" t="s">
        <v>56</v>
      </c>
      <c r="E3324">
        <v>3905</v>
      </c>
    </row>
    <row r="3325" spans="1:5" x14ac:dyDescent="0.4">
      <c r="A3325" t="s">
        <v>241</v>
      </c>
      <c r="B3325" t="s">
        <v>240</v>
      </c>
      <c r="C3325">
        <f>INDEX(Categories!C:C,MATCH(D3325,Categories!D:D,0))</f>
        <v>5</v>
      </c>
      <c r="D3325" s="88" t="s">
        <v>32</v>
      </c>
      <c r="E3325">
        <v>32701</v>
      </c>
    </row>
    <row r="3326" spans="1:5" x14ac:dyDescent="0.4">
      <c r="A3326" t="s">
        <v>241</v>
      </c>
      <c r="B3326" t="s">
        <v>240</v>
      </c>
      <c r="C3326">
        <f>INDEX(Categories!C:C,MATCH(D3326,Categories!D:D,0))</f>
        <v>8</v>
      </c>
      <c r="D3326" s="88" t="s">
        <v>36</v>
      </c>
      <c r="E3326">
        <v>8060</v>
      </c>
    </row>
    <row r="3327" spans="1:5" x14ac:dyDescent="0.4">
      <c r="A3327" t="s">
        <v>241</v>
      </c>
      <c r="B3327" t="s">
        <v>240</v>
      </c>
      <c r="C3327">
        <f>INDEX(Categories!C:C,MATCH(D3327,Categories!D:D,0))</f>
        <v>9</v>
      </c>
      <c r="D3327" s="88" t="s">
        <v>37</v>
      </c>
      <c r="E3327">
        <v>0</v>
      </c>
    </row>
    <row r="3328" spans="1:5" x14ac:dyDescent="0.4">
      <c r="A3328" t="s">
        <v>241</v>
      </c>
      <c r="B3328" t="s">
        <v>240</v>
      </c>
      <c r="C3328">
        <f>INDEX(Categories!C:C,MATCH(D3328,Categories!D:D,0))</f>
        <v>11</v>
      </c>
      <c r="D3328" s="88" t="s">
        <v>601</v>
      </c>
      <c r="E3328">
        <v>0</v>
      </c>
    </row>
    <row r="3329" spans="1:5" x14ac:dyDescent="0.4">
      <c r="A3329" t="s">
        <v>241</v>
      </c>
      <c r="B3329" t="s">
        <v>240</v>
      </c>
      <c r="C3329">
        <f>INDEX(Categories!C:C,MATCH(D3329,Categories!D:D,0))</f>
        <v>12</v>
      </c>
      <c r="D3329" s="88" t="s">
        <v>602</v>
      </c>
      <c r="E3329">
        <v>0</v>
      </c>
    </row>
    <row r="3330" spans="1:5" x14ac:dyDescent="0.4">
      <c r="A3330" t="s">
        <v>241</v>
      </c>
      <c r="B3330" t="s">
        <v>240</v>
      </c>
      <c r="C3330">
        <f>INDEX(Categories!C:C,MATCH(D3330,Categories!D:D,0))</f>
        <v>13</v>
      </c>
      <c r="D3330" s="88" t="s">
        <v>604</v>
      </c>
      <c r="E3330">
        <v>0</v>
      </c>
    </row>
    <row r="3331" spans="1:5" x14ac:dyDescent="0.4">
      <c r="A3331" t="s">
        <v>241</v>
      </c>
      <c r="B3331" t="s">
        <v>240</v>
      </c>
      <c r="C3331">
        <f>INDEX(Categories!C:C,MATCH(D3331,Categories!D:D,0))</f>
        <v>14</v>
      </c>
      <c r="D3331" s="88" t="s">
        <v>41</v>
      </c>
      <c r="E3331">
        <v>0</v>
      </c>
    </row>
    <row r="3332" spans="1:5" x14ac:dyDescent="0.4">
      <c r="A3332" t="s">
        <v>241</v>
      </c>
      <c r="B3332" t="s">
        <v>240</v>
      </c>
      <c r="C3332">
        <f>INDEX(Categories!C:C,MATCH(D3332,Categories!D:D,0))</f>
        <v>19</v>
      </c>
      <c r="D3332" s="88" t="s">
        <v>48</v>
      </c>
      <c r="E3332">
        <v>0</v>
      </c>
    </row>
    <row r="3333" spans="1:5" x14ac:dyDescent="0.4">
      <c r="A3333" t="s">
        <v>241</v>
      </c>
      <c r="B3333" t="s">
        <v>240</v>
      </c>
      <c r="C3333">
        <f>INDEX(Categories!C:C,MATCH(D3333,Categories!D:D,0))</f>
        <v>26</v>
      </c>
      <c r="D3333" s="88" t="s">
        <v>57</v>
      </c>
      <c r="E3333">
        <v>0</v>
      </c>
    </row>
    <row r="3334" spans="1:5" x14ac:dyDescent="0.4">
      <c r="A3334" t="s">
        <v>241</v>
      </c>
      <c r="B3334" t="s">
        <v>240</v>
      </c>
      <c r="C3334">
        <f>INDEX(Categories!C:C,MATCH(D3334,Categories!D:D,0))</f>
        <v>27</v>
      </c>
      <c r="D3334" s="88" t="s">
        <v>58</v>
      </c>
      <c r="E3334">
        <v>0</v>
      </c>
    </row>
    <row r="3335" spans="1:5" x14ac:dyDescent="0.4">
      <c r="A3335" t="s">
        <v>241</v>
      </c>
      <c r="B3335" t="s">
        <v>240</v>
      </c>
      <c r="C3335">
        <f>INDEX(Categories!C:C,MATCH(D3335,Categories!D:D,0))</f>
        <v>28</v>
      </c>
      <c r="D3335" s="88" t="s">
        <v>59</v>
      </c>
      <c r="E3335">
        <v>0</v>
      </c>
    </row>
    <row r="3336" spans="1:5" x14ac:dyDescent="0.4">
      <c r="A3336" t="s">
        <v>241</v>
      </c>
      <c r="B3336" t="s">
        <v>240</v>
      </c>
      <c r="C3336">
        <f>INDEX(Categories!C:C,MATCH(D3336,Categories!D:D,0))</f>
        <v>29</v>
      </c>
      <c r="D3336" s="88" t="s">
        <v>92</v>
      </c>
      <c r="E3336">
        <v>90428</v>
      </c>
    </row>
    <row r="3337" spans="1:5" x14ac:dyDescent="0.4">
      <c r="A3337" t="s">
        <v>271</v>
      </c>
      <c r="B3337" t="s">
        <v>270</v>
      </c>
      <c r="C3337">
        <f>INDEX(Categories!C:C,MATCH(D3337,Categories!D:D,0))</f>
        <v>1</v>
      </c>
      <c r="D3337" s="88" t="s">
        <v>595</v>
      </c>
      <c r="E3337">
        <v>0</v>
      </c>
    </row>
    <row r="3338" spans="1:5" x14ac:dyDescent="0.4">
      <c r="A3338" t="s">
        <v>271</v>
      </c>
      <c r="B3338" t="s">
        <v>270</v>
      </c>
      <c r="C3338">
        <f>INDEX(Categories!C:C,MATCH(D3338,Categories!D:D,0))</f>
        <v>2</v>
      </c>
      <c r="D3338" s="88" t="s">
        <v>597</v>
      </c>
      <c r="E3338">
        <v>0</v>
      </c>
    </row>
    <row r="3339" spans="1:5" x14ac:dyDescent="0.4">
      <c r="A3339" t="s">
        <v>271</v>
      </c>
      <c r="B3339" t="s">
        <v>270</v>
      </c>
      <c r="C3339">
        <f>INDEX(Categories!C:C,MATCH(D3339,Categories!D:D,0))</f>
        <v>3</v>
      </c>
      <c r="D3339" s="88" t="s">
        <v>30</v>
      </c>
      <c r="E3339">
        <v>0</v>
      </c>
    </row>
    <row r="3340" spans="1:5" x14ac:dyDescent="0.4">
      <c r="A3340" t="s">
        <v>271</v>
      </c>
      <c r="B3340" t="s">
        <v>270</v>
      </c>
      <c r="C3340">
        <f>INDEX(Categories!C:C,MATCH(D3340,Categories!D:D,0))</f>
        <v>4</v>
      </c>
      <c r="D3340" s="88" t="s">
        <v>31</v>
      </c>
      <c r="E3340">
        <v>1280</v>
      </c>
    </row>
    <row r="3341" spans="1:5" x14ac:dyDescent="0.4">
      <c r="A3341" t="s">
        <v>271</v>
      </c>
      <c r="B3341" t="s">
        <v>270</v>
      </c>
      <c r="C3341">
        <f>INDEX(Categories!C:C,MATCH(D3341,Categories!D:D,0))</f>
        <v>6</v>
      </c>
      <c r="D3341" s="88" t="s">
        <v>34</v>
      </c>
      <c r="E3341">
        <v>0</v>
      </c>
    </row>
    <row r="3342" spans="1:5" x14ac:dyDescent="0.4">
      <c r="A3342" t="s">
        <v>271</v>
      </c>
      <c r="B3342" t="s">
        <v>270</v>
      </c>
      <c r="C3342">
        <f>INDEX(Categories!C:C,MATCH(D3342,Categories!D:D,0))</f>
        <v>7</v>
      </c>
      <c r="D3342" s="88" t="s">
        <v>35</v>
      </c>
      <c r="E3342">
        <v>10803</v>
      </c>
    </row>
    <row r="3343" spans="1:5" x14ac:dyDescent="0.4">
      <c r="A3343" t="s">
        <v>271</v>
      </c>
      <c r="B3343" t="s">
        <v>270</v>
      </c>
      <c r="C3343">
        <f>INDEX(Categories!C:C,MATCH(D3343,Categories!D:D,0))</f>
        <v>10</v>
      </c>
      <c r="D3343" s="88" t="s">
        <v>38</v>
      </c>
      <c r="E3343">
        <v>3183</v>
      </c>
    </row>
    <row r="3344" spans="1:5" x14ac:dyDescent="0.4">
      <c r="A3344" t="s">
        <v>271</v>
      </c>
      <c r="B3344" t="s">
        <v>270</v>
      </c>
      <c r="C3344">
        <f>INDEX(Categories!C:C,MATCH(D3344,Categories!D:D,0))</f>
        <v>15</v>
      </c>
      <c r="D3344" s="88" t="s">
        <v>42</v>
      </c>
      <c r="E3344">
        <v>0</v>
      </c>
    </row>
    <row r="3345" spans="1:5" x14ac:dyDescent="0.4">
      <c r="A3345" t="s">
        <v>271</v>
      </c>
      <c r="B3345" t="s">
        <v>270</v>
      </c>
      <c r="C3345">
        <f>INDEX(Categories!C:C,MATCH(D3345,Categories!D:D,0))</f>
        <v>16</v>
      </c>
      <c r="D3345" s="88" t="s">
        <v>45</v>
      </c>
      <c r="E3345">
        <v>0</v>
      </c>
    </row>
    <row r="3346" spans="1:5" x14ac:dyDescent="0.4">
      <c r="A3346" t="s">
        <v>271</v>
      </c>
      <c r="B3346" t="s">
        <v>270</v>
      </c>
      <c r="C3346">
        <f>INDEX(Categories!C:C,MATCH(D3346,Categories!D:D,0))</f>
        <v>17</v>
      </c>
      <c r="D3346" s="88" t="s">
        <v>46</v>
      </c>
      <c r="E3346">
        <v>0</v>
      </c>
    </row>
    <row r="3347" spans="1:5" x14ac:dyDescent="0.4">
      <c r="A3347" t="s">
        <v>271</v>
      </c>
      <c r="B3347" t="s">
        <v>270</v>
      </c>
      <c r="C3347">
        <f>INDEX(Categories!C:C,MATCH(D3347,Categories!D:D,0))</f>
        <v>18</v>
      </c>
      <c r="D3347" s="88" t="s">
        <v>47</v>
      </c>
      <c r="E3347">
        <v>0</v>
      </c>
    </row>
    <row r="3348" spans="1:5" x14ac:dyDescent="0.4">
      <c r="A3348" t="s">
        <v>271</v>
      </c>
      <c r="B3348" t="s">
        <v>270</v>
      </c>
      <c r="C3348">
        <f>INDEX(Categories!C:C,MATCH(D3348,Categories!D:D,0))</f>
        <v>20</v>
      </c>
      <c r="D3348" s="88" t="s">
        <v>49</v>
      </c>
      <c r="E3348">
        <v>0</v>
      </c>
    </row>
    <row r="3349" spans="1:5" x14ac:dyDescent="0.4">
      <c r="A3349" t="s">
        <v>271</v>
      </c>
      <c r="B3349" t="s">
        <v>270</v>
      </c>
      <c r="C3349">
        <f>INDEX(Categories!C:C,MATCH(D3349,Categories!D:D,0))</f>
        <v>21</v>
      </c>
      <c r="D3349" s="88" t="s">
        <v>50</v>
      </c>
      <c r="E3349">
        <v>0</v>
      </c>
    </row>
    <row r="3350" spans="1:5" x14ac:dyDescent="0.4">
      <c r="A3350" t="s">
        <v>271</v>
      </c>
      <c r="B3350" t="s">
        <v>270</v>
      </c>
      <c r="C3350">
        <f>INDEX(Categories!C:C,MATCH(D3350,Categories!D:D,0))</f>
        <v>22</v>
      </c>
      <c r="D3350" s="88" t="s">
        <v>51</v>
      </c>
      <c r="E3350">
        <v>0</v>
      </c>
    </row>
    <row r="3351" spans="1:5" x14ac:dyDescent="0.4">
      <c r="A3351" t="s">
        <v>271</v>
      </c>
      <c r="B3351" t="s">
        <v>270</v>
      </c>
      <c r="C3351">
        <f>INDEX(Categories!C:C,MATCH(D3351,Categories!D:D,0))</f>
        <v>23</v>
      </c>
      <c r="D3351" s="88" t="s">
        <v>52</v>
      </c>
      <c r="E3351">
        <v>0</v>
      </c>
    </row>
    <row r="3352" spans="1:5" x14ac:dyDescent="0.4">
      <c r="A3352" t="s">
        <v>271</v>
      </c>
      <c r="B3352" t="s">
        <v>270</v>
      </c>
      <c r="C3352">
        <f>INDEX(Categories!C:C,MATCH(D3352,Categories!D:D,0))</f>
        <v>24</v>
      </c>
      <c r="D3352" s="88" t="s">
        <v>53</v>
      </c>
      <c r="E3352">
        <v>0</v>
      </c>
    </row>
    <row r="3353" spans="1:5" x14ac:dyDescent="0.4">
      <c r="A3353" t="s">
        <v>271</v>
      </c>
      <c r="B3353" t="s">
        <v>270</v>
      </c>
      <c r="C3353">
        <f>INDEX(Categories!C:C,MATCH(D3353,Categories!D:D,0))</f>
        <v>25</v>
      </c>
      <c r="D3353" s="88" t="s">
        <v>56</v>
      </c>
      <c r="E3353">
        <v>0</v>
      </c>
    </row>
    <row r="3354" spans="1:5" x14ac:dyDescent="0.4">
      <c r="A3354" t="s">
        <v>271</v>
      </c>
      <c r="B3354" t="s">
        <v>270</v>
      </c>
      <c r="C3354">
        <f>INDEX(Categories!C:C,MATCH(D3354,Categories!D:D,0))</f>
        <v>5</v>
      </c>
      <c r="D3354" s="88" t="s">
        <v>32</v>
      </c>
      <c r="E3354">
        <v>7700</v>
      </c>
    </row>
    <row r="3355" spans="1:5" x14ac:dyDescent="0.4">
      <c r="A3355" t="s">
        <v>271</v>
      </c>
      <c r="B3355" t="s">
        <v>270</v>
      </c>
      <c r="C3355">
        <f>INDEX(Categories!C:C,MATCH(D3355,Categories!D:D,0))</f>
        <v>8</v>
      </c>
      <c r="D3355" s="88" t="s">
        <v>36</v>
      </c>
      <c r="E3355">
        <v>0</v>
      </c>
    </row>
    <row r="3356" spans="1:5" x14ac:dyDescent="0.4">
      <c r="A3356" t="s">
        <v>271</v>
      </c>
      <c r="B3356" t="s">
        <v>270</v>
      </c>
      <c r="C3356">
        <f>INDEX(Categories!C:C,MATCH(D3356,Categories!D:D,0))</f>
        <v>9</v>
      </c>
      <c r="D3356" s="88" t="s">
        <v>37</v>
      </c>
      <c r="E3356">
        <v>0</v>
      </c>
    </row>
    <row r="3357" spans="1:5" x14ac:dyDescent="0.4">
      <c r="A3357" t="s">
        <v>271</v>
      </c>
      <c r="B3357" t="s">
        <v>270</v>
      </c>
      <c r="C3357">
        <f>INDEX(Categories!C:C,MATCH(D3357,Categories!D:D,0))</f>
        <v>11</v>
      </c>
      <c r="D3357" s="88" t="s">
        <v>601</v>
      </c>
      <c r="E3357">
        <v>0</v>
      </c>
    </row>
    <row r="3358" spans="1:5" x14ac:dyDescent="0.4">
      <c r="A3358" t="s">
        <v>271</v>
      </c>
      <c r="B3358" t="s">
        <v>270</v>
      </c>
      <c r="C3358">
        <f>INDEX(Categories!C:C,MATCH(D3358,Categories!D:D,0))</f>
        <v>12</v>
      </c>
      <c r="D3358" s="88" t="s">
        <v>602</v>
      </c>
      <c r="E3358">
        <v>0</v>
      </c>
    </row>
    <row r="3359" spans="1:5" x14ac:dyDescent="0.4">
      <c r="A3359" t="s">
        <v>271</v>
      </c>
      <c r="B3359" t="s">
        <v>270</v>
      </c>
      <c r="C3359">
        <f>INDEX(Categories!C:C,MATCH(D3359,Categories!D:D,0))</f>
        <v>13</v>
      </c>
      <c r="D3359" s="88" t="s">
        <v>604</v>
      </c>
      <c r="E3359">
        <v>0</v>
      </c>
    </row>
    <row r="3360" spans="1:5" x14ac:dyDescent="0.4">
      <c r="A3360" t="s">
        <v>271</v>
      </c>
      <c r="B3360" t="s">
        <v>270</v>
      </c>
      <c r="C3360">
        <f>INDEX(Categories!C:C,MATCH(D3360,Categories!D:D,0))</f>
        <v>14</v>
      </c>
      <c r="D3360" s="88" t="s">
        <v>41</v>
      </c>
      <c r="E3360">
        <v>0</v>
      </c>
    </row>
    <row r="3361" spans="1:5" x14ac:dyDescent="0.4">
      <c r="A3361" t="s">
        <v>271</v>
      </c>
      <c r="B3361" t="s">
        <v>270</v>
      </c>
      <c r="C3361">
        <f>INDEX(Categories!C:C,MATCH(D3361,Categories!D:D,0))</f>
        <v>19</v>
      </c>
      <c r="D3361" s="88" t="s">
        <v>48</v>
      </c>
      <c r="E3361">
        <v>0</v>
      </c>
    </row>
    <row r="3362" spans="1:5" x14ac:dyDescent="0.4">
      <c r="A3362" t="s">
        <v>271</v>
      </c>
      <c r="B3362" t="s">
        <v>270</v>
      </c>
      <c r="C3362">
        <f>INDEX(Categories!C:C,MATCH(D3362,Categories!D:D,0))</f>
        <v>26</v>
      </c>
      <c r="D3362" s="88" t="s">
        <v>57</v>
      </c>
      <c r="E3362">
        <v>0</v>
      </c>
    </row>
    <row r="3363" spans="1:5" x14ac:dyDescent="0.4">
      <c r="A3363" t="s">
        <v>271</v>
      </c>
      <c r="B3363" t="s">
        <v>270</v>
      </c>
      <c r="C3363">
        <f>INDEX(Categories!C:C,MATCH(D3363,Categories!D:D,0))</f>
        <v>27</v>
      </c>
      <c r="D3363" s="88" t="s">
        <v>58</v>
      </c>
      <c r="E3363">
        <v>0</v>
      </c>
    </row>
    <row r="3364" spans="1:5" x14ac:dyDescent="0.4">
      <c r="A3364" t="s">
        <v>271</v>
      </c>
      <c r="B3364" t="s">
        <v>270</v>
      </c>
      <c r="C3364">
        <f>INDEX(Categories!C:C,MATCH(D3364,Categories!D:D,0))</f>
        <v>28</v>
      </c>
      <c r="D3364" s="88" t="s">
        <v>59</v>
      </c>
      <c r="E3364">
        <v>0</v>
      </c>
    </row>
    <row r="3365" spans="1:5" x14ac:dyDescent="0.4">
      <c r="A3365" t="s">
        <v>271</v>
      </c>
      <c r="B3365" t="s">
        <v>270</v>
      </c>
      <c r="C3365">
        <f>INDEX(Categories!C:C,MATCH(D3365,Categories!D:D,0))</f>
        <v>29</v>
      </c>
      <c r="D3365" s="88" t="s">
        <v>92</v>
      </c>
      <c r="E3365">
        <v>63900</v>
      </c>
    </row>
    <row r="3366" spans="1:5" x14ac:dyDescent="0.4">
      <c r="A3366" t="s">
        <v>753</v>
      </c>
      <c r="B3366" t="s">
        <v>754</v>
      </c>
      <c r="C3366">
        <f>INDEX(Categories!C:C,MATCH(D3366,Categories!D:D,0))</f>
        <v>1</v>
      </c>
      <c r="D3366" s="88" t="s">
        <v>595</v>
      </c>
      <c r="E3366">
        <v>0</v>
      </c>
    </row>
    <row r="3367" spans="1:5" x14ac:dyDescent="0.4">
      <c r="A3367" t="s">
        <v>753</v>
      </c>
      <c r="B3367" t="s">
        <v>754</v>
      </c>
      <c r="C3367">
        <f>INDEX(Categories!C:C,MATCH(D3367,Categories!D:D,0))</f>
        <v>2</v>
      </c>
      <c r="D3367" s="88" t="s">
        <v>597</v>
      </c>
      <c r="E3367">
        <v>0</v>
      </c>
    </row>
    <row r="3368" spans="1:5" x14ac:dyDescent="0.4">
      <c r="A3368" t="s">
        <v>753</v>
      </c>
      <c r="B3368" t="s">
        <v>754</v>
      </c>
      <c r="C3368">
        <f>INDEX(Categories!C:C,MATCH(D3368,Categories!D:D,0))</f>
        <v>3</v>
      </c>
      <c r="D3368" s="88" t="s">
        <v>30</v>
      </c>
      <c r="E3368">
        <v>0</v>
      </c>
    </row>
    <row r="3369" spans="1:5" x14ac:dyDescent="0.4">
      <c r="A3369" t="s">
        <v>753</v>
      </c>
      <c r="B3369" t="s">
        <v>754</v>
      </c>
      <c r="C3369">
        <f>INDEX(Categories!C:C,MATCH(D3369,Categories!D:D,0))</f>
        <v>4</v>
      </c>
      <c r="D3369" s="88" t="s">
        <v>31</v>
      </c>
      <c r="E3369">
        <v>0</v>
      </c>
    </row>
    <row r="3370" spans="1:5" x14ac:dyDescent="0.4">
      <c r="A3370" t="s">
        <v>753</v>
      </c>
      <c r="B3370" t="s">
        <v>754</v>
      </c>
      <c r="C3370">
        <f>INDEX(Categories!C:C,MATCH(D3370,Categories!D:D,0))</f>
        <v>6</v>
      </c>
      <c r="D3370" s="88" t="s">
        <v>34</v>
      </c>
      <c r="E3370">
        <v>0</v>
      </c>
    </row>
    <row r="3371" spans="1:5" x14ac:dyDescent="0.4">
      <c r="A3371" t="s">
        <v>753</v>
      </c>
      <c r="B3371" t="s">
        <v>754</v>
      </c>
      <c r="C3371">
        <f>INDEX(Categories!C:C,MATCH(D3371,Categories!D:D,0))</f>
        <v>7</v>
      </c>
      <c r="D3371" s="88" t="s">
        <v>35</v>
      </c>
      <c r="E3371">
        <v>0</v>
      </c>
    </row>
    <row r="3372" spans="1:5" x14ac:dyDescent="0.4">
      <c r="A3372" t="s">
        <v>753</v>
      </c>
      <c r="B3372" t="s">
        <v>754</v>
      </c>
      <c r="C3372">
        <f>INDEX(Categories!C:C,MATCH(D3372,Categories!D:D,0))</f>
        <v>10</v>
      </c>
      <c r="D3372" s="88" t="s">
        <v>38</v>
      </c>
      <c r="E3372">
        <v>0</v>
      </c>
    </row>
    <row r="3373" spans="1:5" x14ac:dyDescent="0.4">
      <c r="A3373" t="s">
        <v>753</v>
      </c>
      <c r="B3373" t="s">
        <v>754</v>
      </c>
      <c r="C3373">
        <f>INDEX(Categories!C:C,MATCH(D3373,Categories!D:D,0))</f>
        <v>15</v>
      </c>
      <c r="D3373" s="88" t="s">
        <v>42</v>
      </c>
      <c r="E3373">
        <v>0</v>
      </c>
    </row>
    <row r="3374" spans="1:5" x14ac:dyDescent="0.4">
      <c r="A3374" t="s">
        <v>753</v>
      </c>
      <c r="B3374" t="s">
        <v>754</v>
      </c>
      <c r="C3374">
        <f>INDEX(Categories!C:C,MATCH(D3374,Categories!D:D,0))</f>
        <v>16</v>
      </c>
      <c r="D3374" s="88" t="s">
        <v>45</v>
      </c>
      <c r="E3374">
        <v>0</v>
      </c>
    </row>
    <row r="3375" spans="1:5" x14ac:dyDescent="0.4">
      <c r="A3375" t="s">
        <v>753</v>
      </c>
      <c r="B3375" t="s">
        <v>754</v>
      </c>
      <c r="C3375">
        <f>INDEX(Categories!C:C,MATCH(D3375,Categories!D:D,0))</f>
        <v>17</v>
      </c>
      <c r="D3375" s="88" t="s">
        <v>46</v>
      </c>
      <c r="E3375">
        <v>0</v>
      </c>
    </row>
    <row r="3376" spans="1:5" x14ac:dyDescent="0.4">
      <c r="A3376" t="s">
        <v>753</v>
      </c>
      <c r="B3376" t="s">
        <v>754</v>
      </c>
      <c r="C3376">
        <f>INDEX(Categories!C:C,MATCH(D3376,Categories!D:D,0))</f>
        <v>18</v>
      </c>
      <c r="D3376" s="88" t="s">
        <v>47</v>
      </c>
      <c r="E3376">
        <v>0</v>
      </c>
    </row>
    <row r="3377" spans="1:5" x14ac:dyDescent="0.4">
      <c r="A3377" t="s">
        <v>753</v>
      </c>
      <c r="B3377" t="s">
        <v>754</v>
      </c>
      <c r="C3377">
        <f>INDEX(Categories!C:C,MATCH(D3377,Categories!D:D,0))</f>
        <v>20</v>
      </c>
      <c r="D3377" s="88" t="s">
        <v>49</v>
      </c>
      <c r="E3377">
        <v>0</v>
      </c>
    </row>
    <row r="3378" spans="1:5" x14ac:dyDescent="0.4">
      <c r="A3378" t="s">
        <v>753</v>
      </c>
      <c r="B3378" t="s">
        <v>754</v>
      </c>
      <c r="C3378">
        <f>INDEX(Categories!C:C,MATCH(D3378,Categories!D:D,0))</f>
        <v>21</v>
      </c>
      <c r="D3378" s="88" t="s">
        <v>50</v>
      </c>
      <c r="E3378">
        <v>0</v>
      </c>
    </row>
    <row r="3379" spans="1:5" x14ac:dyDescent="0.4">
      <c r="A3379" t="s">
        <v>753</v>
      </c>
      <c r="B3379" t="s">
        <v>754</v>
      </c>
      <c r="C3379">
        <f>INDEX(Categories!C:C,MATCH(D3379,Categories!D:D,0))</f>
        <v>22</v>
      </c>
      <c r="D3379" s="88" t="s">
        <v>51</v>
      </c>
      <c r="E3379">
        <v>0</v>
      </c>
    </row>
    <row r="3380" spans="1:5" x14ac:dyDescent="0.4">
      <c r="A3380" t="s">
        <v>753</v>
      </c>
      <c r="B3380" t="s">
        <v>754</v>
      </c>
      <c r="C3380">
        <f>INDEX(Categories!C:C,MATCH(D3380,Categories!D:D,0))</f>
        <v>23</v>
      </c>
      <c r="D3380" s="88" t="s">
        <v>52</v>
      </c>
      <c r="E3380">
        <v>0</v>
      </c>
    </row>
    <row r="3381" spans="1:5" x14ac:dyDescent="0.4">
      <c r="A3381" t="s">
        <v>753</v>
      </c>
      <c r="B3381" t="s">
        <v>754</v>
      </c>
      <c r="C3381">
        <f>INDEX(Categories!C:C,MATCH(D3381,Categories!D:D,0))</f>
        <v>24</v>
      </c>
      <c r="D3381" s="88" t="s">
        <v>53</v>
      </c>
      <c r="E3381">
        <v>0</v>
      </c>
    </row>
    <row r="3382" spans="1:5" x14ac:dyDescent="0.4">
      <c r="A3382" t="s">
        <v>753</v>
      </c>
      <c r="B3382" t="s">
        <v>754</v>
      </c>
      <c r="C3382">
        <f>INDEX(Categories!C:C,MATCH(D3382,Categories!D:D,0))</f>
        <v>25</v>
      </c>
      <c r="D3382" s="88" t="s">
        <v>56</v>
      </c>
      <c r="E3382">
        <v>0</v>
      </c>
    </row>
    <row r="3383" spans="1:5" x14ac:dyDescent="0.4">
      <c r="A3383" t="s">
        <v>753</v>
      </c>
      <c r="B3383" t="s">
        <v>754</v>
      </c>
      <c r="C3383">
        <f>INDEX(Categories!C:C,MATCH(D3383,Categories!D:D,0))</f>
        <v>5</v>
      </c>
      <c r="D3383" s="88" t="s">
        <v>32</v>
      </c>
      <c r="E3383">
        <v>0</v>
      </c>
    </row>
    <row r="3384" spans="1:5" x14ac:dyDescent="0.4">
      <c r="A3384" t="s">
        <v>753</v>
      </c>
      <c r="B3384" t="s">
        <v>754</v>
      </c>
      <c r="C3384">
        <f>INDEX(Categories!C:C,MATCH(D3384,Categories!D:D,0))</f>
        <v>8</v>
      </c>
      <c r="D3384" s="88" t="s">
        <v>36</v>
      </c>
      <c r="E3384">
        <v>0</v>
      </c>
    </row>
    <row r="3385" spans="1:5" x14ac:dyDescent="0.4">
      <c r="A3385" t="s">
        <v>753</v>
      </c>
      <c r="B3385" t="s">
        <v>754</v>
      </c>
      <c r="C3385">
        <f>INDEX(Categories!C:C,MATCH(D3385,Categories!D:D,0))</f>
        <v>9</v>
      </c>
      <c r="D3385" s="88" t="s">
        <v>37</v>
      </c>
      <c r="E3385">
        <v>0</v>
      </c>
    </row>
    <row r="3386" spans="1:5" x14ac:dyDescent="0.4">
      <c r="A3386" t="s">
        <v>753</v>
      </c>
      <c r="B3386" t="s">
        <v>754</v>
      </c>
      <c r="C3386">
        <f>INDEX(Categories!C:C,MATCH(D3386,Categories!D:D,0))</f>
        <v>11</v>
      </c>
      <c r="D3386" s="88" t="s">
        <v>601</v>
      </c>
      <c r="E3386">
        <v>0</v>
      </c>
    </row>
    <row r="3387" spans="1:5" x14ac:dyDescent="0.4">
      <c r="A3387" t="s">
        <v>753</v>
      </c>
      <c r="B3387" t="s">
        <v>754</v>
      </c>
      <c r="C3387">
        <f>INDEX(Categories!C:C,MATCH(D3387,Categories!D:D,0))</f>
        <v>12</v>
      </c>
      <c r="D3387" s="88" t="s">
        <v>602</v>
      </c>
      <c r="E3387">
        <v>0</v>
      </c>
    </row>
    <row r="3388" spans="1:5" x14ac:dyDescent="0.4">
      <c r="A3388" t="s">
        <v>753</v>
      </c>
      <c r="B3388" t="s">
        <v>754</v>
      </c>
      <c r="C3388">
        <f>INDEX(Categories!C:C,MATCH(D3388,Categories!D:D,0))</f>
        <v>13</v>
      </c>
      <c r="D3388" s="88" t="s">
        <v>604</v>
      </c>
      <c r="E3388">
        <v>0</v>
      </c>
    </row>
    <row r="3389" spans="1:5" x14ac:dyDescent="0.4">
      <c r="A3389" t="s">
        <v>753</v>
      </c>
      <c r="B3389" t="s">
        <v>754</v>
      </c>
      <c r="C3389">
        <f>INDEX(Categories!C:C,MATCH(D3389,Categories!D:D,0))</f>
        <v>14</v>
      </c>
      <c r="D3389" s="88" t="s">
        <v>41</v>
      </c>
      <c r="E3389">
        <v>0</v>
      </c>
    </row>
    <row r="3390" spans="1:5" x14ac:dyDescent="0.4">
      <c r="A3390" t="s">
        <v>753</v>
      </c>
      <c r="B3390" t="s">
        <v>754</v>
      </c>
      <c r="C3390">
        <f>INDEX(Categories!C:C,MATCH(D3390,Categories!D:D,0))</f>
        <v>19</v>
      </c>
      <c r="D3390" s="88" t="s">
        <v>48</v>
      </c>
      <c r="E3390">
        <v>0</v>
      </c>
    </row>
    <row r="3391" spans="1:5" x14ac:dyDescent="0.4">
      <c r="A3391" t="s">
        <v>753</v>
      </c>
      <c r="B3391" t="s">
        <v>754</v>
      </c>
      <c r="C3391">
        <f>INDEX(Categories!C:C,MATCH(D3391,Categories!D:D,0))</f>
        <v>26</v>
      </c>
      <c r="D3391" s="88" t="s">
        <v>57</v>
      </c>
      <c r="E3391">
        <v>0</v>
      </c>
    </row>
    <row r="3392" spans="1:5" x14ac:dyDescent="0.4">
      <c r="A3392" t="s">
        <v>753</v>
      </c>
      <c r="B3392" t="s">
        <v>754</v>
      </c>
      <c r="C3392">
        <f>INDEX(Categories!C:C,MATCH(D3392,Categories!D:D,0))</f>
        <v>27</v>
      </c>
      <c r="D3392" s="88" t="s">
        <v>58</v>
      </c>
      <c r="E3392">
        <v>0</v>
      </c>
    </row>
    <row r="3393" spans="1:5" x14ac:dyDescent="0.4">
      <c r="A3393" t="s">
        <v>753</v>
      </c>
      <c r="B3393" t="s">
        <v>754</v>
      </c>
      <c r="C3393">
        <f>INDEX(Categories!C:C,MATCH(D3393,Categories!D:D,0))</f>
        <v>28</v>
      </c>
      <c r="D3393" s="88" t="s">
        <v>59</v>
      </c>
      <c r="E3393">
        <v>0</v>
      </c>
    </row>
    <row r="3394" spans="1:5" x14ac:dyDescent="0.4">
      <c r="A3394" t="s">
        <v>753</v>
      </c>
      <c r="B3394" t="s">
        <v>754</v>
      </c>
      <c r="C3394">
        <f>INDEX(Categories!C:C,MATCH(D3394,Categories!D:D,0))</f>
        <v>29</v>
      </c>
      <c r="D3394" s="88" t="s">
        <v>92</v>
      </c>
      <c r="E3394">
        <v>0</v>
      </c>
    </row>
    <row r="3395" spans="1:5" x14ac:dyDescent="0.4">
      <c r="A3395" t="s">
        <v>755</v>
      </c>
      <c r="B3395" t="s">
        <v>756</v>
      </c>
      <c r="C3395">
        <f>INDEX(Categories!C:C,MATCH(D3395,Categories!D:D,0))</f>
        <v>1</v>
      </c>
      <c r="D3395" s="88" t="s">
        <v>595</v>
      </c>
      <c r="E3395">
        <v>0</v>
      </c>
    </row>
    <row r="3396" spans="1:5" x14ac:dyDescent="0.4">
      <c r="A3396" t="s">
        <v>755</v>
      </c>
      <c r="B3396" t="s">
        <v>756</v>
      </c>
      <c r="C3396">
        <f>INDEX(Categories!C:C,MATCH(D3396,Categories!D:D,0))</f>
        <v>2</v>
      </c>
      <c r="D3396" s="88" t="s">
        <v>597</v>
      </c>
      <c r="E3396">
        <v>0</v>
      </c>
    </row>
    <row r="3397" spans="1:5" x14ac:dyDescent="0.4">
      <c r="A3397" t="s">
        <v>755</v>
      </c>
      <c r="B3397" t="s">
        <v>756</v>
      </c>
      <c r="C3397">
        <f>INDEX(Categories!C:C,MATCH(D3397,Categories!D:D,0))</f>
        <v>3</v>
      </c>
      <c r="D3397" s="88" t="s">
        <v>30</v>
      </c>
      <c r="E3397">
        <v>0</v>
      </c>
    </row>
    <row r="3398" spans="1:5" x14ac:dyDescent="0.4">
      <c r="A3398" t="s">
        <v>755</v>
      </c>
      <c r="B3398" t="s">
        <v>756</v>
      </c>
      <c r="C3398">
        <f>INDEX(Categories!C:C,MATCH(D3398,Categories!D:D,0))</f>
        <v>4</v>
      </c>
      <c r="D3398" s="88" t="s">
        <v>31</v>
      </c>
      <c r="E3398">
        <v>0</v>
      </c>
    </row>
    <row r="3399" spans="1:5" x14ac:dyDescent="0.4">
      <c r="A3399" t="s">
        <v>755</v>
      </c>
      <c r="B3399" t="s">
        <v>756</v>
      </c>
      <c r="C3399">
        <f>INDEX(Categories!C:C,MATCH(D3399,Categories!D:D,0))</f>
        <v>6</v>
      </c>
      <c r="D3399" s="88" t="s">
        <v>34</v>
      </c>
      <c r="E3399">
        <v>0</v>
      </c>
    </row>
    <row r="3400" spans="1:5" x14ac:dyDescent="0.4">
      <c r="A3400" t="s">
        <v>755</v>
      </c>
      <c r="B3400" t="s">
        <v>756</v>
      </c>
      <c r="C3400">
        <f>INDEX(Categories!C:C,MATCH(D3400,Categories!D:D,0))</f>
        <v>7</v>
      </c>
      <c r="D3400" s="88" t="s">
        <v>35</v>
      </c>
      <c r="E3400">
        <v>0</v>
      </c>
    </row>
    <row r="3401" spans="1:5" x14ac:dyDescent="0.4">
      <c r="A3401" t="s">
        <v>755</v>
      </c>
      <c r="B3401" t="s">
        <v>756</v>
      </c>
      <c r="C3401">
        <f>INDEX(Categories!C:C,MATCH(D3401,Categories!D:D,0))</f>
        <v>10</v>
      </c>
      <c r="D3401" s="88" t="s">
        <v>38</v>
      </c>
      <c r="E3401">
        <v>0</v>
      </c>
    </row>
    <row r="3402" spans="1:5" x14ac:dyDescent="0.4">
      <c r="A3402" t="s">
        <v>755</v>
      </c>
      <c r="B3402" t="s">
        <v>756</v>
      </c>
      <c r="C3402">
        <f>INDEX(Categories!C:C,MATCH(D3402,Categories!D:D,0))</f>
        <v>15</v>
      </c>
      <c r="D3402" s="88" t="s">
        <v>42</v>
      </c>
      <c r="E3402">
        <v>0</v>
      </c>
    </row>
    <row r="3403" spans="1:5" x14ac:dyDescent="0.4">
      <c r="A3403" t="s">
        <v>755</v>
      </c>
      <c r="B3403" t="s">
        <v>756</v>
      </c>
      <c r="C3403">
        <f>INDEX(Categories!C:C,MATCH(D3403,Categories!D:D,0))</f>
        <v>16</v>
      </c>
      <c r="D3403" s="88" t="s">
        <v>45</v>
      </c>
      <c r="E3403">
        <v>0</v>
      </c>
    </row>
    <row r="3404" spans="1:5" x14ac:dyDescent="0.4">
      <c r="A3404" t="s">
        <v>755</v>
      </c>
      <c r="B3404" t="s">
        <v>756</v>
      </c>
      <c r="C3404">
        <f>INDEX(Categories!C:C,MATCH(D3404,Categories!D:D,0))</f>
        <v>17</v>
      </c>
      <c r="D3404" s="88" t="s">
        <v>46</v>
      </c>
      <c r="E3404">
        <v>0</v>
      </c>
    </row>
    <row r="3405" spans="1:5" x14ac:dyDescent="0.4">
      <c r="A3405" t="s">
        <v>755</v>
      </c>
      <c r="B3405" t="s">
        <v>756</v>
      </c>
      <c r="C3405">
        <f>INDEX(Categories!C:C,MATCH(D3405,Categories!D:D,0))</f>
        <v>18</v>
      </c>
      <c r="D3405" s="88" t="s">
        <v>47</v>
      </c>
      <c r="E3405">
        <v>0</v>
      </c>
    </row>
    <row r="3406" spans="1:5" x14ac:dyDescent="0.4">
      <c r="A3406" t="s">
        <v>755</v>
      </c>
      <c r="B3406" t="s">
        <v>756</v>
      </c>
      <c r="C3406">
        <f>INDEX(Categories!C:C,MATCH(D3406,Categories!D:D,0))</f>
        <v>20</v>
      </c>
      <c r="D3406" s="88" t="s">
        <v>49</v>
      </c>
      <c r="E3406">
        <v>0</v>
      </c>
    </row>
    <row r="3407" spans="1:5" x14ac:dyDescent="0.4">
      <c r="A3407" t="s">
        <v>755</v>
      </c>
      <c r="B3407" t="s">
        <v>756</v>
      </c>
      <c r="C3407">
        <f>INDEX(Categories!C:C,MATCH(D3407,Categories!D:D,0))</f>
        <v>21</v>
      </c>
      <c r="D3407" s="88" t="s">
        <v>50</v>
      </c>
      <c r="E3407">
        <v>0</v>
      </c>
    </row>
    <row r="3408" spans="1:5" x14ac:dyDescent="0.4">
      <c r="A3408" t="s">
        <v>755</v>
      </c>
      <c r="B3408" t="s">
        <v>756</v>
      </c>
      <c r="C3408">
        <f>INDEX(Categories!C:C,MATCH(D3408,Categories!D:D,0))</f>
        <v>22</v>
      </c>
      <c r="D3408" s="88" t="s">
        <v>51</v>
      </c>
      <c r="E3408">
        <v>0</v>
      </c>
    </row>
    <row r="3409" spans="1:5" x14ac:dyDescent="0.4">
      <c r="A3409" t="s">
        <v>755</v>
      </c>
      <c r="B3409" t="s">
        <v>756</v>
      </c>
      <c r="C3409">
        <f>INDEX(Categories!C:C,MATCH(D3409,Categories!D:D,0))</f>
        <v>23</v>
      </c>
      <c r="D3409" s="88" t="s">
        <v>52</v>
      </c>
      <c r="E3409">
        <v>0</v>
      </c>
    </row>
    <row r="3410" spans="1:5" x14ac:dyDescent="0.4">
      <c r="A3410" t="s">
        <v>755</v>
      </c>
      <c r="B3410" t="s">
        <v>756</v>
      </c>
      <c r="C3410">
        <f>INDEX(Categories!C:C,MATCH(D3410,Categories!D:D,0))</f>
        <v>24</v>
      </c>
      <c r="D3410" s="88" t="s">
        <v>53</v>
      </c>
      <c r="E3410">
        <v>0</v>
      </c>
    </row>
    <row r="3411" spans="1:5" x14ac:dyDescent="0.4">
      <c r="A3411" t="s">
        <v>755</v>
      </c>
      <c r="B3411" t="s">
        <v>756</v>
      </c>
      <c r="C3411">
        <f>INDEX(Categories!C:C,MATCH(D3411,Categories!D:D,0))</f>
        <v>25</v>
      </c>
      <c r="D3411" s="88" t="s">
        <v>56</v>
      </c>
      <c r="E3411">
        <v>0</v>
      </c>
    </row>
    <row r="3412" spans="1:5" x14ac:dyDescent="0.4">
      <c r="A3412" t="s">
        <v>755</v>
      </c>
      <c r="B3412" t="s">
        <v>756</v>
      </c>
      <c r="C3412">
        <f>INDEX(Categories!C:C,MATCH(D3412,Categories!D:D,0))</f>
        <v>5</v>
      </c>
      <c r="D3412" s="88" t="s">
        <v>32</v>
      </c>
      <c r="E3412">
        <v>0</v>
      </c>
    </row>
    <row r="3413" spans="1:5" x14ac:dyDescent="0.4">
      <c r="A3413" t="s">
        <v>755</v>
      </c>
      <c r="B3413" t="s">
        <v>756</v>
      </c>
      <c r="C3413">
        <f>INDEX(Categories!C:C,MATCH(D3413,Categories!D:D,0))</f>
        <v>8</v>
      </c>
      <c r="D3413" s="88" t="s">
        <v>36</v>
      </c>
      <c r="E3413">
        <v>0</v>
      </c>
    </row>
    <row r="3414" spans="1:5" x14ac:dyDescent="0.4">
      <c r="A3414" t="s">
        <v>755</v>
      </c>
      <c r="B3414" t="s">
        <v>756</v>
      </c>
      <c r="C3414">
        <f>INDEX(Categories!C:C,MATCH(D3414,Categories!D:D,0))</f>
        <v>9</v>
      </c>
      <c r="D3414" s="88" t="s">
        <v>37</v>
      </c>
      <c r="E3414">
        <v>0</v>
      </c>
    </row>
    <row r="3415" spans="1:5" x14ac:dyDescent="0.4">
      <c r="A3415" t="s">
        <v>755</v>
      </c>
      <c r="B3415" t="s">
        <v>756</v>
      </c>
      <c r="C3415">
        <f>INDEX(Categories!C:C,MATCH(D3415,Categories!D:D,0))</f>
        <v>11</v>
      </c>
      <c r="D3415" s="88" t="s">
        <v>601</v>
      </c>
      <c r="E3415">
        <v>0</v>
      </c>
    </row>
    <row r="3416" spans="1:5" x14ac:dyDescent="0.4">
      <c r="A3416" t="s">
        <v>755</v>
      </c>
      <c r="B3416" t="s">
        <v>756</v>
      </c>
      <c r="C3416">
        <f>INDEX(Categories!C:C,MATCH(D3416,Categories!D:D,0))</f>
        <v>12</v>
      </c>
      <c r="D3416" s="88" t="s">
        <v>602</v>
      </c>
      <c r="E3416">
        <v>0</v>
      </c>
    </row>
    <row r="3417" spans="1:5" x14ac:dyDescent="0.4">
      <c r="A3417" t="s">
        <v>755</v>
      </c>
      <c r="B3417" t="s">
        <v>756</v>
      </c>
      <c r="C3417">
        <f>INDEX(Categories!C:C,MATCH(D3417,Categories!D:D,0))</f>
        <v>13</v>
      </c>
      <c r="D3417" s="88" t="s">
        <v>604</v>
      </c>
      <c r="E3417">
        <v>0</v>
      </c>
    </row>
    <row r="3418" spans="1:5" x14ac:dyDescent="0.4">
      <c r="A3418" t="s">
        <v>755</v>
      </c>
      <c r="B3418" t="s">
        <v>756</v>
      </c>
      <c r="C3418">
        <f>INDEX(Categories!C:C,MATCH(D3418,Categories!D:D,0))</f>
        <v>14</v>
      </c>
      <c r="D3418" s="88" t="s">
        <v>41</v>
      </c>
      <c r="E3418">
        <v>0</v>
      </c>
    </row>
    <row r="3419" spans="1:5" x14ac:dyDescent="0.4">
      <c r="A3419" t="s">
        <v>755</v>
      </c>
      <c r="B3419" t="s">
        <v>756</v>
      </c>
      <c r="C3419">
        <f>INDEX(Categories!C:C,MATCH(D3419,Categories!D:D,0))</f>
        <v>19</v>
      </c>
      <c r="D3419" s="88" t="s">
        <v>48</v>
      </c>
      <c r="E3419">
        <v>0</v>
      </c>
    </row>
    <row r="3420" spans="1:5" x14ac:dyDescent="0.4">
      <c r="A3420" t="s">
        <v>755</v>
      </c>
      <c r="B3420" t="s">
        <v>756</v>
      </c>
      <c r="C3420">
        <f>INDEX(Categories!C:C,MATCH(D3420,Categories!D:D,0))</f>
        <v>26</v>
      </c>
      <c r="D3420" s="88" t="s">
        <v>57</v>
      </c>
      <c r="E3420">
        <v>0</v>
      </c>
    </row>
    <row r="3421" spans="1:5" x14ac:dyDescent="0.4">
      <c r="A3421" t="s">
        <v>755</v>
      </c>
      <c r="B3421" t="s">
        <v>756</v>
      </c>
      <c r="C3421">
        <f>INDEX(Categories!C:C,MATCH(D3421,Categories!D:D,0))</f>
        <v>27</v>
      </c>
      <c r="D3421" s="88" t="s">
        <v>58</v>
      </c>
      <c r="E3421">
        <v>0</v>
      </c>
    </row>
    <row r="3422" spans="1:5" x14ac:dyDescent="0.4">
      <c r="A3422" t="s">
        <v>755</v>
      </c>
      <c r="B3422" t="s">
        <v>756</v>
      </c>
      <c r="C3422">
        <f>INDEX(Categories!C:C,MATCH(D3422,Categories!D:D,0))</f>
        <v>28</v>
      </c>
      <c r="D3422" s="88" t="s">
        <v>59</v>
      </c>
      <c r="E3422">
        <v>0</v>
      </c>
    </row>
    <row r="3423" spans="1:5" x14ac:dyDescent="0.4">
      <c r="A3423" t="s">
        <v>755</v>
      </c>
      <c r="B3423" t="s">
        <v>756</v>
      </c>
      <c r="C3423">
        <f>INDEX(Categories!C:C,MATCH(D3423,Categories!D:D,0))</f>
        <v>29</v>
      </c>
      <c r="D3423" s="88" t="s">
        <v>92</v>
      </c>
      <c r="E3423">
        <v>0</v>
      </c>
    </row>
    <row r="3424" spans="1:5" x14ac:dyDescent="0.4">
      <c r="A3424" t="s">
        <v>275</v>
      </c>
      <c r="B3424" t="s">
        <v>274</v>
      </c>
      <c r="C3424">
        <f>INDEX(Categories!C:C,MATCH(D3424,Categories!D:D,0))</f>
        <v>1</v>
      </c>
      <c r="D3424" s="88" t="s">
        <v>595</v>
      </c>
      <c r="E3424">
        <v>0</v>
      </c>
    </row>
    <row r="3425" spans="1:5" x14ac:dyDescent="0.4">
      <c r="A3425" t="s">
        <v>275</v>
      </c>
      <c r="B3425" t="s">
        <v>274</v>
      </c>
      <c r="C3425">
        <f>INDEX(Categories!C:C,MATCH(D3425,Categories!D:D,0))</f>
        <v>2</v>
      </c>
      <c r="D3425" s="88" t="s">
        <v>597</v>
      </c>
      <c r="E3425">
        <v>0</v>
      </c>
    </row>
    <row r="3426" spans="1:5" x14ac:dyDescent="0.4">
      <c r="A3426" t="s">
        <v>275</v>
      </c>
      <c r="B3426" t="s">
        <v>274</v>
      </c>
      <c r="C3426">
        <f>INDEX(Categories!C:C,MATCH(D3426,Categories!D:D,0))</f>
        <v>3</v>
      </c>
      <c r="D3426" s="88" t="s">
        <v>30</v>
      </c>
      <c r="E3426">
        <v>1752</v>
      </c>
    </row>
    <row r="3427" spans="1:5" x14ac:dyDescent="0.4">
      <c r="A3427" t="s">
        <v>275</v>
      </c>
      <c r="B3427" t="s">
        <v>274</v>
      </c>
      <c r="C3427">
        <f>INDEX(Categories!C:C,MATCH(D3427,Categories!D:D,0))</f>
        <v>4</v>
      </c>
      <c r="D3427" s="88" t="s">
        <v>31</v>
      </c>
      <c r="E3427">
        <v>0</v>
      </c>
    </row>
    <row r="3428" spans="1:5" x14ac:dyDescent="0.4">
      <c r="A3428" t="s">
        <v>275</v>
      </c>
      <c r="B3428" t="s">
        <v>274</v>
      </c>
      <c r="C3428">
        <f>INDEX(Categories!C:C,MATCH(D3428,Categories!D:D,0))</f>
        <v>6</v>
      </c>
      <c r="D3428" s="88" t="s">
        <v>34</v>
      </c>
      <c r="E3428">
        <v>865</v>
      </c>
    </row>
    <row r="3429" spans="1:5" x14ac:dyDescent="0.4">
      <c r="A3429" t="s">
        <v>275</v>
      </c>
      <c r="B3429" t="s">
        <v>274</v>
      </c>
      <c r="C3429">
        <f>INDEX(Categories!C:C,MATCH(D3429,Categories!D:D,0))</f>
        <v>7</v>
      </c>
      <c r="D3429" s="88" t="s">
        <v>35</v>
      </c>
      <c r="E3429">
        <v>1695</v>
      </c>
    </row>
    <row r="3430" spans="1:5" x14ac:dyDescent="0.4">
      <c r="A3430" t="s">
        <v>275</v>
      </c>
      <c r="B3430" t="s">
        <v>274</v>
      </c>
      <c r="C3430">
        <f>INDEX(Categories!C:C,MATCH(D3430,Categories!D:D,0))</f>
        <v>10</v>
      </c>
      <c r="D3430" s="88" t="s">
        <v>38</v>
      </c>
      <c r="E3430">
        <v>23851</v>
      </c>
    </row>
    <row r="3431" spans="1:5" x14ac:dyDescent="0.4">
      <c r="A3431" t="s">
        <v>275</v>
      </c>
      <c r="B3431" t="s">
        <v>274</v>
      </c>
      <c r="C3431">
        <f>INDEX(Categories!C:C,MATCH(D3431,Categories!D:D,0))</f>
        <v>15</v>
      </c>
      <c r="D3431" s="88" t="s">
        <v>42</v>
      </c>
      <c r="E3431">
        <v>0</v>
      </c>
    </row>
    <row r="3432" spans="1:5" x14ac:dyDescent="0.4">
      <c r="A3432" t="s">
        <v>275</v>
      </c>
      <c r="B3432" t="s">
        <v>274</v>
      </c>
      <c r="C3432">
        <f>INDEX(Categories!C:C,MATCH(D3432,Categories!D:D,0))</f>
        <v>16</v>
      </c>
      <c r="D3432" s="88" t="s">
        <v>45</v>
      </c>
      <c r="E3432">
        <v>7014</v>
      </c>
    </row>
    <row r="3433" spans="1:5" x14ac:dyDescent="0.4">
      <c r="A3433" t="s">
        <v>275</v>
      </c>
      <c r="B3433" t="s">
        <v>274</v>
      </c>
      <c r="C3433">
        <f>INDEX(Categories!C:C,MATCH(D3433,Categories!D:D,0))</f>
        <v>17</v>
      </c>
      <c r="D3433" s="88" t="s">
        <v>46</v>
      </c>
      <c r="E3433">
        <v>0</v>
      </c>
    </row>
    <row r="3434" spans="1:5" x14ac:dyDescent="0.4">
      <c r="A3434" t="s">
        <v>275</v>
      </c>
      <c r="B3434" t="s">
        <v>274</v>
      </c>
      <c r="C3434">
        <f>INDEX(Categories!C:C,MATCH(D3434,Categories!D:D,0))</f>
        <v>18</v>
      </c>
      <c r="D3434" s="88" t="s">
        <v>47</v>
      </c>
      <c r="E3434">
        <v>0</v>
      </c>
    </row>
    <row r="3435" spans="1:5" x14ac:dyDescent="0.4">
      <c r="A3435" t="s">
        <v>275</v>
      </c>
      <c r="B3435" t="s">
        <v>274</v>
      </c>
      <c r="C3435">
        <f>INDEX(Categories!C:C,MATCH(D3435,Categories!D:D,0))</f>
        <v>20</v>
      </c>
      <c r="D3435" s="88" t="s">
        <v>49</v>
      </c>
      <c r="E3435">
        <v>0</v>
      </c>
    </row>
    <row r="3436" spans="1:5" x14ac:dyDescent="0.4">
      <c r="A3436" t="s">
        <v>275</v>
      </c>
      <c r="B3436" t="s">
        <v>274</v>
      </c>
      <c r="C3436">
        <f>INDEX(Categories!C:C,MATCH(D3436,Categories!D:D,0))</f>
        <v>21</v>
      </c>
      <c r="D3436" s="88" t="s">
        <v>50</v>
      </c>
      <c r="E3436">
        <v>0</v>
      </c>
    </row>
    <row r="3437" spans="1:5" x14ac:dyDescent="0.4">
      <c r="A3437" t="s">
        <v>275</v>
      </c>
      <c r="B3437" t="s">
        <v>274</v>
      </c>
      <c r="C3437">
        <f>INDEX(Categories!C:C,MATCH(D3437,Categories!D:D,0))</f>
        <v>22</v>
      </c>
      <c r="D3437" s="88" t="s">
        <v>51</v>
      </c>
      <c r="E3437">
        <v>4705</v>
      </c>
    </row>
    <row r="3438" spans="1:5" x14ac:dyDescent="0.4">
      <c r="A3438" t="s">
        <v>275</v>
      </c>
      <c r="B3438" t="s">
        <v>274</v>
      </c>
      <c r="C3438">
        <f>INDEX(Categories!C:C,MATCH(D3438,Categories!D:D,0))</f>
        <v>23</v>
      </c>
      <c r="D3438" s="88" t="s">
        <v>52</v>
      </c>
      <c r="E3438">
        <v>0</v>
      </c>
    </row>
    <row r="3439" spans="1:5" x14ac:dyDescent="0.4">
      <c r="A3439" t="s">
        <v>275</v>
      </c>
      <c r="B3439" t="s">
        <v>274</v>
      </c>
      <c r="C3439">
        <f>INDEX(Categories!C:C,MATCH(D3439,Categories!D:D,0))</f>
        <v>24</v>
      </c>
      <c r="D3439" s="88" t="s">
        <v>53</v>
      </c>
      <c r="E3439">
        <v>14400</v>
      </c>
    </row>
    <row r="3440" spans="1:5" x14ac:dyDescent="0.4">
      <c r="A3440" t="s">
        <v>275</v>
      </c>
      <c r="B3440" t="s">
        <v>274</v>
      </c>
      <c r="C3440">
        <f>INDEX(Categories!C:C,MATCH(D3440,Categories!D:D,0))</f>
        <v>25</v>
      </c>
      <c r="D3440" s="88" t="s">
        <v>56</v>
      </c>
      <c r="E3440">
        <v>0</v>
      </c>
    </row>
    <row r="3441" spans="1:5" x14ac:dyDescent="0.4">
      <c r="A3441" t="s">
        <v>275</v>
      </c>
      <c r="B3441" t="s">
        <v>274</v>
      </c>
      <c r="C3441">
        <f>INDEX(Categories!C:C,MATCH(D3441,Categories!D:D,0))</f>
        <v>5</v>
      </c>
      <c r="D3441" s="88" t="s">
        <v>32</v>
      </c>
      <c r="E3441">
        <v>1183</v>
      </c>
    </row>
    <row r="3442" spans="1:5" x14ac:dyDescent="0.4">
      <c r="A3442" t="s">
        <v>275</v>
      </c>
      <c r="B3442" t="s">
        <v>274</v>
      </c>
      <c r="C3442">
        <f>INDEX(Categories!C:C,MATCH(D3442,Categories!D:D,0))</f>
        <v>8</v>
      </c>
      <c r="D3442" s="88" t="s">
        <v>36</v>
      </c>
      <c r="E3442">
        <v>0</v>
      </c>
    </row>
    <row r="3443" spans="1:5" x14ac:dyDescent="0.4">
      <c r="A3443" t="s">
        <v>275</v>
      </c>
      <c r="B3443" t="s">
        <v>274</v>
      </c>
      <c r="C3443">
        <f>INDEX(Categories!C:C,MATCH(D3443,Categories!D:D,0))</f>
        <v>9</v>
      </c>
      <c r="D3443" s="88" t="s">
        <v>37</v>
      </c>
      <c r="E3443">
        <v>0</v>
      </c>
    </row>
    <row r="3444" spans="1:5" x14ac:dyDescent="0.4">
      <c r="A3444" t="s">
        <v>275</v>
      </c>
      <c r="B3444" t="s">
        <v>274</v>
      </c>
      <c r="C3444">
        <f>INDEX(Categories!C:C,MATCH(D3444,Categories!D:D,0))</f>
        <v>11</v>
      </c>
      <c r="D3444" s="88" t="s">
        <v>601</v>
      </c>
      <c r="E3444">
        <v>0</v>
      </c>
    </row>
    <row r="3445" spans="1:5" x14ac:dyDescent="0.4">
      <c r="A3445" t="s">
        <v>275</v>
      </c>
      <c r="B3445" t="s">
        <v>274</v>
      </c>
      <c r="C3445">
        <f>INDEX(Categories!C:C,MATCH(D3445,Categories!D:D,0))</f>
        <v>12</v>
      </c>
      <c r="D3445" s="88" t="s">
        <v>602</v>
      </c>
      <c r="E3445">
        <v>0</v>
      </c>
    </row>
    <row r="3446" spans="1:5" x14ac:dyDescent="0.4">
      <c r="A3446" t="s">
        <v>275</v>
      </c>
      <c r="B3446" t="s">
        <v>274</v>
      </c>
      <c r="C3446">
        <f>INDEX(Categories!C:C,MATCH(D3446,Categories!D:D,0))</f>
        <v>13</v>
      </c>
      <c r="D3446" s="88" t="s">
        <v>604</v>
      </c>
      <c r="E3446">
        <v>0</v>
      </c>
    </row>
    <row r="3447" spans="1:5" x14ac:dyDescent="0.4">
      <c r="A3447" t="s">
        <v>275</v>
      </c>
      <c r="B3447" t="s">
        <v>274</v>
      </c>
      <c r="C3447">
        <f>INDEX(Categories!C:C,MATCH(D3447,Categories!D:D,0))</f>
        <v>14</v>
      </c>
      <c r="D3447" s="88" t="s">
        <v>41</v>
      </c>
      <c r="E3447">
        <v>0</v>
      </c>
    </row>
    <row r="3448" spans="1:5" x14ac:dyDescent="0.4">
      <c r="A3448" t="s">
        <v>275</v>
      </c>
      <c r="B3448" t="s">
        <v>274</v>
      </c>
      <c r="C3448">
        <f>INDEX(Categories!C:C,MATCH(D3448,Categories!D:D,0))</f>
        <v>19</v>
      </c>
      <c r="D3448" s="88" t="s">
        <v>48</v>
      </c>
      <c r="E3448">
        <v>300</v>
      </c>
    </row>
    <row r="3449" spans="1:5" x14ac:dyDescent="0.4">
      <c r="A3449" t="s">
        <v>275</v>
      </c>
      <c r="B3449" t="s">
        <v>274</v>
      </c>
      <c r="C3449">
        <f>INDEX(Categories!C:C,MATCH(D3449,Categories!D:D,0))</f>
        <v>26</v>
      </c>
      <c r="D3449" s="88" t="s">
        <v>57</v>
      </c>
      <c r="E3449">
        <v>0</v>
      </c>
    </row>
    <row r="3450" spans="1:5" x14ac:dyDescent="0.4">
      <c r="A3450" t="s">
        <v>275</v>
      </c>
      <c r="B3450" t="s">
        <v>274</v>
      </c>
      <c r="C3450">
        <f>INDEX(Categories!C:C,MATCH(D3450,Categories!D:D,0))</f>
        <v>27</v>
      </c>
      <c r="D3450" s="88" t="s">
        <v>58</v>
      </c>
      <c r="E3450">
        <v>0</v>
      </c>
    </row>
    <row r="3451" spans="1:5" x14ac:dyDescent="0.4">
      <c r="A3451" t="s">
        <v>275</v>
      </c>
      <c r="B3451" t="s">
        <v>274</v>
      </c>
      <c r="C3451">
        <f>INDEX(Categories!C:C,MATCH(D3451,Categories!D:D,0))</f>
        <v>28</v>
      </c>
      <c r="D3451" s="88" t="s">
        <v>59</v>
      </c>
      <c r="E3451">
        <v>0</v>
      </c>
    </row>
    <row r="3452" spans="1:5" x14ac:dyDescent="0.4">
      <c r="A3452" t="s">
        <v>275</v>
      </c>
      <c r="B3452" t="s">
        <v>274</v>
      </c>
      <c r="C3452">
        <f>INDEX(Categories!C:C,MATCH(D3452,Categories!D:D,0))</f>
        <v>29</v>
      </c>
      <c r="D3452" s="88" t="s">
        <v>92</v>
      </c>
      <c r="E3452">
        <v>29508</v>
      </c>
    </row>
    <row r="3453" spans="1:5" x14ac:dyDescent="0.4">
      <c r="A3453" t="s">
        <v>278</v>
      </c>
      <c r="B3453" t="s">
        <v>277</v>
      </c>
      <c r="C3453">
        <f>INDEX(Categories!C:C,MATCH(D3453,Categories!D:D,0))</f>
        <v>1</v>
      </c>
      <c r="D3453" s="88" t="s">
        <v>595</v>
      </c>
      <c r="E3453">
        <v>22551</v>
      </c>
    </row>
    <row r="3454" spans="1:5" x14ac:dyDescent="0.4">
      <c r="A3454" t="s">
        <v>278</v>
      </c>
      <c r="B3454" t="s">
        <v>277</v>
      </c>
      <c r="C3454">
        <f>INDEX(Categories!C:C,MATCH(D3454,Categories!D:D,0))</f>
        <v>2</v>
      </c>
      <c r="D3454" s="88" t="s">
        <v>597</v>
      </c>
      <c r="E3454">
        <v>0</v>
      </c>
    </row>
    <row r="3455" spans="1:5" x14ac:dyDescent="0.4">
      <c r="A3455" t="s">
        <v>278</v>
      </c>
      <c r="B3455" t="s">
        <v>277</v>
      </c>
      <c r="C3455">
        <f>INDEX(Categories!C:C,MATCH(D3455,Categories!D:D,0))</f>
        <v>3</v>
      </c>
      <c r="D3455" s="88" t="s">
        <v>30</v>
      </c>
      <c r="E3455">
        <v>0</v>
      </c>
    </row>
    <row r="3456" spans="1:5" x14ac:dyDescent="0.4">
      <c r="A3456" t="s">
        <v>278</v>
      </c>
      <c r="B3456" t="s">
        <v>277</v>
      </c>
      <c r="C3456">
        <f>INDEX(Categories!C:C,MATCH(D3456,Categories!D:D,0))</f>
        <v>4</v>
      </c>
      <c r="D3456" s="88" t="s">
        <v>31</v>
      </c>
      <c r="E3456">
        <v>0</v>
      </c>
    </row>
    <row r="3457" spans="1:5" x14ac:dyDescent="0.4">
      <c r="A3457" t="s">
        <v>278</v>
      </c>
      <c r="B3457" t="s">
        <v>277</v>
      </c>
      <c r="C3457">
        <f>INDEX(Categories!C:C,MATCH(D3457,Categories!D:D,0))</f>
        <v>6</v>
      </c>
      <c r="D3457" s="88" t="s">
        <v>34</v>
      </c>
      <c r="E3457">
        <v>0</v>
      </c>
    </row>
    <row r="3458" spans="1:5" x14ac:dyDescent="0.4">
      <c r="A3458" t="s">
        <v>278</v>
      </c>
      <c r="B3458" t="s">
        <v>277</v>
      </c>
      <c r="C3458">
        <f>INDEX(Categories!C:C,MATCH(D3458,Categories!D:D,0))</f>
        <v>7</v>
      </c>
      <c r="D3458" s="88" t="s">
        <v>35</v>
      </c>
      <c r="E3458">
        <v>7283</v>
      </c>
    </row>
    <row r="3459" spans="1:5" x14ac:dyDescent="0.4">
      <c r="A3459" t="s">
        <v>278</v>
      </c>
      <c r="B3459" t="s">
        <v>277</v>
      </c>
      <c r="C3459">
        <f>INDEX(Categories!C:C,MATCH(D3459,Categories!D:D,0))</f>
        <v>10</v>
      </c>
      <c r="D3459" s="88" t="s">
        <v>38</v>
      </c>
      <c r="E3459">
        <v>4125</v>
      </c>
    </row>
    <row r="3460" spans="1:5" x14ac:dyDescent="0.4">
      <c r="A3460" t="s">
        <v>278</v>
      </c>
      <c r="B3460" t="s">
        <v>277</v>
      </c>
      <c r="C3460">
        <f>INDEX(Categories!C:C,MATCH(D3460,Categories!D:D,0))</f>
        <v>15</v>
      </c>
      <c r="D3460" s="88" t="s">
        <v>42</v>
      </c>
      <c r="E3460">
        <v>0</v>
      </c>
    </row>
    <row r="3461" spans="1:5" x14ac:dyDescent="0.4">
      <c r="A3461" t="s">
        <v>278</v>
      </c>
      <c r="B3461" t="s">
        <v>277</v>
      </c>
      <c r="C3461">
        <f>INDEX(Categories!C:C,MATCH(D3461,Categories!D:D,0))</f>
        <v>16</v>
      </c>
      <c r="D3461" s="88" t="s">
        <v>45</v>
      </c>
      <c r="E3461">
        <v>0</v>
      </c>
    </row>
    <row r="3462" spans="1:5" x14ac:dyDescent="0.4">
      <c r="A3462" t="s">
        <v>278</v>
      </c>
      <c r="B3462" t="s">
        <v>277</v>
      </c>
      <c r="C3462">
        <f>INDEX(Categories!C:C,MATCH(D3462,Categories!D:D,0))</f>
        <v>17</v>
      </c>
      <c r="D3462" s="88" t="s">
        <v>46</v>
      </c>
      <c r="E3462">
        <v>0</v>
      </c>
    </row>
    <row r="3463" spans="1:5" x14ac:dyDescent="0.4">
      <c r="A3463" t="s">
        <v>278</v>
      </c>
      <c r="B3463" t="s">
        <v>277</v>
      </c>
      <c r="C3463">
        <f>INDEX(Categories!C:C,MATCH(D3463,Categories!D:D,0))</f>
        <v>18</v>
      </c>
      <c r="D3463" s="88" t="s">
        <v>47</v>
      </c>
      <c r="E3463">
        <v>0</v>
      </c>
    </row>
    <row r="3464" spans="1:5" x14ac:dyDescent="0.4">
      <c r="A3464" t="s">
        <v>278</v>
      </c>
      <c r="B3464" t="s">
        <v>277</v>
      </c>
      <c r="C3464">
        <f>INDEX(Categories!C:C,MATCH(D3464,Categories!D:D,0))</f>
        <v>20</v>
      </c>
      <c r="D3464" s="88" t="s">
        <v>49</v>
      </c>
      <c r="E3464">
        <v>0</v>
      </c>
    </row>
    <row r="3465" spans="1:5" x14ac:dyDescent="0.4">
      <c r="A3465" t="s">
        <v>278</v>
      </c>
      <c r="B3465" t="s">
        <v>277</v>
      </c>
      <c r="C3465">
        <f>INDEX(Categories!C:C,MATCH(D3465,Categories!D:D,0))</f>
        <v>21</v>
      </c>
      <c r="D3465" s="88" t="s">
        <v>50</v>
      </c>
      <c r="E3465">
        <v>0</v>
      </c>
    </row>
    <row r="3466" spans="1:5" x14ac:dyDescent="0.4">
      <c r="A3466" t="s">
        <v>278</v>
      </c>
      <c r="B3466" t="s">
        <v>277</v>
      </c>
      <c r="C3466">
        <f>INDEX(Categories!C:C,MATCH(D3466,Categories!D:D,0))</f>
        <v>22</v>
      </c>
      <c r="D3466" s="88" t="s">
        <v>51</v>
      </c>
      <c r="E3466">
        <v>0</v>
      </c>
    </row>
    <row r="3467" spans="1:5" x14ac:dyDescent="0.4">
      <c r="A3467" t="s">
        <v>278</v>
      </c>
      <c r="B3467" t="s">
        <v>277</v>
      </c>
      <c r="C3467">
        <f>INDEX(Categories!C:C,MATCH(D3467,Categories!D:D,0))</f>
        <v>23</v>
      </c>
      <c r="D3467" s="88" t="s">
        <v>52</v>
      </c>
      <c r="E3467">
        <v>0</v>
      </c>
    </row>
    <row r="3468" spans="1:5" x14ac:dyDescent="0.4">
      <c r="A3468" t="s">
        <v>278</v>
      </c>
      <c r="B3468" t="s">
        <v>277</v>
      </c>
      <c r="C3468">
        <f>INDEX(Categories!C:C,MATCH(D3468,Categories!D:D,0))</f>
        <v>24</v>
      </c>
      <c r="D3468" s="88" t="s">
        <v>53</v>
      </c>
      <c r="E3468">
        <v>0</v>
      </c>
    </row>
    <row r="3469" spans="1:5" x14ac:dyDescent="0.4">
      <c r="A3469" t="s">
        <v>278</v>
      </c>
      <c r="B3469" t="s">
        <v>277</v>
      </c>
      <c r="C3469">
        <f>INDEX(Categories!C:C,MATCH(D3469,Categories!D:D,0))</f>
        <v>25</v>
      </c>
      <c r="D3469" s="88" t="s">
        <v>56</v>
      </c>
      <c r="E3469">
        <v>0</v>
      </c>
    </row>
    <row r="3470" spans="1:5" x14ac:dyDescent="0.4">
      <c r="A3470" t="s">
        <v>278</v>
      </c>
      <c r="B3470" t="s">
        <v>277</v>
      </c>
      <c r="C3470">
        <f>INDEX(Categories!C:C,MATCH(D3470,Categories!D:D,0))</f>
        <v>5</v>
      </c>
      <c r="D3470" s="88" t="s">
        <v>32</v>
      </c>
      <c r="E3470">
        <v>17461</v>
      </c>
    </row>
    <row r="3471" spans="1:5" x14ac:dyDescent="0.4">
      <c r="A3471" t="s">
        <v>278</v>
      </c>
      <c r="B3471" t="s">
        <v>277</v>
      </c>
      <c r="C3471">
        <f>INDEX(Categories!C:C,MATCH(D3471,Categories!D:D,0))</f>
        <v>8</v>
      </c>
      <c r="D3471" s="88" t="s">
        <v>36</v>
      </c>
      <c r="E3471">
        <v>500</v>
      </c>
    </row>
    <row r="3472" spans="1:5" x14ac:dyDescent="0.4">
      <c r="A3472" t="s">
        <v>278</v>
      </c>
      <c r="B3472" t="s">
        <v>277</v>
      </c>
      <c r="C3472">
        <f>INDEX(Categories!C:C,MATCH(D3472,Categories!D:D,0))</f>
        <v>9</v>
      </c>
      <c r="D3472" s="88" t="s">
        <v>37</v>
      </c>
      <c r="E3472">
        <v>0</v>
      </c>
    </row>
    <row r="3473" spans="1:5" x14ac:dyDescent="0.4">
      <c r="A3473" t="s">
        <v>278</v>
      </c>
      <c r="B3473" t="s">
        <v>277</v>
      </c>
      <c r="C3473">
        <f>INDEX(Categories!C:C,MATCH(D3473,Categories!D:D,0))</f>
        <v>11</v>
      </c>
      <c r="D3473" s="88" t="s">
        <v>601</v>
      </c>
      <c r="E3473">
        <v>0</v>
      </c>
    </row>
    <row r="3474" spans="1:5" x14ac:dyDescent="0.4">
      <c r="A3474" t="s">
        <v>278</v>
      </c>
      <c r="B3474" t="s">
        <v>277</v>
      </c>
      <c r="C3474">
        <f>INDEX(Categories!C:C,MATCH(D3474,Categories!D:D,0))</f>
        <v>12</v>
      </c>
      <c r="D3474" s="88" t="s">
        <v>602</v>
      </c>
      <c r="E3474">
        <v>0</v>
      </c>
    </row>
    <row r="3475" spans="1:5" x14ac:dyDescent="0.4">
      <c r="A3475" t="s">
        <v>278</v>
      </c>
      <c r="B3475" t="s">
        <v>277</v>
      </c>
      <c r="C3475">
        <f>INDEX(Categories!C:C,MATCH(D3475,Categories!D:D,0))</f>
        <v>13</v>
      </c>
      <c r="D3475" s="88" t="s">
        <v>604</v>
      </c>
      <c r="E3475">
        <v>0</v>
      </c>
    </row>
    <row r="3476" spans="1:5" x14ac:dyDescent="0.4">
      <c r="A3476" t="s">
        <v>278</v>
      </c>
      <c r="B3476" t="s">
        <v>277</v>
      </c>
      <c r="C3476">
        <f>INDEX(Categories!C:C,MATCH(D3476,Categories!D:D,0))</f>
        <v>14</v>
      </c>
      <c r="D3476" s="88" t="s">
        <v>41</v>
      </c>
      <c r="E3476">
        <v>0</v>
      </c>
    </row>
    <row r="3477" spans="1:5" x14ac:dyDescent="0.4">
      <c r="A3477" t="s">
        <v>278</v>
      </c>
      <c r="B3477" t="s">
        <v>277</v>
      </c>
      <c r="C3477">
        <f>INDEX(Categories!C:C,MATCH(D3477,Categories!D:D,0))</f>
        <v>19</v>
      </c>
      <c r="D3477" s="88" t="s">
        <v>48</v>
      </c>
      <c r="E3477">
        <v>0</v>
      </c>
    </row>
    <row r="3478" spans="1:5" x14ac:dyDescent="0.4">
      <c r="A3478" t="s">
        <v>278</v>
      </c>
      <c r="B3478" t="s">
        <v>277</v>
      </c>
      <c r="C3478">
        <f>INDEX(Categories!C:C,MATCH(D3478,Categories!D:D,0))</f>
        <v>26</v>
      </c>
      <c r="D3478" s="88" t="s">
        <v>57</v>
      </c>
      <c r="E3478">
        <v>0</v>
      </c>
    </row>
    <row r="3479" spans="1:5" x14ac:dyDescent="0.4">
      <c r="A3479" t="s">
        <v>278</v>
      </c>
      <c r="B3479" t="s">
        <v>277</v>
      </c>
      <c r="C3479">
        <f>INDEX(Categories!C:C,MATCH(D3479,Categories!D:D,0))</f>
        <v>27</v>
      </c>
      <c r="D3479" s="88" t="s">
        <v>58</v>
      </c>
      <c r="E3479">
        <v>0</v>
      </c>
    </row>
    <row r="3480" spans="1:5" x14ac:dyDescent="0.4">
      <c r="A3480" t="s">
        <v>278</v>
      </c>
      <c r="B3480" t="s">
        <v>277</v>
      </c>
      <c r="C3480">
        <f>INDEX(Categories!C:C,MATCH(D3480,Categories!D:D,0))</f>
        <v>28</v>
      </c>
      <c r="D3480" s="88" t="s">
        <v>59</v>
      </c>
      <c r="E3480">
        <v>0</v>
      </c>
    </row>
    <row r="3481" spans="1:5" x14ac:dyDescent="0.4">
      <c r="A3481" t="s">
        <v>278</v>
      </c>
      <c r="B3481" t="s">
        <v>277</v>
      </c>
      <c r="C3481">
        <f>INDEX(Categories!C:C,MATCH(D3481,Categories!D:D,0))</f>
        <v>29</v>
      </c>
      <c r="D3481" s="88" t="s">
        <v>92</v>
      </c>
      <c r="E3481">
        <v>25469</v>
      </c>
    </row>
    <row r="3482" spans="1:5" x14ac:dyDescent="0.4">
      <c r="A3482" t="s">
        <v>757</v>
      </c>
      <c r="B3482" t="s">
        <v>758</v>
      </c>
      <c r="C3482">
        <f>INDEX(Categories!C:C,MATCH(D3482,Categories!D:D,0))</f>
        <v>1</v>
      </c>
      <c r="D3482" s="88" t="s">
        <v>595</v>
      </c>
      <c r="E3482">
        <v>0</v>
      </c>
    </row>
    <row r="3483" spans="1:5" x14ac:dyDescent="0.4">
      <c r="A3483" t="s">
        <v>757</v>
      </c>
      <c r="B3483" t="s">
        <v>758</v>
      </c>
      <c r="C3483">
        <f>INDEX(Categories!C:C,MATCH(D3483,Categories!D:D,0))</f>
        <v>2</v>
      </c>
      <c r="D3483" s="88" t="s">
        <v>597</v>
      </c>
      <c r="E3483">
        <v>0</v>
      </c>
    </row>
    <row r="3484" spans="1:5" x14ac:dyDescent="0.4">
      <c r="A3484" t="s">
        <v>757</v>
      </c>
      <c r="B3484" t="s">
        <v>758</v>
      </c>
      <c r="C3484">
        <f>INDEX(Categories!C:C,MATCH(D3484,Categories!D:D,0))</f>
        <v>3</v>
      </c>
      <c r="D3484" s="88" t="s">
        <v>30</v>
      </c>
      <c r="E3484">
        <v>0</v>
      </c>
    </row>
    <row r="3485" spans="1:5" x14ac:dyDescent="0.4">
      <c r="A3485" t="s">
        <v>757</v>
      </c>
      <c r="B3485" t="s">
        <v>758</v>
      </c>
      <c r="C3485">
        <f>INDEX(Categories!C:C,MATCH(D3485,Categories!D:D,0))</f>
        <v>4</v>
      </c>
      <c r="D3485" s="88" t="s">
        <v>31</v>
      </c>
      <c r="E3485">
        <v>0</v>
      </c>
    </row>
    <row r="3486" spans="1:5" x14ac:dyDescent="0.4">
      <c r="A3486" t="s">
        <v>757</v>
      </c>
      <c r="B3486" t="s">
        <v>758</v>
      </c>
      <c r="C3486">
        <f>INDEX(Categories!C:C,MATCH(D3486,Categories!D:D,0))</f>
        <v>6</v>
      </c>
      <c r="D3486" s="88" t="s">
        <v>34</v>
      </c>
      <c r="E3486">
        <v>0</v>
      </c>
    </row>
    <row r="3487" spans="1:5" x14ac:dyDescent="0.4">
      <c r="A3487" t="s">
        <v>757</v>
      </c>
      <c r="B3487" t="s">
        <v>758</v>
      </c>
      <c r="C3487">
        <f>INDEX(Categories!C:C,MATCH(D3487,Categories!D:D,0))</f>
        <v>7</v>
      </c>
      <c r="D3487" s="88" t="s">
        <v>35</v>
      </c>
      <c r="E3487">
        <v>0</v>
      </c>
    </row>
    <row r="3488" spans="1:5" x14ac:dyDescent="0.4">
      <c r="A3488" t="s">
        <v>757</v>
      </c>
      <c r="B3488" t="s">
        <v>758</v>
      </c>
      <c r="C3488">
        <f>INDEX(Categories!C:C,MATCH(D3488,Categories!D:D,0))</f>
        <v>10</v>
      </c>
      <c r="D3488" s="88" t="s">
        <v>38</v>
      </c>
      <c r="E3488">
        <v>0</v>
      </c>
    </row>
    <row r="3489" spans="1:5" x14ac:dyDescent="0.4">
      <c r="A3489" t="s">
        <v>757</v>
      </c>
      <c r="B3489" t="s">
        <v>758</v>
      </c>
      <c r="C3489">
        <f>INDEX(Categories!C:C,MATCH(D3489,Categories!D:D,0))</f>
        <v>15</v>
      </c>
      <c r="D3489" s="88" t="s">
        <v>42</v>
      </c>
      <c r="E3489">
        <v>0</v>
      </c>
    </row>
    <row r="3490" spans="1:5" x14ac:dyDescent="0.4">
      <c r="A3490" t="s">
        <v>757</v>
      </c>
      <c r="B3490" t="s">
        <v>758</v>
      </c>
      <c r="C3490">
        <f>INDEX(Categories!C:C,MATCH(D3490,Categories!D:D,0))</f>
        <v>16</v>
      </c>
      <c r="D3490" s="88" t="s">
        <v>45</v>
      </c>
      <c r="E3490">
        <v>0</v>
      </c>
    </row>
    <row r="3491" spans="1:5" x14ac:dyDescent="0.4">
      <c r="A3491" t="s">
        <v>757</v>
      </c>
      <c r="B3491" t="s">
        <v>758</v>
      </c>
      <c r="C3491">
        <f>INDEX(Categories!C:C,MATCH(D3491,Categories!D:D,0))</f>
        <v>17</v>
      </c>
      <c r="D3491" s="88" t="s">
        <v>46</v>
      </c>
      <c r="E3491">
        <v>0</v>
      </c>
    </row>
    <row r="3492" spans="1:5" x14ac:dyDescent="0.4">
      <c r="A3492" t="s">
        <v>757</v>
      </c>
      <c r="B3492" t="s">
        <v>758</v>
      </c>
      <c r="C3492">
        <f>INDEX(Categories!C:C,MATCH(D3492,Categories!D:D,0))</f>
        <v>18</v>
      </c>
      <c r="D3492" s="88" t="s">
        <v>47</v>
      </c>
      <c r="E3492">
        <v>0</v>
      </c>
    </row>
    <row r="3493" spans="1:5" x14ac:dyDescent="0.4">
      <c r="A3493" t="s">
        <v>757</v>
      </c>
      <c r="B3493" t="s">
        <v>758</v>
      </c>
      <c r="C3493">
        <f>INDEX(Categories!C:C,MATCH(D3493,Categories!D:D,0))</f>
        <v>20</v>
      </c>
      <c r="D3493" s="88" t="s">
        <v>49</v>
      </c>
      <c r="E3493">
        <v>0</v>
      </c>
    </row>
    <row r="3494" spans="1:5" x14ac:dyDescent="0.4">
      <c r="A3494" t="s">
        <v>757</v>
      </c>
      <c r="B3494" t="s">
        <v>758</v>
      </c>
      <c r="C3494">
        <f>INDEX(Categories!C:C,MATCH(D3494,Categories!D:D,0))</f>
        <v>21</v>
      </c>
      <c r="D3494" s="88" t="s">
        <v>50</v>
      </c>
      <c r="E3494">
        <v>0</v>
      </c>
    </row>
    <row r="3495" spans="1:5" x14ac:dyDescent="0.4">
      <c r="A3495" t="s">
        <v>757</v>
      </c>
      <c r="B3495" t="s">
        <v>758</v>
      </c>
      <c r="C3495">
        <f>INDEX(Categories!C:C,MATCH(D3495,Categories!D:D,0))</f>
        <v>22</v>
      </c>
      <c r="D3495" s="88" t="s">
        <v>51</v>
      </c>
      <c r="E3495">
        <v>0</v>
      </c>
    </row>
    <row r="3496" spans="1:5" x14ac:dyDescent="0.4">
      <c r="A3496" t="s">
        <v>757</v>
      </c>
      <c r="B3496" t="s">
        <v>758</v>
      </c>
      <c r="C3496">
        <f>INDEX(Categories!C:C,MATCH(D3496,Categories!D:D,0))</f>
        <v>23</v>
      </c>
      <c r="D3496" s="88" t="s">
        <v>52</v>
      </c>
      <c r="E3496">
        <v>0</v>
      </c>
    </row>
    <row r="3497" spans="1:5" x14ac:dyDescent="0.4">
      <c r="A3497" t="s">
        <v>757</v>
      </c>
      <c r="B3497" t="s">
        <v>758</v>
      </c>
      <c r="C3497">
        <f>INDEX(Categories!C:C,MATCH(D3497,Categories!D:D,0))</f>
        <v>24</v>
      </c>
      <c r="D3497" s="88" t="s">
        <v>53</v>
      </c>
      <c r="E3497">
        <v>0</v>
      </c>
    </row>
    <row r="3498" spans="1:5" x14ac:dyDescent="0.4">
      <c r="A3498" t="s">
        <v>757</v>
      </c>
      <c r="B3498" t="s">
        <v>758</v>
      </c>
      <c r="C3498">
        <f>INDEX(Categories!C:C,MATCH(D3498,Categories!D:D,0))</f>
        <v>25</v>
      </c>
      <c r="D3498" s="88" t="s">
        <v>56</v>
      </c>
      <c r="E3498">
        <v>0</v>
      </c>
    </row>
    <row r="3499" spans="1:5" x14ac:dyDescent="0.4">
      <c r="A3499" t="s">
        <v>757</v>
      </c>
      <c r="B3499" t="s">
        <v>758</v>
      </c>
      <c r="C3499">
        <f>INDEX(Categories!C:C,MATCH(D3499,Categories!D:D,0))</f>
        <v>5</v>
      </c>
      <c r="D3499" s="88" t="s">
        <v>32</v>
      </c>
      <c r="E3499">
        <v>61806</v>
      </c>
    </row>
    <row r="3500" spans="1:5" x14ac:dyDescent="0.4">
      <c r="A3500" t="s">
        <v>757</v>
      </c>
      <c r="B3500" t="s">
        <v>758</v>
      </c>
      <c r="C3500">
        <f>INDEX(Categories!C:C,MATCH(D3500,Categories!D:D,0))</f>
        <v>8</v>
      </c>
      <c r="D3500" s="88" t="s">
        <v>36</v>
      </c>
      <c r="E3500">
        <v>0</v>
      </c>
    </row>
    <row r="3501" spans="1:5" x14ac:dyDescent="0.4">
      <c r="A3501" t="s">
        <v>757</v>
      </c>
      <c r="B3501" t="s">
        <v>758</v>
      </c>
      <c r="C3501">
        <f>INDEX(Categories!C:C,MATCH(D3501,Categories!D:D,0))</f>
        <v>9</v>
      </c>
      <c r="D3501" s="88" t="s">
        <v>37</v>
      </c>
      <c r="E3501">
        <v>0</v>
      </c>
    </row>
    <row r="3502" spans="1:5" x14ac:dyDescent="0.4">
      <c r="A3502" t="s">
        <v>757</v>
      </c>
      <c r="B3502" t="s">
        <v>758</v>
      </c>
      <c r="C3502">
        <f>INDEX(Categories!C:C,MATCH(D3502,Categories!D:D,0))</f>
        <v>11</v>
      </c>
      <c r="D3502" s="88" t="s">
        <v>601</v>
      </c>
      <c r="E3502">
        <v>0</v>
      </c>
    </row>
    <row r="3503" spans="1:5" x14ac:dyDescent="0.4">
      <c r="A3503" t="s">
        <v>757</v>
      </c>
      <c r="B3503" t="s">
        <v>758</v>
      </c>
      <c r="C3503">
        <f>INDEX(Categories!C:C,MATCH(D3503,Categories!D:D,0))</f>
        <v>12</v>
      </c>
      <c r="D3503" s="88" t="s">
        <v>602</v>
      </c>
      <c r="E3503">
        <v>0</v>
      </c>
    </row>
    <row r="3504" spans="1:5" x14ac:dyDescent="0.4">
      <c r="A3504" t="s">
        <v>757</v>
      </c>
      <c r="B3504" t="s">
        <v>758</v>
      </c>
      <c r="C3504">
        <f>INDEX(Categories!C:C,MATCH(D3504,Categories!D:D,0))</f>
        <v>13</v>
      </c>
      <c r="D3504" s="88" t="s">
        <v>604</v>
      </c>
      <c r="E3504">
        <v>0</v>
      </c>
    </row>
    <row r="3505" spans="1:5" x14ac:dyDescent="0.4">
      <c r="A3505" t="s">
        <v>757</v>
      </c>
      <c r="B3505" t="s">
        <v>758</v>
      </c>
      <c r="C3505">
        <f>INDEX(Categories!C:C,MATCH(D3505,Categories!D:D,0))</f>
        <v>14</v>
      </c>
      <c r="D3505" s="88" t="s">
        <v>41</v>
      </c>
      <c r="E3505">
        <v>0</v>
      </c>
    </row>
    <row r="3506" spans="1:5" x14ac:dyDescent="0.4">
      <c r="A3506" t="s">
        <v>757</v>
      </c>
      <c r="B3506" t="s">
        <v>758</v>
      </c>
      <c r="C3506">
        <f>INDEX(Categories!C:C,MATCH(D3506,Categories!D:D,0))</f>
        <v>19</v>
      </c>
      <c r="D3506" s="88" t="s">
        <v>48</v>
      </c>
      <c r="E3506">
        <v>0</v>
      </c>
    </row>
    <row r="3507" spans="1:5" x14ac:dyDescent="0.4">
      <c r="A3507" t="s">
        <v>757</v>
      </c>
      <c r="B3507" t="s">
        <v>758</v>
      </c>
      <c r="C3507">
        <f>INDEX(Categories!C:C,MATCH(D3507,Categories!D:D,0))</f>
        <v>26</v>
      </c>
      <c r="D3507" s="88" t="s">
        <v>57</v>
      </c>
      <c r="E3507">
        <v>0</v>
      </c>
    </row>
    <row r="3508" spans="1:5" x14ac:dyDescent="0.4">
      <c r="A3508" t="s">
        <v>757</v>
      </c>
      <c r="B3508" t="s">
        <v>758</v>
      </c>
      <c r="C3508">
        <f>INDEX(Categories!C:C,MATCH(D3508,Categories!D:D,0))</f>
        <v>27</v>
      </c>
      <c r="D3508" s="88" t="s">
        <v>58</v>
      </c>
      <c r="E3508">
        <v>0</v>
      </c>
    </row>
    <row r="3509" spans="1:5" x14ac:dyDescent="0.4">
      <c r="A3509" t="s">
        <v>757</v>
      </c>
      <c r="B3509" t="s">
        <v>758</v>
      </c>
      <c r="C3509">
        <f>INDEX(Categories!C:C,MATCH(D3509,Categories!D:D,0))</f>
        <v>28</v>
      </c>
      <c r="D3509" s="88" t="s">
        <v>59</v>
      </c>
      <c r="E3509">
        <v>0</v>
      </c>
    </row>
    <row r="3510" spans="1:5" x14ac:dyDescent="0.4">
      <c r="A3510" t="s">
        <v>757</v>
      </c>
      <c r="B3510" t="s">
        <v>758</v>
      </c>
      <c r="C3510">
        <f>INDEX(Categories!C:C,MATCH(D3510,Categories!D:D,0))</f>
        <v>29</v>
      </c>
      <c r="D3510" s="88" t="s">
        <v>92</v>
      </c>
      <c r="E3510">
        <v>0</v>
      </c>
    </row>
    <row r="3511" spans="1:5" x14ac:dyDescent="0.4">
      <c r="A3511" t="s">
        <v>759</v>
      </c>
      <c r="B3511" t="s">
        <v>760</v>
      </c>
      <c r="C3511">
        <f>INDEX(Categories!C:C,MATCH(D3511,Categories!D:D,0))</f>
        <v>1</v>
      </c>
      <c r="D3511" s="88" t="s">
        <v>595</v>
      </c>
      <c r="E3511">
        <v>0</v>
      </c>
    </row>
    <row r="3512" spans="1:5" x14ac:dyDescent="0.4">
      <c r="A3512" t="s">
        <v>759</v>
      </c>
      <c r="B3512" t="s">
        <v>760</v>
      </c>
      <c r="C3512">
        <f>INDEX(Categories!C:C,MATCH(D3512,Categories!D:D,0))</f>
        <v>2</v>
      </c>
      <c r="D3512" s="88" t="s">
        <v>597</v>
      </c>
      <c r="E3512">
        <v>0</v>
      </c>
    </row>
    <row r="3513" spans="1:5" x14ac:dyDescent="0.4">
      <c r="A3513" t="s">
        <v>759</v>
      </c>
      <c r="B3513" t="s">
        <v>760</v>
      </c>
      <c r="C3513">
        <f>INDEX(Categories!C:C,MATCH(D3513,Categories!D:D,0))</f>
        <v>3</v>
      </c>
      <c r="D3513" s="88" t="s">
        <v>30</v>
      </c>
      <c r="E3513">
        <v>0</v>
      </c>
    </row>
    <row r="3514" spans="1:5" x14ac:dyDescent="0.4">
      <c r="A3514" t="s">
        <v>759</v>
      </c>
      <c r="B3514" t="s">
        <v>760</v>
      </c>
      <c r="C3514">
        <f>INDEX(Categories!C:C,MATCH(D3514,Categories!D:D,0))</f>
        <v>4</v>
      </c>
      <c r="D3514" s="88" t="s">
        <v>31</v>
      </c>
      <c r="E3514">
        <v>0</v>
      </c>
    </row>
    <row r="3515" spans="1:5" x14ac:dyDescent="0.4">
      <c r="A3515" t="s">
        <v>759</v>
      </c>
      <c r="B3515" t="s">
        <v>760</v>
      </c>
      <c r="C3515">
        <f>INDEX(Categories!C:C,MATCH(D3515,Categories!D:D,0))</f>
        <v>6</v>
      </c>
      <c r="D3515" s="88" t="s">
        <v>34</v>
      </c>
      <c r="E3515">
        <v>0</v>
      </c>
    </row>
    <row r="3516" spans="1:5" x14ac:dyDescent="0.4">
      <c r="A3516" t="s">
        <v>759</v>
      </c>
      <c r="B3516" t="s">
        <v>760</v>
      </c>
      <c r="C3516">
        <f>INDEX(Categories!C:C,MATCH(D3516,Categories!D:D,0))</f>
        <v>7</v>
      </c>
      <c r="D3516" s="88" t="s">
        <v>35</v>
      </c>
      <c r="E3516">
        <v>0</v>
      </c>
    </row>
    <row r="3517" spans="1:5" x14ac:dyDescent="0.4">
      <c r="A3517" t="s">
        <v>759</v>
      </c>
      <c r="B3517" t="s">
        <v>760</v>
      </c>
      <c r="C3517">
        <f>INDEX(Categories!C:C,MATCH(D3517,Categories!D:D,0))</f>
        <v>10</v>
      </c>
      <c r="D3517" s="88" t="s">
        <v>38</v>
      </c>
      <c r="E3517">
        <v>0</v>
      </c>
    </row>
    <row r="3518" spans="1:5" x14ac:dyDescent="0.4">
      <c r="A3518" t="s">
        <v>759</v>
      </c>
      <c r="B3518" t="s">
        <v>760</v>
      </c>
      <c r="C3518">
        <f>INDEX(Categories!C:C,MATCH(D3518,Categories!D:D,0))</f>
        <v>15</v>
      </c>
      <c r="D3518" s="88" t="s">
        <v>42</v>
      </c>
      <c r="E3518">
        <v>0</v>
      </c>
    </row>
    <row r="3519" spans="1:5" x14ac:dyDescent="0.4">
      <c r="A3519" t="s">
        <v>759</v>
      </c>
      <c r="B3519" t="s">
        <v>760</v>
      </c>
      <c r="C3519">
        <f>INDEX(Categories!C:C,MATCH(D3519,Categories!D:D,0))</f>
        <v>16</v>
      </c>
      <c r="D3519" s="88" t="s">
        <v>45</v>
      </c>
      <c r="E3519">
        <v>0</v>
      </c>
    </row>
    <row r="3520" spans="1:5" x14ac:dyDescent="0.4">
      <c r="A3520" t="s">
        <v>759</v>
      </c>
      <c r="B3520" t="s">
        <v>760</v>
      </c>
      <c r="C3520">
        <f>INDEX(Categories!C:C,MATCH(D3520,Categories!D:D,0))</f>
        <v>17</v>
      </c>
      <c r="D3520" s="88" t="s">
        <v>46</v>
      </c>
      <c r="E3520">
        <v>0</v>
      </c>
    </row>
    <row r="3521" spans="1:5" x14ac:dyDescent="0.4">
      <c r="A3521" t="s">
        <v>759</v>
      </c>
      <c r="B3521" t="s">
        <v>760</v>
      </c>
      <c r="C3521">
        <f>INDEX(Categories!C:C,MATCH(D3521,Categories!D:D,0))</f>
        <v>18</v>
      </c>
      <c r="D3521" s="88" t="s">
        <v>47</v>
      </c>
      <c r="E3521">
        <v>0</v>
      </c>
    </row>
    <row r="3522" spans="1:5" x14ac:dyDescent="0.4">
      <c r="A3522" t="s">
        <v>759</v>
      </c>
      <c r="B3522" t="s">
        <v>760</v>
      </c>
      <c r="C3522">
        <f>INDEX(Categories!C:C,MATCH(D3522,Categories!D:D,0))</f>
        <v>20</v>
      </c>
      <c r="D3522" s="88" t="s">
        <v>49</v>
      </c>
      <c r="E3522">
        <v>0</v>
      </c>
    </row>
    <row r="3523" spans="1:5" x14ac:dyDescent="0.4">
      <c r="A3523" t="s">
        <v>759</v>
      </c>
      <c r="B3523" t="s">
        <v>760</v>
      </c>
      <c r="C3523">
        <f>INDEX(Categories!C:C,MATCH(D3523,Categories!D:D,0))</f>
        <v>21</v>
      </c>
      <c r="D3523" s="88" t="s">
        <v>50</v>
      </c>
      <c r="E3523">
        <v>0</v>
      </c>
    </row>
    <row r="3524" spans="1:5" x14ac:dyDescent="0.4">
      <c r="A3524" t="s">
        <v>759</v>
      </c>
      <c r="B3524" t="s">
        <v>760</v>
      </c>
      <c r="C3524">
        <f>INDEX(Categories!C:C,MATCH(D3524,Categories!D:D,0))</f>
        <v>22</v>
      </c>
      <c r="D3524" s="88" t="s">
        <v>51</v>
      </c>
      <c r="E3524">
        <v>0</v>
      </c>
    </row>
    <row r="3525" spans="1:5" x14ac:dyDescent="0.4">
      <c r="A3525" t="s">
        <v>759</v>
      </c>
      <c r="B3525" t="s">
        <v>760</v>
      </c>
      <c r="C3525">
        <f>INDEX(Categories!C:C,MATCH(D3525,Categories!D:D,0))</f>
        <v>23</v>
      </c>
      <c r="D3525" s="88" t="s">
        <v>52</v>
      </c>
      <c r="E3525">
        <v>0</v>
      </c>
    </row>
    <row r="3526" spans="1:5" x14ac:dyDescent="0.4">
      <c r="A3526" t="s">
        <v>759</v>
      </c>
      <c r="B3526" t="s">
        <v>760</v>
      </c>
      <c r="C3526">
        <f>INDEX(Categories!C:C,MATCH(D3526,Categories!D:D,0))</f>
        <v>24</v>
      </c>
      <c r="D3526" s="88" t="s">
        <v>53</v>
      </c>
      <c r="E3526">
        <v>0</v>
      </c>
    </row>
    <row r="3527" spans="1:5" x14ac:dyDescent="0.4">
      <c r="A3527" t="s">
        <v>759</v>
      </c>
      <c r="B3527" t="s">
        <v>760</v>
      </c>
      <c r="C3527">
        <f>INDEX(Categories!C:C,MATCH(D3527,Categories!D:D,0))</f>
        <v>25</v>
      </c>
      <c r="D3527" s="88" t="s">
        <v>56</v>
      </c>
      <c r="E3527">
        <v>0</v>
      </c>
    </row>
    <row r="3528" spans="1:5" x14ac:dyDescent="0.4">
      <c r="A3528" t="s">
        <v>759</v>
      </c>
      <c r="B3528" t="s">
        <v>760</v>
      </c>
      <c r="C3528">
        <f>INDEX(Categories!C:C,MATCH(D3528,Categories!D:D,0))</f>
        <v>5</v>
      </c>
      <c r="D3528" s="88" t="s">
        <v>32</v>
      </c>
      <c r="E3528">
        <v>0</v>
      </c>
    </row>
    <row r="3529" spans="1:5" x14ac:dyDescent="0.4">
      <c r="A3529" t="s">
        <v>759</v>
      </c>
      <c r="B3529" t="s">
        <v>760</v>
      </c>
      <c r="C3529">
        <f>INDEX(Categories!C:C,MATCH(D3529,Categories!D:D,0))</f>
        <v>8</v>
      </c>
      <c r="D3529" s="88" t="s">
        <v>36</v>
      </c>
      <c r="E3529">
        <v>0</v>
      </c>
    </row>
    <row r="3530" spans="1:5" x14ac:dyDescent="0.4">
      <c r="A3530" t="s">
        <v>759</v>
      </c>
      <c r="B3530" t="s">
        <v>760</v>
      </c>
      <c r="C3530">
        <f>INDEX(Categories!C:C,MATCH(D3530,Categories!D:D,0))</f>
        <v>9</v>
      </c>
      <c r="D3530" s="88" t="s">
        <v>37</v>
      </c>
      <c r="E3530">
        <v>0</v>
      </c>
    </row>
    <row r="3531" spans="1:5" x14ac:dyDescent="0.4">
      <c r="A3531" t="s">
        <v>759</v>
      </c>
      <c r="B3531" t="s">
        <v>760</v>
      </c>
      <c r="C3531">
        <f>INDEX(Categories!C:C,MATCH(D3531,Categories!D:D,0))</f>
        <v>11</v>
      </c>
      <c r="D3531" s="88" t="s">
        <v>601</v>
      </c>
      <c r="E3531">
        <v>0</v>
      </c>
    </row>
    <row r="3532" spans="1:5" x14ac:dyDescent="0.4">
      <c r="A3532" t="s">
        <v>759</v>
      </c>
      <c r="B3532" t="s">
        <v>760</v>
      </c>
      <c r="C3532">
        <f>INDEX(Categories!C:C,MATCH(D3532,Categories!D:D,0))</f>
        <v>12</v>
      </c>
      <c r="D3532" s="88" t="s">
        <v>602</v>
      </c>
      <c r="E3532">
        <v>0</v>
      </c>
    </row>
    <row r="3533" spans="1:5" x14ac:dyDescent="0.4">
      <c r="A3533" t="s">
        <v>759</v>
      </c>
      <c r="B3533" t="s">
        <v>760</v>
      </c>
      <c r="C3533">
        <f>INDEX(Categories!C:C,MATCH(D3533,Categories!D:D,0))</f>
        <v>13</v>
      </c>
      <c r="D3533" s="88" t="s">
        <v>604</v>
      </c>
      <c r="E3533">
        <v>0</v>
      </c>
    </row>
    <row r="3534" spans="1:5" x14ac:dyDescent="0.4">
      <c r="A3534" t="s">
        <v>759</v>
      </c>
      <c r="B3534" t="s">
        <v>760</v>
      </c>
      <c r="C3534">
        <f>INDEX(Categories!C:C,MATCH(D3534,Categories!D:D,0))</f>
        <v>14</v>
      </c>
      <c r="D3534" s="88" t="s">
        <v>41</v>
      </c>
      <c r="E3534">
        <v>0</v>
      </c>
    </row>
    <row r="3535" spans="1:5" x14ac:dyDescent="0.4">
      <c r="A3535" t="s">
        <v>759</v>
      </c>
      <c r="B3535" t="s">
        <v>760</v>
      </c>
      <c r="C3535">
        <f>INDEX(Categories!C:C,MATCH(D3535,Categories!D:D,0))</f>
        <v>19</v>
      </c>
      <c r="D3535" s="88" t="s">
        <v>48</v>
      </c>
      <c r="E3535">
        <v>0</v>
      </c>
    </row>
    <row r="3536" spans="1:5" x14ac:dyDescent="0.4">
      <c r="A3536" t="s">
        <v>759</v>
      </c>
      <c r="B3536" t="s">
        <v>760</v>
      </c>
      <c r="C3536">
        <f>INDEX(Categories!C:C,MATCH(D3536,Categories!D:D,0))</f>
        <v>26</v>
      </c>
      <c r="D3536" s="88" t="s">
        <v>57</v>
      </c>
      <c r="E3536">
        <v>0</v>
      </c>
    </row>
    <row r="3537" spans="1:5" x14ac:dyDescent="0.4">
      <c r="A3537" t="s">
        <v>759</v>
      </c>
      <c r="B3537" t="s">
        <v>760</v>
      </c>
      <c r="C3537">
        <f>INDEX(Categories!C:C,MATCH(D3537,Categories!D:D,0))</f>
        <v>27</v>
      </c>
      <c r="D3537" s="88" t="s">
        <v>58</v>
      </c>
      <c r="E3537">
        <v>0</v>
      </c>
    </row>
    <row r="3538" spans="1:5" x14ac:dyDescent="0.4">
      <c r="A3538" t="s">
        <v>759</v>
      </c>
      <c r="B3538" t="s">
        <v>760</v>
      </c>
      <c r="C3538">
        <f>INDEX(Categories!C:C,MATCH(D3538,Categories!D:D,0))</f>
        <v>28</v>
      </c>
      <c r="D3538" s="88" t="s">
        <v>59</v>
      </c>
      <c r="E3538">
        <v>0</v>
      </c>
    </row>
    <row r="3539" spans="1:5" x14ac:dyDescent="0.4">
      <c r="A3539" t="s">
        <v>759</v>
      </c>
      <c r="B3539" t="s">
        <v>760</v>
      </c>
      <c r="C3539">
        <f>INDEX(Categories!C:C,MATCH(D3539,Categories!D:D,0))</f>
        <v>29</v>
      </c>
      <c r="D3539" s="88" t="s">
        <v>92</v>
      </c>
      <c r="E3539">
        <v>0</v>
      </c>
    </row>
    <row r="3540" spans="1:5" x14ac:dyDescent="0.4">
      <c r="A3540" t="s">
        <v>761</v>
      </c>
      <c r="B3540" t="s">
        <v>762</v>
      </c>
      <c r="C3540">
        <f>INDEX(Categories!C:C,MATCH(D3540,Categories!D:D,0))</f>
        <v>1</v>
      </c>
      <c r="D3540" s="88" t="s">
        <v>595</v>
      </c>
      <c r="E3540">
        <v>0</v>
      </c>
    </row>
    <row r="3541" spans="1:5" x14ac:dyDescent="0.4">
      <c r="A3541" t="s">
        <v>761</v>
      </c>
      <c r="B3541" t="s">
        <v>762</v>
      </c>
      <c r="C3541">
        <f>INDEX(Categories!C:C,MATCH(D3541,Categories!D:D,0))</f>
        <v>2</v>
      </c>
      <c r="D3541" s="88" t="s">
        <v>597</v>
      </c>
      <c r="E3541">
        <v>0</v>
      </c>
    </row>
    <row r="3542" spans="1:5" x14ac:dyDescent="0.4">
      <c r="A3542" t="s">
        <v>761</v>
      </c>
      <c r="B3542" t="s">
        <v>762</v>
      </c>
      <c r="C3542">
        <f>INDEX(Categories!C:C,MATCH(D3542,Categories!D:D,0))</f>
        <v>3</v>
      </c>
      <c r="D3542" s="88" t="s">
        <v>30</v>
      </c>
      <c r="E3542">
        <v>0</v>
      </c>
    </row>
    <row r="3543" spans="1:5" x14ac:dyDescent="0.4">
      <c r="A3543" t="s">
        <v>761</v>
      </c>
      <c r="B3543" t="s">
        <v>762</v>
      </c>
      <c r="C3543">
        <f>INDEX(Categories!C:C,MATCH(D3543,Categories!D:D,0))</f>
        <v>4</v>
      </c>
      <c r="D3543" s="88" t="s">
        <v>31</v>
      </c>
      <c r="E3543">
        <v>0</v>
      </c>
    </row>
    <row r="3544" spans="1:5" x14ac:dyDescent="0.4">
      <c r="A3544" t="s">
        <v>761</v>
      </c>
      <c r="B3544" t="s">
        <v>762</v>
      </c>
      <c r="C3544">
        <f>INDEX(Categories!C:C,MATCH(D3544,Categories!D:D,0))</f>
        <v>6</v>
      </c>
      <c r="D3544" s="88" t="s">
        <v>34</v>
      </c>
      <c r="E3544">
        <v>0</v>
      </c>
    </row>
    <row r="3545" spans="1:5" x14ac:dyDescent="0.4">
      <c r="A3545" t="s">
        <v>761</v>
      </c>
      <c r="B3545" t="s">
        <v>762</v>
      </c>
      <c r="C3545">
        <f>INDEX(Categories!C:C,MATCH(D3545,Categories!D:D,0))</f>
        <v>7</v>
      </c>
      <c r="D3545" s="88" t="s">
        <v>35</v>
      </c>
      <c r="E3545">
        <v>0</v>
      </c>
    </row>
    <row r="3546" spans="1:5" x14ac:dyDescent="0.4">
      <c r="A3546" t="s">
        <v>761</v>
      </c>
      <c r="B3546" t="s">
        <v>762</v>
      </c>
      <c r="C3546">
        <f>INDEX(Categories!C:C,MATCH(D3546,Categories!D:D,0))</f>
        <v>10</v>
      </c>
      <c r="D3546" s="88" t="s">
        <v>38</v>
      </c>
      <c r="E3546">
        <v>0</v>
      </c>
    </row>
    <row r="3547" spans="1:5" x14ac:dyDescent="0.4">
      <c r="A3547" t="s">
        <v>761</v>
      </c>
      <c r="B3547" t="s">
        <v>762</v>
      </c>
      <c r="C3547">
        <f>INDEX(Categories!C:C,MATCH(D3547,Categories!D:D,0))</f>
        <v>15</v>
      </c>
      <c r="D3547" s="88" t="s">
        <v>42</v>
      </c>
      <c r="E3547">
        <v>0</v>
      </c>
    </row>
    <row r="3548" spans="1:5" x14ac:dyDescent="0.4">
      <c r="A3548" t="s">
        <v>761</v>
      </c>
      <c r="B3548" t="s">
        <v>762</v>
      </c>
      <c r="C3548">
        <f>INDEX(Categories!C:C,MATCH(D3548,Categories!D:D,0))</f>
        <v>16</v>
      </c>
      <c r="D3548" s="88" t="s">
        <v>45</v>
      </c>
      <c r="E3548">
        <v>0</v>
      </c>
    </row>
    <row r="3549" spans="1:5" x14ac:dyDescent="0.4">
      <c r="A3549" t="s">
        <v>761</v>
      </c>
      <c r="B3549" t="s">
        <v>762</v>
      </c>
      <c r="C3549">
        <f>INDEX(Categories!C:C,MATCH(D3549,Categories!D:D,0))</f>
        <v>17</v>
      </c>
      <c r="D3549" s="88" t="s">
        <v>46</v>
      </c>
      <c r="E3549">
        <v>0</v>
      </c>
    </row>
    <row r="3550" spans="1:5" x14ac:dyDescent="0.4">
      <c r="A3550" t="s">
        <v>761</v>
      </c>
      <c r="B3550" t="s">
        <v>762</v>
      </c>
      <c r="C3550">
        <f>INDEX(Categories!C:C,MATCH(D3550,Categories!D:D,0))</f>
        <v>18</v>
      </c>
      <c r="D3550" s="88" t="s">
        <v>47</v>
      </c>
      <c r="E3550">
        <v>0</v>
      </c>
    </row>
    <row r="3551" spans="1:5" x14ac:dyDescent="0.4">
      <c r="A3551" t="s">
        <v>761</v>
      </c>
      <c r="B3551" t="s">
        <v>762</v>
      </c>
      <c r="C3551">
        <f>INDEX(Categories!C:C,MATCH(D3551,Categories!D:D,0))</f>
        <v>20</v>
      </c>
      <c r="D3551" s="88" t="s">
        <v>49</v>
      </c>
      <c r="E3551">
        <v>0</v>
      </c>
    </row>
    <row r="3552" spans="1:5" x14ac:dyDescent="0.4">
      <c r="A3552" t="s">
        <v>761</v>
      </c>
      <c r="B3552" t="s">
        <v>762</v>
      </c>
      <c r="C3552">
        <f>INDEX(Categories!C:C,MATCH(D3552,Categories!D:D,0))</f>
        <v>21</v>
      </c>
      <c r="D3552" s="88" t="s">
        <v>50</v>
      </c>
      <c r="E3552">
        <v>0</v>
      </c>
    </row>
    <row r="3553" spans="1:5" x14ac:dyDescent="0.4">
      <c r="A3553" t="s">
        <v>761</v>
      </c>
      <c r="B3553" t="s">
        <v>762</v>
      </c>
      <c r="C3553">
        <f>INDEX(Categories!C:C,MATCH(D3553,Categories!D:D,0))</f>
        <v>22</v>
      </c>
      <c r="D3553" s="88" t="s">
        <v>51</v>
      </c>
      <c r="E3553">
        <v>0</v>
      </c>
    </row>
    <row r="3554" spans="1:5" x14ac:dyDescent="0.4">
      <c r="A3554" t="s">
        <v>761</v>
      </c>
      <c r="B3554" t="s">
        <v>762</v>
      </c>
      <c r="C3554">
        <f>INDEX(Categories!C:C,MATCH(D3554,Categories!D:D,0))</f>
        <v>23</v>
      </c>
      <c r="D3554" s="88" t="s">
        <v>52</v>
      </c>
      <c r="E3554">
        <v>0</v>
      </c>
    </row>
    <row r="3555" spans="1:5" x14ac:dyDescent="0.4">
      <c r="A3555" t="s">
        <v>761</v>
      </c>
      <c r="B3555" t="s">
        <v>762</v>
      </c>
      <c r="C3555">
        <f>INDEX(Categories!C:C,MATCH(D3555,Categories!D:D,0))</f>
        <v>24</v>
      </c>
      <c r="D3555" s="88" t="s">
        <v>53</v>
      </c>
      <c r="E3555">
        <v>0</v>
      </c>
    </row>
    <row r="3556" spans="1:5" x14ac:dyDescent="0.4">
      <c r="A3556" t="s">
        <v>761</v>
      </c>
      <c r="B3556" t="s">
        <v>762</v>
      </c>
      <c r="C3556">
        <f>INDEX(Categories!C:C,MATCH(D3556,Categories!D:D,0))</f>
        <v>25</v>
      </c>
      <c r="D3556" s="88" t="s">
        <v>56</v>
      </c>
      <c r="E3556">
        <v>0</v>
      </c>
    </row>
    <row r="3557" spans="1:5" x14ac:dyDescent="0.4">
      <c r="A3557" t="s">
        <v>761</v>
      </c>
      <c r="B3557" t="s">
        <v>762</v>
      </c>
      <c r="C3557">
        <f>INDEX(Categories!C:C,MATCH(D3557,Categories!D:D,0))</f>
        <v>5</v>
      </c>
      <c r="D3557" s="88" t="s">
        <v>32</v>
      </c>
      <c r="E3557">
        <v>0</v>
      </c>
    </row>
    <row r="3558" spans="1:5" x14ac:dyDescent="0.4">
      <c r="A3558" t="s">
        <v>761</v>
      </c>
      <c r="B3558" t="s">
        <v>762</v>
      </c>
      <c r="C3558">
        <f>INDEX(Categories!C:C,MATCH(D3558,Categories!D:D,0))</f>
        <v>8</v>
      </c>
      <c r="D3558" s="88" t="s">
        <v>36</v>
      </c>
      <c r="E3558">
        <v>0</v>
      </c>
    </row>
    <row r="3559" spans="1:5" x14ac:dyDescent="0.4">
      <c r="A3559" t="s">
        <v>761</v>
      </c>
      <c r="B3559" t="s">
        <v>762</v>
      </c>
      <c r="C3559">
        <f>INDEX(Categories!C:C,MATCH(D3559,Categories!D:D,0))</f>
        <v>9</v>
      </c>
      <c r="D3559" s="88" t="s">
        <v>37</v>
      </c>
      <c r="E3559">
        <v>0</v>
      </c>
    </row>
    <row r="3560" spans="1:5" x14ac:dyDescent="0.4">
      <c r="A3560" t="s">
        <v>761</v>
      </c>
      <c r="B3560" t="s">
        <v>762</v>
      </c>
      <c r="C3560">
        <f>INDEX(Categories!C:C,MATCH(D3560,Categories!D:D,0))</f>
        <v>11</v>
      </c>
      <c r="D3560" s="88" t="s">
        <v>601</v>
      </c>
      <c r="E3560">
        <v>0</v>
      </c>
    </row>
    <row r="3561" spans="1:5" x14ac:dyDescent="0.4">
      <c r="A3561" t="s">
        <v>761</v>
      </c>
      <c r="B3561" t="s">
        <v>762</v>
      </c>
      <c r="C3561">
        <f>INDEX(Categories!C:C,MATCH(D3561,Categories!D:D,0))</f>
        <v>12</v>
      </c>
      <c r="D3561" s="88" t="s">
        <v>602</v>
      </c>
      <c r="E3561">
        <v>0</v>
      </c>
    </row>
    <row r="3562" spans="1:5" x14ac:dyDescent="0.4">
      <c r="A3562" t="s">
        <v>761</v>
      </c>
      <c r="B3562" t="s">
        <v>762</v>
      </c>
      <c r="C3562">
        <f>INDEX(Categories!C:C,MATCH(D3562,Categories!D:D,0))</f>
        <v>13</v>
      </c>
      <c r="D3562" s="88" t="s">
        <v>604</v>
      </c>
      <c r="E3562">
        <v>0</v>
      </c>
    </row>
    <row r="3563" spans="1:5" x14ac:dyDescent="0.4">
      <c r="A3563" t="s">
        <v>761</v>
      </c>
      <c r="B3563" t="s">
        <v>762</v>
      </c>
      <c r="C3563">
        <f>INDEX(Categories!C:C,MATCH(D3563,Categories!D:D,0))</f>
        <v>14</v>
      </c>
      <c r="D3563" s="88" t="s">
        <v>41</v>
      </c>
      <c r="E3563">
        <v>0</v>
      </c>
    </row>
    <row r="3564" spans="1:5" x14ac:dyDescent="0.4">
      <c r="A3564" t="s">
        <v>761</v>
      </c>
      <c r="B3564" t="s">
        <v>762</v>
      </c>
      <c r="C3564">
        <f>INDEX(Categories!C:C,MATCH(D3564,Categories!D:D,0))</f>
        <v>19</v>
      </c>
      <c r="D3564" s="88" t="s">
        <v>48</v>
      </c>
      <c r="E3564">
        <v>0</v>
      </c>
    </row>
    <row r="3565" spans="1:5" x14ac:dyDescent="0.4">
      <c r="A3565" t="s">
        <v>761</v>
      </c>
      <c r="B3565" t="s">
        <v>762</v>
      </c>
      <c r="C3565">
        <f>INDEX(Categories!C:C,MATCH(D3565,Categories!D:D,0))</f>
        <v>26</v>
      </c>
      <c r="D3565" s="88" t="s">
        <v>57</v>
      </c>
      <c r="E3565">
        <v>0</v>
      </c>
    </row>
    <row r="3566" spans="1:5" x14ac:dyDescent="0.4">
      <c r="A3566" t="s">
        <v>761</v>
      </c>
      <c r="B3566" t="s">
        <v>762</v>
      </c>
      <c r="C3566">
        <f>INDEX(Categories!C:C,MATCH(D3566,Categories!D:D,0))</f>
        <v>27</v>
      </c>
      <c r="D3566" s="88" t="s">
        <v>58</v>
      </c>
      <c r="E3566">
        <v>0</v>
      </c>
    </row>
    <row r="3567" spans="1:5" x14ac:dyDescent="0.4">
      <c r="A3567" t="s">
        <v>761</v>
      </c>
      <c r="B3567" t="s">
        <v>762</v>
      </c>
      <c r="C3567">
        <f>INDEX(Categories!C:C,MATCH(D3567,Categories!D:D,0))</f>
        <v>28</v>
      </c>
      <c r="D3567" s="88" t="s">
        <v>59</v>
      </c>
      <c r="E3567">
        <v>0</v>
      </c>
    </row>
    <row r="3568" spans="1:5" x14ac:dyDescent="0.4">
      <c r="A3568" t="s">
        <v>761</v>
      </c>
      <c r="B3568" t="s">
        <v>762</v>
      </c>
      <c r="C3568">
        <f>INDEX(Categories!C:C,MATCH(D3568,Categories!D:D,0))</f>
        <v>29</v>
      </c>
      <c r="D3568" s="88" t="s">
        <v>92</v>
      </c>
      <c r="E3568">
        <v>0</v>
      </c>
    </row>
    <row r="3569" spans="1:5" x14ac:dyDescent="0.4">
      <c r="A3569" t="s">
        <v>280</v>
      </c>
      <c r="B3569" t="s">
        <v>279</v>
      </c>
      <c r="C3569">
        <f>INDEX(Categories!C:C,MATCH(D3569,Categories!D:D,0))</f>
        <v>1</v>
      </c>
      <c r="D3569" s="88" t="s">
        <v>595</v>
      </c>
      <c r="E3569">
        <v>10000</v>
      </c>
    </row>
    <row r="3570" spans="1:5" x14ac:dyDescent="0.4">
      <c r="A3570" t="s">
        <v>280</v>
      </c>
      <c r="B3570" t="s">
        <v>279</v>
      </c>
      <c r="C3570">
        <f>INDEX(Categories!C:C,MATCH(D3570,Categories!D:D,0))</f>
        <v>2</v>
      </c>
      <c r="D3570" s="88" t="s">
        <v>597</v>
      </c>
      <c r="E3570">
        <v>0</v>
      </c>
    </row>
    <row r="3571" spans="1:5" x14ac:dyDescent="0.4">
      <c r="A3571" t="s">
        <v>280</v>
      </c>
      <c r="B3571" t="s">
        <v>279</v>
      </c>
      <c r="C3571">
        <f>INDEX(Categories!C:C,MATCH(D3571,Categories!D:D,0))</f>
        <v>3</v>
      </c>
      <c r="D3571" s="88" t="s">
        <v>30</v>
      </c>
      <c r="E3571">
        <v>0</v>
      </c>
    </row>
    <row r="3572" spans="1:5" x14ac:dyDescent="0.4">
      <c r="A3572" t="s">
        <v>280</v>
      </c>
      <c r="B3572" t="s">
        <v>279</v>
      </c>
      <c r="C3572">
        <f>INDEX(Categories!C:C,MATCH(D3572,Categories!D:D,0))</f>
        <v>4</v>
      </c>
      <c r="D3572" s="88" t="s">
        <v>31</v>
      </c>
      <c r="E3572">
        <v>0</v>
      </c>
    </row>
    <row r="3573" spans="1:5" x14ac:dyDescent="0.4">
      <c r="A3573" t="s">
        <v>280</v>
      </c>
      <c r="B3573" t="s">
        <v>279</v>
      </c>
      <c r="C3573">
        <f>INDEX(Categories!C:C,MATCH(D3573,Categories!D:D,0))</f>
        <v>6</v>
      </c>
      <c r="D3573" s="88" t="s">
        <v>34</v>
      </c>
      <c r="E3573">
        <v>0</v>
      </c>
    </row>
    <row r="3574" spans="1:5" x14ac:dyDescent="0.4">
      <c r="A3574" t="s">
        <v>280</v>
      </c>
      <c r="B3574" t="s">
        <v>279</v>
      </c>
      <c r="C3574">
        <f>INDEX(Categories!C:C,MATCH(D3574,Categories!D:D,0))</f>
        <v>7</v>
      </c>
      <c r="D3574" s="88" t="s">
        <v>35</v>
      </c>
      <c r="E3574">
        <v>12000</v>
      </c>
    </row>
    <row r="3575" spans="1:5" x14ac:dyDescent="0.4">
      <c r="A3575" t="s">
        <v>280</v>
      </c>
      <c r="B3575" t="s">
        <v>279</v>
      </c>
      <c r="C3575">
        <f>INDEX(Categories!C:C,MATCH(D3575,Categories!D:D,0))</f>
        <v>10</v>
      </c>
      <c r="D3575" s="88" t="s">
        <v>38</v>
      </c>
      <c r="E3575">
        <v>12000</v>
      </c>
    </row>
    <row r="3576" spans="1:5" x14ac:dyDescent="0.4">
      <c r="A3576" t="s">
        <v>280</v>
      </c>
      <c r="B3576" t="s">
        <v>279</v>
      </c>
      <c r="C3576">
        <f>INDEX(Categories!C:C,MATCH(D3576,Categories!D:D,0))</f>
        <v>15</v>
      </c>
      <c r="D3576" s="88" t="s">
        <v>42</v>
      </c>
      <c r="E3576">
        <v>0</v>
      </c>
    </row>
    <row r="3577" spans="1:5" x14ac:dyDescent="0.4">
      <c r="A3577" t="s">
        <v>280</v>
      </c>
      <c r="B3577" t="s">
        <v>279</v>
      </c>
      <c r="C3577">
        <f>INDEX(Categories!C:C,MATCH(D3577,Categories!D:D,0))</f>
        <v>16</v>
      </c>
      <c r="D3577" s="88" t="s">
        <v>45</v>
      </c>
      <c r="E3577">
        <v>2000</v>
      </c>
    </row>
    <row r="3578" spans="1:5" x14ac:dyDescent="0.4">
      <c r="A3578" t="s">
        <v>280</v>
      </c>
      <c r="B3578" t="s">
        <v>279</v>
      </c>
      <c r="C3578">
        <f>INDEX(Categories!C:C,MATCH(D3578,Categories!D:D,0))</f>
        <v>17</v>
      </c>
      <c r="D3578" s="88" t="s">
        <v>46</v>
      </c>
      <c r="E3578">
        <v>0</v>
      </c>
    </row>
    <row r="3579" spans="1:5" x14ac:dyDescent="0.4">
      <c r="A3579" t="s">
        <v>280</v>
      </c>
      <c r="B3579" t="s">
        <v>279</v>
      </c>
      <c r="C3579">
        <f>INDEX(Categories!C:C,MATCH(D3579,Categories!D:D,0))</f>
        <v>18</v>
      </c>
      <c r="D3579" s="88" t="s">
        <v>47</v>
      </c>
      <c r="E3579">
        <v>0</v>
      </c>
    </row>
    <row r="3580" spans="1:5" x14ac:dyDescent="0.4">
      <c r="A3580" t="s">
        <v>280</v>
      </c>
      <c r="B3580" t="s">
        <v>279</v>
      </c>
      <c r="C3580">
        <f>INDEX(Categories!C:C,MATCH(D3580,Categories!D:D,0))</f>
        <v>20</v>
      </c>
      <c r="D3580" s="88" t="s">
        <v>49</v>
      </c>
      <c r="E3580">
        <v>500</v>
      </c>
    </row>
    <row r="3581" spans="1:5" x14ac:dyDescent="0.4">
      <c r="A3581" t="s">
        <v>280</v>
      </c>
      <c r="B3581" t="s">
        <v>279</v>
      </c>
      <c r="C3581">
        <f>INDEX(Categories!C:C,MATCH(D3581,Categories!D:D,0))</f>
        <v>21</v>
      </c>
      <c r="D3581" s="88" t="s">
        <v>50</v>
      </c>
      <c r="E3581">
        <v>0</v>
      </c>
    </row>
    <row r="3582" spans="1:5" x14ac:dyDescent="0.4">
      <c r="A3582" t="s">
        <v>280</v>
      </c>
      <c r="B3582" t="s">
        <v>279</v>
      </c>
      <c r="C3582">
        <f>INDEX(Categories!C:C,MATCH(D3582,Categories!D:D,0))</f>
        <v>22</v>
      </c>
      <c r="D3582" s="88" t="s">
        <v>51</v>
      </c>
      <c r="E3582">
        <v>1000</v>
      </c>
    </row>
    <row r="3583" spans="1:5" x14ac:dyDescent="0.4">
      <c r="A3583" t="s">
        <v>280</v>
      </c>
      <c r="B3583" t="s">
        <v>279</v>
      </c>
      <c r="C3583">
        <f>INDEX(Categories!C:C,MATCH(D3583,Categories!D:D,0))</f>
        <v>23</v>
      </c>
      <c r="D3583" s="88" t="s">
        <v>52</v>
      </c>
      <c r="E3583">
        <v>1000</v>
      </c>
    </row>
    <row r="3584" spans="1:5" x14ac:dyDescent="0.4">
      <c r="A3584" t="s">
        <v>280</v>
      </c>
      <c r="B3584" t="s">
        <v>279</v>
      </c>
      <c r="C3584">
        <f>INDEX(Categories!C:C,MATCH(D3584,Categories!D:D,0))</f>
        <v>24</v>
      </c>
      <c r="D3584" s="88" t="s">
        <v>53</v>
      </c>
      <c r="E3584">
        <v>0</v>
      </c>
    </row>
    <row r="3585" spans="1:5" x14ac:dyDescent="0.4">
      <c r="A3585" t="s">
        <v>280</v>
      </c>
      <c r="B3585" t="s">
        <v>279</v>
      </c>
      <c r="C3585">
        <f>INDEX(Categories!C:C,MATCH(D3585,Categories!D:D,0))</f>
        <v>25</v>
      </c>
      <c r="D3585" s="88" t="s">
        <v>56</v>
      </c>
      <c r="E3585">
        <v>0</v>
      </c>
    </row>
    <row r="3586" spans="1:5" x14ac:dyDescent="0.4">
      <c r="A3586" t="s">
        <v>280</v>
      </c>
      <c r="B3586" t="s">
        <v>279</v>
      </c>
      <c r="C3586">
        <f>INDEX(Categories!C:C,MATCH(D3586,Categories!D:D,0))</f>
        <v>5</v>
      </c>
      <c r="D3586" s="88" t="s">
        <v>32</v>
      </c>
      <c r="E3586">
        <v>10000</v>
      </c>
    </row>
    <row r="3587" spans="1:5" x14ac:dyDescent="0.4">
      <c r="A3587" t="s">
        <v>280</v>
      </c>
      <c r="B3587" t="s">
        <v>279</v>
      </c>
      <c r="C3587">
        <f>INDEX(Categories!C:C,MATCH(D3587,Categories!D:D,0))</f>
        <v>8</v>
      </c>
      <c r="D3587" s="88" t="s">
        <v>36</v>
      </c>
      <c r="E3587">
        <v>0</v>
      </c>
    </row>
    <row r="3588" spans="1:5" x14ac:dyDescent="0.4">
      <c r="A3588" t="s">
        <v>280</v>
      </c>
      <c r="B3588" t="s">
        <v>279</v>
      </c>
      <c r="C3588">
        <f>INDEX(Categories!C:C,MATCH(D3588,Categories!D:D,0))</f>
        <v>9</v>
      </c>
      <c r="D3588" s="88" t="s">
        <v>37</v>
      </c>
      <c r="E3588">
        <v>0</v>
      </c>
    </row>
    <row r="3589" spans="1:5" x14ac:dyDescent="0.4">
      <c r="A3589" t="s">
        <v>280</v>
      </c>
      <c r="B3589" t="s">
        <v>279</v>
      </c>
      <c r="C3589">
        <f>INDEX(Categories!C:C,MATCH(D3589,Categories!D:D,0))</f>
        <v>11</v>
      </c>
      <c r="D3589" s="88" t="s">
        <v>601</v>
      </c>
      <c r="E3589">
        <v>0</v>
      </c>
    </row>
    <row r="3590" spans="1:5" x14ac:dyDescent="0.4">
      <c r="A3590" t="s">
        <v>280</v>
      </c>
      <c r="B3590" t="s">
        <v>279</v>
      </c>
      <c r="C3590">
        <f>INDEX(Categories!C:C,MATCH(D3590,Categories!D:D,0))</f>
        <v>12</v>
      </c>
      <c r="D3590" s="88" t="s">
        <v>602</v>
      </c>
      <c r="E3590">
        <v>0</v>
      </c>
    </row>
    <row r="3591" spans="1:5" x14ac:dyDescent="0.4">
      <c r="A3591" t="s">
        <v>280</v>
      </c>
      <c r="B3591" t="s">
        <v>279</v>
      </c>
      <c r="C3591">
        <f>INDEX(Categories!C:C,MATCH(D3591,Categories!D:D,0))</f>
        <v>13</v>
      </c>
      <c r="D3591" s="88" t="s">
        <v>604</v>
      </c>
      <c r="E3591">
        <v>0</v>
      </c>
    </row>
    <row r="3592" spans="1:5" x14ac:dyDescent="0.4">
      <c r="A3592" t="s">
        <v>280</v>
      </c>
      <c r="B3592" t="s">
        <v>279</v>
      </c>
      <c r="C3592">
        <f>INDEX(Categories!C:C,MATCH(D3592,Categories!D:D,0))</f>
        <v>14</v>
      </c>
      <c r="D3592" s="88" t="s">
        <v>41</v>
      </c>
      <c r="E3592">
        <v>0</v>
      </c>
    </row>
    <row r="3593" spans="1:5" x14ac:dyDescent="0.4">
      <c r="A3593" t="s">
        <v>280</v>
      </c>
      <c r="B3593" t="s">
        <v>279</v>
      </c>
      <c r="C3593">
        <f>INDEX(Categories!C:C,MATCH(D3593,Categories!D:D,0))</f>
        <v>19</v>
      </c>
      <c r="D3593" s="88" t="s">
        <v>48</v>
      </c>
      <c r="E3593">
        <v>0</v>
      </c>
    </row>
    <row r="3594" spans="1:5" x14ac:dyDescent="0.4">
      <c r="A3594" t="s">
        <v>280</v>
      </c>
      <c r="B3594" t="s">
        <v>279</v>
      </c>
      <c r="C3594">
        <f>INDEX(Categories!C:C,MATCH(D3594,Categories!D:D,0))</f>
        <v>26</v>
      </c>
      <c r="D3594" s="88" t="s">
        <v>57</v>
      </c>
      <c r="E3594">
        <v>0</v>
      </c>
    </row>
    <row r="3595" spans="1:5" x14ac:dyDescent="0.4">
      <c r="A3595" t="s">
        <v>280</v>
      </c>
      <c r="B3595" t="s">
        <v>279</v>
      </c>
      <c r="C3595">
        <f>INDEX(Categories!C:C,MATCH(D3595,Categories!D:D,0))</f>
        <v>27</v>
      </c>
      <c r="D3595" s="88" t="s">
        <v>58</v>
      </c>
      <c r="E3595">
        <v>0</v>
      </c>
    </row>
    <row r="3596" spans="1:5" x14ac:dyDescent="0.4">
      <c r="A3596" t="s">
        <v>280</v>
      </c>
      <c r="B3596" t="s">
        <v>279</v>
      </c>
      <c r="C3596">
        <f>INDEX(Categories!C:C,MATCH(D3596,Categories!D:D,0))</f>
        <v>28</v>
      </c>
      <c r="D3596" s="88" t="s">
        <v>59</v>
      </c>
      <c r="E3596">
        <v>0</v>
      </c>
    </row>
    <row r="3597" spans="1:5" x14ac:dyDescent="0.4">
      <c r="A3597" t="s">
        <v>280</v>
      </c>
      <c r="B3597" t="s">
        <v>279</v>
      </c>
      <c r="C3597">
        <f>INDEX(Categories!C:C,MATCH(D3597,Categories!D:D,0))</f>
        <v>29</v>
      </c>
      <c r="D3597" s="88" t="s">
        <v>92</v>
      </c>
      <c r="E3597">
        <v>10000</v>
      </c>
    </row>
    <row r="3598" spans="1:5" x14ac:dyDescent="0.4">
      <c r="A3598" t="s">
        <v>282</v>
      </c>
      <c r="B3598" t="s">
        <v>281</v>
      </c>
      <c r="C3598">
        <f>INDEX(Categories!C:C,MATCH(D3598,Categories!D:D,0))</f>
        <v>1</v>
      </c>
      <c r="D3598" s="88" t="s">
        <v>595</v>
      </c>
      <c r="E3598">
        <v>0</v>
      </c>
    </row>
    <row r="3599" spans="1:5" x14ac:dyDescent="0.4">
      <c r="A3599" t="s">
        <v>282</v>
      </c>
      <c r="B3599" t="s">
        <v>281</v>
      </c>
      <c r="C3599">
        <f>INDEX(Categories!C:C,MATCH(D3599,Categories!D:D,0))</f>
        <v>2</v>
      </c>
      <c r="D3599" s="88" t="s">
        <v>597</v>
      </c>
      <c r="E3599">
        <v>0</v>
      </c>
    </row>
    <row r="3600" spans="1:5" x14ac:dyDescent="0.4">
      <c r="A3600" t="s">
        <v>282</v>
      </c>
      <c r="B3600" t="s">
        <v>281</v>
      </c>
      <c r="C3600">
        <f>INDEX(Categories!C:C,MATCH(D3600,Categories!D:D,0))</f>
        <v>3</v>
      </c>
      <c r="D3600" s="88" t="s">
        <v>30</v>
      </c>
      <c r="E3600">
        <v>0</v>
      </c>
    </row>
    <row r="3601" spans="1:5" x14ac:dyDescent="0.4">
      <c r="A3601" t="s">
        <v>282</v>
      </c>
      <c r="B3601" t="s">
        <v>281</v>
      </c>
      <c r="C3601">
        <f>INDEX(Categories!C:C,MATCH(D3601,Categories!D:D,0))</f>
        <v>4</v>
      </c>
      <c r="D3601" s="88" t="s">
        <v>31</v>
      </c>
      <c r="E3601">
        <v>0</v>
      </c>
    </row>
    <row r="3602" spans="1:5" x14ac:dyDescent="0.4">
      <c r="A3602" t="s">
        <v>282</v>
      </c>
      <c r="B3602" t="s">
        <v>281</v>
      </c>
      <c r="C3602">
        <f>INDEX(Categories!C:C,MATCH(D3602,Categories!D:D,0))</f>
        <v>6</v>
      </c>
      <c r="D3602" s="88" t="s">
        <v>34</v>
      </c>
      <c r="E3602">
        <v>0</v>
      </c>
    </row>
    <row r="3603" spans="1:5" x14ac:dyDescent="0.4">
      <c r="A3603" t="s">
        <v>282</v>
      </c>
      <c r="B3603" t="s">
        <v>281</v>
      </c>
      <c r="C3603">
        <f>INDEX(Categories!C:C,MATCH(D3603,Categories!D:D,0))</f>
        <v>7</v>
      </c>
      <c r="D3603" s="88" t="s">
        <v>35</v>
      </c>
      <c r="E3603">
        <v>0</v>
      </c>
    </row>
    <row r="3604" spans="1:5" x14ac:dyDescent="0.4">
      <c r="A3604" t="s">
        <v>282</v>
      </c>
      <c r="B3604" t="s">
        <v>281</v>
      </c>
      <c r="C3604">
        <f>INDEX(Categories!C:C,MATCH(D3604,Categories!D:D,0))</f>
        <v>10</v>
      </c>
      <c r="D3604" s="88" t="s">
        <v>38</v>
      </c>
      <c r="E3604">
        <v>0</v>
      </c>
    </row>
    <row r="3605" spans="1:5" x14ac:dyDescent="0.4">
      <c r="A3605" t="s">
        <v>282</v>
      </c>
      <c r="B3605" t="s">
        <v>281</v>
      </c>
      <c r="C3605">
        <f>INDEX(Categories!C:C,MATCH(D3605,Categories!D:D,0))</f>
        <v>15</v>
      </c>
      <c r="D3605" s="88" t="s">
        <v>42</v>
      </c>
      <c r="E3605">
        <v>0</v>
      </c>
    </row>
    <row r="3606" spans="1:5" x14ac:dyDescent="0.4">
      <c r="A3606" t="s">
        <v>282</v>
      </c>
      <c r="B3606" t="s">
        <v>281</v>
      </c>
      <c r="C3606">
        <f>INDEX(Categories!C:C,MATCH(D3606,Categories!D:D,0))</f>
        <v>16</v>
      </c>
      <c r="D3606" s="88" t="s">
        <v>45</v>
      </c>
      <c r="E3606">
        <v>0</v>
      </c>
    </row>
    <row r="3607" spans="1:5" x14ac:dyDescent="0.4">
      <c r="A3607" t="s">
        <v>282</v>
      </c>
      <c r="B3607" t="s">
        <v>281</v>
      </c>
      <c r="C3607">
        <f>INDEX(Categories!C:C,MATCH(D3607,Categories!D:D,0))</f>
        <v>17</v>
      </c>
      <c r="D3607" s="88" t="s">
        <v>46</v>
      </c>
      <c r="E3607">
        <v>0</v>
      </c>
    </row>
    <row r="3608" spans="1:5" x14ac:dyDescent="0.4">
      <c r="A3608" t="s">
        <v>282</v>
      </c>
      <c r="B3608" t="s">
        <v>281</v>
      </c>
      <c r="C3608">
        <f>INDEX(Categories!C:C,MATCH(D3608,Categories!D:D,0))</f>
        <v>18</v>
      </c>
      <c r="D3608" s="88" t="s">
        <v>47</v>
      </c>
      <c r="E3608">
        <v>0</v>
      </c>
    </row>
    <row r="3609" spans="1:5" x14ac:dyDescent="0.4">
      <c r="A3609" t="s">
        <v>282</v>
      </c>
      <c r="B3609" t="s">
        <v>281</v>
      </c>
      <c r="C3609">
        <f>INDEX(Categories!C:C,MATCH(D3609,Categories!D:D,0))</f>
        <v>20</v>
      </c>
      <c r="D3609" s="88" t="s">
        <v>49</v>
      </c>
      <c r="E3609">
        <v>0</v>
      </c>
    </row>
    <row r="3610" spans="1:5" x14ac:dyDescent="0.4">
      <c r="A3610" t="s">
        <v>282</v>
      </c>
      <c r="B3610" t="s">
        <v>281</v>
      </c>
      <c r="C3610">
        <f>INDEX(Categories!C:C,MATCH(D3610,Categories!D:D,0))</f>
        <v>21</v>
      </c>
      <c r="D3610" s="88" t="s">
        <v>50</v>
      </c>
      <c r="E3610">
        <v>0</v>
      </c>
    </row>
    <row r="3611" spans="1:5" x14ac:dyDescent="0.4">
      <c r="A3611" t="s">
        <v>282</v>
      </c>
      <c r="B3611" t="s">
        <v>281</v>
      </c>
      <c r="C3611">
        <f>INDEX(Categories!C:C,MATCH(D3611,Categories!D:D,0))</f>
        <v>22</v>
      </c>
      <c r="D3611" s="88" t="s">
        <v>51</v>
      </c>
      <c r="E3611">
        <v>0</v>
      </c>
    </row>
    <row r="3612" spans="1:5" x14ac:dyDescent="0.4">
      <c r="A3612" t="s">
        <v>282</v>
      </c>
      <c r="B3612" t="s">
        <v>281</v>
      </c>
      <c r="C3612">
        <f>INDEX(Categories!C:C,MATCH(D3612,Categories!D:D,0))</f>
        <v>23</v>
      </c>
      <c r="D3612" s="88" t="s">
        <v>52</v>
      </c>
      <c r="E3612">
        <v>0</v>
      </c>
    </row>
    <row r="3613" spans="1:5" x14ac:dyDescent="0.4">
      <c r="A3613" t="s">
        <v>282</v>
      </c>
      <c r="B3613" t="s">
        <v>281</v>
      </c>
      <c r="C3613">
        <f>INDEX(Categories!C:C,MATCH(D3613,Categories!D:D,0))</f>
        <v>24</v>
      </c>
      <c r="D3613" s="88" t="s">
        <v>53</v>
      </c>
      <c r="E3613">
        <v>0</v>
      </c>
    </row>
    <row r="3614" spans="1:5" x14ac:dyDescent="0.4">
      <c r="A3614" t="s">
        <v>282</v>
      </c>
      <c r="B3614" t="s">
        <v>281</v>
      </c>
      <c r="C3614">
        <f>INDEX(Categories!C:C,MATCH(D3614,Categories!D:D,0))</f>
        <v>25</v>
      </c>
      <c r="D3614" s="88" t="s">
        <v>56</v>
      </c>
      <c r="E3614">
        <v>0</v>
      </c>
    </row>
    <row r="3615" spans="1:5" x14ac:dyDescent="0.4">
      <c r="A3615" t="s">
        <v>282</v>
      </c>
      <c r="B3615" t="s">
        <v>281</v>
      </c>
      <c r="C3615">
        <f>INDEX(Categories!C:C,MATCH(D3615,Categories!D:D,0))</f>
        <v>5</v>
      </c>
      <c r="D3615" s="88" t="s">
        <v>32</v>
      </c>
      <c r="E3615">
        <v>4447</v>
      </c>
    </row>
    <row r="3616" spans="1:5" x14ac:dyDescent="0.4">
      <c r="A3616" t="s">
        <v>282</v>
      </c>
      <c r="B3616" t="s">
        <v>281</v>
      </c>
      <c r="C3616">
        <f>INDEX(Categories!C:C,MATCH(D3616,Categories!D:D,0))</f>
        <v>8</v>
      </c>
      <c r="D3616" s="88" t="s">
        <v>36</v>
      </c>
      <c r="E3616">
        <v>0</v>
      </c>
    </row>
    <row r="3617" spans="1:5" x14ac:dyDescent="0.4">
      <c r="A3617" t="s">
        <v>282</v>
      </c>
      <c r="B3617" t="s">
        <v>281</v>
      </c>
      <c r="C3617">
        <f>INDEX(Categories!C:C,MATCH(D3617,Categories!D:D,0))</f>
        <v>9</v>
      </c>
      <c r="D3617" s="88" t="s">
        <v>37</v>
      </c>
      <c r="E3617">
        <v>0</v>
      </c>
    </row>
    <row r="3618" spans="1:5" x14ac:dyDescent="0.4">
      <c r="A3618" t="s">
        <v>282</v>
      </c>
      <c r="B3618" t="s">
        <v>281</v>
      </c>
      <c r="C3618">
        <f>INDEX(Categories!C:C,MATCH(D3618,Categories!D:D,0))</f>
        <v>11</v>
      </c>
      <c r="D3618" s="88" t="s">
        <v>601</v>
      </c>
      <c r="E3618">
        <v>0</v>
      </c>
    </row>
    <row r="3619" spans="1:5" x14ac:dyDescent="0.4">
      <c r="A3619" t="s">
        <v>282</v>
      </c>
      <c r="B3619" t="s">
        <v>281</v>
      </c>
      <c r="C3619">
        <f>INDEX(Categories!C:C,MATCH(D3619,Categories!D:D,0))</f>
        <v>12</v>
      </c>
      <c r="D3619" s="88" t="s">
        <v>602</v>
      </c>
      <c r="E3619">
        <v>0</v>
      </c>
    </row>
    <row r="3620" spans="1:5" x14ac:dyDescent="0.4">
      <c r="A3620" t="s">
        <v>282</v>
      </c>
      <c r="B3620" t="s">
        <v>281</v>
      </c>
      <c r="C3620">
        <f>INDEX(Categories!C:C,MATCH(D3620,Categories!D:D,0))</f>
        <v>13</v>
      </c>
      <c r="D3620" s="88" t="s">
        <v>604</v>
      </c>
      <c r="E3620">
        <v>0</v>
      </c>
    </row>
    <row r="3621" spans="1:5" x14ac:dyDescent="0.4">
      <c r="A3621" t="s">
        <v>282</v>
      </c>
      <c r="B3621" t="s">
        <v>281</v>
      </c>
      <c r="C3621">
        <f>INDEX(Categories!C:C,MATCH(D3621,Categories!D:D,0))</f>
        <v>14</v>
      </c>
      <c r="D3621" s="88" t="s">
        <v>41</v>
      </c>
      <c r="E3621">
        <v>0</v>
      </c>
    </row>
    <row r="3622" spans="1:5" x14ac:dyDescent="0.4">
      <c r="A3622" t="s">
        <v>282</v>
      </c>
      <c r="B3622" t="s">
        <v>281</v>
      </c>
      <c r="C3622">
        <f>INDEX(Categories!C:C,MATCH(D3622,Categories!D:D,0))</f>
        <v>19</v>
      </c>
      <c r="D3622" s="88" t="s">
        <v>48</v>
      </c>
      <c r="E3622">
        <v>0</v>
      </c>
    </row>
    <row r="3623" spans="1:5" x14ac:dyDescent="0.4">
      <c r="A3623" t="s">
        <v>282</v>
      </c>
      <c r="B3623" t="s">
        <v>281</v>
      </c>
      <c r="C3623">
        <f>INDEX(Categories!C:C,MATCH(D3623,Categories!D:D,0))</f>
        <v>26</v>
      </c>
      <c r="D3623" s="88" t="s">
        <v>57</v>
      </c>
      <c r="E3623">
        <v>0</v>
      </c>
    </row>
    <row r="3624" spans="1:5" x14ac:dyDescent="0.4">
      <c r="A3624" t="s">
        <v>282</v>
      </c>
      <c r="B3624" t="s">
        <v>281</v>
      </c>
      <c r="C3624">
        <f>INDEX(Categories!C:C,MATCH(D3624,Categories!D:D,0))</f>
        <v>27</v>
      </c>
      <c r="D3624" s="88" t="s">
        <v>58</v>
      </c>
      <c r="E3624">
        <v>0</v>
      </c>
    </row>
    <row r="3625" spans="1:5" x14ac:dyDescent="0.4">
      <c r="A3625" t="s">
        <v>282</v>
      </c>
      <c r="B3625" t="s">
        <v>281</v>
      </c>
      <c r="C3625">
        <f>INDEX(Categories!C:C,MATCH(D3625,Categories!D:D,0))</f>
        <v>28</v>
      </c>
      <c r="D3625" s="88" t="s">
        <v>59</v>
      </c>
      <c r="E3625">
        <v>0</v>
      </c>
    </row>
    <row r="3626" spans="1:5" x14ac:dyDescent="0.4">
      <c r="A3626" t="s">
        <v>282</v>
      </c>
      <c r="B3626" t="s">
        <v>281</v>
      </c>
      <c r="C3626">
        <f>INDEX(Categories!C:C,MATCH(D3626,Categories!D:D,0))</f>
        <v>29</v>
      </c>
      <c r="D3626" s="88" t="s">
        <v>92</v>
      </c>
      <c r="E3626">
        <v>13290</v>
      </c>
    </row>
    <row r="3627" spans="1:5" x14ac:dyDescent="0.4">
      <c r="A3627" t="s">
        <v>763</v>
      </c>
      <c r="B3627" t="s">
        <v>764</v>
      </c>
      <c r="C3627">
        <f>INDEX(Categories!C:C,MATCH(D3627,Categories!D:D,0))</f>
        <v>1</v>
      </c>
      <c r="D3627" s="88" t="s">
        <v>595</v>
      </c>
      <c r="E3627">
        <v>0</v>
      </c>
    </row>
    <row r="3628" spans="1:5" x14ac:dyDescent="0.4">
      <c r="A3628" t="s">
        <v>763</v>
      </c>
      <c r="B3628" t="s">
        <v>764</v>
      </c>
      <c r="C3628">
        <f>INDEX(Categories!C:C,MATCH(D3628,Categories!D:D,0))</f>
        <v>2</v>
      </c>
      <c r="D3628" s="88" t="s">
        <v>597</v>
      </c>
      <c r="E3628">
        <v>0</v>
      </c>
    </row>
    <row r="3629" spans="1:5" x14ac:dyDescent="0.4">
      <c r="A3629" t="s">
        <v>763</v>
      </c>
      <c r="B3629" t="s">
        <v>764</v>
      </c>
      <c r="C3629">
        <f>INDEX(Categories!C:C,MATCH(D3629,Categories!D:D,0))</f>
        <v>3</v>
      </c>
      <c r="D3629" s="88" t="s">
        <v>30</v>
      </c>
      <c r="E3629">
        <v>0</v>
      </c>
    </row>
    <row r="3630" spans="1:5" x14ac:dyDescent="0.4">
      <c r="A3630" t="s">
        <v>763</v>
      </c>
      <c r="B3630" t="s">
        <v>764</v>
      </c>
      <c r="C3630">
        <f>INDEX(Categories!C:C,MATCH(D3630,Categories!D:D,0))</f>
        <v>4</v>
      </c>
      <c r="D3630" s="88" t="s">
        <v>31</v>
      </c>
      <c r="E3630">
        <v>0</v>
      </c>
    </row>
    <row r="3631" spans="1:5" x14ac:dyDescent="0.4">
      <c r="A3631" t="s">
        <v>763</v>
      </c>
      <c r="B3631" t="s">
        <v>764</v>
      </c>
      <c r="C3631">
        <f>INDEX(Categories!C:C,MATCH(D3631,Categories!D:D,0))</f>
        <v>6</v>
      </c>
      <c r="D3631" s="88" t="s">
        <v>34</v>
      </c>
      <c r="E3631">
        <v>0</v>
      </c>
    </row>
    <row r="3632" spans="1:5" x14ac:dyDescent="0.4">
      <c r="A3632" t="s">
        <v>763</v>
      </c>
      <c r="B3632" t="s">
        <v>764</v>
      </c>
      <c r="C3632">
        <f>INDEX(Categories!C:C,MATCH(D3632,Categories!D:D,0))</f>
        <v>7</v>
      </c>
      <c r="D3632" s="88" t="s">
        <v>35</v>
      </c>
      <c r="E3632">
        <v>0</v>
      </c>
    </row>
    <row r="3633" spans="1:5" x14ac:dyDescent="0.4">
      <c r="A3633" t="s">
        <v>763</v>
      </c>
      <c r="B3633" t="s">
        <v>764</v>
      </c>
      <c r="C3633">
        <f>INDEX(Categories!C:C,MATCH(D3633,Categories!D:D,0))</f>
        <v>10</v>
      </c>
      <c r="D3633" s="88" t="s">
        <v>38</v>
      </c>
      <c r="E3633">
        <v>0</v>
      </c>
    </row>
    <row r="3634" spans="1:5" x14ac:dyDescent="0.4">
      <c r="A3634" t="s">
        <v>763</v>
      </c>
      <c r="B3634" t="s">
        <v>764</v>
      </c>
      <c r="C3634">
        <f>INDEX(Categories!C:C,MATCH(D3634,Categories!D:D,0))</f>
        <v>15</v>
      </c>
      <c r="D3634" s="88" t="s">
        <v>42</v>
      </c>
      <c r="E3634">
        <v>0</v>
      </c>
    </row>
    <row r="3635" spans="1:5" x14ac:dyDescent="0.4">
      <c r="A3635" t="s">
        <v>763</v>
      </c>
      <c r="B3635" t="s">
        <v>764</v>
      </c>
      <c r="C3635">
        <f>INDEX(Categories!C:C,MATCH(D3635,Categories!D:D,0))</f>
        <v>16</v>
      </c>
      <c r="D3635" s="88" t="s">
        <v>45</v>
      </c>
      <c r="E3635">
        <v>0</v>
      </c>
    </row>
    <row r="3636" spans="1:5" x14ac:dyDescent="0.4">
      <c r="A3636" t="s">
        <v>763</v>
      </c>
      <c r="B3636" t="s">
        <v>764</v>
      </c>
      <c r="C3636">
        <f>INDEX(Categories!C:C,MATCH(D3636,Categories!D:D,0))</f>
        <v>17</v>
      </c>
      <c r="D3636" s="88" t="s">
        <v>46</v>
      </c>
      <c r="E3636">
        <v>0</v>
      </c>
    </row>
    <row r="3637" spans="1:5" x14ac:dyDescent="0.4">
      <c r="A3637" t="s">
        <v>763</v>
      </c>
      <c r="B3637" t="s">
        <v>764</v>
      </c>
      <c r="C3637">
        <f>INDEX(Categories!C:C,MATCH(D3637,Categories!D:D,0))</f>
        <v>18</v>
      </c>
      <c r="D3637" s="88" t="s">
        <v>47</v>
      </c>
      <c r="E3637">
        <v>0</v>
      </c>
    </row>
    <row r="3638" spans="1:5" x14ac:dyDescent="0.4">
      <c r="A3638" t="s">
        <v>763</v>
      </c>
      <c r="B3638" t="s">
        <v>764</v>
      </c>
      <c r="C3638">
        <f>INDEX(Categories!C:C,MATCH(D3638,Categories!D:D,0))</f>
        <v>20</v>
      </c>
      <c r="D3638" s="88" t="s">
        <v>49</v>
      </c>
      <c r="E3638">
        <v>0</v>
      </c>
    </row>
    <row r="3639" spans="1:5" x14ac:dyDescent="0.4">
      <c r="A3639" t="s">
        <v>763</v>
      </c>
      <c r="B3639" t="s">
        <v>764</v>
      </c>
      <c r="C3639">
        <f>INDEX(Categories!C:C,MATCH(D3639,Categories!D:D,0))</f>
        <v>21</v>
      </c>
      <c r="D3639" s="88" t="s">
        <v>50</v>
      </c>
      <c r="E3639">
        <v>0</v>
      </c>
    </row>
    <row r="3640" spans="1:5" x14ac:dyDescent="0.4">
      <c r="A3640" t="s">
        <v>763</v>
      </c>
      <c r="B3640" t="s">
        <v>764</v>
      </c>
      <c r="C3640">
        <f>INDEX(Categories!C:C,MATCH(D3640,Categories!D:D,0))</f>
        <v>22</v>
      </c>
      <c r="D3640" s="88" t="s">
        <v>51</v>
      </c>
      <c r="E3640">
        <v>0</v>
      </c>
    </row>
    <row r="3641" spans="1:5" x14ac:dyDescent="0.4">
      <c r="A3641" t="s">
        <v>763</v>
      </c>
      <c r="B3641" t="s">
        <v>764</v>
      </c>
      <c r="C3641">
        <f>INDEX(Categories!C:C,MATCH(D3641,Categories!D:D,0))</f>
        <v>23</v>
      </c>
      <c r="D3641" s="88" t="s">
        <v>52</v>
      </c>
      <c r="E3641">
        <v>0</v>
      </c>
    </row>
    <row r="3642" spans="1:5" x14ac:dyDescent="0.4">
      <c r="A3642" t="s">
        <v>763</v>
      </c>
      <c r="B3642" t="s">
        <v>764</v>
      </c>
      <c r="C3642">
        <f>INDEX(Categories!C:C,MATCH(D3642,Categories!D:D,0))</f>
        <v>24</v>
      </c>
      <c r="D3642" s="88" t="s">
        <v>53</v>
      </c>
      <c r="E3642">
        <v>0</v>
      </c>
    </row>
    <row r="3643" spans="1:5" x14ac:dyDescent="0.4">
      <c r="A3643" t="s">
        <v>763</v>
      </c>
      <c r="B3643" t="s">
        <v>764</v>
      </c>
      <c r="C3643">
        <f>INDEX(Categories!C:C,MATCH(D3643,Categories!D:D,0))</f>
        <v>25</v>
      </c>
      <c r="D3643" s="88" t="s">
        <v>56</v>
      </c>
      <c r="E3643">
        <v>0</v>
      </c>
    </row>
    <row r="3644" spans="1:5" x14ac:dyDescent="0.4">
      <c r="A3644" t="s">
        <v>763</v>
      </c>
      <c r="B3644" t="s">
        <v>764</v>
      </c>
      <c r="C3644">
        <f>INDEX(Categories!C:C,MATCH(D3644,Categories!D:D,0))</f>
        <v>5</v>
      </c>
      <c r="D3644" s="88" t="s">
        <v>32</v>
      </c>
      <c r="E3644">
        <v>0</v>
      </c>
    </row>
    <row r="3645" spans="1:5" x14ac:dyDescent="0.4">
      <c r="A3645" t="s">
        <v>763</v>
      </c>
      <c r="B3645" t="s">
        <v>764</v>
      </c>
      <c r="C3645">
        <f>INDEX(Categories!C:C,MATCH(D3645,Categories!D:D,0))</f>
        <v>8</v>
      </c>
      <c r="D3645" s="88" t="s">
        <v>36</v>
      </c>
      <c r="E3645">
        <v>0</v>
      </c>
    </row>
    <row r="3646" spans="1:5" x14ac:dyDescent="0.4">
      <c r="A3646" t="s">
        <v>763</v>
      </c>
      <c r="B3646" t="s">
        <v>764</v>
      </c>
      <c r="C3646">
        <f>INDEX(Categories!C:C,MATCH(D3646,Categories!D:D,0))</f>
        <v>9</v>
      </c>
      <c r="D3646" s="88" t="s">
        <v>37</v>
      </c>
      <c r="E3646">
        <v>0</v>
      </c>
    </row>
    <row r="3647" spans="1:5" x14ac:dyDescent="0.4">
      <c r="A3647" t="s">
        <v>763</v>
      </c>
      <c r="B3647" t="s">
        <v>764</v>
      </c>
      <c r="C3647">
        <f>INDEX(Categories!C:C,MATCH(D3647,Categories!D:D,0))</f>
        <v>11</v>
      </c>
      <c r="D3647" s="88" t="s">
        <v>601</v>
      </c>
      <c r="E3647">
        <v>0</v>
      </c>
    </row>
    <row r="3648" spans="1:5" x14ac:dyDescent="0.4">
      <c r="A3648" t="s">
        <v>763</v>
      </c>
      <c r="B3648" t="s">
        <v>764</v>
      </c>
      <c r="C3648">
        <f>INDEX(Categories!C:C,MATCH(D3648,Categories!D:D,0))</f>
        <v>12</v>
      </c>
      <c r="D3648" s="88" t="s">
        <v>602</v>
      </c>
      <c r="E3648">
        <v>0</v>
      </c>
    </row>
    <row r="3649" spans="1:5" x14ac:dyDescent="0.4">
      <c r="A3649" t="s">
        <v>763</v>
      </c>
      <c r="B3649" t="s">
        <v>764</v>
      </c>
      <c r="C3649">
        <f>INDEX(Categories!C:C,MATCH(D3649,Categories!D:D,0))</f>
        <v>13</v>
      </c>
      <c r="D3649" s="88" t="s">
        <v>604</v>
      </c>
      <c r="E3649">
        <v>0</v>
      </c>
    </row>
    <row r="3650" spans="1:5" x14ac:dyDescent="0.4">
      <c r="A3650" t="s">
        <v>763</v>
      </c>
      <c r="B3650" t="s">
        <v>764</v>
      </c>
      <c r="C3650">
        <f>INDEX(Categories!C:C,MATCH(D3650,Categories!D:D,0))</f>
        <v>14</v>
      </c>
      <c r="D3650" s="88" t="s">
        <v>41</v>
      </c>
      <c r="E3650">
        <v>0</v>
      </c>
    </row>
    <row r="3651" spans="1:5" x14ac:dyDescent="0.4">
      <c r="A3651" t="s">
        <v>763</v>
      </c>
      <c r="B3651" t="s">
        <v>764</v>
      </c>
      <c r="C3651">
        <f>INDEX(Categories!C:C,MATCH(D3651,Categories!D:D,0))</f>
        <v>19</v>
      </c>
      <c r="D3651" s="88" t="s">
        <v>48</v>
      </c>
      <c r="E3651">
        <v>0</v>
      </c>
    </row>
    <row r="3652" spans="1:5" x14ac:dyDescent="0.4">
      <c r="A3652" t="s">
        <v>763</v>
      </c>
      <c r="B3652" t="s">
        <v>764</v>
      </c>
      <c r="C3652">
        <f>INDEX(Categories!C:C,MATCH(D3652,Categories!D:D,0))</f>
        <v>26</v>
      </c>
      <c r="D3652" s="88" t="s">
        <v>57</v>
      </c>
      <c r="E3652">
        <v>0</v>
      </c>
    </row>
    <row r="3653" spans="1:5" x14ac:dyDescent="0.4">
      <c r="A3653" t="s">
        <v>763</v>
      </c>
      <c r="B3653" t="s">
        <v>764</v>
      </c>
      <c r="C3653">
        <f>INDEX(Categories!C:C,MATCH(D3653,Categories!D:D,0))</f>
        <v>27</v>
      </c>
      <c r="D3653" s="88" t="s">
        <v>58</v>
      </c>
      <c r="E3653">
        <v>0</v>
      </c>
    </row>
    <row r="3654" spans="1:5" x14ac:dyDescent="0.4">
      <c r="A3654" t="s">
        <v>763</v>
      </c>
      <c r="B3654" t="s">
        <v>764</v>
      </c>
      <c r="C3654">
        <f>INDEX(Categories!C:C,MATCH(D3654,Categories!D:D,0))</f>
        <v>28</v>
      </c>
      <c r="D3654" s="88" t="s">
        <v>59</v>
      </c>
      <c r="E3654">
        <v>0</v>
      </c>
    </row>
    <row r="3655" spans="1:5" x14ac:dyDescent="0.4">
      <c r="A3655" t="s">
        <v>763</v>
      </c>
      <c r="B3655" t="s">
        <v>764</v>
      </c>
      <c r="C3655">
        <f>INDEX(Categories!C:C,MATCH(D3655,Categories!D:D,0))</f>
        <v>29</v>
      </c>
      <c r="D3655" s="88" t="s">
        <v>92</v>
      </c>
      <c r="E3655">
        <v>0</v>
      </c>
    </row>
    <row r="3656" spans="1:5" x14ac:dyDescent="0.4">
      <c r="A3656" t="s">
        <v>284</v>
      </c>
      <c r="B3656" t="s">
        <v>283</v>
      </c>
      <c r="C3656">
        <f>INDEX(Categories!C:C,MATCH(D3656,Categories!D:D,0))</f>
        <v>1</v>
      </c>
      <c r="D3656" s="88" t="s">
        <v>595</v>
      </c>
      <c r="E3656">
        <v>0</v>
      </c>
    </row>
    <row r="3657" spans="1:5" x14ac:dyDescent="0.4">
      <c r="A3657" t="s">
        <v>284</v>
      </c>
      <c r="B3657" t="s">
        <v>283</v>
      </c>
      <c r="C3657">
        <f>INDEX(Categories!C:C,MATCH(D3657,Categories!D:D,0))</f>
        <v>2</v>
      </c>
      <c r="D3657" s="88" t="s">
        <v>597</v>
      </c>
      <c r="E3657">
        <v>0</v>
      </c>
    </row>
    <row r="3658" spans="1:5" x14ac:dyDescent="0.4">
      <c r="A3658" t="s">
        <v>284</v>
      </c>
      <c r="B3658" t="s">
        <v>283</v>
      </c>
      <c r="C3658">
        <f>INDEX(Categories!C:C,MATCH(D3658,Categories!D:D,0))</f>
        <v>3</v>
      </c>
      <c r="D3658" s="88" t="s">
        <v>30</v>
      </c>
      <c r="E3658">
        <v>2354</v>
      </c>
    </row>
    <row r="3659" spans="1:5" x14ac:dyDescent="0.4">
      <c r="A3659" t="s">
        <v>284</v>
      </c>
      <c r="B3659" t="s">
        <v>283</v>
      </c>
      <c r="C3659">
        <f>INDEX(Categories!C:C,MATCH(D3659,Categories!D:D,0))</f>
        <v>4</v>
      </c>
      <c r="D3659" s="88" t="s">
        <v>31</v>
      </c>
      <c r="E3659">
        <v>5042</v>
      </c>
    </row>
    <row r="3660" spans="1:5" x14ac:dyDescent="0.4">
      <c r="A3660" t="s">
        <v>284</v>
      </c>
      <c r="B3660" t="s">
        <v>283</v>
      </c>
      <c r="C3660">
        <f>INDEX(Categories!C:C,MATCH(D3660,Categories!D:D,0))</f>
        <v>6</v>
      </c>
      <c r="D3660" s="88" t="s">
        <v>34</v>
      </c>
      <c r="E3660">
        <v>1235</v>
      </c>
    </row>
    <row r="3661" spans="1:5" x14ac:dyDescent="0.4">
      <c r="A3661" t="s">
        <v>284</v>
      </c>
      <c r="B3661" t="s">
        <v>283</v>
      </c>
      <c r="C3661">
        <f>INDEX(Categories!C:C,MATCH(D3661,Categories!D:D,0))</f>
        <v>7</v>
      </c>
      <c r="D3661" s="88" t="s">
        <v>35</v>
      </c>
      <c r="E3661">
        <v>902</v>
      </c>
    </row>
    <row r="3662" spans="1:5" x14ac:dyDescent="0.4">
      <c r="A3662" t="s">
        <v>284</v>
      </c>
      <c r="B3662" t="s">
        <v>283</v>
      </c>
      <c r="C3662">
        <f>INDEX(Categories!C:C,MATCH(D3662,Categories!D:D,0))</f>
        <v>10</v>
      </c>
      <c r="D3662" s="88" t="s">
        <v>38</v>
      </c>
      <c r="E3662">
        <v>11293</v>
      </c>
    </row>
    <row r="3663" spans="1:5" x14ac:dyDescent="0.4">
      <c r="A3663" t="s">
        <v>284</v>
      </c>
      <c r="B3663" t="s">
        <v>283</v>
      </c>
      <c r="C3663">
        <f>INDEX(Categories!C:C,MATCH(D3663,Categories!D:D,0))</f>
        <v>15</v>
      </c>
      <c r="D3663" s="88" t="s">
        <v>42</v>
      </c>
      <c r="E3663">
        <v>0</v>
      </c>
    </row>
    <row r="3664" spans="1:5" x14ac:dyDescent="0.4">
      <c r="A3664" t="s">
        <v>284</v>
      </c>
      <c r="B3664" t="s">
        <v>283</v>
      </c>
      <c r="C3664">
        <f>INDEX(Categories!C:C,MATCH(D3664,Categories!D:D,0))</f>
        <v>16</v>
      </c>
      <c r="D3664" s="88" t="s">
        <v>45</v>
      </c>
      <c r="E3664">
        <v>8820</v>
      </c>
    </row>
    <row r="3665" spans="1:5" x14ac:dyDescent="0.4">
      <c r="A3665" t="s">
        <v>284</v>
      </c>
      <c r="B3665" t="s">
        <v>283</v>
      </c>
      <c r="C3665">
        <f>INDEX(Categories!C:C,MATCH(D3665,Categories!D:D,0))</f>
        <v>17</v>
      </c>
      <c r="D3665" s="88" t="s">
        <v>46</v>
      </c>
      <c r="E3665">
        <v>0</v>
      </c>
    </row>
    <row r="3666" spans="1:5" x14ac:dyDescent="0.4">
      <c r="A3666" t="s">
        <v>284</v>
      </c>
      <c r="B3666" t="s">
        <v>283</v>
      </c>
      <c r="C3666">
        <f>INDEX(Categories!C:C,MATCH(D3666,Categories!D:D,0))</f>
        <v>18</v>
      </c>
      <c r="D3666" s="88" t="s">
        <v>47</v>
      </c>
      <c r="E3666">
        <v>0</v>
      </c>
    </row>
    <row r="3667" spans="1:5" x14ac:dyDescent="0.4">
      <c r="A3667" t="s">
        <v>284</v>
      </c>
      <c r="B3667" t="s">
        <v>283</v>
      </c>
      <c r="C3667">
        <f>INDEX(Categories!C:C,MATCH(D3667,Categories!D:D,0))</f>
        <v>20</v>
      </c>
      <c r="D3667" s="88" t="s">
        <v>49</v>
      </c>
      <c r="E3667">
        <v>0</v>
      </c>
    </row>
    <row r="3668" spans="1:5" x14ac:dyDescent="0.4">
      <c r="A3668" t="s">
        <v>284</v>
      </c>
      <c r="B3668" t="s">
        <v>283</v>
      </c>
      <c r="C3668">
        <f>INDEX(Categories!C:C,MATCH(D3668,Categories!D:D,0))</f>
        <v>21</v>
      </c>
      <c r="D3668" s="88" t="s">
        <v>50</v>
      </c>
      <c r="E3668">
        <v>0</v>
      </c>
    </row>
    <row r="3669" spans="1:5" x14ac:dyDescent="0.4">
      <c r="A3669" t="s">
        <v>284</v>
      </c>
      <c r="B3669" t="s">
        <v>283</v>
      </c>
      <c r="C3669">
        <f>INDEX(Categories!C:C,MATCH(D3669,Categories!D:D,0))</f>
        <v>22</v>
      </c>
      <c r="D3669" s="88" t="s">
        <v>51</v>
      </c>
      <c r="E3669">
        <v>0</v>
      </c>
    </row>
    <row r="3670" spans="1:5" x14ac:dyDescent="0.4">
      <c r="A3670" t="s">
        <v>284</v>
      </c>
      <c r="B3670" t="s">
        <v>283</v>
      </c>
      <c r="C3670">
        <f>INDEX(Categories!C:C,MATCH(D3670,Categories!D:D,0))</f>
        <v>23</v>
      </c>
      <c r="D3670" s="88" t="s">
        <v>52</v>
      </c>
      <c r="E3670">
        <v>0</v>
      </c>
    </row>
    <row r="3671" spans="1:5" x14ac:dyDescent="0.4">
      <c r="A3671" t="s">
        <v>284</v>
      </c>
      <c r="B3671" t="s">
        <v>283</v>
      </c>
      <c r="C3671">
        <f>INDEX(Categories!C:C,MATCH(D3671,Categories!D:D,0))</f>
        <v>24</v>
      </c>
      <c r="D3671" s="88" t="s">
        <v>53</v>
      </c>
      <c r="E3671">
        <v>0</v>
      </c>
    </row>
    <row r="3672" spans="1:5" x14ac:dyDescent="0.4">
      <c r="A3672" t="s">
        <v>284</v>
      </c>
      <c r="B3672" t="s">
        <v>283</v>
      </c>
      <c r="C3672">
        <f>INDEX(Categories!C:C,MATCH(D3672,Categories!D:D,0))</f>
        <v>25</v>
      </c>
      <c r="D3672" s="88" t="s">
        <v>56</v>
      </c>
      <c r="E3672">
        <v>0</v>
      </c>
    </row>
    <row r="3673" spans="1:5" x14ac:dyDescent="0.4">
      <c r="A3673" t="s">
        <v>284</v>
      </c>
      <c r="B3673" t="s">
        <v>283</v>
      </c>
      <c r="C3673">
        <f>INDEX(Categories!C:C,MATCH(D3673,Categories!D:D,0))</f>
        <v>5</v>
      </c>
      <c r="D3673" s="88" t="s">
        <v>32</v>
      </c>
      <c r="E3673">
        <v>0</v>
      </c>
    </row>
    <row r="3674" spans="1:5" x14ac:dyDescent="0.4">
      <c r="A3674" t="s">
        <v>284</v>
      </c>
      <c r="B3674" t="s">
        <v>283</v>
      </c>
      <c r="C3674">
        <f>INDEX(Categories!C:C,MATCH(D3674,Categories!D:D,0))</f>
        <v>8</v>
      </c>
      <c r="D3674" s="88" t="s">
        <v>36</v>
      </c>
      <c r="E3674">
        <v>0</v>
      </c>
    </row>
    <row r="3675" spans="1:5" x14ac:dyDescent="0.4">
      <c r="A3675" t="s">
        <v>284</v>
      </c>
      <c r="B3675" t="s">
        <v>283</v>
      </c>
      <c r="C3675">
        <f>INDEX(Categories!C:C,MATCH(D3675,Categories!D:D,0))</f>
        <v>9</v>
      </c>
      <c r="D3675" s="88" t="s">
        <v>37</v>
      </c>
      <c r="E3675">
        <v>0</v>
      </c>
    </row>
    <row r="3676" spans="1:5" x14ac:dyDescent="0.4">
      <c r="A3676" t="s">
        <v>284</v>
      </c>
      <c r="B3676" t="s">
        <v>283</v>
      </c>
      <c r="C3676">
        <f>INDEX(Categories!C:C,MATCH(D3676,Categories!D:D,0))</f>
        <v>11</v>
      </c>
      <c r="D3676" s="88" t="s">
        <v>601</v>
      </c>
      <c r="E3676">
        <v>0</v>
      </c>
    </row>
    <row r="3677" spans="1:5" x14ac:dyDescent="0.4">
      <c r="A3677" t="s">
        <v>284</v>
      </c>
      <c r="B3677" t="s">
        <v>283</v>
      </c>
      <c r="C3677">
        <f>INDEX(Categories!C:C,MATCH(D3677,Categories!D:D,0))</f>
        <v>12</v>
      </c>
      <c r="D3677" s="88" t="s">
        <v>602</v>
      </c>
      <c r="E3677">
        <v>0</v>
      </c>
    </row>
    <row r="3678" spans="1:5" x14ac:dyDescent="0.4">
      <c r="A3678" t="s">
        <v>284</v>
      </c>
      <c r="B3678" t="s">
        <v>283</v>
      </c>
      <c r="C3678">
        <f>INDEX(Categories!C:C,MATCH(D3678,Categories!D:D,0))</f>
        <v>13</v>
      </c>
      <c r="D3678" s="88" t="s">
        <v>604</v>
      </c>
      <c r="E3678">
        <v>0</v>
      </c>
    </row>
    <row r="3679" spans="1:5" x14ac:dyDescent="0.4">
      <c r="A3679" t="s">
        <v>284</v>
      </c>
      <c r="B3679" t="s">
        <v>283</v>
      </c>
      <c r="C3679">
        <f>INDEX(Categories!C:C,MATCH(D3679,Categories!D:D,0))</f>
        <v>14</v>
      </c>
      <c r="D3679" s="88" t="s">
        <v>41</v>
      </c>
      <c r="E3679">
        <v>0</v>
      </c>
    </row>
    <row r="3680" spans="1:5" x14ac:dyDescent="0.4">
      <c r="A3680" t="s">
        <v>284</v>
      </c>
      <c r="B3680" t="s">
        <v>283</v>
      </c>
      <c r="C3680">
        <f>INDEX(Categories!C:C,MATCH(D3680,Categories!D:D,0))</f>
        <v>19</v>
      </c>
      <c r="D3680" s="88" t="s">
        <v>48</v>
      </c>
      <c r="E3680">
        <v>0</v>
      </c>
    </row>
    <row r="3681" spans="1:5" x14ac:dyDescent="0.4">
      <c r="A3681" t="s">
        <v>284</v>
      </c>
      <c r="B3681" t="s">
        <v>283</v>
      </c>
      <c r="C3681">
        <f>INDEX(Categories!C:C,MATCH(D3681,Categories!D:D,0))</f>
        <v>26</v>
      </c>
      <c r="D3681" s="88" t="s">
        <v>57</v>
      </c>
      <c r="E3681">
        <v>0</v>
      </c>
    </row>
    <row r="3682" spans="1:5" x14ac:dyDescent="0.4">
      <c r="A3682" t="s">
        <v>284</v>
      </c>
      <c r="B3682" t="s">
        <v>283</v>
      </c>
      <c r="C3682">
        <f>INDEX(Categories!C:C,MATCH(D3682,Categories!D:D,0))</f>
        <v>27</v>
      </c>
      <c r="D3682" s="88" t="s">
        <v>58</v>
      </c>
      <c r="E3682">
        <v>0</v>
      </c>
    </row>
    <row r="3683" spans="1:5" x14ac:dyDescent="0.4">
      <c r="A3683" t="s">
        <v>284</v>
      </c>
      <c r="B3683" t="s">
        <v>283</v>
      </c>
      <c r="C3683">
        <f>INDEX(Categories!C:C,MATCH(D3683,Categories!D:D,0))</f>
        <v>28</v>
      </c>
      <c r="D3683" s="88" t="s">
        <v>59</v>
      </c>
      <c r="E3683">
        <v>0</v>
      </c>
    </row>
    <row r="3684" spans="1:5" x14ac:dyDescent="0.4">
      <c r="A3684" t="s">
        <v>284</v>
      </c>
      <c r="B3684" t="s">
        <v>283</v>
      </c>
      <c r="C3684">
        <f>INDEX(Categories!C:C,MATCH(D3684,Categories!D:D,0))</f>
        <v>29</v>
      </c>
      <c r="D3684" s="88" t="s">
        <v>92</v>
      </c>
      <c r="E3684">
        <v>22234</v>
      </c>
    </row>
    <row r="3685" spans="1:5" x14ac:dyDescent="0.4">
      <c r="A3685" t="s">
        <v>765</v>
      </c>
      <c r="B3685" t="s">
        <v>766</v>
      </c>
      <c r="C3685">
        <f>INDEX(Categories!C:C,MATCH(D3685,Categories!D:D,0))</f>
        <v>1</v>
      </c>
      <c r="D3685" s="88" t="s">
        <v>595</v>
      </c>
      <c r="E3685">
        <v>280131</v>
      </c>
    </row>
    <row r="3686" spans="1:5" x14ac:dyDescent="0.4">
      <c r="A3686" t="s">
        <v>765</v>
      </c>
      <c r="B3686" t="s">
        <v>766</v>
      </c>
      <c r="C3686">
        <f>INDEX(Categories!C:C,MATCH(D3686,Categories!D:D,0))</f>
        <v>2</v>
      </c>
      <c r="D3686" s="88" t="s">
        <v>597</v>
      </c>
      <c r="E3686">
        <v>2468</v>
      </c>
    </row>
    <row r="3687" spans="1:5" x14ac:dyDescent="0.4">
      <c r="A3687" t="s">
        <v>765</v>
      </c>
      <c r="B3687" t="s">
        <v>766</v>
      </c>
      <c r="C3687">
        <f>INDEX(Categories!C:C,MATCH(D3687,Categories!D:D,0))</f>
        <v>3</v>
      </c>
      <c r="D3687" s="88" t="s">
        <v>30</v>
      </c>
      <c r="E3687">
        <v>0</v>
      </c>
    </row>
    <row r="3688" spans="1:5" x14ac:dyDescent="0.4">
      <c r="A3688" t="s">
        <v>765</v>
      </c>
      <c r="B3688" t="s">
        <v>766</v>
      </c>
      <c r="C3688">
        <f>INDEX(Categories!C:C,MATCH(D3688,Categories!D:D,0))</f>
        <v>4</v>
      </c>
      <c r="D3688" s="88" t="s">
        <v>31</v>
      </c>
      <c r="E3688">
        <v>14000</v>
      </c>
    </row>
    <row r="3689" spans="1:5" x14ac:dyDescent="0.4">
      <c r="A3689" t="s">
        <v>765</v>
      </c>
      <c r="B3689" t="s">
        <v>766</v>
      </c>
      <c r="C3689">
        <f>INDEX(Categories!C:C,MATCH(D3689,Categories!D:D,0))</f>
        <v>6</v>
      </c>
      <c r="D3689" s="88" t="s">
        <v>34</v>
      </c>
      <c r="E3689">
        <v>30049</v>
      </c>
    </row>
    <row r="3690" spans="1:5" x14ac:dyDescent="0.4">
      <c r="A3690" t="s">
        <v>765</v>
      </c>
      <c r="B3690" t="s">
        <v>766</v>
      </c>
      <c r="C3690">
        <f>INDEX(Categories!C:C,MATCH(D3690,Categories!D:D,0))</f>
        <v>7</v>
      </c>
      <c r="D3690" s="88" t="s">
        <v>35</v>
      </c>
      <c r="E3690">
        <v>296162</v>
      </c>
    </row>
    <row r="3691" spans="1:5" x14ac:dyDescent="0.4">
      <c r="A3691" t="s">
        <v>765</v>
      </c>
      <c r="B3691" t="s">
        <v>766</v>
      </c>
      <c r="C3691">
        <f>INDEX(Categories!C:C,MATCH(D3691,Categories!D:D,0))</f>
        <v>10</v>
      </c>
      <c r="D3691" s="88" t="s">
        <v>38</v>
      </c>
      <c r="E3691">
        <v>669569</v>
      </c>
    </row>
    <row r="3692" spans="1:5" x14ac:dyDescent="0.4">
      <c r="A3692" t="s">
        <v>765</v>
      </c>
      <c r="B3692" t="s">
        <v>766</v>
      </c>
      <c r="C3692">
        <f>INDEX(Categories!C:C,MATCH(D3692,Categories!D:D,0))</f>
        <v>15</v>
      </c>
      <c r="D3692" s="88" t="s">
        <v>42</v>
      </c>
      <c r="E3692">
        <v>0</v>
      </c>
    </row>
    <row r="3693" spans="1:5" x14ac:dyDescent="0.4">
      <c r="A3693" t="s">
        <v>765</v>
      </c>
      <c r="B3693" t="s">
        <v>766</v>
      </c>
      <c r="C3693">
        <f>INDEX(Categories!C:C,MATCH(D3693,Categories!D:D,0))</f>
        <v>16</v>
      </c>
      <c r="D3693" s="88" t="s">
        <v>45</v>
      </c>
      <c r="E3693">
        <v>100000</v>
      </c>
    </row>
    <row r="3694" spans="1:5" x14ac:dyDescent="0.4">
      <c r="A3694" t="s">
        <v>765</v>
      </c>
      <c r="B3694" t="s">
        <v>766</v>
      </c>
      <c r="C3694">
        <f>INDEX(Categories!C:C,MATCH(D3694,Categories!D:D,0))</f>
        <v>17</v>
      </c>
      <c r="D3694" s="88" t="s">
        <v>46</v>
      </c>
      <c r="E3694">
        <v>0</v>
      </c>
    </row>
    <row r="3695" spans="1:5" x14ac:dyDescent="0.4">
      <c r="A3695" t="s">
        <v>765</v>
      </c>
      <c r="B3695" t="s">
        <v>766</v>
      </c>
      <c r="C3695">
        <f>INDEX(Categories!C:C,MATCH(D3695,Categories!D:D,0))</f>
        <v>18</v>
      </c>
      <c r="D3695" s="88" t="s">
        <v>47</v>
      </c>
      <c r="E3695">
        <v>113532</v>
      </c>
    </row>
    <row r="3696" spans="1:5" x14ac:dyDescent="0.4">
      <c r="A3696" t="s">
        <v>765</v>
      </c>
      <c r="B3696" t="s">
        <v>766</v>
      </c>
      <c r="C3696">
        <f>INDEX(Categories!C:C,MATCH(D3696,Categories!D:D,0))</f>
        <v>20</v>
      </c>
      <c r="D3696" s="88" t="s">
        <v>49</v>
      </c>
      <c r="E3696">
        <v>250</v>
      </c>
    </row>
    <row r="3697" spans="1:5" x14ac:dyDescent="0.4">
      <c r="A3697" t="s">
        <v>765</v>
      </c>
      <c r="B3697" t="s">
        <v>766</v>
      </c>
      <c r="C3697">
        <f>INDEX(Categories!C:C,MATCH(D3697,Categories!D:D,0))</f>
        <v>21</v>
      </c>
      <c r="D3697" s="88" t="s">
        <v>50</v>
      </c>
      <c r="E3697">
        <v>0</v>
      </c>
    </row>
    <row r="3698" spans="1:5" x14ac:dyDescent="0.4">
      <c r="A3698" t="s">
        <v>765</v>
      </c>
      <c r="B3698" t="s">
        <v>766</v>
      </c>
      <c r="C3698">
        <f>INDEX(Categories!C:C,MATCH(D3698,Categories!D:D,0))</f>
        <v>22</v>
      </c>
      <c r="D3698" s="88" t="s">
        <v>51</v>
      </c>
      <c r="E3698">
        <v>253914</v>
      </c>
    </row>
    <row r="3699" spans="1:5" x14ac:dyDescent="0.4">
      <c r="A3699" t="s">
        <v>765</v>
      </c>
      <c r="B3699" t="s">
        <v>766</v>
      </c>
      <c r="C3699">
        <f>INDEX(Categories!C:C,MATCH(D3699,Categories!D:D,0))</f>
        <v>23</v>
      </c>
      <c r="D3699" s="88" t="s">
        <v>52</v>
      </c>
      <c r="E3699">
        <v>909</v>
      </c>
    </row>
    <row r="3700" spans="1:5" x14ac:dyDescent="0.4">
      <c r="A3700" t="s">
        <v>765</v>
      </c>
      <c r="B3700" t="s">
        <v>766</v>
      </c>
      <c r="C3700">
        <f>INDEX(Categories!C:C,MATCH(D3700,Categories!D:D,0))</f>
        <v>24</v>
      </c>
      <c r="D3700" s="88" t="s">
        <v>53</v>
      </c>
      <c r="E3700">
        <v>0</v>
      </c>
    </row>
    <row r="3701" spans="1:5" x14ac:dyDescent="0.4">
      <c r="A3701" t="s">
        <v>765</v>
      </c>
      <c r="B3701" t="s">
        <v>766</v>
      </c>
      <c r="C3701">
        <f>INDEX(Categories!C:C,MATCH(D3701,Categories!D:D,0))</f>
        <v>25</v>
      </c>
      <c r="D3701" s="88" t="s">
        <v>56</v>
      </c>
      <c r="E3701">
        <v>32243</v>
      </c>
    </row>
    <row r="3702" spans="1:5" x14ac:dyDescent="0.4">
      <c r="A3702" t="s">
        <v>765</v>
      </c>
      <c r="B3702" t="s">
        <v>766</v>
      </c>
      <c r="C3702">
        <f>INDEX(Categories!C:C,MATCH(D3702,Categories!D:D,0))</f>
        <v>5</v>
      </c>
      <c r="D3702" s="88" t="s">
        <v>32</v>
      </c>
      <c r="E3702">
        <v>66219</v>
      </c>
    </row>
    <row r="3703" spans="1:5" x14ac:dyDescent="0.4">
      <c r="A3703" t="s">
        <v>765</v>
      </c>
      <c r="B3703" t="s">
        <v>766</v>
      </c>
      <c r="C3703">
        <f>INDEX(Categories!C:C,MATCH(D3703,Categories!D:D,0))</f>
        <v>8</v>
      </c>
      <c r="D3703" s="88" t="s">
        <v>36</v>
      </c>
      <c r="E3703">
        <v>36798</v>
      </c>
    </row>
    <row r="3704" spans="1:5" x14ac:dyDescent="0.4">
      <c r="A3704" t="s">
        <v>765</v>
      </c>
      <c r="B3704" t="s">
        <v>766</v>
      </c>
      <c r="C3704">
        <f>INDEX(Categories!C:C,MATCH(D3704,Categories!D:D,0))</f>
        <v>9</v>
      </c>
      <c r="D3704" s="88" t="s">
        <v>37</v>
      </c>
      <c r="E3704">
        <v>21000</v>
      </c>
    </row>
    <row r="3705" spans="1:5" x14ac:dyDescent="0.4">
      <c r="A3705" t="s">
        <v>765</v>
      </c>
      <c r="B3705" t="s">
        <v>766</v>
      </c>
      <c r="C3705">
        <f>INDEX(Categories!C:C,MATCH(D3705,Categories!D:D,0))</f>
        <v>11</v>
      </c>
      <c r="D3705" s="88" t="s">
        <v>601</v>
      </c>
      <c r="E3705">
        <v>905199</v>
      </c>
    </row>
    <row r="3706" spans="1:5" x14ac:dyDescent="0.4">
      <c r="A3706" t="s">
        <v>765</v>
      </c>
      <c r="B3706" t="s">
        <v>766</v>
      </c>
      <c r="C3706">
        <f>INDEX(Categories!C:C,MATCH(D3706,Categories!D:D,0))</f>
        <v>12</v>
      </c>
      <c r="D3706" s="88" t="s">
        <v>602</v>
      </c>
      <c r="E3706">
        <v>0</v>
      </c>
    </row>
    <row r="3707" spans="1:5" x14ac:dyDescent="0.4">
      <c r="A3707" t="s">
        <v>765</v>
      </c>
      <c r="B3707" t="s">
        <v>766</v>
      </c>
      <c r="C3707">
        <f>INDEX(Categories!C:C,MATCH(D3707,Categories!D:D,0))</f>
        <v>13</v>
      </c>
      <c r="D3707" s="88" t="s">
        <v>604</v>
      </c>
      <c r="E3707">
        <v>172600</v>
      </c>
    </row>
    <row r="3708" spans="1:5" x14ac:dyDescent="0.4">
      <c r="A3708" t="s">
        <v>765</v>
      </c>
      <c r="B3708" t="s">
        <v>766</v>
      </c>
      <c r="C3708">
        <f>INDEX(Categories!C:C,MATCH(D3708,Categories!D:D,0))</f>
        <v>14</v>
      </c>
      <c r="D3708" s="88" t="s">
        <v>41</v>
      </c>
      <c r="E3708">
        <v>0</v>
      </c>
    </row>
    <row r="3709" spans="1:5" x14ac:dyDescent="0.4">
      <c r="A3709" t="s">
        <v>765</v>
      </c>
      <c r="B3709" t="s">
        <v>766</v>
      </c>
      <c r="C3709">
        <f>INDEX(Categories!C:C,MATCH(D3709,Categories!D:D,0))</f>
        <v>19</v>
      </c>
      <c r="D3709" s="88" t="s">
        <v>48</v>
      </c>
      <c r="E3709">
        <v>82130</v>
      </c>
    </row>
    <row r="3710" spans="1:5" x14ac:dyDescent="0.4">
      <c r="A3710" t="s">
        <v>765</v>
      </c>
      <c r="B3710" t="s">
        <v>766</v>
      </c>
      <c r="C3710">
        <f>INDEX(Categories!C:C,MATCH(D3710,Categories!D:D,0))</f>
        <v>26</v>
      </c>
      <c r="D3710" s="88" t="s">
        <v>57</v>
      </c>
      <c r="E3710">
        <v>13252</v>
      </c>
    </row>
    <row r="3711" spans="1:5" x14ac:dyDescent="0.4">
      <c r="A3711" t="s">
        <v>765</v>
      </c>
      <c r="B3711" t="s">
        <v>766</v>
      </c>
      <c r="C3711">
        <f>INDEX(Categories!C:C,MATCH(D3711,Categories!D:D,0))</f>
        <v>27</v>
      </c>
      <c r="D3711" s="88" t="s">
        <v>58</v>
      </c>
      <c r="E3711">
        <v>200000</v>
      </c>
    </row>
    <row r="3712" spans="1:5" x14ac:dyDescent="0.4">
      <c r="A3712" t="s">
        <v>765</v>
      </c>
      <c r="B3712" t="s">
        <v>766</v>
      </c>
      <c r="C3712">
        <f>INDEX(Categories!C:C,MATCH(D3712,Categories!D:D,0))</f>
        <v>28</v>
      </c>
      <c r="D3712" s="88" t="s">
        <v>59</v>
      </c>
      <c r="E3712">
        <v>0</v>
      </c>
    </row>
    <row r="3713" spans="1:5" x14ac:dyDescent="0.4">
      <c r="A3713" t="s">
        <v>765</v>
      </c>
      <c r="B3713" t="s">
        <v>766</v>
      </c>
      <c r="C3713">
        <f>INDEX(Categories!C:C,MATCH(D3713,Categories!D:D,0))</f>
        <v>29</v>
      </c>
      <c r="D3713" s="88" t="s">
        <v>92</v>
      </c>
      <c r="E3713">
        <v>0</v>
      </c>
    </row>
    <row r="3714" spans="1:5" x14ac:dyDescent="0.4">
      <c r="A3714" t="s">
        <v>767</v>
      </c>
      <c r="B3714" t="s">
        <v>768</v>
      </c>
      <c r="C3714">
        <f>INDEX(Categories!C:C,MATCH(D3714,Categories!D:D,0))</f>
        <v>1</v>
      </c>
      <c r="D3714" s="88" t="s">
        <v>595</v>
      </c>
      <c r="E3714">
        <v>0</v>
      </c>
    </row>
    <row r="3715" spans="1:5" x14ac:dyDescent="0.4">
      <c r="A3715" t="s">
        <v>767</v>
      </c>
      <c r="B3715" t="s">
        <v>768</v>
      </c>
      <c r="C3715">
        <f>INDEX(Categories!C:C,MATCH(D3715,Categories!D:D,0))</f>
        <v>2</v>
      </c>
      <c r="D3715" s="88" t="s">
        <v>597</v>
      </c>
      <c r="E3715">
        <v>0</v>
      </c>
    </row>
    <row r="3716" spans="1:5" x14ac:dyDescent="0.4">
      <c r="A3716" t="s">
        <v>767</v>
      </c>
      <c r="B3716" t="s">
        <v>768</v>
      </c>
      <c r="C3716">
        <f>INDEX(Categories!C:C,MATCH(D3716,Categories!D:D,0))</f>
        <v>3</v>
      </c>
      <c r="D3716" s="88" t="s">
        <v>30</v>
      </c>
      <c r="E3716">
        <v>0</v>
      </c>
    </row>
    <row r="3717" spans="1:5" x14ac:dyDescent="0.4">
      <c r="A3717" t="s">
        <v>767</v>
      </c>
      <c r="B3717" t="s">
        <v>768</v>
      </c>
      <c r="C3717">
        <f>INDEX(Categories!C:C,MATCH(D3717,Categories!D:D,0))</f>
        <v>4</v>
      </c>
      <c r="D3717" s="88" t="s">
        <v>31</v>
      </c>
      <c r="E3717">
        <v>0</v>
      </c>
    </row>
    <row r="3718" spans="1:5" x14ac:dyDescent="0.4">
      <c r="A3718" t="s">
        <v>767</v>
      </c>
      <c r="B3718" t="s">
        <v>768</v>
      </c>
      <c r="C3718">
        <f>INDEX(Categories!C:C,MATCH(D3718,Categories!D:D,0))</f>
        <v>6</v>
      </c>
      <c r="D3718" s="88" t="s">
        <v>34</v>
      </c>
      <c r="E3718">
        <v>0</v>
      </c>
    </row>
    <row r="3719" spans="1:5" x14ac:dyDescent="0.4">
      <c r="A3719" t="s">
        <v>767</v>
      </c>
      <c r="B3719" t="s">
        <v>768</v>
      </c>
      <c r="C3719">
        <f>INDEX(Categories!C:C,MATCH(D3719,Categories!D:D,0))</f>
        <v>7</v>
      </c>
      <c r="D3719" s="88" t="s">
        <v>35</v>
      </c>
      <c r="E3719">
        <v>0</v>
      </c>
    </row>
    <row r="3720" spans="1:5" x14ac:dyDescent="0.4">
      <c r="A3720" t="s">
        <v>767</v>
      </c>
      <c r="B3720" t="s">
        <v>768</v>
      </c>
      <c r="C3720">
        <f>INDEX(Categories!C:C,MATCH(D3720,Categories!D:D,0))</f>
        <v>10</v>
      </c>
      <c r="D3720" s="88" t="s">
        <v>38</v>
      </c>
      <c r="E3720">
        <v>0</v>
      </c>
    </row>
    <row r="3721" spans="1:5" x14ac:dyDescent="0.4">
      <c r="A3721" t="s">
        <v>767</v>
      </c>
      <c r="B3721" t="s">
        <v>768</v>
      </c>
      <c r="C3721">
        <f>INDEX(Categories!C:C,MATCH(D3721,Categories!D:D,0))</f>
        <v>15</v>
      </c>
      <c r="D3721" s="88" t="s">
        <v>42</v>
      </c>
      <c r="E3721">
        <v>0</v>
      </c>
    </row>
    <row r="3722" spans="1:5" x14ac:dyDescent="0.4">
      <c r="A3722" t="s">
        <v>767</v>
      </c>
      <c r="B3722" t="s">
        <v>768</v>
      </c>
      <c r="C3722">
        <f>INDEX(Categories!C:C,MATCH(D3722,Categories!D:D,0))</f>
        <v>16</v>
      </c>
      <c r="D3722" s="88" t="s">
        <v>45</v>
      </c>
      <c r="E3722">
        <v>0</v>
      </c>
    </row>
    <row r="3723" spans="1:5" x14ac:dyDescent="0.4">
      <c r="A3723" t="s">
        <v>767</v>
      </c>
      <c r="B3723" t="s">
        <v>768</v>
      </c>
      <c r="C3723">
        <f>INDEX(Categories!C:C,MATCH(D3723,Categories!D:D,0))</f>
        <v>17</v>
      </c>
      <c r="D3723" s="88" t="s">
        <v>46</v>
      </c>
      <c r="E3723">
        <v>0</v>
      </c>
    </row>
    <row r="3724" spans="1:5" x14ac:dyDescent="0.4">
      <c r="A3724" t="s">
        <v>767</v>
      </c>
      <c r="B3724" t="s">
        <v>768</v>
      </c>
      <c r="C3724">
        <f>INDEX(Categories!C:C,MATCH(D3724,Categories!D:D,0))</f>
        <v>18</v>
      </c>
      <c r="D3724" s="88" t="s">
        <v>47</v>
      </c>
      <c r="E3724">
        <v>0</v>
      </c>
    </row>
    <row r="3725" spans="1:5" x14ac:dyDescent="0.4">
      <c r="A3725" t="s">
        <v>767</v>
      </c>
      <c r="B3725" t="s">
        <v>768</v>
      </c>
      <c r="C3725">
        <f>INDEX(Categories!C:C,MATCH(D3725,Categories!D:D,0))</f>
        <v>20</v>
      </c>
      <c r="D3725" s="88" t="s">
        <v>49</v>
      </c>
      <c r="E3725">
        <v>0</v>
      </c>
    </row>
    <row r="3726" spans="1:5" x14ac:dyDescent="0.4">
      <c r="A3726" t="s">
        <v>767</v>
      </c>
      <c r="B3726" t="s">
        <v>768</v>
      </c>
      <c r="C3726">
        <f>INDEX(Categories!C:C,MATCH(D3726,Categories!D:D,0))</f>
        <v>21</v>
      </c>
      <c r="D3726" s="88" t="s">
        <v>50</v>
      </c>
      <c r="E3726">
        <v>0</v>
      </c>
    </row>
    <row r="3727" spans="1:5" x14ac:dyDescent="0.4">
      <c r="A3727" t="s">
        <v>767</v>
      </c>
      <c r="B3727" t="s">
        <v>768</v>
      </c>
      <c r="C3727">
        <f>INDEX(Categories!C:C,MATCH(D3727,Categories!D:D,0))</f>
        <v>22</v>
      </c>
      <c r="D3727" s="88" t="s">
        <v>51</v>
      </c>
      <c r="E3727">
        <v>0</v>
      </c>
    </row>
    <row r="3728" spans="1:5" x14ac:dyDescent="0.4">
      <c r="A3728" t="s">
        <v>767</v>
      </c>
      <c r="B3728" t="s">
        <v>768</v>
      </c>
      <c r="C3728">
        <f>INDEX(Categories!C:C,MATCH(D3728,Categories!D:D,0))</f>
        <v>23</v>
      </c>
      <c r="D3728" s="88" t="s">
        <v>52</v>
      </c>
      <c r="E3728">
        <v>0</v>
      </c>
    </row>
    <row r="3729" spans="1:5" x14ac:dyDescent="0.4">
      <c r="A3729" t="s">
        <v>767</v>
      </c>
      <c r="B3729" t="s">
        <v>768</v>
      </c>
      <c r="C3729">
        <f>INDEX(Categories!C:C,MATCH(D3729,Categories!D:D,0))</f>
        <v>24</v>
      </c>
      <c r="D3729" s="88" t="s">
        <v>53</v>
      </c>
      <c r="E3729">
        <v>0</v>
      </c>
    </row>
    <row r="3730" spans="1:5" x14ac:dyDescent="0.4">
      <c r="A3730" t="s">
        <v>767</v>
      </c>
      <c r="B3730" t="s">
        <v>768</v>
      </c>
      <c r="C3730">
        <f>INDEX(Categories!C:C,MATCH(D3730,Categories!D:D,0))</f>
        <v>25</v>
      </c>
      <c r="D3730" s="88" t="s">
        <v>56</v>
      </c>
      <c r="E3730">
        <v>0</v>
      </c>
    </row>
    <row r="3731" spans="1:5" x14ac:dyDescent="0.4">
      <c r="A3731" t="s">
        <v>767</v>
      </c>
      <c r="B3731" t="s">
        <v>768</v>
      </c>
      <c r="C3731">
        <f>INDEX(Categories!C:C,MATCH(D3731,Categories!D:D,0))</f>
        <v>5</v>
      </c>
      <c r="D3731" s="88" t="s">
        <v>32</v>
      </c>
      <c r="E3731">
        <v>0</v>
      </c>
    </row>
    <row r="3732" spans="1:5" x14ac:dyDescent="0.4">
      <c r="A3732" t="s">
        <v>767</v>
      </c>
      <c r="B3732" t="s">
        <v>768</v>
      </c>
      <c r="C3732">
        <f>INDEX(Categories!C:C,MATCH(D3732,Categories!D:D,0))</f>
        <v>8</v>
      </c>
      <c r="D3732" s="88" t="s">
        <v>36</v>
      </c>
      <c r="E3732">
        <v>0</v>
      </c>
    </row>
    <row r="3733" spans="1:5" x14ac:dyDescent="0.4">
      <c r="A3733" t="s">
        <v>767</v>
      </c>
      <c r="B3733" t="s">
        <v>768</v>
      </c>
      <c r="C3733">
        <f>INDEX(Categories!C:C,MATCH(D3733,Categories!D:D,0))</f>
        <v>9</v>
      </c>
      <c r="D3733" s="88" t="s">
        <v>37</v>
      </c>
      <c r="E3733">
        <v>0</v>
      </c>
    </row>
    <row r="3734" spans="1:5" x14ac:dyDescent="0.4">
      <c r="A3734" t="s">
        <v>767</v>
      </c>
      <c r="B3734" t="s">
        <v>768</v>
      </c>
      <c r="C3734">
        <f>INDEX(Categories!C:C,MATCH(D3734,Categories!D:D,0))</f>
        <v>11</v>
      </c>
      <c r="D3734" s="88" t="s">
        <v>601</v>
      </c>
      <c r="E3734">
        <v>0</v>
      </c>
    </row>
    <row r="3735" spans="1:5" x14ac:dyDescent="0.4">
      <c r="A3735" t="s">
        <v>767</v>
      </c>
      <c r="B3735" t="s">
        <v>768</v>
      </c>
      <c r="C3735">
        <f>INDEX(Categories!C:C,MATCH(D3735,Categories!D:D,0))</f>
        <v>12</v>
      </c>
      <c r="D3735" s="88" t="s">
        <v>602</v>
      </c>
      <c r="E3735">
        <v>0</v>
      </c>
    </row>
    <row r="3736" spans="1:5" x14ac:dyDescent="0.4">
      <c r="A3736" t="s">
        <v>767</v>
      </c>
      <c r="B3736" t="s">
        <v>768</v>
      </c>
      <c r="C3736">
        <f>INDEX(Categories!C:C,MATCH(D3736,Categories!D:D,0))</f>
        <v>13</v>
      </c>
      <c r="D3736" s="88" t="s">
        <v>604</v>
      </c>
      <c r="E3736">
        <v>0</v>
      </c>
    </row>
    <row r="3737" spans="1:5" x14ac:dyDescent="0.4">
      <c r="A3737" t="s">
        <v>767</v>
      </c>
      <c r="B3737" t="s">
        <v>768</v>
      </c>
      <c r="C3737">
        <f>INDEX(Categories!C:C,MATCH(D3737,Categories!D:D,0))</f>
        <v>14</v>
      </c>
      <c r="D3737" s="88" t="s">
        <v>41</v>
      </c>
      <c r="E3737">
        <v>0</v>
      </c>
    </row>
    <row r="3738" spans="1:5" x14ac:dyDescent="0.4">
      <c r="A3738" t="s">
        <v>767</v>
      </c>
      <c r="B3738" t="s">
        <v>768</v>
      </c>
      <c r="C3738">
        <f>INDEX(Categories!C:C,MATCH(D3738,Categories!D:D,0))</f>
        <v>19</v>
      </c>
      <c r="D3738" s="88" t="s">
        <v>48</v>
      </c>
      <c r="E3738">
        <v>0</v>
      </c>
    </row>
    <row r="3739" spans="1:5" x14ac:dyDescent="0.4">
      <c r="A3739" t="s">
        <v>767</v>
      </c>
      <c r="B3739" t="s">
        <v>768</v>
      </c>
      <c r="C3739">
        <f>INDEX(Categories!C:C,MATCH(D3739,Categories!D:D,0))</f>
        <v>26</v>
      </c>
      <c r="D3739" s="88" t="s">
        <v>57</v>
      </c>
      <c r="E3739">
        <v>0</v>
      </c>
    </row>
    <row r="3740" spans="1:5" x14ac:dyDescent="0.4">
      <c r="A3740" t="s">
        <v>767</v>
      </c>
      <c r="B3740" t="s">
        <v>768</v>
      </c>
      <c r="C3740">
        <f>INDEX(Categories!C:C,MATCH(D3740,Categories!D:D,0))</f>
        <v>27</v>
      </c>
      <c r="D3740" s="88" t="s">
        <v>58</v>
      </c>
      <c r="E3740">
        <v>0</v>
      </c>
    </row>
    <row r="3741" spans="1:5" x14ac:dyDescent="0.4">
      <c r="A3741" t="s">
        <v>767</v>
      </c>
      <c r="B3741" t="s">
        <v>768</v>
      </c>
      <c r="C3741">
        <f>INDEX(Categories!C:C,MATCH(D3741,Categories!D:D,0))</f>
        <v>28</v>
      </c>
      <c r="D3741" s="88" t="s">
        <v>59</v>
      </c>
      <c r="E3741">
        <v>0</v>
      </c>
    </row>
    <row r="3742" spans="1:5" x14ac:dyDescent="0.4">
      <c r="A3742" t="s">
        <v>767</v>
      </c>
      <c r="B3742" t="s">
        <v>768</v>
      </c>
      <c r="C3742">
        <f>INDEX(Categories!C:C,MATCH(D3742,Categories!D:D,0))</f>
        <v>29</v>
      </c>
      <c r="D3742" s="88" t="s">
        <v>92</v>
      </c>
      <c r="E3742">
        <v>0</v>
      </c>
    </row>
    <row r="3743" spans="1:5" x14ac:dyDescent="0.4">
      <c r="A3743" t="s">
        <v>769</v>
      </c>
      <c r="B3743" t="s">
        <v>770</v>
      </c>
      <c r="C3743">
        <f>INDEX(Categories!C:C,MATCH(D3743,Categories!D:D,0))</f>
        <v>1</v>
      </c>
      <c r="D3743" s="88" t="s">
        <v>595</v>
      </c>
      <c r="E3743">
        <v>4388</v>
      </c>
    </row>
    <row r="3744" spans="1:5" x14ac:dyDescent="0.4">
      <c r="A3744" t="s">
        <v>769</v>
      </c>
      <c r="B3744" t="s">
        <v>770</v>
      </c>
      <c r="C3744">
        <f>INDEX(Categories!C:C,MATCH(D3744,Categories!D:D,0))</f>
        <v>2</v>
      </c>
      <c r="D3744" s="88" t="s">
        <v>597</v>
      </c>
      <c r="E3744">
        <v>0</v>
      </c>
    </row>
    <row r="3745" spans="1:5" x14ac:dyDescent="0.4">
      <c r="A3745" t="s">
        <v>769</v>
      </c>
      <c r="B3745" t="s">
        <v>770</v>
      </c>
      <c r="C3745">
        <f>INDEX(Categories!C:C,MATCH(D3745,Categories!D:D,0))</f>
        <v>3</v>
      </c>
      <c r="D3745" s="88" t="s">
        <v>30</v>
      </c>
      <c r="E3745">
        <v>0</v>
      </c>
    </row>
    <row r="3746" spans="1:5" x14ac:dyDescent="0.4">
      <c r="A3746" t="s">
        <v>769</v>
      </c>
      <c r="B3746" t="s">
        <v>770</v>
      </c>
      <c r="C3746">
        <f>INDEX(Categories!C:C,MATCH(D3746,Categories!D:D,0))</f>
        <v>4</v>
      </c>
      <c r="D3746" s="88" t="s">
        <v>31</v>
      </c>
      <c r="E3746">
        <v>1238</v>
      </c>
    </row>
    <row r="3747" spans="1:5" x14ac:dyDescent="0.4">
      <c r="A3747" t="s">
        <v>769</v>
      </c>
      <c r="B3747" t="s">
        <v>770</v>
      </c>
      <c r="C3747">
        <f>INDEX(Categories!C:C,MATCH(D3747,Categories!D:D,0))</f>
        <v>6</v>
      </c>
      <c r="D3747" s="88" t="s">
        <v>34</v>
      </c>
      <c r="E3747">
        <v>0</v>
      </c>
    </row>
    <row r="3748" spans="1:5" x14ac:dyDescent="0.4">
      <c r="A3748" t="s">
        <v>769</v>
      </c>
      <c r="B3748" t="s">
        <v>770</v>
      </c>
      <c r="C3748">
        <f>INDEX(Categories!C:C,MATCH(D3748,Categories!D:D,0))</f>
        <v>7</v>
      </c>
      <c r="D3748" s="88" t="s">
        <v>35</v>
      </c>
      <c r="E3748">
        <v>629</v>
      </c>
    </row>
    <row r="3749" spans="1:5" x14ac:dyDescent="0.4">
      <c r="A3749" t="s">
        <v>769</v>
      </c>
      <c r="B3749" t="s">
        <v>770</v>
      </c>
      <c r="C3749">
        <f>INDEX(Categories!C:C,MATCH(D3749,Categories!D:D,0))</f>
        <v>10</v>
      </c>
      <c r="D3749" s="88" t="s">
        <v>38</v>
      </c>
      <c r="E3749">
        <v>700</v>
      </c>
    </row>
    <row r="3750" spans="1:5" x14ac:dyDescent="0.4">
      <c r="A3750" t="s">
        <v>769</v>
      </c>
      <c r="B3750" t="s">
        <v>770</v>
      </c>
      <c r="C3750">
        <f>INDEX(Categories!C:C,MATCH(D3750,Categories!D:D,0))</f>
        <v>15</v>
      </c>
      <c r="D3750" s="88" t="s">
        <v>42</v>
      </c>
      <c r="E3750">
        <v>0</v>
      </c>
    </row>
    <row r="3751" spans="1:5" x14ac:dyDescent="0.4">
      <c r="A3751" t="s">
        <v>769</v>
      </c>
      <c r="B3751" t="s">
        <v>770</v>
      </c>
      <c r="C3751">
        <f>INDEX(Categories!C:C,MATCH(D3751,Categories!D:D,0))</f>
        <v>16</v>
      </c>
      <c r="D3751" s="88" t="s">
        <v>45</v>
      </c>
      <c r="E3751">
        <v>4119</v>
      </c>
    </row>
    <row r="3752" spans="1:5" x14ac:dyDescent="0.4">
      <c r="A3752" t="s">
        <v>769</v>
      </c>
      <c r="B3752" t="s">
        <v>770</v>
      </c>
      <c r="C3752">
        <f>INDEX(Categories!C:C,MATCH(D3752,Categories!D:D,0))</f>
        <v>17</v>
      </c>
      <c r="D3752" s="88" t="s">
        <v>46</v>
      </c>
      <c r="E3752">
        <v>0</v>
      </c>
    </row>
    <row r="3753" spans="1:5" x14ac:dyDescent="0.4">
      <c r="A3753" t="s">
        <v>769</v>
      </c>
      <c r="B3753" t="s">
        <v>770</v>
      </c>
      <c r="C3753">
        <f>INDEX(Categories!C:C,MATCH(D3753,Categories!D:D,0))</f>
        <v>18</v>
      </c>
      <c r="D3753" s="88" t="s">
        <v>47</v>
      </c>
      <c r="E3753">
        <v>0</v>
      </c>
    </row>
    <row r="3754" spans="1:5" x14ac:dyDescent="0.4">
      <c r="A3754" t="s">
        <v>769</v>
      </c>
      <c r="B3754" t="s">
        <v>770</v>
      </c>
      <c r="C3754">
        <f>INDEX(Categories!C:C,MATCH(D3754,Categories!D:D,0))</f>
        <v>20</v>
      </c>
      <c r="D3754" s="88" t="s">
        <v>49</v>
      </c>
      <c r="E3754">
        <v>0</v>
      </c>
    </row>
    <row r="3755" spans="1:5" x14ac:dyDescent="0.4">
      <c r="A3755" t="s">
        <v>769</v>
      </c>
      <c r="B3755" t="s">
        <v>770</v>
      </c>
      <c r="C3755">
        <f>INDEX(Categories!C:C,MATCH(D3755,Categories!D:D,0))</f>
        <v>21</v>
      </c>
      <c r="D3755" s="88" t="s">
        <v>50</v>
      </c>
      <c r="E3755">
        <v>0</v>
      </c>
    </row>
    <row r="3756" spans="1:5" x14ac:dyDescent="0.4">
      <c r="A3756" t="s">
        <v>769</v>
      </c>
      <c r="B3756" t="s">
        <v>770</v>
      </c>
      <c r="C3756">
        <f>INDEX(Categories!C:C,MATCH(D3756,Categories!D:D,0))</f>
        <v>22</v>
      </c>
      <c r="D3756" s="88" t="s">
        <v>51</v>
      </c>
      <c r="E3756">
        <v>945</v>
      </c>
    </row>
    <row r="3757" spans="1:5" x14ac:dyDescent="0.4">
      <c r="A3757" t="s">
        <v>769</v>
      </c>
      <c r="B3757" t="s">
        <v>770</v>
      </c>
      <c r="C3757">
        <f>INDEX(Categories!C:C,MATCH(D3757,Categories!D:D,0))</f>
        <v>23</v>
      </c>
      <c r="D3757" s="88" t="s">
        <v>52</v>
      </c>
      <c r="E3757">
        <v>2000</v>
      </c>
    </row>
    <row r="3758" spans="1:5" x14ac:dyDescent="0.4">
      <c r="A3758" t="s">
        <v>769</v>
      </c>
      <c r="B3758" t="s">
        <v>770</v>
      </c>
      <c r="C3758">
        <f>INDEX(Categories!C:C,MATCH(D3758,Categories!D:D,0))</f>
        <v>24</v>
      </c>
      <c r="D3758" s="88" t="s">
        <v>53</v>
      </c>
      <c r="E3758">
        <v>0</v>
      </c>
    </row>
    <row r="3759" spans="1:5" x14ac:dyDescent="0.4">
      <c r="A3759" t="s">
        <v>769</v>
      </c>
      <c r="B3759" t="s">
        <v>770</v>
      </c>
      <c r="C3759">
        <f>INDEX(Categories!C:C,MATCH(D3759,Categories!D:D,0))</f>
        <v>25</v>
      </c>
      <c r="D3759" s="88" t="s">
        <v>56</v>
      </c>
      <c r="E3759">
        <v>311</v>
      </c>
    </row>
    <row r="3760" spans="1:5" x14ac:dyDescent="0.4">
      <c r="A3760" t="s">
        <v>769</v>
      </c>
      <c r="B3760" t="s">
        <v>770</v>
      </c>
      <c r="C3760">
        <f>INDEX(Categories!C:C,MATCH(D3760,Categories!D:D,0))</f>
        <v>5</v>
      </c>
      <c r="D3760" s="88" t="s">
        <v>32</v>
      </c>
      <c r="E3760">
        <v>1301</v>
      </c>
    </row>
    <row r="3761" spans="1:5" x14ac:dyDescent="0.4">
      <c r="A3761" t="s">
        <v>769</v>
      </c>
      <c r="B3761" t="s">
        <v>770</v>
      </c>
      <c r="C3761">
        <f>INDEX(Categories!C:C,MATCH(D3761,Categories!D:D,0))</f>
        <v>8</v>
      </c>
      <c r="D3761" s="88" t="s">
        <v>36</v>
      </c>
      <c r="E3761">
        <v>0</v>
      </c>
    </row>
    <row r="3762" spans="1:5" x14ac:dyDescent="0.4">
      <c r="A3762" t="s">
        <v>769</v>
      </c>
      <c r="B3762" t="s">
        <v>770</v>
      </c>
      <c r="C3762">
        <f>INDEX(Categories!C:C,MATCH(D3762,Categories!D:D,0))</f>
        <v>9</v>
      </c>
      <c r="D3762" s="88" t="s">
        <v>37</v>
      </c>
      <c r="E3762">
        <v>0</v>
      </c>
    </row>
    <row r="3763" spans="1:5" x14ac:dyDescent="0.4">
      <c r="A3763" t="s">
        <v>769</v>
      </c>
      <c r="B3763" t="s">
        <v>770</v>
      </c>
      <c r="C3763">
        <f>INDEX(Categories!C:C,MATCH(D3763,Categories!D:D,0))</f>
        <v>11</v>
      </c>
      <c r="D3763" s="88" t="s">
        <v>601</v>
      </c>
      <c r="E3763">
        <v>2000</v>
      </c>
    </row>
    <row r="3764" spans="1:5" x14ac:dyDescent="0.4">
      <c r="A3764" t="s">
        <v>769</v>
      </c>
      <c r="B3764" t="s">
        <v>770</v>
      </c>
      <c r="C3764">
        <f>INDEX(Categories!C:C,MATCH(D3764,Categories!D:D,0))</f>
        <v>12</v>
      </c>
      <c r="D3764" s="88" t="s">
        <v>602</v>
      </c>
      <c r="E3764">
        <v>0</v>
      </c>
    </row>
    <row r="3765" spans="1:5" x14ac:dyDescent="0.4">
      <c r="A3765" t="s">
        <v>769</v>
      </c>
      <c r="B3765" t="s">
        <v>770</v>
      </c>
      <c r="C3765">
        <f>INDEX(Categories!C:C,MATCH(D3765,Categories!D:D,0))</f>
        <v>13</v>
      </c>
      <c r="D3765" s="88" t="s">
        <v>604</v>
      </c>
      <c r="E3765">
        <v>0</v>
      </c>
    </row>
    <row r="3766" spans="1:5" x14ac:dyDescent="0.4">
      <c r="A3766" t="s">
        <v>769</v>
      </c>
      <c r="B3766" t="s">
        <v>770</v>
      </c>
      <c r="C3766">
        <f>INDEX(Categories!C:C,MATCH(D3766,Categories!D:D,0))</f>
        <v>14</v>
      </c>
      <c r="D3766" s="88" t="s">
        <v>41</v>
      </c>
      <c r="E3766">
        <v>0</v>
      </c>
    </row>
    <row r="3767" spans="1:5" x14ac:dyDescent="0.4">
      <c r="A3767" t="s">
        <v>769</v>
      </c>
      <c r="B3767" t="s">
        <v>770</v>
      </c>
      <c r="C3767">
        <f>INDEX(Categories!C:C,MATCH(D3767,Categories!D:D,0))</f>
        <v>19</v>
      </c>
      <c r="D3767" s="88" t="s">
        <v>48</v>
      </c>
      <c r="E3767">
        <v>0</v>
      </c>
    </row>
    <row r="3768" spans="1:5" x14ac:dyDescent="0.4">
      <c r="A3768" t="s">
        <v>769</v>
      </c>
      <c r="B3768" t="s">
        <v>770</v>
      </c>
      <c r="C3768">
        <f>INDEX(Categories!C:C,MATCH(D3768,Categories!D:D,0))</f>
        <v>26</v>
      </c>
      <c r="D3768" s="88" t="s">
        <v>57</v>
      </c>
      <c r="E3768">
        <v>250</v>
      </c>
    </row>
    <row r="3769" spans="1:5" x14ac:dyDescent="0.4">
      <c r="A3769" t="s">
        <v>769</v>
      </c>
      <c r="B3769" t="s">
        <v>770</v>
      </c>
      <c r="C3769">
        <f>INDEX(Categories!C:C,MATCH(D3769,Categories!D:D,0))</f>
        <v>27</v>
      </c>
      <c r="D3769" s="88" t="s">
        <v>58</v>
      </c>
      <c r="E3769">
        <v>0</v>
      </c>
    </row>
    <row r="3770" spans="1:5" x14ac:dyDescent="0.4">
      <c r="A3770" t="s">
        <v>769</v>
      </c>
      <c r="B3770" t="s">
        <v>770</v>
      </c>
      <c r="C3770">
        <f>INDEX(Categories!C:C,MATCH(D3770,Categories!D:D,0))</f>
        <v>28</v>
      </c>
      <c r="D3770" s="88" t="s">
        <v>59</v>
      </c>
      <c r="E3770">
        <v>58</v>
      </c>
    </row>
    <row r="3771" spans="1:5" x14ac:dyDescent="0.4">
      <c r="A3771" t="s">
        <v>769</v>
      </c>
      <c r="B3771" t="s">
        <v>770</v>
      </c>
      <c r="C3771">
        <f>INDEX(Categories!C:C,MATCH(D3771,Categories!D:D,0))</f>
        <v>29</v>
      </c>
      <c r="D3771" s="88" t="s">
        <v>92</v>
      </c>
      <c r="E3771">
        <v>0</v>
      </c>
    </row>
    <row r="3772" spans="1:5" x14ac:dyDescent="0.4">
      <c r="A3772" t="s">
        <v>771</v>
      </c>
      <c r="B3772" t="s">
        <v>772</v>
      </c>
      <c r="C3772">
        <f>INDEX(Categories!C:C,MATCH(D3772,Categories!D:D,0))</f>
        <v>1</v>
      </c>
      <c r="D3772" s="88" t="s">
        <v>595</v>
      </c>
      <c r="E3772">
        <v>0</v>
      </c>
    </row>
    <row r="3773" spans="1:5" x14ac:dyDescent="0.4">
      <c r="A3773" t="s">
        <v>771</v>
      </c>
      <c r="B3773" t="s">
        <v>772</v>
      </c>
      <c r="C3773">
        <f>INDEX(Categories!C:C,MATCH(D3773,Categories!D:D,0))</f>
        <v>2</v>
      </c>
      <c r="D3773" s="88" t="s">
        <v>597</v>
      </c>
      <c r="E3773">
        <v>0</v>
      </c>
    </row>
    <row r="3774" spans="1:5" x14ac:dyDescent="0.4">
      <c r="A3774" t="s">
        <v>771</v>
      </c>
      <c r="B3774" t="s">
        <v>772</v>
      </c>
      <c r="C3774">
        <f>INDEX(Categories!C:C,MATCH(D3774,Categories!D:D,0))</f>
        <v>3</v>
      </c>
      <c r="D3774" s="88" t="s">
        <v>30</v>
      </c>
      <c r="E3774">
        <v>0</v>
      </c>
    </row>
    <row r="3775" spans="1:5" x14ac:dyDescent="0.4">
      <c r="A3775" t="s">
        <v>771</v>
      </c>
      <c r="B3775" t="s">
        <v>772</v>
      </c>
      <c r="C3775">
        <f>INDEX(Categories!C:C,MATCH(D3775,Categories!D:D,0))</f>
        <v>4</v>
      </c>
      <c r="D3775" s="88" t="s">
        <v>31</v>
      </c>
      <c r="E3775">
        <v>0</v>
      </c>
    </row>
    <row r="3776" spans="1:5" x14ac:dyDescent="0.4">
      <c r="A3776" t="s">
        <v>771</v>
      </c>
      <c r="B3776" t="s">
        <v>772</v>
      </c>
      <c r="C3776">
        <f>INDEX(Categories!C:C,MATCH(D3776,Categories!D:D,0))</f>
        <v>6</v>
      </c>
      <c r="D3776" s="88" t="s">
        <v>34</v>
      </c>
      <c r="E3776">
        <v>0</v>
      </c>
    </row>
    <row r="3777" spans="1:5" x14ac:dyDescent="0.4">
      <c r="A3777" t="s">
        <v>771</v>
      </c>
      <c r="B3777" t="s">
        <v>772</v>
      </c>
      <c r="C3777">
        <f>INDEX(Categories!C:C,MATCH(D3777,Categories!D:D,0))</f>
        <v>7</v>
      </c>
      <c r="D3777" s="88" t="s">
        <v>35</v>
      </c>
      <c r="E3777">
        <v>0</v>
      </c>
    </row>
    <row r="3778" spans="1:5" x14ac:dyDescent="0.4">
      <c r="A3778" t="s">
        <v>771</v>
      </c>
      <c r="B3778" t="s">
        <v>772</v>
      </c>
      <c r="C3778">
        <f>INDEX(Categories!C:C,MATCH(D3778,Categories!D:D,0))</f>
        <v>10</v>
      </c>
      <c r="D3778" s="88" t="s">
        <v>38</v>
      </c>
      <c r="E3778">
        <v>0</v>
      </c>
    </row>
    <row r="3779" spans="1:5" x14ac:dyDescent="0.4">
      <c r="A3779" t="s">
        <v>771</v>
      </c>
      <c r="B3779" t="s">
        <v>772</v>
      </c>
      <c r="C3779">
        <f>INDEX(Categories!C:C,MATCH(D3779,Categories!D:D,0))</f>
        <v>15</v>
      </c>
      <c r="D3779" s="88" t="s">
        <v>42</v>
      </c>
      <c r="E3779">
        <v>0</v>
      </c>
    </row>
    <row r="3780" spans="1:5" x14ac:dyDescent="0.4">
      <c r="A3780" t="s">
        <v>771</v>
      </c>
      <c r="B3780" t="s">
        <v>772</v>
      </c>
      <c r="C3780">
        <f>INDEX(Categories!C:C,MATCH(D3780,Categories!D:D,0))</f>
        <v>16</v>
      </c>
      <c r="D3780" s="88" t="s">
        <v>45</v>
      </c>
      <c r="E3780">
        <v>0</v>
      </c>
    </row>
    <row r="3781" spans="1:5" x14ac:dyDescent="0.4">
      <c r="A3781" t="s">
        <v>771</v>
      </c>
      <c r="B3781" t="s">
        <v>772</v>
      </c>
      <c r="C3781">
        <f>INDEX(Categories!C:C,MATCH(D3781,Categories!D:D,0))</f>
        <v>17</v>
      </c>
      <c r="D3781" s="88" t="s">
        <v>46</v>
      </c>
      <c r="E3781">
        <v>0</v>
      </c>
    </row>
    <row r="3782" spans="1:5" x14ac:dyDescent="0.4">
      <c r="A3782" t="s">
        <v>771</v>
      </c>
      <c r="B3782" t="s">
        <v>772</v>
      </c>
      <c r="C3782">
        <f>INDEX(Categories!C:C,MATCH(D3782,Categories!D:D,0))</f>
        <v>18</v>
      </c>
      <c r="D3782" s="88" t="s">
        <v>47</v>
      </c>
      <c r="E3782">
        <v>0</v>
      </c>
    </row>
    <row r="3783" spans="1:5" x14ac:dyDescent="0.4">
      <c r="A3783" t="s">
        <v>771</v>
      </c>
      <c r="B3783" t="s">
        <v>772</v>
      </c>
      <c r="C3783">
        <f>INDEX(Categories!C:C,MATCH(D3783,Categories!D:D,0))</f>
        <v>20</v>
      </c>
      <c r="D3783" s="88" t="s">
        <v>49</v>
      </c>
      <c r="E3783">
        <v>0</v>
      </c>
    </row>
    <row r="3784" spans="1:5" x14ac:dyDescent="0.4">
      <c r="A3784" t="s">
        <v>771</v>
      </c>
      <c r="B3784" t="s">
        <v>772</v>
      </c>
      <c r="C3784">
        <f>INDEX(Categories!C:C,MATCH(D3784,Categories!D:D,0))</f>
        <v>21</v>
      </c>
      <c r="D3784" s="88" t="s">
        <v>50</v>
      </c>
      <c r="E3784">
        <v>0</v>
      </c>
    </row>
    <row r="3785" spans="1:5" x14ac:dyDescent="0.4">
      <c r="A3785" t="s">
        <v>771</v>
      </c>
      <c r="B3785" t="s">
        <v>772</v>
      </c>
      <c r="C3785">
        <f>INDEX(Categories!C:C,MATCH(D3785,Categories!D:D,0))</f>
        <v>22</v>
      </c>
      <c r="D3785" s="88" t="s">
        <v>51</v>
      </c>
      <c r="E3785">
        <v>0</v>
      </c>
    </row>
    <row r="3786" spans="1:5" x14ac:dyDescent="0.4">
      <c r="A3786" t="s">
        <v>771</v>
      </c>
      <c r="B3786" t="s">
        <v>772</v>
      </c>
      <c r="C3786">
        <f>INDEX(Categories!C:C,MATCH(D3786,Categories!D:D,0))</f>
        <v>23</v>
      </c>
      <c r="D3786" s="88" t="s">
        <v>52</v>
      </c>
      <c r="E3786">
        <v>0</v>
      </c>
    </row>
    <row r="3787" spans="1:5" x14ac:dyDescent="0.4">
      <c r="A3787" t="s">
        <v>771</v>
      </c>
      <c r="B3787" t="s">
        <v>772</v>
      </c>
      <c r="C3787">
        <f>INDEX(Categories!C:C,MATCH(D3787,Categories!D:D,0))</f>
        <v>24</v>
      </c>
      <c r="D3787" s="88" t="s">
        <v>53</v>
      </c>
      <c r="E3787">
        <v>0</v>
      </c>
    </row>
    <row r="3788" spans="1:5" x14ac:dyDescent="0.4">
      <c r="A3788" t="s">
        <v>771</v>
      </c>
      <c r="B3788" t="s">
        <v>772</v>
      </c>
      <c r="C3788">
        <f>INDEX(Categories!C:C,MATCH(D3788,Categories!D:D,0))</f>
        <v>25</v>
      </c>
      <c r="D3788" s="88" t="s">
        <v>56</v>
      </c>
      <c r="E3788">
        <v>0</v>
      </c>
    </row>
    <row r="3789" spans="1:5" x14ac:dyDescent="0.4">
      <c r="A3789" t="s">
        <v>771</v>
      </c>
      <c r="B3789" t="s">
        <v>772</v>
      </c>
      <c r="C3789">
        <f>INDEX(Categories!C:C,MATCH(D3789,Categories!D:D,0))</f>
        <v>5</v>
      </c>
      <c r="D3789" s="88" t="s">
        <v>32</v>
      </c>
      <c r="E3789">
        <v>0</v>
      </c>
    </row>
    <row r="3790" spans="1:5" x14ac:dyDescent="0.4">
      <c r="A3790" t="s">
        <v>771</v>
      </c>
      <c r="B3790" t="s">
        <v>772</v>
      </c>
      <c r="C3790">
        <f>INDEX(Categories!C:C,MATCH(D3790,Categories!D:D,0))</f>
        <v>8</v>
      </c>
      <c r="D3790" s="88" t="s">
        <v>36</v>
      </c>
      <c r="E3790">
        <v>0</v>
      </c>
    </row>
    <row r="3791" spans="1:5" x14ac:dyDescent="0.4">
      <c r="A3791" t="s">
        <v>771</v>
      </c>
      <c r="B3791" t="s">
        <v>772</v>
      </c>
      <c r="C3791">
        <f>INDEX(Categories!C:C,MATCH(D3791,Categories!D:D,0))</f>
        <v>9</v>
      </c>
      <c r="D3791" s="88" t="s">
        <v>37</v>
      </c>
      <c r="E3791">
        <v>0</v>
      </c>
    </row>
    <row r="3792" spans="1:5" x14ac:dyDescent="0.4">
      <c r="A3792" t="s">
        <v>771</v>
      </c>
      <c r="B3792" t="s">
        <v>772</v>
      </c>
      <c r="C3792">
        <f>INDEX(Categories!C:C,MATCH(D3792,Categories!D:D,0))</f>
        <v>11</v>
      </c>
      <c r="D3792" s="88" t="s">
        <v>601</v>
      </c>
      <c r="E3792">
        <v>0</v>
      </c>
    </row>
    <row r="3793" spans="1:5" x14ac:dyDescent="0.4">
      <c r="A3793" t="s">
        <v>771</v>
      </c>
      <c r="B3793" t="s">
        <v>772</v>
      </c>
      <c r="C3793">
        <f>INDEX(Categories!C:C,MATCH(D3793,Categories!D:D,0))</f>
        <v>12</v>
      </c>
      <c r="D3793" s="88" t="s">
        <v>602</v>
      </c>
      <c r="E3793">
        <v>0</v>
      </c>
    </row>
    <row r="3794" spans="1:5" x14ac:dyDescent="0.4">
      <c r="A3794" t="s">
        <v>771</v>
      </c>
      <c r="B3794" t="s">
        <v>772</v>
      </c>
      <c r="C3794">
        <f>INDEX(Categories!C:C,MATCH(D3794,Categories!D:D,0))</f>
        <v>13</v>
      </c>
      <c r="D3794" s="88" t="s">
        <v>604</v>
      </c>
      <c r="E3794">
        <v>0</v>
      </c>
    </row>
    <row r="3795" spans="1:5" x14ac:dyDescent="0.4">
      <c r="A3795" t="s">
        <v>771</v>
      </c>
      <c r="B3795" t="s">
        <v>772</v>
      </c>
      <c r="C3795">
        <f>INDEX(Categories!C:C,MATCH(D3795,Categories!D:D,0))</f>
        <v>14</v>
      </c>
      <c r="D3795" s="88" t="s">
        <v>41</v>
      </c>
      <c r="E3795">
        <v>0</v>
      </c>
    </row>
    <row r="3796" spans="1:5" x14ac:dyDescent="0.4">
      <c r="A3796" t="s">
        <v>771</v>
      </c>
      <c r="B3796" t="s">
        <v>772</v>
      </c>
      <c r="C3796">
        <f>INDEX(Categories!C:C,MATCH(D3796,Categories!D:D,0))</f>
        <v>19</v>
      </c>
      <c r="D3796" s="88" t="s">
        <v>48</v>
      </c>
      <c r="E3796">
        <v>0</v>
      </c>
    </row>
    <row r="3797" spans="1:5" x14ac:dyDescent="0.4">
      <c r="A3797" t="s">
        <v>771</v>
      </c>
      <c r="B3797" t="s">
        <v>772</v>
      </c>
      <c r="C3797">
        <f>INDEX(Categories!C:C,MATCH(D3797,Categories!D:D,0))</f>
        <v>26</v>
      </c>
      <c r="D3797" s="88" t="s">
        <v>57</v>
      </c>
      <c r="E3797">
        <v>0</v>
      </c>
    </row>
    <row r="3798" spans="1:5" x14ac:dyDescent="0.4">
      <c r="A3798" t="s">
        <v>771</v>
      </c>
      <c r="B3798" t="s">
        <v>772</v>
      </c>
      <c r="C3798">
        <f>INDEX(Categories!C:C,MATCH(D3798,Categories!D:D,0))</f>
        <v>27</v>
      </c>
      <c r="D3798" s="88" t="s">
        <v>58</v>
      </c>
      <c r="E3798">
        <v>0</v>
      </c>
    </row>
    <row r="3799" spans="1:5" x14ac:dyDescent="0.4">
      <c r="A3799" t="s">
        <v>771</v>
      </c>
      <c r="B3799" t="s">
        <v>772</v>
      </c>
      <c r="C3799">
        <f>INDEX(Categories!C:C,MATCH(D3799,Categories!D:D,0))</f>
        <v>28</v>
      </c>
      <c r="D3799" s="88" t="s">
        <v>59</v>
      </c>
      <c r="E3799">
        <v>0</v>
      </c>
    </row>
    <row r="3800" spans="1:5" x14ac:dyDescent="0.4">
      <c r="A3800" t="s">
        <v>771</v>
      </c>
      <c r="B3800" t="s">
        <v>772</v>
      </c>
      <c r="C3800">
        <f>INDEX(Categories!C:C,MATCH(D3800,Categories!D:D,0))</f>
        <v>29</v>
      </c>
      <c r="D3800" s="88" t="s">
        <v>92</v>
      </c>
      <c r="E3800">
        <v>0</v>
      </c>
    </row>
    <row r="3801" spans="1:5" x14ac:dyDescent="0.4">
      <c r="A3801" t="s">
        <v>773</v>
      </c>
      <c r="B3801" t="s">
        <v>774</v>
      </c>
      <c r="C3801">
        <f>INDEX(Categories!C:C,MATCH(D3801,Categories!D:D,0))</f>
        <v>1</v>
      </c>
      <c r="D3801" s="88" t="s">
        <v>595</v>
      </c>
      <c r="E3801">
        <v>5000</v>
      </c>
    </row>
    <row r="3802" spans="1:5" x14ac:dyDescent="0.4">
      <c r="A3802" t="s">
        <v>773</v>
      </c>
      <c r="B3802" t="s">
        <v>774</v>
      </c>
      <c r="C3802">
        <f>INDEX(Categories!C:C,MATCH(D3802,Categories!D:D,0))</f>
        <v>2</v>
      </c>
      <c r="D3802" s="88" t="s">
        <v>597</v>
      </c>
      <c r="E3802">
        <v>0</v>
      </c>
    </row>
    <row r="3803" spans="1:5" x14ac:dyDescent="0.4">
      <c r="A3803" t="s">
        <v>773</v>
      </c>
      <c r="B3803" t="s">
        <v>774</v>
      </c>
      <c r="C3803">
        <f>INDEX(Categories!C:C,MATCH(D3803,Categories!D:D,0))</f>
        <v>3</v>
      </c>
      <c r="D3803" s="88" t="s">
        <v>30</v>
      </c>
      <c r="E3803">
        <v>0</v>
      </c>
    </row>
    <row r="3804" spans="1:5" x14ac:dyDescent="0.4">
      <c r="A3804" t="s">
        <v>773</v>
      </c>
      <c r="B3804" t="s">
        <v>774</v>
      </c>
      <c r="C3804">
        <f>INDEX(Categories!C:C,MATCH(D3804,Categories!D:D,0))</f>
        <v>4</v>
      </c>
      <c r="D3804" s="88" t="s">
        <v>31</v>
      </c>
      <c r="E3804">
        <v>800</v>
      </c>
    </row>
    <row r="3805" spans="1:5" x14ac:dyDescent="0.4">
      <c r="A3805" t="s">
        <v>773</v>
      </c>
      <c r="B3805" t="s">
        <v>774</v>
      </c>
      <c r="C3805">
        <f>INDEX(Categories!C:C,MATCH(D3805,Categories!D:D,0))</f>
        <v>6</v>
      </c>
      <c r="D3805" s="88" t="s">
        <v>34</v>
      </c>
      <c r="E3805">
        <v>0</v>
      </c>
    </row>
    <row r="3806" spans="1:5" x14ac:dyDescent="0.4">
      <c r="A3806" t="s">
        <v>773</v>
      </c>
      <c r="B3806" t="s">
        <v>774</v>
      </c>
      <c r="C3806">
        <f>INDEX(Categories!C:C,MATCH(D3806,Categories!D:D,0))</f>
        <v>7</v>
      </c>
      <c r="D3806" s="88" t="s">
        <v>35</v>
      </c>
      <c r="E3806">
        <v>4000</v>
      </c>
    </row>
    <row r="3807" spans="1:5" x14ac:dyDescent="0.4">
      <c r="A3807" t="s">
        <v>773</v>
      </c>
      <c r="B3807" t="s">
        <v>774</v>
      </c>
      <c r="C3807">
        <f>INDEX(Categories!C:C,MATCH(D3807,Categories!D:D,0))</f>
        <v>10</v>
      </c>
      <c r="D3807" s="88" t="s">
        <v>38</v>
      </c>
      <c r="E3807">
        <v>7500</v>
      </c>
    </row>
    <row r="3808" spans="1:5" x14ac:dyDescent="0.4">
      <c r="A3808" t="s">
        <v>773</v>
      </c>
      <c r="B3808" t="s">
        <v>774</v>
      </c>
      <c r="C3808">
        <f>INDEX(Categories!C:C,MATCH(D3808,Categories!D:D,0))</f>
        <v>15</v>
      </c>
      <c r="D3808" s="88" t="s">
        <v>42</v>
      </c>
      <c r="E3808">
        <v>0</v>
      </c>
    </row>
    <row r="3809" spans="1:5" x14ac:dyDescent="0.4">
      <c r="A3809" t="s">
        <v>773</v>
      </c>
      <c r="B3809" t="s">
        <v>774</v>
      </c>
      <c r="C3809">
        <f>INDEX(Categories!C:C,MATCH(D3809,Categories!D:D,0))</f>
        <v>16</v>
      </c>
      <c r="D3809" s="88" t="s">
        <v>45</v>
      </c>
      <c r="E3809">
        <v>10000</v>
      </c>
    </row>
    <row r="3810" spans="1:5" x14ac:dyDescent="0.4">
      <c r="A3810" t="s">
        <v>773</v>
      </c>
      <c r="B3810" t="s">
        <v>774</v>
      </c>
      <c r="C3810">
        <f>INDEX(Categories!C:C,MATCH(D3810,Categories!D:D,0))</f>
        <v>17</v>
      </c>
      <c r="D3810" s="88" t="s">
        <v>46</v>
      </c>
      <c r="E3810">
        <v>0</v>
      </c>
    </row>
    <row r="3811" spans="1:5" x14ac:dyDescent="0.4">
      <c r="A3811" t="s">
        <v>773</v>
      </c>
      <c r="B3811" t="s">
        <v>774</v>
      </c>
      <c r="C3811">
        <f>INDEX(Categories!C:C,MATCH(D3811,Categories!D:D,0))</f>
        <v>18</v>
      </c>
      <c r="D3811" s="88" t="s">
        <v>47</v>
      </c>
      <c r="E3811">
        <v>0</v>
      </c>
    </row>
    <row r="3812" spans="1:5" x14ac:dyDescent="0.4">
      <c r="A3812" t="s">
        <v>773</v>
      </c>
      <c r="B3812" t="s">
        <v>774</v>
      </c>
      <c r="C3812">
        <f>INDEX(Categories!C:C,MATCH(D3812,Categories!D:D,0))</f>
        <v>20</v>
      </c>
      <c r="D3812" s="88" t="s">
        <v>49</v>
      </c>
      <c r="E3812">
        <v>0</v>
      </c>
    </row>
    <row r="3813" spans="1:5" x14ac:dyDescent="0.4">
      <c r="A3813" t="s">
        <v>773</v>
      </c>
      <c r="B3813" t="s">
        <v>774</v>
      </c>
      <c r="C3813">
        <f>INDEX(Categories!C:C,MATCH(D3813,Categories!D:D,0))</f>
        <v>21</v>
      </c>
      <c r="D3813" s="88" t="s">
        <v>50</v>
      </c>
      <c r="E3813">
        <v>0</v>
      </c>
    </row>
    <row r="3814" spans="1:5" x14ac:dyDescent="0.4">
      <c r="A3814" t="s">
        <v>773</v>
      </c>
      <c r="B3814" t="s">
        <v>774</v>
      </c>
      <c r="C3814">
        <f>INDEX(Categories!C:C,MATCH(D3814,Categories!D:D,0))</f>
        <v>22</v>
      </c>
      <c r="D3814" s="88" t="s">
        <v>51</v>
      </c>
      <c r="E3814">
        <v>500</v>
      </c>
    </row>
    <row r="3815" spans="1:5" x14ac:dyDescent="0.4">
      <c r="A3815" t="s">
        <v>773</v>
      </c>
      <c r="B3815" t="s">
        <v>774</v>
      </c>
      <c r="C3815">
        <f>INDEX(Categories!C:C,MATCH(D3815,Categories!D:D,0))</f>
        <v>23</v>
      </c>
      <c r="D3815" s="88" t="s">
        <v>52</v>
      </c>
      <c r="E3815">
        <v>100</v>
      </c>
    </row>
    <row r="3816" spans="1:5" x14ac:dyDescent="0.4">
      <c r="A3816" t="s">
        <v>773</v>
      </c>
      <c r="B3816" t="s">
        <v>774</v>
      </c>
      <c r="C3816">
        <f>INDEX(Categories!C:C,MATCH(D3816,Categories!D:D,0))</f>
        <v>24</v>
      </c>
      <c r="D3816" s="88" t="s">
        <v>53</v>
      </c>
      <c r="E3816">
        <v>0</v>
      </c>
    </row>
    <row r="3817" spans="1:5" x14ac:dyDescent="0.4">
      <c r="A3817" t="s">
        <v>773</v>
      </c>
      <c r="B3817" t="s">
        <v>774</v>
      </c>
      <c r="C3817">
        <f>INDEX(Categories!C:C,MATCH(D3817,Categories!D:D,0))</f>
        <v>25</v>
      </c>
      <c r="D3817" s="88" t="s">
        <v>56</v>
      </c>
      <c r="E3817">
        <v>0</v>
      </c>
    </row>
    <row r="3818" spans="1:5" x14ac:dyDescent="0.4">
      <c r="A3818" t="s">
        <v>773</v>
      </c>
      <c r="B3818" t="s">
        <v>774</v>
      </c>
      <c r="C3818">
        <f>INDEX(Categories!C:C,MATCH(D3818,Categories!D:D,0))</f>
        <v>5</v>
      </c>
      <c r="D3818" s="88" t="s">
        <v>32</v>
      </c>
      <c r="E3818">
        <v>2000</v>
      </c>
    </row>
    <row r="3819" spans="1:5" x14ac:dyDescent="0.4">
      <c r="A3819" t="s">
        <v>773</v>
      </c>
      <c r="B3819" t="s">
        <v>774</v>
      </c>
      <c r="C3819">
        <f>INDEX(Categories!C:C,MATCH(D3819,Categories!D:D,0))</f>
        <v>8</v>
      </c>
      <c r="D3819" s="88" t="s">
        <v>36</v>
      </c>
      <c r="E3819">
        <v>500</v>
      </c>
    </row>
    <row r="3820" spans="1:5" x14ac:dyDescent="0.4">
      <c r="A3820" t="s">
        <v>773</v>
      </c>
      <c r="B3820" t="s">
        <v>774</v>
      </c>
      <c r="C3820">
        <f>INDEX(Categories!C:C,MATCH(D3820,Categories!D:D,0))</f>
        <v>9</v>
      </c>
      <c r="D3820" s="88" t="s">
        <v>37</v>
      </c>
      <c r="E3820">
        <v>0</v>
      </c>
    </row>
    <row r="3821" spans="1:5" x14ac:dyDescent="0.4">
      <c r="A3821" t="s">
        <v>773</v>
      </c>
      <c r="B3821" t="s">
        <v>774</v>
      </c>
      <c r="C3821">
        <f>INDEX(Categories!C:C,MATCH(D3821,Categories!D:D,0))</f>
        <v>11</v>
      </c>
      <c r="D3821" s="88" t="s">
        <v>601</v>
      </c>
      <c r="E3821">
        <v>0</v>
      </c>
    </row>
    <row r="3822" spans="1:5" x14ac:dyDescent="0.4">
      <c r="A3822" t="s">
        <v>773</v>
      </c>
      <c r="B3822" t="s">
        <v>774</v>
      </c>
      <c r="C3822">
        <f>INDEX(Categories!C:C,MATCH(D3822,Categories!D:D,0))</f>
        <v>12</v>
      </c>
      <c r="D3822" s="88" t="s">
        <v>602</v>
      </c>
      <c r="E3822">
        <v>0</v>
      </c>
    </row>
    <row r="3823" spans="1:5" x14ac:dyDescent="0.4">
      <c r="A3823" t="s">
        <v>773</v>
      </c>
      <c r="B3823" t="s">
        <v>774</v>
      </c>
      <c r="C3823">
        <f>INDEX(Categories!C:C,MATCH(D3823,Categories!D:D,0))</f>
        <v>13</v>
      </c>
      <c r="D3823" s="88" t="s">
        <v>604</v>
      </c>
      <c r="E3823">
        <v>0</v>
      </c>
    </row>
    <row r="3824" spans="1:5" x14ac:dyDescent="0.4">
      <c r="A3824" t="s">
        <v>773</v>
      </c>
      <c r="B3824" t="s">
        <v>774</v>
      </c>
      <c r="C3824">
        <f>INDEX(Categories!C:C,MATCH(D3824,Categories!D:D,0))</f>
        <v>14</v>
      </c>
      <c r="D3824" s="88" t="s">
        <v>41</v>
      </c>
      <c r="E3824">
        <v>0</v>
      </c>
    </row>
    <row r="3825" spans="1:5" x14ac:dyDescent="0.4">
      <c r="A3825" t="s">
        <v>773</v>
      </c>
      <c r="B3825" t="s">
        <v>774</v>
      </c>
      <c r="C3825">
        <f>INDEX(Categories!C:C,MATCH(D3825,Categories!D:D,0))</f>
        <v>19</v>
      </c>
      <c r="D3825" s="88" t="s">
        <v>48</v>
      </c>
      <c r="E3825">
        <v>0</v>
      </c>
    </row>
    <row r="3826" spans="1:5" x14ac:dyDescent="0.4">
      <c r="A3826" t="s">
        <v>773</v>
      </c>
      <c r="B3826" t="s">
        <v>774</v>
      </c>
      <c r="C3826">
        <f>INDEX(Categories!C:C,MATCH(D3826,Categories!D:D,0))</f>
        <v>26</v>
      </c>
      <c r="D3826" s="88" t="s">
        <v>57</v>
      </c>
      <c r="E3826">
        <v>0</v>
      </c>
    </row>
    <row r="3827" spans="1:5" x14ac:dyDescent="0.4">
      <c r="A3827" t="s">
        <v>773</v>
      </c>
      <c r="B3827" t="s">
        <v>774</v>
      </c>
      <c r="C3827">
        <f>INDEX(Categories!C:C,MATCH(D3827,Categories!D:D,0))</f>
        <v>27</v>
      </c>
      <c r="D3827" s="88" t="s">
        <v>58</v>
      </c>
      <c r="E3827">
        <v>0</v>
      </c>
    </row>
    <row r="3828" spans="1:5" x14ac:dyDescent="0.4">
      <c r="A3828" t="s">
        <v>773</v>
      </c>
      <c r="B3828" t="s">
        <v>774</v>
      </c>
      <c r="C3828">
        <f>INDEX(Categories!C:C,MATCH(D3828,Categories!D:D,0))</f>
        <v>28</v>
      </c>
      <c r="D3828" s="88" t="s">
        <v>59</v>
      </c>
      <c r="E3828">
        <v>0</v>
      </c>
    </row>
    <row r="3829" spans="1:5" x14ac:dyDescent="0.4">
      <c r="A3829" t="s">
        <v>773</v>
      </c>
      <c r="B3829" t="s">
        <v>774</v>
      </c>
      <c r="C3829">
        <f>INDEX(Categories!C:C,MATCH(D3829,Categories!D:D,0))</f>
        <v>29</v>
      </c>
      <c r="D3829" s="88" t="s">
        <v>92</v>
      </c>
      <c r="E3829">
        <v>0</v>
      </c>
    </row>
    <row r="3830" spans="1:5" x14ac:dyDescent="0.4">
      <c r="A3830" t="s">
        <v>286</v>
      </c>
      <c r="B3830" t="s">
        <v>285</v>
      </c>
      <c r="C3830">
        <f>INDEX(Categories!C:C,MATCH(D3830,Categories!D:D,0))</f>
        <v>1</v>
      </c>
      <c r="D3830" s="88" t="s">
        <v>595</v>
      </c>
      <c r="E3830">
        <v>60000</v>
      </c>
    </row>
    <row r="3831" spans="1:5" x14ac:dyDescent="0.4">
      <c r="A3831" t="s">
        <v>286</v>
      </c>
      <c r="B3831" t="s">
        <v>285</v>
      </c>
      <c r="C3831">
        <f>INDEX(Categories!C:C,MATCH(D3831,Categories!D:D,0))</f>
        <v>2</v>
      </c>
      <c r="D3831" s="88" t="s">
        <v>597</v>
      </c>
      <c r="E3831">
        <v>15000</v>
      </c>
    </row>
    <row r="3832" spans="1:5" x14ac:dyDescent="0.4">
      <c r="A3832" t="s">
        <v>286</v>
      </c>
      <c r="B3832" t="s">
        <v>285</v>
      </c>
      <c r="C3832">
        <f>INDEX(Categories!C:C,MATCH(D3832,Categories!D:D,0))</f>
        <v>3</v>
      </c>
      <c r="D3832" s="88" t="s">
        <v>30</v>
      </c>
      <c r="E3832">
        <v>0</v>
      </c>
    </row>
    <row r="3833" spans="1:5" x14ac:dyDescent="0.4">
      <c r="A3833" t="s">
        <v>286</v>
      </c>
      <c r="B3833" t="s">
        <v>285</v>
      </c>
      <c r="C3833">
        <f>INDEX(Categories!C:C,MATCH(D3833,Categories!D:D,0))</f>
        <v>4</v>
      </c>
      <c r="D3833" s="88" t="s">
        <v>31</v>
      </c>
      <c r="E3833">
        <v>0</v>
      </c>
    </row>
    <row r="3834" spans="1:5" x14ac:dyDescent="0.4">
      <c r="A3834" t="s">
        <v>286</v>
      </c>
      <c r="B3834" t="s">
        <v>285</v>
      </c>
      <c r="C3834">
        <f>INDEX(Categories!C:C,MATCH(D3834,Categories!D:D,0))</f>
        <v>6</v>
      </c>
      <c r="D3834" s="88" t="s">
        <v>34</v>
      </c>
      <c r="E3834">
        <v>0</v>
      </c>
    </row>
    <row r="3835" spans="1:5" x14ac:dyDescent="0.4">
      <c r="A3835" t="s">
        <v>286</v>
      </c>
      <c r="B3835" t="s">
        <v>285</v>
      </c>
      <c r="C3835">
        <f>INDEX(Categories!C:C,MATCH(D3835,Categories!D:D,0))</f>
        <v>7</v>
      </c>
      <c r="D3835" s="88" t="s">
        <v>35</v>
      </c>
      <c r="E3835">
        <v>220000</v>
      </c>
    </row>
    <row r="3836" spans="1:5" x14ac:dyDescent="0.4">
      <c r="A3836" t="s">
        <v>286</v>
      </c>
      <c r="B3836" t="s">
        <v>285</v>
      </c>
      <c r="C3836">
        <f>INDEX(Categories!C:C,MATCH(D3836,Categories!D:D,0))</f>
        <v>10</v>
      </c>
      <c r="D3836" s="88" t="s">
        <v>38</v>
      </c>
      <c r="E3836">
        <v>20000</v>
      </c>
    </row>
    <row r="3837" spans="1:5" x14ac:dyDescent="0.4">
      <c r="A3837" t="s">
        <v>286</v>
      </c>
      <c r="B3837" t="s">
        <v>285</v>
      </c>
      <c r="C3837">
        <f>INDEX(Categories!C:C,MATCH(D3837,Categories!D:D,0))</f>
        <v>15</v>
      </c>
      <c r="D3837" s="88" t="s">
        <v>42</v>
      </c>
      <c r="E3837">
        <v>0</v>
      </c>
    </row>
    <row r="3838" spans="1:5" x14ac:dyDescent="0.4">
      <c r="A3838" t="s">
        <v>286</v>
      </c>
      <c r="B3838" t="s">
        <v>285</v>
      </c>
      <c r="C3838">
        <f>INDEX(Categories!C:C,MATCH(D3838,Categories!D:D,0))</f>
        <v>16</v>
      </c>
      <c r="D3838" s="88" t="s">
        <v>45</v>
      </c>
      <c r="E3838">
        <v>28960</v>
      </c>
    </row>
    <row r="3839" spans="1:5" x14ac:dyDescent="0.4">
      <c r="A3839" t="s">
        <v>286</v>
      </c>
      <c r="B3839" t="s">
        <v>285</v>
      </c>
      <c r="C3839">
        <f>INDEX(Categories!C:C,MATCH(D3839,Categories!D:D,0))</f>
        <v>17</v>
      </c>
      <c r="D3839" s="88" t="s">
        <v>46</v>
      </c>
      <c r="E3839">
        <v>0</v>
      </c>
    </row>
    <row r="3840" spans="1:5" x14ac:dyDescent="0.4">
      <c r="A3840" t="s">
        <v>286</v>
      </c>
      <c r="B3840" t="s">
        <v>285</v>
      </c>
      <c r="C3840">
        <f>INDEX(Categories!C:C,MATCH(D3840,Categories!D:D,0))</f>
        <v>18</v>
      </c>
      <c r="D3840" s="88" t="s">
        <v>47</v>
      </c>
      <c r="E3840">
        <v>0</v>
      </c>
    </row>
    <row r="3841" spans="1:5" x14ac:dyDescent="0.4">
      <c r="A3841" t="s">
        <v>286</v>
      </c>
      <c r="B3841" t="s">
        <v>285</v>
      </c>
      <c r="C3841">
        <f>INDEX(Categories!C:C,MATCH(D3841,Categories!D:D,0))</f>
        <v>20</v>
      </c>
      <c r="D3841" s="88" t="s">
        <v>49</v>
      </c>
      <c r="E3841">
        <v>0</v>
      </c>
    </row>
    <row r="3842" spans="1:5" x14ac:dyDescent="0.4">
      <c r="A3842" t="s">
        <v>286</v>
      </c>
      <c r="B3842" t="s">
        <v>285</v>
      </c>
      <c r="C3842">
        <f>INDEX(Categories!C:C,MATCH(D3842,Categories!D:D,0))</f>
        <v>21</v>
      </c>
      <c r="D3842" s="88" t="s">
        <v>50</v>
      </c>
      <c r="E3842">
        <v>0</v>
      </c>
    </row>
    <row r="3843" spans="1:5" x14ac:dyDescent="0.4">
      <c r="A3843" t="s">
        <v>286</v>
      </c>
      <c r="B3843" t="s">
        <v>285</v>
      </c>
      <c r="C3843">
        <f>INDEX(Categories!C:C,MATCH(D3843,Categories!D:D,0))</f>
        <v>22</v>
      </c>
      <c r="D3843" s="88" t="s">
        <v>51</v>
      </c>
      <c r="E3843">
        <v>1200</v>
      </c>
    </row>
    <row r="3844" spans="1:5" x14ac:dyDescent="0.4">
      <c r="A3844" t="s">
        <v>286</v>
      </c>
      <c r="B3844" t="s">
        <v>285</v>
      </c>
      <c r="C3844">
        <f>INDEX(Categories!C:C,MATCH(D3844,Categories!D:D,0))</f>
        <v>23</v>
      </c>
      <c r="D3844" s="88" t="s">
        <v>52</v>
      </c>
      <c r="E3844">
        <v>3000</v>
      </c>
    </row>
    <row r="3845" spans="1:5" x14ac:dyDescent="0.4">
      <c r="A3845" t="s">
        <v>286</v>
      </c>
      <c r="B3845" t="s">
        <v>285</v>
      </c>
      <c r="C3845">
        <f>INDEX(Categories!C:C,MATCH(D3845,Categories!D:D,0))</f>
        <v>24</v>
      </c>
      <c r="D3845" s="88" t="s">
        <v>53</v>
      </c>
      <c r="E3845">
        <v>12750</v>
      </c>
    </row>
    <row r="3846" spans="1:5" x14ac:dyDescent="0.4">
      <c r="A3846" t="s">
        <v>286</v>
      </c>
      <c r="B3846" t="s">
        <v>285</v>
      </c>
      <c r="C3846">
        <f>INDEX(Categories!C:C,MATCH(D3846,Categories!D:D,0))</f>
        <v>25</v>
      </c>
      <c r="D3846" s="88" t="s">
        <v>56</v>
      </c>
      <c r="E3846">
        <v>2800</v>
      </c>
    </row>
    <row r="3847" spans="1:5" x14ac:dyDescent="0.4">
      <c r="A3847" t="s">
        <v>286</v>
      </c>
      <c r="B3847" t="s">
        <v>285</v>
      </c>
      <c r="C3847">
        <f>INDEX(Categories!C:C,MATCH(D3847,Categories!D:D,0))</f>
        <v>5</v>
      </c>
      <c r="D3847" s="88" t="s">
        <v>32</v>
      </c>
      <c r="E3847">
        <v>15000</v>
      </c>
    </row>
    <row r="3848" spans="1:5" x14ac:dyDescent="0.4">
      <c r="A3848" t="s">
        <v>286</v>
      </c>
      <c r="B3848" t="s">
        <v>285</v>
      </c>
      <c r="C3848">
        <f>INDEX(Categories!C:C,MATCH(D3848,Categories!D:D,0))</f>
        <v>8</v>
      </c>
      <c r="D3848" s="88" t="s">
        <v>36</v>
      </c>
      <c r="E3848">
        <v>0</v>
      </c>
    </row>
    <row r="3849" spans="1:5" x14ac:dyDescent="0.4">
      <c r="A3849" t="s">
        <v>286</v>
      </c>
      <c r="B3849" t="s">
        <v>285</v>
      </c>
      <c r="C3849">
        <f>INDEX(Categories!C:C,MATCH(D3849,Categories!D:D,0))</f>
        <v>9</v>
      </c>
      <c r="D3849" s="88" t="s">
        <v>37</v>
      </c>
      <c r="E3849">
        <v>5000</v>
      </c>
    </row>
    <row r="3850" spans="1:5" x14ac:dyDescent="0.4">
      <c r="A3850" t="s">
        <v>286</v>
      </c>
      <c r="B3850" t="s">
        <v>285</v>
      </c>
      <c r="C3850">
        <f>INDEX(Categories!C:C,MATCH(D3850,Categories!D:D,0))</f>
        <v>11</v>
      </c>
      <c r="D3850" s="88" t="s">
        <v>601</v>
      </c>
      <c r="E3850">
        <v>10000</v>
      </c>
    </row>
    <row r="3851" spans="1:5" x14ac:dyDescent="0.4">
      <c r="A3851" t="s">
        <v>286</v>
      </c>
      <c r="B3851" t="s">
        <v>285</v>
      </c>
      <c r="C3851">
        <f>INDEX(Categories!C:C,MATCH(D3851,Categories!D:D,0))</f>
        <v>12</v>
      </c>
      <c r="D3851" s="88" t="s">
        <v>602</v>
      </c>
      <c r="E3851">
        <v>240000</v>
      </c>
    </row>
    <row r="3852" spans="1:5" x14ac:dyDescent="0.4">
      <c r="A3852" t="s">
        <v>286</v>
      </c>
      <c r="B3852" t="s">
        <v>285</v>
      </c>
      <c r="C3852">
        <f>INDEX(Categories!C:C,MATCH(D3852,Categories!D:D,0))</f>
        <v>13</v>
      </c>
      <c r="D3852" s="88" t="s">
        <v>604</v>
      </c>
      <c r="E3852">
        <v>90000</v>
      </c>
    </row>
    <row r="3853" spans="1:5" x14ac:dyDescent="0.4">
      <c r="A3853" t="s">
        <v>286</v>
      </c>
      <c r="B3853" t="s">
        <v>285</v>
      </c>
      <c r="C3853">
        <f>INDEX(Categories!C:C,MATCH(D3853,Categories!D:D,0))</f>
        <v>14</v>
      </c>
      <c r="D3853" s="88" t="s">
        <v>41</v>
      </c>
      <c r="E3853">
        <v>0</v>
      </c>
    </row>
    <row r="3854" spans="1:5" x14ac:dyDescent="0.4">
      <c r="A3854" t="s">
        <v>286</v>
      </c>
      <c r="B3854" t="s">
        <v>285</v>
      </c>
      <c r="C3854">
        <f>INDEX(Categories!C:C,MATCH(D3854,Categories!D:D,0))</f>
        <v>19</v>
      </c>
      <c r="D3854" s="88" t="s">
        <v>48</v>
      </c>
      <c r="E3854">
        <v>0</v>
      </c>
    </row>
    <row r="3855" spans="1:5" x14ac:dyDescent="0.4">
      <c r="A3855" t="s">
        <v>286</v>
      </c>
      <c r="B3855" t="s">
        <v>285</v>
      </c>
      <c r="C3855">
        <f>INDEX(Categories!C:C,MATCH(D3855,Categories!D:D,0))</f>
        <v>26</v>
      </c>
      <c r="D3855" s="88" t="s">
        <v>57</v>
      </c>
      <c r="E3855">
        <v>15000</v>
      </c>
    </row>
    <row r="3856" spans="1:5" x14ac:dyDescent="0.4">
      <c r="A3856" t="s">
        <v>286</v>
      </c>
      <c r="B3856" t="s">
        <v>285</v>
      </c>
      <c r="C3856">
        <f>INDEX(Categories!C:C,MATCH(D3856,Categories!D:D,0))</f>
        <v>27</v>
      </c>
      <c r="D3856" s="88" t="s">
        <v>58</v>
      </c>
      <c r="E3856">
        <v>0</v>
      </c>
    </row>
    <row r="3857" spans="1:5" x14ac:dyDescent="0.4">
      <c r="A3857" t="s">
        <v>286</v>
      </c>
      <c r="B3857" t="s">
        <v>285</v>
      </c>
      <c r="C3857">
        <f>INDEX(Categories!C:C,MATCH(D3857,Categories!D:D,0))</f>
        <v>28</v>
      </c>
      <c r="D3857" s="88" t="s">
        <v>59</v>
      </c>
      <c r="E3857">
        <v>0</v>
      </c>
    </row>
    <row r="3858" spans="1:5" x14ac:dyDescent="0.4">
      <c r="A3858" t="s">
        <v>286</v>
      </c>
      <c r="B3858" t="s">
        <v>285</v>
      </c>
      <c r="C3858">
        <f>INDEX(Categories!C:C,MATCH(D3858,Categories!D:D,0))</f>
        <v>29</v>
      </c>
      <c r="D3858" s="88" t="s">
        <v>92</v>
      </c>
      <c r="E3858">
        <v>508149</v>
      </c>
    </row>
    <row r="3859" spans="1:5" x14ac:dyDescent="0.4">
      <c r="A3859" t="s">
        <v>775</v>
      </c>
      <c r="B3859" t="s">
        <v>776</v>
      </c>
      <c r="C3859">
        <f>INDEX(Categories!C:C,MATCH(D3859,Categories!D:D,0))</f>
        <v>1</v>
      </c>
      <c r="D3859" s="88" t="s">
        <v>595</v>
      </c>
      <c r="E3859">
        <v>0</v>
      </c>
    </row>
    <row r="3860" spans="1:5" x14ac:dyDescent="0.4">
      <c r="A3860" t="s">
        <v>775</v>
      </c>
      <c r="B3860" t="s">
        <v>776</v>
      </c>
      <c r="C3860">
        <f>INDEX(Categories!C:C,MATCH(D3860,Categories!D:D,0))</f>
        <v>2</v>
      </c>
      <c r="D3860" s="88" t="s">
        <v>597</v>
      </c>
      <c r="E3860">
        <v>0</v>
      </c>
    </row>
    <row r="3861" spans="1:5" x14ac:dyDescent="0.4">
      <c r="A3861" t="s">
        <v>775</v>
      </c>
      <c r="B3861" t="s">
        <v>776</v>
      </c>
      <c r="C3861">
        <f>INDEX(Categories!C:C,MATCH(D3861,Categories!D:D,0))</f>
        <v>3</v>
      </c>
      <c r="D3861" s="88" t="s">
        <v>30</v>
      </c>
      <c r="E3861">
        <v>0</v>
      </c>
    </row>
    <row r="3862" spans="1:5" x14ac:dyDescent="0.4">
      <c r="A3862" t="s">
        <v>775</v>
      </c>
      <c r="B3862" t="s">
        <v>776</v>
      </c>
      <c r="C3862">
        <f>INDEX(Categories!C:C,MATCH(D3862,Categories!D:D,0))</f>
        <v>4</v>
      </c>
      <c r="D3862" s="88" t="s">
        <v>31</v>
      </c>
      <c r="E3862">
        <v>0</v>
      </c>
    </row>
    <row r="3863" spans="1:5" x14ac:dyDescent="0.4">
      <c r="A3863" t="s">
        <v>775</v>
      </c>
      <c r="B3863" t="s">
        <v>776</v>
      </c>
      <c r="C3863">
        <f>INDEX(Categories!C:C,MATCH(D3863,Categories!D:D,0))</f>
        <v>6</v>
      </c>
      <c r="D3863" s="88" t="s">
        <v>34</v>
      </c>
      <c r="E3863">
        <v>0</v>
      </c>
    </row>
    <row r="3864" spans="1:5" x14ac:dyDescent="0.4">
      <c r="A3864" t="s">
        <v>775</v>
      </c>
      <c r="B3864" t="s">
        <v>776</v>
      </c>
      <c r="C3864">
        <f>INDEX(Categories!C:C,MATCH(D3864,Categories!D:D,0))</f>
        <v>7</v>
      </c>
      <c r="D3864" s="88" t="s">
        <v>35</v>
      </c>
      <c r="E3864">
        <v>0</v>
      </c>
    </row>
    <row r="3865" spans="1:5" x14ac:dyDescent="0.4">
      <c r="A3865" t="s">
        <v>775</v>
      </c>
      <c r="B3865" t="s">
        <v>776</v>
      </c>
      <c r="C3865">
        <f>INDEX(Categories!C:C,MATCH(D3865,Categories!D:D,0))</f>
        <v>10</v>
      </c>
      <c r="D3865" s="88" t="s">
        <v>38</v>
      </c>
      <c r="E3865">
        <v>0</v>
      </c>
    </row>
    <row r="3866" spans="1:5" x14ac:dyDescent="0.4">
      <c r="A3866" t="s">
        <v>775</v>
      </c>
      <c r="B3866" t="s">
        <v>776</v>
      </c>
      <c r="C3866">
        <f>INDEX(Categories!C:C,MATCH(D3866,Categories!D:D,0))</f>
        <v>15</v>
      </c>
      <c r="D3866" s="88" t="s">
        <v>42</v>
      </c>
      <c r="E3866">
        <v>0</v>
      </c>
    </row>
    <row r="3867" spans="1:5" x14ac:dyDescent="0.4">
      <c r="A3867" t="s">
        <v>775</v>
      </c>
      <c r="B3867" t="s">
        <v>776</v>
      </c>
      <c r="C3867">
        <f>INDEX(Categories!C:C,MATCH(D3867,Categories!D:D,0))</f>
        <v>16</v>
      </c>
      <c r="D3867" s="88" t="s">
        <v>45</v>
      </c>
      <c r="E3867">
        <v>0</v>
      </c>
    </row>
    <row r="3868" spans="1:5" x14ac:dyDescent="0.4">
      <c r="A3868" t="s">
        <v>775</v>
      </c>
      <c r="B3868" t="s">
        <v>776</v>
      </c>
      <c r="C3868">
        <f>INDEX(Categories!C:C,MATCH(D3868,Categories!D:D,0))</f>
        <v>17</v>
      </c>
      <c r="D3868" s="88" t="s">
        <v>46</v>
      </c>
      <c r="E3868">
        <v>0</v>
      </c>
    </row>
    <row r="3869" spans="1:5" x14ac:dyDescent="0.4">
      <c r="A3869" t="s">
        <v>775</v>
      </c>
      <c r="B3869" t="s">
        <v>776</v>
      </c>
      <c r="C3869">
        <f>INDEX(Categories!C:C,MATCH(D3869,Categories!D:D,0))</f>
        <v>18</v>
      </c>
      <c r="D3869" s="88" t="s">
        <v>47</v>
      </c>
      <c r="E3869">
        <v>0</v>
      </c>
    </row>
    <row r="3870" spans="1:5" x14ac:dyDescent="0.4">
      <c r="A3870" t="s">
        <v>775</v>
      </c>
      <c r="B3870" t="s">
        <v>776</v>
      </c>
      <c r="C3870">
        <f>INDEX(Categories!C:C,MATCH(D3870,Categories!D:D,0))</f>
        <v>20</v>
      </c>
      <c r="D3870" s="88" t="s">
        <v>49</v>
      </c>
      <c r="E3870">
        <v>0</v>
      </c>
    </row>
    <row r="3871" spans="1:5" x14ac:dyDescent="0.4">
      <c r="A3871" t="s">
        <v>775</v>
      </c>
      <c r="B3871" t="s">
        <v>776</v>
      </c>
      <c r="C3871">
        <f>INDEX(Categories!C:C,MATCH(D3871,Categories!D:D,0))</f>
        <v>21</v>
      </c>
      <c r="D3871" s="88" t="s">
        <v>50</v>
      </c>
      <c r="E3871">
        <v>0</v>
      </c>
    </row>
    <row r="3872" spans="1:5" x14ac:dyDescent="0.4">
      <c r="A3872" t="s">
        <v>775</v>
      </c>
      <c r="B3872" t="s">
        <v>776</v>
      </c>
      <c r="C3872">
        <f>INDEX(Categories!C:C,MATCH(D3872,Categories!D:D,0))</f>
        <v>22</v>
      </c>
      <c r="D3872" s="88" t="s">
        <v>51</v>
      </c>
      <c r="E3872">
        <v>0</v>
      </c>
    </row>
    <row r="3873" spans="1:5" x14ac:dyDescent="0.4">
      <c r="A3873" t="s">
        <v>775</v>
      </c>
      <c r="B3873" t="s">
        <v>776</v>
      </c>
      <c r="C3873">
        <f>INDEX(Categories!C:C,MATCH(D3873,Categories!D:D,0))</f>
        <v>23</v>
      </c>
      <c r="D3873" s="88" t="s">
        <v>52</v>
      </c>
      <c r="E3873">
        <v>0</v>
      </c>
    </row>
    <row r="3874" spans="1:5" x14ac:dyDescent="0.4">
      <c r="A3874" t="s">
        <v>775</v>
      </c>
      <c r="B3874" t="s">
        <v>776</v>
      </c>
      <c r="C3874">
        <f>INDEX(Categories!C:C,MATCH(D3874,Categories!D:D,0))</f>
        <v>24</v>
      </c>
      <c r="D3874" s="88" t="s">
        <v>53</v>
      </c>
      <c r="E3874">
        <v>0</v>
      </c>
    </row>
    <row r="3875" spans="1:5" x14ac:dyDescent="0.4">
      <c r="A3875" t="s">
        <v>775</v>
      </c>
      <c r="B3875" t="s">
        <v>776</v>
      </c>
      <c r="C3875">
        <f>INDEX(Categories!C:C,MATCH(D3875,Categories!D:D,0))</f>
        <v>25</v>
      </c>
      <c r="D3875" s="88" t="s">
        <v>56</v>
      </c>
      <c r="E3875">
        <v>0</v>
      </c>
    </row>
    <row r="3876" spans="1:5" x14ac:dyDescent="0.4">
      <c r="A3876" t="s">
        <v>775</v>
      </c>
      <c r="B3876" t="s">
        <v>776</v>
      </c>
      <c r="C3876">
        <f>INDEX(Categories!C:C,MATCH(D3876,Categories!D:D,0))</f>
        <v>5</v>
      </c>
      <c r="D3876" s="88" t="s">
        <v>32</v>
      </c>
      <c r="E3876">
        <v>0</v>
      </c>
    </row>
    <row r="3877" spans="1:5" x14ac:dyDescent="0.4">
      <c r="A3877" t="s">
        <v>775</v>
      </c>
      <c r="B3877" t="s">
        <v>776</v>
      </c>
      <c r="C3877">
        <f>INDEX(Categories!C:C,MATCH(D3877,Categories!D:D,0))</f>
        <v>8</v>
      </c>
      <c r="D3877" s="88" t="s">
        <v>36</v>
      </c>
      <c r="E3877">
        <v>0</v>
      </c>
    </row>
    <row r="3878" spans="1:5" x14ac:dyDescent="0.4">
      <c r="A3878" t="s">
        <v>775</v>
      </c>
      <c r="B3878" t="s">
        <v>776</v>
      </c>
      <c r="C3878">
        <f>INDEX(Categories!C:C,MATCH(D3878,Categories!D:D,0))</f>
        <v>9</v>
      </c>
      <c r="D3878" s="88" t="s">
        <v>37</v>
      </c>
      <c r="E3878">
        <v>0</v>
      </c>
    </row>
    <row r="3879" spans="1:5" x14ac:dyDescent="0.4">
      <c r="A3879" t="s">
        <v>775</v>
      </c>
      <c r="B3879" t="s">
        <v>776</v>
      </c>
      <c r="C3879">
        <f>INDEX(Categories!C:C,MATCH(D3879,Categories!D:D,0))</f>
        <v>11</v>
      </c>
      <c r="D3879" s="88" t="s">
        <v>601</v>
      </c>
      <c r="E3879">
        <v>0</v>
      </c>
    </row>
    <row r="3880" spans="1:5" x14ac:dyDescent="0.4">
      <c r="A3880" t="s">
        <v>775</v>
      </c>
      <c r="B3880" t="s">
        <v>776</v>
      </c>
      <c r="C3880">
        <f>INDEX(Categories!C:C,MATCH(D3880,Categories!D:D,0))</f>
        <v>12</v>
      </c>
      <c r="D3880" s="88" t="s">
        <v>602</v>
      </c>
      <c r="E3880">
        <v>0</v>
      </c>
    </row>
    <row r="3881" spans="1:5" x14ac:dyDescent="0.4">
      <c r="A3881" t="s">
        <v>775</v>
      </c>
      <c r="B3881" t="s">
        <v>776</v>
      </c>
      <c r="C3881">
        <f>INDEX(Categories!C:C,MATCH(D3881,Categories!D:D,0))</f>
        <v>13</v>
      </c>
      <c r="D3881" s="88" t="s">
        <v>604</v>
      </c>
      <c r="E3881">
        <v>0</v>
      </c>
    </row>
    <row r="3882" spans="1:5" x14ac:dyDescent="0.4">
      <c r="A3882" t="s">
        <v>775</v>
      </c>
      <c r="B3882" t="s">
        <v>776</v>
      </c>
      <c r="C3882">
        <f>INDEX(Categories!C:C,MATCH(D3882,Categories!D:D,0))</f>
        <v>14</v>
      </c>
      <c r="D3882" s="88" t="s">
        <v>41</v>
      </c>
      <c r="E3882">
        <v>0</v>
      </c>
    </row>
    <row r="3883" spans="1:5" x14ac:dyDescent="0.4">
      <c r="A3883" t="s">
        <v>775</v>
      </c>
      <c r="B3883" t="s">
        <v>776</v>
      </c>
      <c r="C3883">
        <f>INDEX(Categories!C:C,MATCH(D3883,Categories!D:D,0))</f>
        <v>19</v>
      </c>
      <c r="D3883" s="88" t="s">
        <v>48</v>
      </c>
      <c r="E3883">
        <v>0</v>
      </c>
    </row>
    <row r="3884" spans="1:5" x14ac:dyDescent="0.4">
      <c r="A3884" t="s">
        <v>775</v>
      </c>
      <c r="B3884" t="s">
        <v>776</v>
      </c>
      <c r="C3884">
        <f>INDEX(Categories!C:C,MATCH(D3884,Categories!D:D,0))</f>
        <v>26</v>
      </c>
      <c r="D3884" s="88" t="s">
        <v>57</v>
      </c>
      <c r="E3884">
        <v>0</v>
      </c>
    </row>
    <row r="3885" spans="1:5" x14ac:dyDescent="0.4">
      <c r="A3885" t="s">
        <v>775</v>
      </c>
      <c r="B3885" t="s">
        <v>776</v>
      </c>
      <c r="C3885">
        <f>INDEX(Categories!C:C,MATCH(D3885,Categories!D:D,0))</f>
        <v>27</v>
      </c>
      <c r="D3885" s="88" t="s">
        <v>58</v>
      </c>
      <c r="E3885">
        <v>0</v>
      </c>
    </row>
    <row r="3886" spans="1:5" x14ac:dyDescent="0.4">
      <c r="A3886" t="s">
        <v>775</v>
      </c>
      <c r="B3886" t="s">
        <v>776</v>
      </c>
      <c r="C3886">
        <f>INDEX(Categories!C:C,MATCH(D3886,Categories!D:D,0))</f>
        <v>28</v>
      </c>
      <c r="D3886" s="88" t="s">
        <v>59</v>
      </c>
      <c r="E3886">
        <v>0</v>
      </c>
    </row>
    <row r="3887" spans="1:5" x14ac:dyDescent="0.4">
      <c r="A3887" t="s">
        <v>775</v>
      </c>
      <c r="B3887" t="s">
        <v>776</v>
      </c>
      <c r="C3887">
        <f>INDEX(Categories!C:C,MATCH(D3887,Categories!D:D,0))</f>
        <v>29</v>
      </c>
      <c r="D3887" s="88" t="s">
        <v>92</v>
      </c>
      <c r="E3887">
        <v>0</v>
      </c>
    </row>
    <row r="3888" spans="1:5" x14ac:dyDescent="0.4">
      <c r="A3888" t="s">
        <v>777</v>
      </c>
      <c r="B3888" t="s">
        <v>778</v>
      </c>
      <c r="C3888">
        <f>INDEX(Categories!C:C,MATCH(D3888,Categories!D:D,0))</f>
        <v>1</v>
      </c>
      <c r="D3888" s="88" t="s">
        <v>595</v>
      </c>
      <c r="E3888">
        <v>3261</v>
      </c>
    </row>
    <row r="3889" spans="1:5" x14ac:dyDescent="0.4">
      <c r="A3889" t="s">
        <v>777</v>
      </c>
      <c r="B3889" t="s">
        <v>778</v>
      </c>
      <c r="C3889">
        <f>INDEX(Categories!C:C,MATCH(D3889,Categories!D:D,0))</f>
        <v>2</v>
      </c>
      <c r="D3889" s="88" t="s">
        <v>597</v>
      </c>
      <c r="E3889">
        <v>0</v>
      </c>
    </row>
    <row r="3890" spans="1:5" x14ac:dyDescent="0.4">
      <c r="A3890" t="s">
        <v>777</v>
      </c>
      <c r="B3890" t="s">
        <v>778</v>
      </c>
      <c r="C3890">
        <f>INDEX(Categories!C:C,MATCH(D3890,Categories!D:D,0))</f>
        <v>3</v>
      </c>
      <c r="D3890" s="88" t="s">
        <v>30</v>
      </c>
      <c r="E3890">
        <v>0</v>
      </c>
    </row>
    <row r="3891" spans="1:5" x14ac:dyDescent="0.4">
      <c r="A3891" t="s">
        <v>777</v>
      </c>
      <c r="B3891" t="s">
        <v>778</v>
      </c>
      <c r="C3891">
        <f>INDEX(Categories!C:C,MATCH(D3891,Categories!D:D,0))</f>
        <v>4</v>
      </c>
      <c r="D3891" s="88" t="s">
        <v>31</v>
      </c>
      <c r="E3891">
        <v>0</v>
      </c>
    </row>
    <row r="3892" spans="1:5" x14ac:dyDescent="0.4">
      <c r="A3892" t="s">
        <v>777</v>
      </c>
      <c r="B3892" t="s">
        <v>778</v>
      </c>
      <c r="C3892">
        <f>INDEX(Categories!C:C,MATCH(D3892,Categories!D:D,0))</f>
        <v>6</v>
      </c>
      <c r="D3892" s="88" t="s">
        <v>34</v>
      </c>
      <c r="E3892">
        <v>0</v>
      </c>
    </row>
    <row r="3893" spans="1:5" x14ac:dyDescent="0.4">
      <c r="A3893" t="s">
        <v>777</v>
      </c>
      <c r="B3893" t="s">
        <v>778</v>
      </c>
      <c r="C3893">
        <f>INDEX(Categories!C:C,MATCH(D3893,Categories!D:D,0))</f>
        <v>7</v>
      </c>
      <c r="D3893" s="88" t="s">
        <v>35</v>
      </c>
      <c r="E3893">
        <v>0</v>
      </c>
    </row>
    <row r="3894" spans="1:5" x14ac:dyDescent="0.4">
      <c r="A3894" t="s">
        <v>777</v>
      </c>
      <c r="B3894" t="s">
        <v>778</v>
      </c>
      <c r="C3894">
        <f>INDEX(Categories!C:C,MATCH(D3894,Categories!D:D,0))</f>
        <v>10</v>
      </c>
      <c r="D3894" s="88" t="s">
        <v>38</v>
      </c>
      <c r="E3894">
        <v>1450</v>
      </c>
    </row>
    <row r="3895" spans="1:5" x14ac:dyDescent="0.4">
      <c r="A3895" t="s">
        <v>777</v>
      </c>
      <c r="B3895" t="s">
        <v>778</v>
      </c>
      <c r="C3895">
        <f>INDEX(Categories!C:C,MATCH(D3895,Categories!D:D,0))</f>
        <v>15</v>
      </c>
      <c r="D3895" s="88" t="s">
        <v>42</v>
      </c>
      <c r="E3895">
        <v>0</v>
      </c>
    </row>
    <row r="3896" spans="1:5" x14ac:dyDescent="0.4">
      <c r="A3896" t="s">
        <v>777</v>
      </c>
      <c r="B3896" t="s">
        <v>778</v>
      </c>
      <c r="C3896">
        <f>INDEX(Categories!C:C,MATCH(D3896,Categories!D:D,0))</f>
        <v>16</v>
      </c>
      <c r="D3896" s="88" t="s">
        <v>45</v>
      </c>
      <c r="E3896">
        <v>0</v>
      </c>
    </row>
    <row r="3897" spans="1:5" x14ac:dyDescent="0.4">
      <c r="A3897" t="s">
        <v>777</v>
      </c>
      <c r="B3897" t="s">
        <v>778</v>
      </c>
      <c r="C3897">
        <f>INDEX(Categories!C:C,MATCH(D3897,Categories!D:D,0))</f>
        <v>17</v>
      </c>
      <c r="D3897" s="88" t="s">
        <v>46</v>
      </c>
      <c r="E3897">
        <v>0</v>
      </c>
    </row>
    <row r="3898" spans="1:5" x14ac:dyDescent="0.4">
      <c r="A3898" t="s">
        <v>777</v>
      </c>
      <c r="B3898" t="s">
        <v>778</v>
      </c>
      <c r="C3898">
        <f>INDEX(Categories!C:C,MATCH(D3898,Categories!D:D,0))</f>
        <v>18</v>
      </c>
      <c r="D3898" s="88" t="s">
        <v>47</v>
      </c>
      <c r="E3898">
        <v>0</v>
      </c>
    </row>
    <row r="3899" spans="1:5" x14ac:dyDescent="0.4">
      <c r="A3899" t="s">
        <v>777</v>
      </c>
      <c r="B3899" t="s">
        <v>778</v>
      </c>
      <c r="C3899">
        <f>INDEX(Categories!C:C,MATCH(D3899,Categories!D:D,0))</f>
        <v>20</v>
      </c>
      <c r="D3899" s="88" t="s">
        <v>49</v>
      </c>
      <c r="E3899">
        <v>0</v>
      </c>
    </row>
    <row r="3900" spans="1:5" x14ac:dyDescent="0.4">
      <c r="A3900" t="s">
        <v>777</v>
      </c>
      <c r="B3900" t="s">
        <v>778</v>
      </c>
      <c r="C3900">
        <f>INDEX(Categories!C:C,MATCH(D3900,Categories!D:D,0))</f>
        <v>21</v>
      </c>
      <c r="D3900" s="88" t="s">
        <v>50</v>
      </c>
      <c r="E3900">
        <v>0</v>
      </c>
    </row>
    <row r="3901" spans="1:5" x14ac:dyDescent="0.4">
      <c r="A3901" t="s">
        <v>777</v>
      </c>
      <c r="B3901" t="s">
        <v>778</v>
      </c>
      <c r="C3901">
        <f>INDEX(Categories!C:C,MATCH(D3901,Categories!D:D,0))</f>
        <v>22</v>
      </c>
      <c r="D3901" s="88" t="s">
        <v>51</v>
      </c>
      <c r="E3901">
        <v>0</v>
      </c>
    </row>
    <row r="3902" spans="1:5" x14ac:dyDescent="0.4">
      <c r="A3902" t="s">
        <v>777</v>
      </c>
      <c r="B3902" t="s">
        <v>778</v>
      </c>
      <c r="C3902">
        <f>INDEX(Categories!C:C,MATCH(D3902,Categories!D:D,0))</f>
        <v>23</v>
      </c>
      <c r="D3902" s="88" t="s">
        <v>52</v>
      </c>
      <c r="E3902">
        <v>0</v>
      </c>
    </row>
    <row r="3903" spans="1:5" x14ac:dyDescent="0.4">
      <c r="A3903" t="s">
        <v>777</v>
      </c>
      <c r="B3903" t="s">
        <v>778</v>
      </c>
      <c r="C3903">
        <f>INDEX(Categories!C:C,MATCH(D3903,Categories!D:D,0))</f>
        <v>24</v>
      </c>
      <c r="D3903" s="88" t="s">
        <v>53</v>
      </c>
      <c r="E3903">
        <v>0</v>
      </c>
    </row>
    <row r="3904" spans="1:5" x14ac:dyDescent="0.4">
      <c r="A3904" t="s">
        <v>777</v>
      </c>
      <c r="B3904" t="s">
        <v>778</v>
      </c>
      <c r="C3904">
        <f>INDEX(Categories!C:C,MATCH(D3904,Categories!D:D,0))</f>
        <v>25</v>
      </c>
      <c r="D3904" s="88" t="s">
        <v>56</v>
      </c>
      <c r="E3904">
        <v>0</v>
      </c>
    </row>
    <row r="3905" spans="1:5" x14ac:dyDescent="0.4">
      <c r="A3905" t="s">
        <v>777</v>
      </c>
      <c r="B3905" t="s">
        <v>778</v>
      </c>
      <c r="C3905">
        <f>INDEX(Categories!C:C,MATCH(D3905,Categories!D:D,0))</f>
        <v>5</v>
      </c>
      <c r="D3905" s="88" t="s">
        <v>32</v>
      </c>
      <c r="E3905">
        <v>190</v>
      </c>
    </row>
    <row r="3906" spans="1:5" x14ac:dyDescent="0.4">
      <c r="A3906" t="s">
        <v>777</v>
      </c>
      <c r="B3906" t="s">
        <v>778</v>
      </c>
      <c r="C3906">
        <f>INDEX(Categories!C:C,MATCH(D3906,Categories!D:D,0))</f>
        <v>8</v>
      </c>
      <c r="D3906" s="88" t="s">
        <v>36</v>
      </c>
      <c r="E3906">
        <v>0</v>
      </c>
    </row>
    <row r="3907" spans="1:5" x14ac:dyDescent="0.4">
      <c r="A3907" t="s">
        <v>777</v>
      </c>
      <c r="B3907" t="s">
        <v>778</v>
      </c>
      <c r="C3907">
        <f>INDEX(Categories!C:C,MATCH(D3907,Categories!D:D,0))</f>
        <v>9</v>
      </c>
      <c r="D3907" s="88" t="s">
        <v>37</v>
      </c>
      <c r="E3907">
        <v>0</v>
      </c>
    </row>
    <row r="3908" spans="1:5" x14ac:dyDescent="0.4">
      <c r="A3908" t="s">
        <v>777</v>
      </c>
      <c r="B3908" t="s">
        <v>778</v>
      </c>
      <c r="C3908">
        <f>INDEX(Categories!C:C,MATCH(D3908,Categories!D:D,0))</f>
        <v>11</v>
      </c>
      <c r="D3908" s="88" t="s">
        <v>601</v>
      </c>
      <c r="E3908">
        <v>0</v>
      </c>
    </row>
    <row r="3909" spans="1:5" x14ac:dyDescent="0.4">
      <c r="A3909" t="s">
        <v>777</v>
      </c>
      <c r="B3909" t="s">
        <v>778</v>
      </c>
      <c r="C3909">
        <f>INDEX(Categories!C:C,MATCH(D3909,Categories!D:D,0))</f>
        <v>12</v>
      </c>
      <c r="D3909" s="88" t="s">
        <v>602</v>
      </c>
      <c r="E3909">
        <v>0</v>
      </c>
    </row>
    <row r="3910" spans="1:5" x14ac:dyDescent="0.4">
      <c r="A3910" t="s">
        <v>777</v>
      </c>
      <c r="B3910" t="s">
        <v>778</v>
      </c>
      <c r="C3910">
        <f>INDEX(Categories!C:C,MATCH(D3910,Categories!D:D,0))</f>
        <v>13</v>
      </c>
      <c r="D3910" s="88" t="s">
        <v>604</v>
      </c>
      <c r="E3910">
        <v>0</v>
      </c>
    </row>
    <row r="3911" spans="1:5" x14ac:dyDescent="0.4">
      <c r="A3911" t="s">
        <v>777</v>
      </c>
      <c r="B3911" t="s">
        <v>778</v>
      </c>
      <c r="C3911">
        <f>INDEX(Categories!C:C,MATCH(D3911,Categories!D:D,0))</f>
        <v>14</v>
      </c>
      <c r="D3911" s="88" t="s">
        <v>41</v>
      </c>
      <c r="E3911">
        <v>0</v>
      </c>
    </row>
    <row r="3912" spans="1:5" x14ac:dyDescent="0.4">
      <c r="A3912" t="s">
        <v>777</v>
      </c>
      <c r="B3912" t="s">
        <v>778</v>
      </c>
      <c r="C3912">
        <f>INDEX(Categories!C:C,MATCH(D3912,Categories!D:D,0))</f>
        <v>19</v>
      </c>
      <c r="D3912" s="88" t="s">
        <v>48</v>
      </c>
      <c r="E3912">
        <v>0</v>
      </c>
    </row>
    <row r="3913" spans="1:5" x14ac:dyDescent="0.4">
      <c r="A3913" t="s">
        <v>777</v>
      </c>
      <c r="B3913" t="s">
        <v>778</v>
      </c>
      <c r="C3913">
        <f>INDEX(Categories!C:C,MATCH(D3913,Categories!D:D,0))</f>
        <v>26</v>
      </c>
      <c r="D3913" s="88" t="s">
        <v>57</v>
      </c>
      <c r="E3913">
        <v>0</v>
      </c>
    </row>
    <row r="3914" spans="1:5" x14ac:dyDescent="0.4">
      <c r="A3914" t="s">
        <v>777</v>
      </c>
      <c r="B3914" t="s">
        <v>778</v>
      </c>
      <c r="C3914">
        <f>INDEX(Categories!C:C,MATCH(D3914,Categories!D:D,0))</f>
        <v>27</v>
      </c>
      <c r="D3914" s="88" t="s">
        <v>58</v>
      </c>
      <c r="E3914">
        <v>0</v>
      </c>
    </row>
    <row r="3915" spans="1:5" x14ac:dyDescent="0.4">
      <c r="A3915" t="s">
        <v>777</v>
      </c>
      <c r="B3915" t="s">
        <v>778</v>
      </c>
      <c r="C3915">
        <f>INDEX(Categories!C:C,MATCH(D3915,Categories!D:D,0))</f>
        <v>28</v>
      </c>
      <c r="D3915" s="88" t="s">
        <v>59</v>
      </c>
      <c r="E3915">
        <v>0</v>
      </c>
    </row>
    <row r="3916" spans="1:5" x14ac:dyDescent="0.4">
      <c r="A3916" t="s">
        <v>777</v>
      </c>
      <c r="B3916" t="s">
        <v>778</v>
      </c>
      <c r="C3916">
        <f>INDEX(Categories!C:C,MATCH(D3916,Categories!D:D,0))</f>
        <v>29</v>
      </c>
      <c r="D3916" s="88" t="s">
        <v>92</v>
      </c>
      <c r="E3916">
        <v>0</v>
      </c>
    </row>
    <row r="3917" spans="1:5" x14ac:dyDescent="0.4">
      <c r="A3917" t="s">
        <v>779</v>
      </c>
      <c r="B3917" t="s">
        <v>780</v>
      </c>
      <c r="C3917">
        <f>INDEX(Categories!C:C,MATCH(D3917,Categories!D:D,0))</f>
        <v>1</v>
      </c>
      <c r="D3917" s="88" t="s">
        <v>595</v>
      </c>
      <c r="E3917">
        <v>25250</v>
      </c>
    </row>
    <row r="3918" spans="1:5" x14ac:dyDescent="0.4">
      <c r="A3918" t="s">
        <v>779</v>
      </c>
      <c r="B3918" t="s">
        <v>780</v>
      </c>
      <c r="C3918">
        <f>INDEX(Categories!C:C,MATCH(D3918,Categories!D:D,0))</f>
        <v>2</v>
      </c>
      <c r="D3918" s="88" t="s">
        <v>597</v>
      </c>
      <c r="E3918">
        <v>0</v>
      </c>
    </row>
    <row r="3919" spans="1:5" x14ac:dyDescent="0.4">
      <c r="A3919" t="s">
        <v>779</v>
      </c>
      <c r="B3919" t="s">
        <v>780</v>
      </c>
      <c r="C3919">
        <f>INDEX(Categories!C:C,MATCH(D3919,Categories!D:D,0))</f>
        <v>3</v>
      </c>
      <c r="D3919" s="88" t="s">
        <v>30</v>
      </c>
      <c r="E3919">
        <v>0</v>
      </c>
    </row>
    <row r="3920" spans="1:5" x14ac:dyDescent="0.4">
      <c r="A3920" t="s">
        <v>779</v>
      </c>
      <c r="B3920" t="s">
        <v>780</v>
      </c>
      <c r="C3920">
        <f>INDEX(Categories!C:C,MATCH(D3920,Categories!D:D,0))</f>
        <v>4</v>
      </c>
      <c r="D3920" s="88" t="s">
        <v>31</v>
      </c>
      <c r="E3920">
        <v>0</v>
      </c>
    </row>
    <row r="3921" spans="1:5" x14ac:dyDescent="0.4">
      <c r="A3921" t="s">
        <v>779</v>
      </c>
      <c r="B3921" t="s">
        <v>780</v>
      </c>
      <c r="C3921">
        <f>INDEX(Categories!C:C,MATCH(D3921,Categories!D:D,0))</f>
        <v>6</v>
      </c>
      <c r="D3921" s="88" t="s">
        <v>34</v>
      </c>
      <c r="E3921">
        <v>15000</v>
      </c>
    </row>
    <row r="3922" spans="1:5" x14ac:dyDescent="0.4">
      <c r="A3922" t="s">
        <v>779</v>
      </c>
      <c r="B3922" t="s">
        <v>780</v>
      </c>
      <c r="C3922">
        <f>INDEX(Categories!C:C,MATCH(D3922,Categories!D:D,0))</f>
        <v>7</v>
      </c>
      <c r="D3922" s="88" t="s">
        <v>35</v>
      </c>
      <c r="E3922">
        <v>100000</v>
      </c>
    </row>
    <row r="3923" spans="1:5" x14ac:dyDescent="0.4">
      <c r="A3923" t="s">
        <v>779</v>
      </c>
      <c r="B3923" t="s">
        <v>780</v>
      </c>
      <c r="C3923">
        <f>INDEX(Categories!C:C,MATCH(D3923,Categories!D:D,0))</f>
        <v>10</v>
      </c>
      <c r="D3923" s="88" t="s">
        <v>38</v>
      </c>
      <c r="E3923">
        <v>250000</v>
      </c>
    </row>
    <row r="3924" spans="1:5" x14ac:dyDescent="0.4">
      <c r="A3924" t="s">
        <v>779</v>
      </c>
      <c r="B3924" t="s">
        <v>780</v>
      </c>
      <c r="C3924">
        <f>INDEX(Categories!C:C,MATCH(D3924,Categories!D:D,0))</f>
        <v>15</v>
      </c>
      <c r="D3924" s="88" t="s">
        <v>42</v>
      </c>
      <c r="E3924">
        <v>0</v>
      </c>
    </row>
    <row r="3925" spans="1:5" x14ac:dyDescent="0.4">
      <c r="A3925" t="s">
        <v>779</v>
      </c>
      <c r="B3925" t="s">
        <v>780</v>
      </c>
      <c r="C3925">
        <f>INDEX(Categories!C:C,MATCH(D3925,Categories!D:D,0))</f>
        <v>16</v>
      </c>
      <c r="D3925" s="88" t="s">
        <v>45</v>
      </c>
      <c r="E3925">
        <v>15000</v>
      </c>
    </row>
    <row r="3926" spans="1:5" x14ac:dyDescent="0.4">
      <c r="A3926" t="s">
        <v>779</v>
      </c>
      <c r="B3926" t="s">
        <v>780</v>
      </c>
      <c r="C3926">
        <f>INDEX(Categories!C:C,MATCH(D3926,Categories!D:D,0))</f>
        <v>17</v>
      </c>
      <c r="D3926" s="88" t="s">
        <v>46</v>
      </c>
      <c r="E3926">
        <v>0</v>
      </c>
    </row>
    <row r="3927" spans="1:5" x14ac:dyDescent="0.4">
      <c r="A3927" t="s">
        <v>779</v>
      </c>
      <c r="B3927" t="s">
        <v>780</v>
      </c>
      <c r="C3927">
        <f>INDEX(Categories!C:C,MATCH(D3927,Categories!D:D,0))</f>
        <v>18</v>
      </c>
      <c r="D3927" s="88" t="s">
        <v>47</v>
      </c>
      <c r="E3927">
        <v>0</v>
      </c>
    </row>
    <row r="3928" spans="1:5" x14ac:dyDescent="0.4">
      <c r="A3928" t="s">
        <v>779</v>
      </c>
      <c r="B3928" t="s">
        <v>780</v>
      </c>
      <c r="C3928">
        <f>INDEX(Categories!C:C,MATCH(D3928,Categories!D:D,0))</f>
        <v>20</v>
      </c>
      <c r="D3928" s="88" t="s">
        <v>49</v>
      </c>
      <c r="E3928">
        <v>0</v>
      </c>
    </row>
    <row r="3929" spans="1:5" x14ac:dyDescent="0.4">
      <c r="A3929" t="s">
        <v>779</v>
      </c>
      <c r="B3929" t="s">
        <v>780</v>
      </c>
      <c r="C3929">
        <f>INDEX(Categories!C:C,MATCH(D3929,Categories!D:D,0))</f>
        <v>21</v>
      </c>
      <c r="D3929" s="88" t="s">
        <v>50</v>
      </c>
      <c r="E3929">
        <v>0</v>
      </c>
    </row>
    <row r="3930" spans="1:5" x14ac:dyDescent="0.4">
      <c r="A3930" t="s">
        <v>779</v>
      </c>
      <c r="B3930" t="s">
        <v>780</v>
      </c>
      <c r="C3930">
        <f>INDEX(Categories!C:C,MATCH(D3930,Categories!D:D,0))</f>
        <v>22</v>
      </c>
      <c r="D3930" s="88" t="s">
        <v>51</v>
      </c>
      <c r="E3930">
        <v>30000</v>
      </c>
    </row>
    <row r="3931" spans="1:5" x14ac:dyDescent="0.4">
      <c r="A3931" t="s">
        <v>779</v>
      </c>
      <c r="B3931" t="s">
        <v>780</v>
      </c>
      <c r="C3931">
        <f>INDEX(Categories!C:C,MATCH(D3931,Categories!D:D,0))</f>
        <v>23</v>
      </c>
      <c r="D3931" s="88" t="s">
        <v>52</v>
      </c>
      <c r="E3931">
        <v>20000</v>
      </c>
    </row>
    <row r="3932" spans="1:5" x14ac:dyDescent="0.4">
      <c r="A3932" t="s">
        <v>779</v>
      </c>
      <c r="B3932" t="s">
        <v>780</v>
      </c>
      <c r="C3932">
        <f>INDEX(Categories!C:C,MATCH(D3932,Categories!D:D,0))</f>
        <v>24</v>
      </c>
      <c r="D3932" s="88" t="s">
        <v>53</v>
      </c>
      <c r="E3932">
        <v>0</v>
      </c>
    </row>
    <row r="3933" spans="1:5" x14ac:dyDescent="0.4">
      <c r="A3933" t="s">
        <v>779</v>
      </c>
      <c r="B3933" t="s">
        <v>780</v>
      </c>
      <c r="C3933">
        <f>INDEX(Categories!C:C,MATCH(D3933,Categories!D:D,0))</f>
        <v>25</v>
      </c>
      <c r="D3933" s="88" t="s">
        <v>56</v>
      </c>
      <c r="E3933">
        <v>15137</v>
      </c>
    </row>
    <row r="3934" spans="1:5" x14ac:dyDescent="0.4">
      <c r="A3934" t="s">
        <v>779</v>
      </c>
      <c r="B3934" t="s">
        <v>780</v>
      </c>
      <c r="C3934">
        <f>INDEX(Categories!C:C,MATCH(D3934,Categories!D:D,0))</f>
        <v>5</v>
      </c>
      <c r="D3934" s="88" t="s">
        <v>32</v>
      </c>
      <c r="E3934">
        <v>160000</v>
      </c>
    </row>
    <row r="3935" spans="1:5" x14ac:dyDescent="0.4">
      <c r="A3935" t="s">
        <v>779</v>
      </c>
      <c r="B3935" t="s">
        <v>780</v>
      </c>
      <c r="C3935">
        <f>INDEX(Categories!C:C,MATCH(D3935,Categories!D:D,0))</f>
        <v>8</v>
      </c>
      <c r="D3935" s="88" t="s">
        <v>36</v>
      </c>
      <c r="E3935">
        <v>0</v>
      </c>
    </row>
    <row r="3936" spans="1:5" x14ac:dyDescent="0.4">
      <c r="A3936" t="s">
        <v>779</v>
      </c>
      <c r="B3936" t="s">
        <v>780</v>
      </c>
      <c r="C3936">
        <f>INDEX(Categories!C:C,MATCH(D3936,Categories!D:D,0))</f>
        <v>9</v>
      </c>
      <c r="D3936" s="88" t="s">
        <v>37</v>
      </c>
      <c r="E3936">
        <v>1540</v>
      </c>
    </row>
    <row r="3937" spans="1:5" x14ac:dyDescent="0.4">
      <c r="A3937" t="s">
        <v>779</v>
      </c>
      <c r="B3937" t="s">
        <v>780</v>
      </c>
      <c r="C3937">
        <f>INDEX(Categories!C:C,MATCH(D3937,Categories!D:D,0))</f>
        <v>11</v>
      </c>
      <c r="D3937" s="88" t="s">
        <v>601</v>
      </c>
      <c r="E3937">
        <v>580000</v>
      </c>
    </row>
    <row r="3938" spans="1:5" x14ac:dyDescent="0.4">
      <c r="A3938" t="s">
        <v>779</v>
      </c>
      <c r="B3938" t="s">
        <v>780</v>
      </c>
      <c r="C3938">
        <f>INDEX(Categories!C:C,MATCH(D3938,Categories!D:D,0))</f>
        <v>12</v>
      </c>
      <c r="D3938" s="88" t="s">
        <v>602</v>
      </c>
      <c r="E3938">
        <v>150000</v>
      </c>
    </row>
    <row r="3939" spans="1:5" x14ac:dyDescent="0.4">
      <c r="A3939" t="s">
        <v>779</v>
      </c>
      <c r="B3939" t="s">
        <v>780</v>
      </c>
      <c r="C3939">
        <f>INDEX(Categories!C:C,MATCH(D3939,Categories!D:D,0))</f>
        <v>13</v>
      </c>
      <c r="D3939" s="88" t="s">
        <v>604</v>
      </c>
      <c r="E3939">
        <v>58000</v>
      </c>
    </row>
    <row r="3940" spans="1:5" x14ac:dyDescent="0.4">
      <c r="A3940" t="s">
        <v>779</v>
      </c>
      <c r="B3940" t="s">
        <v>780</v>
      </c>
      <c r="C3940">
        <f>INDEX(Categories!C:C,MATCH(D3940,Categories!D:D,0))</f>
        <v>14</v>
      </c>
      <c r="D3940" s="88" t="s">
        <v>41</v>
      </c>
      <c r="E3940">
        <v>0</v>
      </c>
    </row>
    <row r="3941" spans="1:5" x14ac:dyDescent="0.4">
      <c r="A3941" t="s">
        <v>779</v>
      </c>
      <c r="B3941" t="s">
        <v>780</v>
      </c>
      <c r="C3941">
        <f>INDEX(Categories!C:C,MATCH(D3941,Categories!D:D,0))</f>
        <v>19</v>
      </c>
      <c r="D3941" s="88" t="s">
        <v>48</v>
      </c>
      <c r="E3941">
        <v>0</v>
      </c>
    </row>
    <row r="3942" spans="1:5" x14ac:dyDescent="0.4">
      <c r="A3942" t="s">
        <v>779</v>
      </c>
      <c r="B3942" t="s">
        <v>780</v>
      </c>
      <c r="C3942">
        <f>INDEX(Categories!C:C,MATCH(D3942,Categories!D:D,0))</f>
        <v>26</v>
      </c>
      <c r="D3942" s="88" t="s">
        <v>57</v>
      </c>
      <c r="E3942">
        <v>0</v>
      </c>
    </row>
    <row r="3943" spans="1:5" x14ac:dyDescent="0.4">
      <c r="A3943" t="s">
        <v>779</v>
      </c>
      <c r="B3943" t="s">
        <v>780</v>
      </c>
      <c r="C3943">
        <f>INDEX(Categories!C:C,MATCH(D3943,Categories!D:D,0))</f>
        <v>27</v>
      </c>
      <c r="D3943" s="88" t="s">
        <v>58</v>
      </c>
      <c r="E3943">
        <v>250000</v>
      </c>
    </row>
    <row r="3944" spans="1:5" x14ac:dyDescent="0.4">
      <c r="A3944" t="s">
        <v>779</v>
      </c>
      <c r="B3944" t="s">
        <v>780</v>
      </c>
      <c r="C3944">
        <f>INDEX(Categories!C:C,MATCH(D3944,Categories!D:D,0))</f>
        <v>28</v>
      </c>
      <c r="D3944" s="88" t="s">
        <v>59</v>
      </c>
      <c r="E3944">
        <v>0</v>
      </c>
    </row>
    <row r="3945" spans="1:5" x14ac:dyDescent="0.4">
      <c r="A3945" t="s">
        <v>779</v>
      </c>
      <c r="B3945" t="s">
        <v>780</v>
      </c>
      <c r="C3945">
        <f>INDEX(Categories!C:C,MATCH(D3945,Categories!D:D,0))</f>
        <v>29</v>
      </c>
      <c r="D3945" s="88" t="s">
        <v>92</v>
      </c>
      <c r="E3945">
        <v>0</v>
      </c>
    </row>
    <row r="3946" spans="1:5" x14ac:dyDescent="0.4">
      <c r="A3946" t="s">
        <v>781</v>
      </c>
      <c r="B3946" t="s">
        <v>782</v>
      </c>
      <c r="C3946">
        <f>INDEX(Categories!C:C,MATCH(D3946,Categories!D:D,0))</f>
        <v>1</v>
      </c>
      <c r="D3946" s="88" t="s">
        <v>595</v>
      </c>
      <c r="E3946">
        <v>32717</v>
      </c>
    </row>
    <row r="3947" spans="1:5" x14ac:dyDescent="0.4">
      <c r="A3947" t="s">
        <v>781</v>
      </c>
      <c r="B3947" t="s">
        <v>782</v>
      </c>
      <c r="C3947">
        <f>INDEX(Categories!C:C,MATCH(D3947,Categories!D:D,0))</f>
        <v>2</v>
      </c>
      <c r="D3947" s="88" t="s">
        <v>597</v>
      </c>
      <c r="E3947">
        <v>1147</v>
      </c>
    </row>
    <row r="3948" spans="1:5" x14ac:dyDescent="0.4">
      <c r="A3948" t="s">
        <v>781</v>
      </c>
      <c r="B3948" t="s">
        <v>782</v>
      </c>
      <c r="C3948">
        <f>INDEX(Categories!C:C,MATCH(D3948,Categories!D:D,0))</f>
        <v>3</v>
      </c>
      <c r="D3948" s="88" t="s">
        <v>30</v>
      </c>
      <c r="E3948">
        <v>343</v>
      </c>
    </row>
    <row r="3949" spans="1:5" x14ac:dyDescent="0.4">
      <c r="A3949" t="s">
        <v>781</v>
      </c>
      <c r="B3949" t="s">
        <v>782</v>
      </c>
      <c r="C3949">
        <f>INDEX(Categories!C:C,MATCH(D3949,Categories!D:D,0))</f>
        <v>4</v>
      </c>
      <c r="D3949" s="88" t="s">
        <v>31</v>
      </c>
      <c r="E3949">
        <v>0</v>
      </c>
    </row>
    <row r="3950" spans="1:5" x14ac:dyDescent="0.4">
      <c r="A3950" t="s">
        <v>781</v>
      </c>
      <c r="B3950" t="s">
        <v>782</v>
      </c>
      <c r="C3950">
        <f>INDEX(Categories!C:C,MATCH(D3950,Categories!D:D,0))</f>
        <v>6</v>
      </c>
      <c r="D3950" s="88" t="s">
        <v>34</v>
      </c>
      <c r="E3950">
        <v>22382</v>
      </c>
    </row>
    <row r="3951" spans="1:5" x14ac:dyDescent="0.4">
      <c r="A3951" t="s">
        <v>781</v>
      </c>
      <c r="B3951" t="s">
        <v>782</v>
      </c>
      <c r="C3951">
        <f>INDEX(Categories!C:C,MATCH(D3951,Categories!D:D,0))</f>
        <v>7</v>
      </c>
      <c r="D3951" s="88" t="s">
        <v>35</v>
      </c>
      <c r="E3951">
        <v>18710</v>
      </c>
    </row>
    <row r="3952" spans="1:5" x14ac:dyDescent="0.4">
      <c r="A3952" t="s">
        <v>781</v>
      </c>
      <c r="B3952" t="s">
        <v>782</v>
      </c>
      <c r="C3952">
        <f>INDEX(Categories!C:C,MATCH(D3952,Categories!D:D,0))</f>
        <v>10</v>
      </c>
      <c r="D3952" s="88" t="s">
        <v>38</v>
      </c>
      <c r="E3952">
        <v>25184</v>
      </c>
    </row>
    <row r="3953" spans="1:5" x14ac:dyDescent="0.4">
      <c r="A3953" t="s">
        <v>781</v>
      </c>
      <c r="B3953" t="s">
        <v>782</v>
      </c>
      <c r="C3953">
        <f>INDEX(Categories!C:C,MATCH(D3953,Categories!D:D,0))</f>
        <v>15</v>
      </c>
      <c r="D3953" s="88" t="s">
        <v>42</v>
      </c>
      <c r="E3953">
        <v>0</v>
      </c>
    </row>
    <row r="3954" spans="1:5" x14ac:dyDescent="0.4">
      <c r="A3954" t="s">
        <v>781</v>
      </c>
      <c r="B3954" t="s">
        <v>782</v>
      </c>
      <c r="C3954">
        <f>INDEX(Categories!C:C,MATCH(D3954,Categories!D:D,0))</f>
        <v>16</v>
      </c>
      <c r="D3954" s="88" t="s">
        <v>45</v>
      </c>
      <c r="E3954">
        <v>6800</v>
      </c>
    </row>
    <row r="3955" spans="1:5" x14ac:dyDescent="0.4">
      <c r="A3955" t="s">
        <v>781</v>
      </c>
      <c r="B3955" t="s">
        <v>782</v>
      </c>
      <c r="C3955">
        <f>INDEX(Categories!C:C,MATCH(D3955,Categories!D:D,0))</f>
        <v>17</v>
      </c>
      <c r="D3955" s="88" t="s">
        <v>46</v>
      </c>
      <c r="E3955">
        <v>0</v>
      </c>
    </row>
    <row r="3956" spans="1:5" x14ac:dyDescent="0.4">
      <c r="A3956" t="s">
        <v>781</v>
      </c>
      <c r="B3956" t="s">
        <v>782</v>
      </c>
      <c r="C3956">
        <f>INDEX(Categories!C:C,MATCH(D3956,Categories!D:D,0))</f>
        <v>18</v>
      </c>
      <c r="D3956" s="88" t="s">
        <v>47</v>
      </c>
      <c r="E3956">
        <v>0</v>
      </c>
    </row>
    <row r="3957" spans="1:5" x14ac:dyDescent="0.4">
      <c r="A3957" t="s">
        <v>781</v>
      </c>
      <c r="B3957" t="s">
        <v>782</v>
      </c>
      <c r="C3957">
        <f>INDEX(Categories!C:C,MATCH(D3957,Categories!D:D,0))</f>
        <v>20</v>
      </c>
      <c r="D3957" s="88" t="s">
        <v>49</v>
      </c>
      <c r="E3957">
        <v>0</v>
      </c>
    </row>
    <row r="3958" spans="1:5" x14ac:dyDescent="0.4">
      <c r="A3958" t="s">
        <v>781</v>
      </c>
      <c r="B3958" t="s">
        <v>782</v>
      </c>
      <c r="C3958">
        <f>INDEX(Categories!C:C,MATCH(D3958,Categories!D:D,0))</f>
        <v>21</v>
      </c>
      <c r="D3958" s="88" t="s">
        <v>50</v>
      </c>
      <c r="E3958">
        <v>0</v>
      </c>
    </row>
    <row r="3959" spans="1:5" x14ac:dyDescent="0.4">
      <c r="A3959" t="s">
        <v>781</v>
      </c>
      <c r="B3959" t="s">
        <v>782</v>
      </c>
      <c r="C3959">
        <f>INDEX(Categories!C:C,MATCH(D3959,Categories!D:D,0))</f>
        <v>22</v>
      </c>
      <c r="D3959" s="88" t="s">
        <v>51</v>
      </c>
      <c r="E3959">
        <v>159</v>
      </c>
    </row>
    <row r="3960" spans="1:5" x14ac:dyDescent="0.4">
      <c r="A3960" t="s">
        <v>781</v>
      </c>
      <c r="B3960" t="s">
        <v>782</v>
      </c>
      <c r="C3960">
        <f>INDEX(Categories!C:C,MATCH(D3960,Categories!D:D,0))</f>
        <v>23</v>
      </c>
      <c r="D3960" s="88" t="s">
        <v>52</v>
      </c>
      <c r="E3960">
        <v>40</v>
      </c>
    </row>
    <row r="3961" spans="1:5" x14ac:dyDescent="0.4">
      <c r="A3961" t="s">
        <v>781</v>
      </c>
      <c r="B3961" t="s">
        <v>782</v>
      </c>
      <c r="C3961">
        <f>INDEX(Categories!C:C,MATCH(D3961,Categories!D:D,0))</f>
        <v>24</v>
      </c>
      <c r="D3961" s="88" t="s">
        <v>53</v>
      </c>
      <c r="E3961">
        <v>987</v>
      </c>
    </row>
    <row r="3962" spans="1:5" x14ac:dyDescent="0.4">
      <c r="A3962" t="s">
        <v>781</v>
      </c>
      <c r="B3962" t="s">
        <v>782</v>
      </c>
      <c r="C3962">
        <f>INDEX(Categories!C:C,MATCH(D3962,Categories!D:D,0))</f>
        <v>25</v>
      </c>
      <c r="D3962" s="88" t="s">
        <v>56</v>
      </c>
      <c r="E3962">
        <v>0</v>
      </c>
    </row>
    <row r="3963" spans="1:5" x14ac:dyDescent="0.4">
      <c r="A3963" t="s">
        <v>781</v>
      </c>
      <c r="B3963" t="s">
        <v>782</v>
      </c>
      <c r="C3963">
        <f>INDEX(Categories!C:C,MATCH(D3963,Categories!D:D,0))</f>
        <v>5</v>
      </c>
      <c r="D3963" s="88" t="s">
        <v>32</v>
      </c>
      <c r="E3963">
        <v>1085</v>
      </c>
    </row>
    <row r="3964" spans="1:5" x14ac:dyDescent="0.4">
      <c r="A3964" t="s">
        <v>781</v>
      </c>
      <c r="B3964" t="s">
        <v>782</v>
      </c>
      <c r="C3964">
        <f>INDEX(Categories!C:C,MATCH(D3964,Categories!D:D,0))</f>
        <v>8</v>
      </c>
      <c r="D3964" s="88" t="s">
        <v>36</v>
      </c>
      <c r="E3964">
        <v>0</v>
      </c>
    </row>
    <row r="3965" spans="1:5" x14ac:dyDescent="0.4">
      <c r="A3965" t="s">
        <v>781</v>
      </c>
      <c r="B3965" t="s">
        <v>782</v>
      </c>
      <c r="C3965">
        <f>INDEX(Categories!C:C,MATCH(D3965,Categories!D:D,0))</f>
        <v>9</v>
      </c>
      <c r="D3965" s="88" t="s">
        <v>37</v>
      </c>
      <c r="E3965">
        <v>0</v>
      </c>
    </row>
    <row r="3966" spans="1:5" x14ac:dyDescent="0.4">
      <c r="A3966" t="s">
        <v>781</v>
      </c>
      <c r="B3966" t="s">
        <v>782</v>
      </c>
      <c r="C3966">
        <f>INDEX(Categories!C:C,MATCH(D3966,Categories!D:D,0))</f>
        <v>11</v>
      </c>
      <c r="D3966" s="88" t="s">
        <v>601</v>
      </c>
      <c r="E3966">
        <v>63633</v>
      </c>
    </row>
    <row r="3967" spans="1:5" x14ac:dyDescent="0.4">
      <c r="A3967" t="s">
        <v>781</v>
      </c>
      <c r="B3967" t="s">
        <v>782</v>
      </c>
      <c r="C3967">
        <f>INDEX(Categories!C:C,MATCH(D3967,Categories!D:D,0))</f>
        <v>12</v>
      </c>
      <c r="D3967" s="88" t="s">
        <v>602</v>
      </c>
      <c r="E3967">
        <v>0</v>
      </c>
    </row>
    <row r="3968" spans="1:5" x14ac:dyDescent="0.4">
      <c r="A3968" t="s">
        <v>781</v>
      </c>
      <c r="B3968" t="s">
        <v>782</v>
      </c>
      <c r="C3968">
        <f>INDEX(Categories!C:C,MATCH(D3968,Categories!D:D,0))</f>
        <v>13</v>
      </c>
      <c r="D3968" s="88" t="s">
        <v>604</v>
      </c>
      <c r="E3968">
        <v>0</v>
      </c>
    </row>
    <row r="3969" spans="1:5" x14ac:dyDescent="0.4">
      <c r="A3969" t="s">
        <v>781</v>
      </c>
      <c r="B3969" t="s">
        <v>782</v>
      </c>
      <c r="C3969">
        <f>INDEX(Categories!C:C,MATCH(D3969,Categories!D:D,0))</f>
        <v>14</v>
      </c>
      <c r="D3969" s="88" t="s">
        <v>41</v>
      </c>
      <c r="E3969">
        <v>0</v>
      </c>
    </row>
    <row r="3970" spans="1:5" x14ac:dyDescent="0.4">
      <c r="A3970" t="s">
        <v>781</v>
      </c>
      <c r="B3970" t="s">
        <v>782</v>
      </c>
      <c r="C3970">
        <f>INDEX(Categories!C:C,MATCH(D3970,Categories!D:D,0))</f>
        <v>19</v>
      </c>
      <c r="D3970" s="88" t="s">
        <v>48</v>
      </c>
      <c r="E3970">
        <v>0</v>
      </c>
    </row>
    <row r="3971" spans="1:5" x14ac:dyDescent="0.4">
      <c r="A3971" t="s">
        <v>781</v>
      </c>
      <c r="B3971" t="s">
        <v>782</v>
      </c>
      <c r="C3971">
        <f>INDEX(Categories!C:C,MATCH(D3971,Categories!D:D,0))</f>
        <v>26</v>
      </c>
      <c r="D3971" s="88" t="s">
        <v>57</v>
      </c>
      <c r="E3971">
        <v>0</v>
      </c>
    </row>
    <row r="3972" spans="1:5" x14ac:dyDescent="0.4">
      <c r="A3972" t="s">
        <v>781</v>
      </c>
      <c r="B3972" t="s">
        <v>782</v>
      </c>
      <c r="C3972">
        <f>INDEX(Categories!C:C,MATCH(D3972,Categories!D:D,0))</f>
        <v>27</v>
      </c>
      <c r="D3972" s="88" t="s">
        <v>58</v>
      </c>
      <c r="E3972">
        <v>0</v>
      </c>
    </row>
    <row r="3973" spans="1:5" x14ac:dyDescent="0.4">
      <c r="A3973" t="s">
        <v>781</v>
      </c>
      <c r="B3973" t="s">
        <v>782</v>
      </c>
      <c r="C3973">
        <f>INDEX(Categories!C:C,MATCH(D3973,Categories!D:D,0))</f>
        <v>28</v>
      </c>
      <c r="D3973" s="88" t="s">
        <v>59</v>
      </c>
      <c r="E3973">
        <v>0</v>
      </c>
    </row>
    <row r="3974" spans="1:5" x14ac:dyDescent="0.4">
      <c r="A3974" t="s">
        <v>781</v>
      </c>
      <c r="B3974" t="s">
        <v>782</v>
      </c>
      <c r="C3974">
        <f>INDEX(Categories!C:C,MATCH(D3974,Categories!D:D,0))</f>
        <v>29</v>
      </c>
      <c r="D3974" s="88" t="s">
        <v>92</v>
      </c>
      <c r="E3974">
        <v>0</v>
      </c>
    </row>
    <row r="3975" spans="1:5" x14ac:dyDescent="0.4">
      <c r="A3975" t="s">
        <v>288</v>
      </c>
      <c r="B3975" t="s">
        <v>287</v>
      </c>
      <c r="C3975">
        <f>INDEX(Categories!C:C,MATCH(D3975,Categories!D:D,0))</f>
        <v>1</v>
      </c>
      <c r="D3975" s="88" t="s">
        <v>595</v>
      </c>
      <c r="E3975">
        <v>17034</v>
      </c>
    </row>
    <row r="3976" spans="1:5" x14ac:dyDescent="0.4">
      <c r="A3976" t="s">
        <v>288</v>
      </c>
      <c r="B3976" t="s">
        <v>287</v>
      </c>
      <c r="C3976">
        <f>INDEX(Categories!C:C,MATCH(D3976,Categories!D:D,0))</f>
        <v>2</v>
      </c>
      <c r="D3976" s="88" t="s">
        <v>597</v>
      </c>
      <c r="E3976">
        <v>0</v>
      </c>
    </row>
    <row r="3977" spans="1:5" x14ac:dyDescent="0.4">
      <c r="A3977" t="s">
        <v>288</v>
      </c>
      <c r="B3977" t="s">
        <v>287</v>
      </c>
      <c r="C3977">
        <f>INDEX(Categories!C:C,MATCH(D3977,Categories!D:D,0))</f>
        <v>3</v>
      </c>
      <c r="D3977" s="88" t="s">
        <v>30</v>
      </c>
      <c r="E3977">
        <v>0</v>
      </c>
    </row>
    <row r="3978" spans="1:5" x14ac:dyDescent="0.4">
      <c r="A3978" t="s">
        <v>288</v>
      </c>
      <c r="B3978" t="s">
        <v>287</v>
      </c>
      <c r="C3978">
        <f>INDEX(Categories!C:C,MATCH(D3978,Categories!D:D,0))</f>
        <v>4</v>
      </c>
      <c r="D3978" s="88" t="s">
        <v>31</v>
      </c>
      <c r="E3978">
        <v>1000</v>
      </c>
    </row>
    <row r="3979" spans="1:5" x14ac:dyDescent="0.4">
      <c r="A3979" t="s">
        <v>288</v>
      </c>
      <c r="B3979" t="s">
        <v>287</v>
      </c>
      <c r="C3979">
        <f>INDEX(Categories!C:C,MATCH(D3979,Categories!D:D,0))</f>
        <v>6</v>
      </c>
      <c r="D3979" s="88" t="s">
        <v>34</v>
      </c>
      <c r="E3979">
        <v>20000</v>
      </c>
    </row>
    <row r="3980" spans="1:5" x14ac:dyDescent="0.4">
      <c r="A3980" t="s">
        <v>288</v>
      </c>
      <c r="B3980" t="s">
        <v>287</v>
      </c>
      <c r="C3980">
        <f>INDEX(Categories!C:C,MATCH(D3980,Categories!D:D,0))</f>
        <v>7</v>
      </c>
      <c r="D3980" s="88" t="s">
        <v>35</v>
      </c>
      <c r="E3980">
        <v>20000</v>
      </c>
    </row>
    <row r="3981" spans="1:5" x14ac:dyDescent="0.4">
      <c r="A3981" t="s">
        <v>288</v>
      </c>
      <c r="B3981" t="s">
        <v>287</v>
      </c>
      <c r="C3981">
        <f>INDEX(Categories!C:C,MATCH(D3981,Categories!D:D,0))</f>
        <v>10</v>
      </c>
      <c r="D3981" s="88" t="s">
        <v>38</v>
      </c>
      <c r="E3981">
        <v>23750</v>
      </c>
    </row>
    <row r="3982" spans="1:5" x14ac:dyDescent="0.4">
      <c r="A3982" t="s">
        <v>288</v>
      </c>
      <c r="B3982" t="s">
        <v>287</v>
      </c>
      <c r="C3982">
        <f>INDEX(Categories!C:C,MATCH(D3982,Categories!D:D,0))</f>
        <v>15</v>
      </c>
      <c r="D3982" s="88" t="s">
        <v>42</v>
      </c>
      <c r="E3982">
        <v>0</v>
      </c>
    </row>
    <row r="3983" spans="1:5" x14ac:dyDescent="0.4">
      <c r="A3983" t="s">
        <v>288</v>
      </c>
      <c r="B3983" t="s">
        <v>287</v>
      </c>
      <c r="C3983">
        <f>INDEX(Categories!C:C,MATCH(D3983,Categories!D:D,0))</f>
        <v>16</v>
      </c>
      <c r="D3983" s="88" t="s">
        <v>45</v>
      </c>
      <c r="E3983">
        <v>12500</v>
      </c>
    </row>
    <row r="3984" spans="1:5" x14ac:dyDescent="0.4">
      <c r="A3984" t="s">
        <v>288</v>
      </c>
      <c r="B3984" t="s">
        <v>287</v>
      </c>
      <c r="C3984">
        <f>INDEX(Categories!C:C,MATCH(D3984,Categories!D:D,0))</f>
        <v>17</v>
      </c>
      <c r="D3984" s="88" t="s">
        <v>46</v>
      </c>
      <c r="E3984">
        <v>0</v>
      </c>
    </row>
    <row r="3985" spans="1:5" x14ac:dyDescent="0.4">
      <c r="A3985" t="s">
        <v>288</v>
      </c>
      <c r="B3985" t="s">
        <v>287</v>
      </c>
      <c r="C3985">
        <f>INDEX(Categories!C:C,MATCH(D3985,Categories!D:D,0))</f>
        <v>18</v>
      </c>
      <c r="D3985" s="88" t="s">
        <v>47</v>
      </c>
      <c r="E3985">
        <v>0</v>
      </c>
    </row>
    <row r="3986" spans="1:5" x14ac:dyDescent="0.4">
      <c r="A3986" t="s">
        <v>288</v>
      </c>
      <c r="B3986" t="s">
        <v>287</v>
      </c>
      <c r="C3986">
        <f>INDEX(Categories!C:C,MATCH(D3986,Categories!D:D,0))</f>
        <v>20</v>
      </c>
      <c r="D3986" s="88" t="s">
        <v>49</v>
      </c>
      <c r="E3986">
        <v>2000</v>
      </c>
    </row>
    <row r="3987" spans="1:5" x14ac:dyDescent="0.4">
      <c r="A3987" t="s">
        <v>288</v>
      </c>
      <c r="B3987" t="s">
        <v>287</v>
      </c>
      <c r="C3987">
        <f>INDEX(Categories!C:C,MATCH(D3987,Categories!D:D,0))</f>
        <v>21</v>
      </c>
      <c r="D3987" s="88" t="s">
        <v>50</v>
      </c>
      <c r="E3987">
        <v>0</v>
      </c>
    </row>
    <row r="3988" spans="1:5" x14ac:dyDescent="0.4">
      <c r="A3988" t="s">
        <v>288</v>
      </c>
      <c r="B3988" t="s">
        <v>287</v>
      </c>
      <c r="C3988">
        <f>INDEX(Categories!C:C,MATCH(D3988,Categories!D:D,0))</f>
        <v>22</v>
      </c>
      <c r="D3988" s="88" t="s">
        <v>51</v>
      </c>
      <c r="E3988">
        <v>200</v>
      </c>
    </row>
    <row r="3989" spans="1:5" x14ac:dyDescent="0.4">
      <c r="A3989" t="s">
        <v>288</v>
      </c>
      <c r="B3989" t="s">
        <v>287</v>
      </c>
      <c r="C3989">
        <f>INDEX(Categories!C:C,MATCH(D3989,Categories!D:D,0))</f>
        <v>23</v>
      </c>
      <c r="D3989" s="88" t="s">
        <v>52</v>
      </c>
      <c r="E3989">
        <v>500</v>
      </c>
    </row>
    <row r="3990" spans="1:5" x14ac:dyDescent="0.4">
      <c r="A3990" t="s">
        <v>288</v>
      </c>
      <c r="B3990" t="s">
        <v>287</v>
      </c>
      <c r="C3990">
        <f>INDEX(Categories!C:C,MATCH(D3990,Categories!D:D,0))</f>
        <v>24</v>
      </c>
      <c r="D3990" s="88" t="s">
        <v>53</v>
      </c>
      <c r="E3990">
        <v>0</v>
      </c>
    </row>
    <row r="3991" spans="1:5" x14ac:dyDescent="0.4">
      <c r="A3991" t="s">
        <v>288</v>
      </c>
      <c r="B3991" t="s">
        <v>287</v>
      </c>
      <c r="C3991">
        <f>INDEX(Categories!C:C,MATCH(D3991,Categories!D:D,0))</f>
        <v>25</v>
      </c>
      <c r="D3991" s="88" t="s">
        <v>56</v>
      </c>
      <c r="E3991">
        <v>1000</v>
      </c>
    </row>
    <row r="3992" spans="1:5" x14ac:dyDescent="0.4">
      <c r="A3992" t="s">
        <v>288</v>
      </c>
      <c r="B3992" t="s">
        <v>287</v>
      </c>
      <c r="C3992">
        <f>INDEX(Categories!C:C,MATCH(D3992,Categories!D:D,0))</f>
        <v>5</v>
      </c>
      <c r="D3992" s="88" t="s">
        <v>32</v>
      </c>
      <c r="E3992">
        <v>33135</v>
      </c>
    </row>
    <row r="3993" spans="1:5" x14ac:dyDescent="0.4">
      <c r="A3993" t="s">
        <v>288</v>
      </c>
      <c r="B3993" t="s">
        <v>287</v>
      </c>
      <c r="C3993">
        <f>INDEX(Categories!C:C,MATCH(D3993,Categories!D:D,0))</f>
        <v>8</v>
      </c>
      <c r="D3993" s="88" t="s">
        <v>36</v>
      </c>
      <c r="E3993">
        <v>0</v>
      </c>
    </row>
    <row r="3994" spans="1:5" x14ac:dyDescent="0.4">
      <c r="A3994" t="s">
        <v>288</v>
      </c>
      <c r="B3994" t="s">
        <v>287</v>
      </c>
      <c r="C3994">
        <f>INDEX(Categories!C:C,MATCH(D3994,Categories!D:D,0))</f>
        <v>9</v>
      </c>
      <c r="D3994" s="88" t="s">
        <v>37</v>
      </c>
      <c r="E3994">
        <v>0</v>
      </c>
    </row>
    <row r="3995" spans="1:5" x14ac:dyDescent="0.4">
      <c r="A3995" t="s">
        <v>288</v>
      </c>
      <c r="B3995" t="s">
        <v>287</v>
      </c>
      <c r="C3995">
        <f>INDEX(Categories!C:C,MATCH(D3995,Categories!D:D,0))</f>
        <v>11</v>
      </c>
      <c r="D3995" s="88" t="s">
        <v>601</v>
      </c>
      <c r="E3995">
        <v>100000</v>
      </c>
    </row>
    <row r="3996" spans="1:5" x14ac:dyDescent="0.4">
      <c r="A3996" t="s">
        <v>288</v>
      </c>
      <c r="B3996" t="s">
        <v>287</v>
      </c>
      <c r="C3996">
        <f>INDEX(Categories!C:C,MATCH(D3996,Categories!D:D,0))</f>
        <v>12</v>
      </c>
      <c r="D3996" s="88" t="s">
        <v>602</v>
      </c>
      <c r="E3996">
        <v>0</v>
      </c>
    </row>
    <row r="3997" spans="1:5" x14ac:dyDescent="0.4">
      <c r="A3997" t="s">
        <v>288</v>
      </c>
      <c r="B3997" t="s">
        <v>287</v>
      </c>
      <c r="C3997">
        <f>INDEX(Categories!C:C,MATCH(D3997,Categories!D:D,0))</f>
        <v>13</v>
      </c>
      <c r="D3997" s="88" t="s">
        <v>604</v>
      </c>
      <c r="E3997">
        <v>25500</v>
      </c>
    </row>
    <row r="3998" spans="1:5" x14ac:dyDescent="0.4">
      <c r="A3998" t="s">
        <v>288</v>
      </c>
      <c r="B3998" t="s">
        <v>287</v>
      </c>
      <c r="C3998">
        <f>INDEX(Categories!C:C,MATCH(D3998,Categories!D:D,0))</f>
        <v>14</v>
      </c>
      <c r="D3998" s="88" t="s">
        <v>41</v>
      </c>
      <c r="E3998">
        <v>0</v>
      </c>
    </row>
    <row r="3999" spans="1:5" x14ac:dyDescent="0.4">
      <c r="A3999" t="s">
        <v>288</v>
      </c>
      <c r="B3999" t="s">
        <v>287</v>
      </c>
      <c r="C3999">
        <f>INDEX(Categories!C:C,MATCH(D3999,Categories!D:D,0))</f>
        <v>19</v>
      </c>
      <c r="D3999" s="88" t="s">
        <v>48</v>
      </c>
      <c r="E3999">
        <v>0</v>
      </c>
    </row>
    <row r="4000" spans="1:5" x14ac:dyDescent="0.4">
      <c r="A4000" t="s">
        <v>288</v>
      </c>
      <c r="B4000" t="s">
        <v>287</v>
      </c>
      <c r="C4000">
        <f>INDEX(Categories!C:C,MATCH(D4000,Categories!D:D,0))</f>
        <v>26</v>
      </c>
      <c r="D4000" s="88" t="s">
        <v>57</v>
      </c>
      <c r="E4000">
        <v>2200</v>
      </c>
    </row>
    <row r="4001" spans="1:5" x14ac:dyDescent="0.4">
      <c r="A4001" t="s">
        <v>288</v>
      </c>
      <c r="B4001" t="s">
        <v>287</v>
      </c>
      <c r="C4001">
        <f>INDEX(Categories!C:C,MATCH(D4001,Categories!D:D,0))</f>
        <v>27</v>
      </c>
      <c r="D4001" s="88" t="s">
        <v>58</v>
      </c>
      <c r="E4001">
        <v>0</v>
      </c>
    </row>
    <row r="4002" spans="1:5" x14ac:dyDescent="0.4">
      <c r="A4002" t="s">
        <v>288</v>
      </c>
      <c r="B4002" t="s">
        <v>287</v>
      </c>
      <c r="C4002">
        <f>INDEX(Categories!C:C,MATCH(D4002,Categories!D:D,0))</f>
        <v>28</v>
      </c>
      <c r="D4002" s="88" t="s">
        <v>59</v>
      </c>
      <c r="E4002">
        <v>500</v>
      </c>
    </row>
    <row r="4003" spans="1:5" x14ac:dyDescent="0.4">
      <c r="A4003" t="s">
        <v>288</v>
      </c>
      <c r="B4003" t="s">
        <v>287</v>
      </c>
      <c r="C4003">
        <f>INDEX(Categories!C:C,MATCH(D4003,Categories!D:D,0))</f>
        <v>29</v>
      </c>
      <c r="D4003" s="88" t="s">
        <v>92</v>
      </c>
      <c r="E4003">
        <v>15000</v>
      </c>
    </row>
    <row r="4004" spans="1:5" x14ac:dyDescent="0.4">
      <c r="A4004" t="s">
        <v>783</v>
      </c>
      <c r="B4004" t="s">
        <v>784</v>
      </c>
      <c r="C4004">
        <f>INDEX(Categories!C:C,MATCH(D4004,Categories!D:D,0))</f>
        <v>1</v>
      </c>
      <c r="D4004" s="88" t="s">
        <v>595</v>
      </c>
      <c r="E4004">
        <v>1748</v>
      </c>
    </row>
    <row r="4005" spans="1:5" x14ac:dyDescent="0.4">
      <c r="A4005" t="s">
        <v>783</v>
      </c>
      <c r="B4005" t="s">
        <v>784</v>
      </c>
      <c r="C4005">
        <f>INDEX(Categories!C:C,MATCH(D4005,Categories!D:D,0))</f>
        <v>2</v>
      </c>
      <c r="D4005" s="88" t="s">
        <v>597</v>
      </c>
      <c r="E4005">
        <v>0</v>
      </c>
    </row>
    <row r="4006" spans="1:5" x14ac:dyDescent="0.4">
      <c r="A4006" t="s">
        <v>783</v>
      </c>
      <c r="B4006" t="s">
        <v>784</v>
      </c>
      <c r="C4006">
        <f>INDEX(Categories!C:C,MATCH(D4006,Categories!D:D,0))</f>
        <v>3</v>
      </c>
      <c r="D4006" s="88" t="s">
        <v>30</v>
      </c>
      <c r="E4006">
        <v>0</v>
      </c>
    </row>
    <row r="4007" spans="1:5" x14ac:dyDescent="0.4">
      <c r="A4007" t="s">
        <v>783</v>
      </c>
      <c r="B4007" t="s">
        <v>784</v>
      </c>
      <c r="C4007">
        <f>INDEX(Categories!C:C,MATCH(D4007,Categories!D:D,0))</f>
        <v>4</v>
      </c>
      <c r="D4007" s="88" t="s">
        <v>31</v>
      </c>
      <c r="E4007">
        <v>0</v>
      </c>
    </row>
    <row r="4008" spans="1:5" x14ac:dyDescent="0.4">
      <c r="A4008" t="s">
        <v>783</v>
      </c>
      <c r="B4008" t="s">
        <v>784</v>
      </c>
      <c r="C4008">
        <f>INDEX(Categories!C:C,MATCH(D4008,Categories!D:D,0))</f>
        <v>6</v>
      </c>
      <c r="D4008" s="88" t="s">
        <v>34</v>
      </c>
      <c r="E4008">
        <v>0</v>
      </c>
    </row>
    <row r="4009" spans="1:5" x14ac:dyDescent="0.4">
      <c r="A4009" t="s">
        <v>783</v>
      </c>
      <c r="B4009" t="s">
        <v>784</v>
      </c>
      <c r="C4009">
        <f>INDEX(Categories!C:C,MATCH(D4009,Categories!D:D,0))</f>
        <v>7</v>
      </c>
      <c r="D4009" s="88" t="s">
        <v>35</v>
      </c>
      <c r="E4009">
        <v>16725</v>
      </c>
    </row>
    <row r="4010" spans="1:5" x14ac:dyDescent="0.4">
      <c r="A4010" t="s">
        <v>783</v>
      </c>
      <c r="B4010" t="s">
        <v>784</v>
      </c>
      <c r="C4010">
        <f>INDEX(Categories!C:C,MATCH(D4010,Categories!D:D,0))</f>
        <v>10</v>
      </c>
      <c r="D4010" s="88" t="s">
        <v>38</v>
      </c>
      <c r="E4010">
        <v>14729</v>
      </c>
    </row>
    <row r="4011" spans="1:5" x14ac:dyDescent="0.4">
      <c r="A4011" t="s">
        <v>783</v>
      </c>
      <c r="B4011" t="s">
        <v>784</v>
      </c>
      <c r="C4011">
        <f>INDEX(Categories!C:C,MATCH(D4011,Categories!D:D,0))</f>
        <v>15</v>
      </c>
      <c r="D4011" s="88" t="s">
        <v>42</v>
      </c>
      <c r="E4011">
        <v>0</v>
      </c>
    </row>
    <row r="4012" spans="1:5" x14ac:dyDescent="0.4">
      <c r="A4012" t="s">
        <v>783</v>
      </c>
      <c r="B4012" t="s">
        <v>784</v>
      </c>
      <c r="C4012">
        <f>INDEX(Categories!C:C,MATCH(D4012,Categories!D:D,0))</f>
        <v>16</v>
      </c>
      <c r="D4012" s="88" t="s">
        <v>45</v>
      </c>
      <c r="E4012">
        <v>0</v>
      </c>
    </row>
    <row r="4013" spans="1:5" x14ac:dyDescent="0.4">
      <c r="A4013" t="s">
        <v>783</v>
      </c>
      <c r="B4013" t="s">
        <v>784</v>
      </c>
      <c r="C4013">
        <f>INDEX(Categories!C:C,MATCH(D4013,Categories!D:D,0))</f>
        <v>17</v>
      </c>
      <c r="D4013" s="88" t="s">
        <v>46</v>
      </c>
      <c r="E4013">
        <v>0</v>
      </c>
    </row>
    <row r="4014" spans="1:5" x14ac:dyDescent="0.4">
      <c r="A4014" t="s">
        <v>783</v>
      </c>
      <c r="B4014" t="s">
        <v>784</v>
      </c>
      <c r="C4014">
        <f>INDEX(Categories!C:C,MATCH(D4014,Categories!D:D,0))</f>
        <v>18</v>
      </c>
      <c r="D4014" s="88" t="s">
        <v>47</v>
      </c>
      <c r="E4014">
        <v>0</v>
      </c>
    </row>
    <row r="4015" spans="1:5" x14ac:dyDescent="0.4">
      <c r="A4015" t="s">
        <v>783</v>
      </c>
      <c r="B4015" t="s">
        <v>784</v>
      </c>
      <c r="C4015">
        <f>INDEX(Categories!C:C,MATCH(D4015,Categories!D:D,0))</f>
        <v>20</v>
      </c>
      <c r="D4015" s="88" t="s">
        <v>49</v>
      </c>
      <c r="E4015">
        <v>0</v>
      </c>
    </row>
    <row r="4016" spans="1:5" x14ac:dyDescent="0.4">
      <c r="A4016" t="s">
        <v>783</v>
      </c>
      <c r="B4016" t="s">
        <v>784</v>
      </c>
      <c r="C4016">
        <f>INDEX(Categories!C:C,MATCH(D4016,Categories!D:D,0))</f>
        <v>21</v>
      </c>
      <c r="D4016" s="88" t="s">
        <v>50</v>
      </c>
      <c r="E4016">
        <v>0</v>
      </c>
    </row>
    <row r="4017" spans="1:5" x14ac:dyDescent="0.4">
      <c r="A4017" t="s">
        <v>783</v>
      </c>
      <c r="B4017" t="s">
        <v>784</v>
      </c>
      <c r="C4017">
        <f>INDEX(Categories!C:C,MATCH(D4017,Categories!D:D,0))</f>
        <v>22</v>
      </c>
      <c r="D4017" s="88" t="s">
        <v>51</v>
      </c>
      <c r="E4017">
        <v>10937</v>
      </c>
    </row>
    <row r="4018" spans="1:5" x14ac:dyDescent="0.4">
      <c r="A4018" t="s">
        <v>783</v>
      </c>
      <c r="B4018" t="s">
        <v>784</v>
      </c>
      <c r="C4018">
        <f>INDEX(Categories!C:C,MATCH(D4018,Categories!D:D,0))</f>
        <v>23</v>
      </c>
      <c r="D4018" s="88" t="s">
        <v>52</v>
      </c>
      <c r="E4018">
        <v>0</v>
      </c>
    </row>
    <row r="4019" spans="1:5" x14ac:dyDescent="0.4">
      <c r="A4019" t="s">
        <v>783</v>
      </c>
      <c r="B4019" t="s">
        <v>784</v>
      </c>
      <c r="C4019">
        <f>INDEX(Categories!C:C,MATCH(D4019,Categories!D:D,0))</f>
        <v>24</v>
      </c>
      <c r="D4019" s="88" t="s">
        <v>53</v>
      </c>
      <c r="E4019">
        <v>0</v>
      </c>
    </row>
    <row r="4020" spans="1:5" x14ac:dyDescent="0.4">
      <c r="A4020" t="s">
        <v>783</v>
      </c>
      <c r="B4020" t="s">
        <v>784</v>
      </c>
      <c r="C4020">
        <f>INDEX(Categories!C:C,MATCH(D4020,Categories!D:D,0))</f>
        <v>25</v>
      </c>
      <c r="D4020" s="88" t="s">
        <v>56</v>
      </c>
      <c r="E4020">
        <v>0</v>
      </c>
    </row>
    <row r="4021" spans="1:5" x14ac:dyDescent="0.4">
      <c r="A4021" t="s">
        <v>783</v>
      </c>
      <c r="B4021" t="s">
        <v>784</v>
      </c>
      <c r="C4021">
        <f>INDEX(Categories!C:C,MATCH(D4021,Categories!D:D,0))</f>
        <v>5</v>
      </c>
      <c r="D4021" s="88" t="s">
        <v>32</v>
      </c>
      <c r="E4021">
        <v>7619</v>
      </c>
    </row>
    <row r="4022" spans="1:5" x14ac:dyDescent="0.4">
      <c r="A4022" t="s">
        <v>783</v>
      </c>
      <c r="B4022" t="s">
        <v>784</v>
      </c>
      <c r="C4022">
        <f>INDEX(Categories!C:C,MATCH(D4022,Categories!D:D,0))</f>
        <v>8</v>
      </c>
      <c r="D4022" s="88" t="s">
        <v>36</v>
      </c>
      <c r="E4022">
        <v>0</v>
      </c>
    </row>
    <row r="4023" spans="1:5" x14ac:dyDescent="0.4">
      <c r="A4023" t="s">
        <v>783</v>
      </c>
      <c r="B4023" t="s">
        <v>784</v>
      </c>
      <c r="C4023">
        <f>INDEX(Categories!C:C,MATCH(D4023,Categories!D:D,0))</f>
        <v>9</v>
      </c>
      <c r="D4023" s="88" t="s">
        <v>37</v>
      </c>
      <c r="E4023">
        <v>0</v>
      </c>
    </row>
    <row r="4024" spans="1:5" x14ac:dyDescent="0.4">
      <c r="A4024" t="s">
        <v>783</v>
      </c>
      <c r="B4024" t="s">
        <v>784</v>
      </c>
      <c r="C4024">
        <f>INDEX(Categories!C:C,MATCH(D4024,Categories!D:D,0))</f>
        <v>11</v>
      </c>
      <c r="D4024" s="88" t="s">
        <v>601</v>
      </c>
      <c r="E4024">
        <v>33765</v>
      </c>
    </row>
    <row r="4025" spans="1:5" x14ac:dyDescent="0.4">
      <c r="A4025" t="s">
        <v>783</v>
      </c>
      <c r="B4025" t="s">
        <v>784</v>
      </c>
      <c r="C4025">
        <f>INDEX(Categories!C:C,MATCH(D4025,Categories!D:D,0))</f>
        <v>12</v>
      </c>
      <c r="D4025" s="88" t="s">
        <v>602</v>
      </c>
      <c r="E4025">
        <v>0</v>
      </c>
    </row>
    <row r="4026" spans="1:5" x14ac:dyDescent="0.4">
      <c r="A4026" t="s">
        <v>783</v>
      </c>
      <c r="B4026" t="s">
        <v>784</v>
      </c>
      <c r="C4026">
        <f>INDEX(Categories!C:C,MATCH(D4026,Categories!D:D,0))</f>
        <v>13</v>
      </c>
      <c r="D4026" s="88" t="s">
        <v>604</v>
      </c>
      <c r="E4026">
        <v>0</v>
      </c>
    </row>
    <row r="4027" spans="1:5" x14ac:dyDescent="0.4">
      <c r="A4027" t="s">
        <v>783</v>
      </c>
      <c r="B4027" t="s">
        <v>784</v>
      </c>
      <c r="C4027">
        <f>INDEX(Categories!C:C,MATCH(D4027,Categories!D:D,0))</f>
        <v>14</v>
      </c>
      <c r="D4027" s="88" t="s">
        <v>41</v>
      </c>
      <c r="E4027">
        <v>0</v>
      </c>
    </row>
    <row r="4028" spans="1:5" x14ac:dyDescent="0.4">
      <c r="A4028" t="s">
        <v>783</v>
      </c>
      <c r="B4028" t="s">
        <v>784</v>
      </c>
      <c r="C4028">
        <f>INDEX(Categories!C:C,MATCH(D4028,Categories!D:D,0))</f>
        <v>19</v>
      </c>
      <c r="D4028" s="88" t="s">
        <v>48</v>
      </c>
      <c r="E4028">
        <v>0</v>
      </c>
    </row>
    <row r="4029" spans="1:5" x14ac:dyDescent="0.4">
      <c r="A4029" t="s">
        <v>783</v>
      </c>
      <c r="B4029" t="s">
        <v>784</v>
      </c>
      <c r="C4029">
        <f>INDEX(Categories!C:C,MATCH(D4029,Categories!D:D,0))</f>
        <v>26</v>
      </c>
      <c r="D4029" s="88" t="s">
        <v>57</v>
      </c>
      <c r="E4029">
        <v>0</v>
      </c>
    </row>
    <row r="4030" spans="1:5" x14ac:dyDescent="0.4">
      <c r="A4030" t="s">
        <v>783</v>
      </c>
      <c r="B4030" t="s">
        <v>784</v>
      </c>
      <c r="C4030">
        <f>INDEX(Categories!C:C,MATCH(D4030,Categories!D:D,0))</f>
        <v>27</v>
      </c>
      <c r="D4030" s="88" t="s">
        <v>58</v>
      </c>
      <c r="E4030">
        <v>0</v>
      </c>
    </row>
    <row r="4031" spans="1:5" x14ac:dyDescent="0.4">
      <c r="A4031" t="s">
        <v>783</v>
      </c>
      <c r="B4031" t="s">
        <v>784</v>
      </c>
      <c r="C4031">
        <f>INDEX(Categories!C:C,MATCH(D4031,Categories!D:D,0))</f>
        <v>28</v>
      </c>
      <c r="D4031" s="88" t="s">
        <v>59</v>
      </c>
      <c r="E4031">
        <v>0</v>
      </c>
    </row>
    <row r="4032" spans="1:5" x14ac:dyDescent="0.4">
      <c r="A4032" t="s">
        <v>783</v>
      </c>
      <c r="B4032" t="s">
        <v>784</v>
      </c>
      <c r="C4032">
        <f>INDEX(Categories!C:C,MATCH(D4032,Categories!D:D,0))</f>
        <v>29</v>
      </c>
      <c r="D4032" s="88" t="s">
        <v>92</v>
      </c>
      <c r="E4032">
        <v>0</v>
      </c>
    </row>
    <row r="4033" spans="1:5" x14ac:dyDescent="0.4">
      <c r="A4033" t="s">
        <v>290</v>
      </c>
      <c r="B4033" t="s">
        <v>289</v>
      </c>
      <c r="C4033">
        <f>INDEX(Categories!C:C,MATCH(D4033,Categories!D:D,0))</f>
        <v>1</v>
      </c>
      <c r="D4033" s="88" t="s">
        <v>595</v>
      </c>
      <c r="E4033">
        <v>52000</v>
      </c>
    </row>
    <row r="4034" spans="1:5" x14ac:dyDescent="0.4">
      <c r="A4034" t="s">
        <v>290</v>
      </c>
      <c r="B4034" t="s">
        <v>289</v>
      </c>
      <c r="C4034">
        <f>INDEX(Categories!C:C,MATCH(D4034,Categories!D:D,0))</f>
        <v>2</v>
      </c>
      <c r="D4034" s="88" t="s">
        <v>597</v>
      </c>
      <c r="E4034">
        <v>0</v>
      </c>
    </row>
    <row r="4035" spans="1:5" x14ac:dyDescent="0.4">
      <c r="A4035" t="s">
        <v>290</v>
      </c>
      <c r="B4035" t="s">
        <v>289</v>
      </c>
      <c r="C4035">
        <f>INDEX(Categories!C:C,MATCH(D4035,Categories!D:D,0))</f>
        <v>3</v>
      </c>
      <c r="D4035" s="88" t="s">
        <v>30</v>
      </c>
      <c r="E4035">
        <v>0</v>
      </c>
    </row>
    <row r="4036" spans="1:5" x14ac:dyDescent="0.4">
      <c r="A4036" t="s">
        <v>290</v>
      </c>
      <c r="B4036" t="s">
        <v>289</v>
      </c>
      <c r="C4036">
        <f>INDEX(Categories!C:C,MATCH(D4036,Categories!D:D,0))</f>
        <v>4</v>
      </c>
      <c r="D4036" s="88" t="s">
        <v>31</v>
      </c>
      <c r="E4036">
        <v>0</v>
      </c>
    </row>
    <row r="4037" spans="1:5" x14ac:dyDescent="0.4">
      <c r="A4037" t="s">
        <v>290</v>
      </c>
      <c r="B4037" t="s">
        <v>289</v>
      </c>
      <c r="C4037">
        <f>INDEX(Categories!C:C,MATCH(D4037,Categories!D:D,0))</f>
        <v>6</v>
      </c>
      <c r="D4037" s="88" t="s">
        <v>34</v>
      </c>
      <c r="E4037">
        <v>0</v>
      </c>
    </row>
    <row r="4038" spans="1:5" x14ac:dyDescent="0.4">
      <c r="A4038" t="s">
        <v>290</v>
      </c>
      <c r="B4038" t="s">
        <v>289</v>
      </c>
      <c r="C4038">
        <f>INDEX(Categories!C:C,MATCH(D4038,Categories!D:D,0))</f>
        <v>7</v>
      </c>
      <c r="D4038" s="88" t="s">
        <v>35</v>
      </c>
      <c r="E4038">
        <v>750</v>
      </c>
    </row>
    <row r="4039" spans="1:5" x14ac:dyDescent="0.4">
      <c r="A4039" t="s">
        <v>290</v>
      </c>
      <c r="B4039" t="s">
        <v>289</v>
      </c>
      <c r="C4039">
        <f>INDEX(Categories!C:C,MATCH(D4039,Categories!D:D,0))</f>
        <v>10</v>
      </c>
      <c r="D4039" s="88" t="s">
        <v>38</v>
      </c>
      <c r="E4039">
        <v>3300</v>
      </c>
    </row>
    <row r="4040" spans="1:5" x14ac:dyDescent="0.4">
      <c r="A4040" t="s">
        <v>290</v>
      </c>
      <c r="B4040" t="s">
        <v>289</v>
      </c>
      <c r="C4040">
        <f>INDEX(Categories!C:C,MATCH(D4040,Categories!D:D,0))</f>
        <v>15</v>
      </c>
      <c r="D4040" s="88" t="s">
        <v>42</v>
      </c>
      <c r="E4040">
        <v>0</v>
      </c>
    </row>
    <row r="4041" spans="1:5" x14ac:dyDescent="0.4">
      <c r="A4041" t="s">
        <v>290</v>
      </c>
      <c r="B4041" t="s">
        <v>289</v>
      </c>
      <c r="C4041">
        <f>INDEX(Categories!C:C,MATCH(D4041,Categories!D:D,0))</f>
        <v>16</v>
      </c>
      <c r="D4041" s="88" t="s">
        <v>45</v>
      </c>
      <c r="E4041">
        <v>0</v>
      </c>
    </row>
    <row r="4042" spans="1:5" x14ac:dyDescent="0.4">
      <c r="A4042" t="s">
        <v>290</v>
      </c>
      <c r="B4042" t="s">
        <v>289</v>
      </c>
      <c r="C4042">
        <f>INDEX(Categories!C:C,MATCH(D4042,Categories!D:D,0))</f>
        <v>17</v>
      </c>
      <c r="D4042" s="88" t="s">
        <v>46</v>
      </c>
      <c r="E4042">
        <v>0</v>
      </c>
    </row>
    <row r="4043" spans="1:5" x14ac:dyDescent="0.4">
      <c r="A4043" t="s">
        <v>290</v>
      </c>
      <c r="B4043" t="s">
        <v>289</v>
      </c>
      <c r="C4043">
        <f>INDEX(Categories!C:C,MATCH(D4043,Categories!D:D,0))</f>
        <v>18</v>
      </c>
      <c r="D4043" s="88" t="s">
        <v>47</v>
      </c>
      <c r="E4043">
        <v>0</v>
      </c>
    </row>
    <row r="4044" spans="1:5" x14ac:dyDescent="0.4">
      <c r="A4044" t="s">
        <v>290</v>
      </c>
      <c r="B4044" t="s">
        <v>289</v>
      </c>
      <c r="C4044">
        <f>INDEX(Categories!C:C,MATCH(D4044,Categories!D:D,0))</f>
        <v>20</v>
      </c>
      <c r="D4044" s="88" t="s">
        <v>49</v>
      </c>
      <c r="E4044">
        <v>0</v>
      </c>
    </row>
    <row r="4045" spans="1:5" x14ac:dyDescent="0.4">
      <c r="A4045" t="s">
        <v>290</v>
      </c>
      <c r="B4045" t="s">
        <v>289</v>
      </c>
      <c r="C4045">
        <f>INDEX(Categories!C:C,MATCH(D4045,Categories!D:D,0))</f>
        <v>21</v>
      </c>
      <c r="D4045" s="88" t="s">
        <v>50</v>
      </c>
      <c r="E4045">
        <v>0</v>
      </c>
    </row>
    <row r="4046" spans="1:5" x14ac:dyDescent="0.4">
      <c r="A4046" t="s">
        <v>290</v>
      </c>
      <c r="B4046" t="s">
        <v>289</v>
      </c>
      <c r="C4046">
        <f>INDEX(Categories!C:C,MATCH(D4046,Categories!D:D,0))</f>
        <v>22</v>
      </c>
      <c r="D4046" s="88" t="s">
        <v>51</v>
      </c>
      <c r="E4046">
        <v>0</v>
      </c>
    </row>
    <row r="4047" spans="1:5" x14ac:dyDescent="0.4">
      <c r="A4047" t="s">
        <v>290</v>
      </c>
      <c r="B4047" t="s">
        <v>289</v>
      </c>
      <c r="C4047">
        <f>INDEX(Categories!C:C,MATCH(D4047,Categories!D:D,0))</f>
        <v>23</v>
      </c>
      <c r="D4047" s="88" t="s">
        <v>52</v>
      </c>
      <c r="E4047">
        <v>0</v>
      </c>
    </row>
    <row r="4048" spans="1:5" x14ac:dyDescent="0.4">
      <c r="A4048" t="s">
        <v>290</v>
      </c>
      <c r="B4048" t="s">
        <v>289</v>
      </c>
      <c r="C4048">
        <f>INDEX(Categories!C:C,MATCH(D4048,Categories!D:D,0))</f>
        <v>24</v>
      </c>
      <c r="D4048" s="88" t="s">
        <v>53</v>
      </c>
      <c r="E4048">
        <v>0</v>
      </c>
    </row>
    <row r="4049" spans="1:5" x14ac:dyDescent="0.4">
      <c r="A4049" t="s">
        <v>290</v>
      </c>
      <c r="B4049" t="s">
        <v>289</v>
      </c>
      <c r="C4049">
        <f>INDEX(Categories!C:C,MATCH(D4049,Categories!D:D,0))</f>
        <v>25</v>
      </c>
      <c r="D4049" s="88" t="s">
        <v>56</v>
      </c>
      <c r="E4049">
        <v>0</v>
      </c>
    </row>
    <row r="4050" spans="1:5" x14ac:dyDescent="0.4">
      <c r="A4050" t="s">
        <v>290</v>
      </c>
      <c r="B4050" t="s">
        <v>289</v>
      </c>
      <c r="C4050">
        <f>INDEX(Categories!C:C,MATCH(D4050,Categories!D:D,0))</f>
        <v>5</v>
      </c>
      <c r="D4050" s="88" t="s">
        <v>32</v>
      </c>
      <c r="E4050">
        <v>7500</v>
      </c>
    </row>
    <row r="4051" spans="1:5" x14ac:dyDescent="0.4">
      <c r="A4051" t="s">
        <v>290</v>
      </c>
      <c r="B4051" t="s">
        <v>289</v>
      </c>
      <c r="C4051">
        <f>INDEX(Categories!C:C,MATCH(D4051,Categories!D:D,0))</f>
        <v>8</v>
      </c>
      <c r="D4051" s="88" t="s">
        <v>36</v>
      </c>
      <c r="E4051">
        <v>0</v>
      </c>
    </row>
    <row r="4052" spans="1:5" x14ac:dyDescent="0.4">
      <c r="A4052" t="s">
        <v>290</v>
      </c>
      <c r="B4052" t="s">
        <v>289</v>
      </c>
      <c r="C4052">
        <f>INDEX(Categories!C:C,MATCH(D4052,Categories!D:D,0))</f>
        <v>9</v>
      </c>
      <c r="D4052" s="88" t="s">
        <v>37</v>
      </c>
      <c r="E4052">
        <v>0</v>
      </c>
    </row>
    <row r="4053" spans="1:5" x14ac:dyDescent="0.4">
      <c r="A4053" t="s">
        <v>290</v>
      </c>
      <c r="B4053" t="s">
        <v>289</v>
      </c>
      <c r="C4053">
        <f>INDEX(Categories!C:C,MATCH(D4053,Categories!D:D,0))</f>
        <v>11</v>
      </c>
      <c r="D4053" s="88" t="s">
        <v>601</v>
      </c>
      <c r="E4053">
        <v>0</v>
      </c>
    </row>
    <row r="4054" spans="1:5" x14ac:dyDescent="0.4">
      <c r="A4054" t="s">
        <v>290</v>
      </c>
      <c r="B4054" t="s">
        <v>289</v>
      </c>
      <c r="C4054">
        <f>INDEX(Categories!C:C,MATCH(D4054,Categories!D:D,0))</f>
        <v>12</v>
      </c>
      <c r="D4054" s="88" t="s">
        <v>602</v>
      </c>
      <c r="E4054">
        <v>0</v>
      </c>
    </row>
    <row r="4055" spans="1:5" x14ac:dyDescent="0.4">
      <c r="A4055" t="s">
        <v>290</v>
      </c>
      <c r="B4055" t="s">
        <v>289</v>
      </c>
      <c r="C4055">
        <f>INDEX(Categories!C:C,MATCH(D4055,Categories!D:D,0))</f>
        <v>13</v>
      </c>
      <c r="D4055" s="88" t="s">
        <v>604</v>
      </c>
      <c r="E4055">
        <v>0</v>
      </c>
    </row>
    <row r="4056" spans="1:5" x14ac:dyDescent="0.4">
      <c r="A4056" t="s">
        <v>290</v>
      </c>
      <c r="B4056" t="s">
        <v>289</v>
      </c>
      <c r="C4056">
        <f>INDEX(Categories!C:C,MATCH(D4056,Categories!D:D,0))</f>
        <v>14</v>
      </c>
      <c r="D4056" s="88" t="s">
        <v>41</v>
      </c>
      <c r="E4056">
        <v>0</v>
      </c>
    </row>
    <row r="4057" spans="1:5" x14ac:dyDescent="0.4">
      <c r="A4057" t="s">
        <v>290</v>
      </c>
      <c r="B4057" t="s">
        <v>289</v>
      </c>
      <c r="C4057">
        <f>INDEX(Categories!C:C,MATCH(D4057,Categories!D:D,0))</f>
        <v>19</v>
      </c>
      <c r="D4057" s="88" t="s">
        <v>48</v>
      </c>
      <c r="E4057">
        <v>0</v>
      </c>
    </row>
    <row r="4058" spans="1:5" x14ac:dyDescent="0.4">
      <c r="A4058" t="s">
        <v>290</v>
      </c>
      <c r="B4058" t="s">
        <v>289</v>
      </c>
      <c r="C4058">
        <f>INDEX(Categories!C:C,MATCH(D4058,Categories!D:D,0))</f>
        <v>26</v>
      </c>
      <c r="D4058" s="88" t="s">
        <v>57</v>
      </c>
      <c r="E4058">
        <v>0</v>
      </c>
    </row>
    <row r="4059" spans="1:5" x14ac:dyDescent="0.4">
      <c r="A4059" t="s">
        <v>290</v>
      </c>
      <c r="B4059" t="s">
        <v>289</v>
      </c>
      <c r="C4059">
        <f>INDEX(Categories!C:C,MATCH(D4059,Categories!D:D,0))</f>
        <v>27</v>
      </c>
      <c r="D4059" s="88" t="s">
        <v>58</v>
      </c>
      <c r="E4059">
        <v>0</v>
      </c>
    </row>
    <row r="4060" spans="1:5" x14ac:dyDescent="0.4">
      <c r="A4060" t="s">
        <v>290</v>
      </c>
      <c r="B4060" t="s">
        <v>289</v>
      </c>
      <c r="C4060">
        <f>INDEX(Categories!C:C,MATCH(D4060,Categories!D:D,0))</f>
        <v>28</v>
      </c>
      <c r="D4060" s="88" t="s">
        <v>59</v>
      </c>
      <c r="E4060">
        <v>0</v>
      </c>
    </row>
    <row r="4061" spans="1:5" x14ac:dyDescent="0.4">
      <c r="A4061" t="s">
        <v>290</v>
      </c>
      <c r="B4061" t="s">
        <v>289</v>
      </c>
      <c r="C4061">
        <f>INDEX(Categories!C:C,MATCH(D4061,Categories!D:D,0))</f>
        <v>29</v>
      </c>
      <c r="D4061" s="88" t="s">
        <v>92</v>
      </c>
      <c r="E4061">
        <v>2500</v>
      </c>
    </row>
    <row r="4062" spans="1:5" x14ac:dyDescent="0.4">
      <c r="A4062" t="s">
        <v>292</v>
      </c>
      <c r="B4062" t="s">
        <v>291</v>
      </c>
      <c r="C4062">
        <f>INDEX(Categories!C:C,MATCH(D4062,Categories!D:D,0))</f>
        <v>1</v>
      </c>
      <c r="D4062" s="88" t="s">
        <v>595</v>
      </c>
      <c r="E4062">
        <v>107497</v>
      </c>
    </row>
    <row r="4063" spans="1:5" x14ac:dyDescent="0.4">
      <c r="A4063" t="s">
        <v>292</v>
      </c>
      <c r="B4063" t="s">
        <v>291</v>
      </c>
      <c r="C4063">
        <f>INDEX(Categories!C:C,MATCH(D4063,Categories!D:D,0))</f>
        <v>2</v>
      </c>
      <c r="D4063" s="88" t="s">
        <v>597</v>
      </c>
      <c r="E4063">
        <v>0</v>
      </c>
    </row>
    <row r="4064" spans="1:5" x14ac:dyDescent="0.4">
      <c r="A4064" t="s">
        <v>292</v>
      </c>
      <c r="B4064" t="s">
        <v>291</v>
      </c>
      <c r="C4064">
        <f>INDEX(Categories!C:C,MATCH(D4064,Categories!D:D,0))</f>
        <v>3</v>
      </c>
      <c r="D4064" s="88" t="s">
        <v>30</v>
      </c>
      <c r="E4064">
        <v>0</v>
      </c>
    </row>
    <row r="4065" spans="1:5" x14ac:dyDescent="0.4">
      <c r="A4065" t="s">
        <v>292</v>
      </c>
      <c r="B4065" t="s">
        <v>291</v>
      </c>
      <c r="C4065">
        <f>INDEX(Categories!C:C,MATCH(D4065,Categories!D:D,0))</f>
        <v>4</v>
      </c>
      <c r="D4065" s="88" t="s">
        <v>31</v>
      </c>
      <c r="E4065">
        <v>0</v>
      </c>
    </row>
    <row r="4066" spans="1:5" x14ac:dyDescent="0.4">
      <c r="A4066" t="s">
        <v>292</v>
      </c>
      <c r="B4066" t="s">
        <v>291</v>
      </c>
      <c r="C4066">
        <f>INDEX(Categories!C:C,MATCH(D4066,Categories!D:D,0))</f>
        <v>6</v>
      </c>
      <c r="D4066" s="88" t="s">
        <v>34</v>
      </c>
      <c r="E4066">
        <v>0</v>
      </c>
    </row>
    <row r="4067" spans="1:5" x14ac:dyDescent="0.4">
      <c r="A4067" t="s">
        <v>292</v>
      </c>
      <c r="B4067" t="s">
        <v>291</v>
      </c>
      <c r="C4067">
        <f>INDEX(Categories!C:C,MATCH(D4067,Categories!D:D,0))</f>
        <v>7</v>
      </c>
      <c r="D4067" s="88" t="s">
        <v>35</v>
      </c>
      <c r="E4067">
        <v>274907</v>
      </c>
    </row>
    <row r="4068" spans="1:5" x14ac:dyDescent="0.4">
      <c r="A4068" t="s">
        <v>292</v>
      </c>
      <c r="B4068" t="s">
        <v>291</v>
      </c>
      <c r="C4068">
        <f>INDEX(Categories!C:C,MATCH(D4068,Categories!D:D,0))</f>
        <v>10</v>
      </c>
      <c r="D4068" s="88" t="s">
        <v>38</v>
      </c>
      <c r="E4068">
        <v>21690</v>
      </c>
    </row>
    <row r="4069" spans="1:5" x14ac:dyDescent="0.4">
      <c r="A4069" t="s">
        <v>292</v>
      </c>
      <c r="B4069" t="s">
        <v>291</v>
      </c>
      <c r="C4069">
        <f>INDEX(Categories!C:C,MATCH(D4069,Categories!D:D,0))</f>
        <v>15</v>
      </c>
      <c r="D4069" s="88" t="s">
        <v>42</v>
      </c>
      <c r="E4069">
        <v>0</v>
      </c>
    </row>
    <row r="4070" spans="1:5" x14ac:dyDescent="0.4">
      <c r="A4070" t="s">
        <v>292</v>
      </c>
      <c r="B4070" t="s">
        <v>291</v>
      </c>
      <c r="C4070">
        <f>INDEX(Categories!C:C,MATCH(D4070,Categories!D:D,0))</f>
        <v>16</v>
      </c>
      <c r="D4070" s="88" t="s">
        <v>45</v>
      </c>
      <c r="E4070">
        <v>0</v>
      </c>
    </row>
    <row r="4071" spans="1:5" x14ac:dyDescent="0.4">
      <c r="A4071" t="s">
        <v>292</v>
      </c>
      <c r="B4071" t="s">
        <v>291</v>
      </c>
      <c r="C4071">
        <f>INDEX(Categories!C:C,MATCH(D4071,Categories!D:D,0))</f>
        <v>17</v>
      </c>
      <c r="D4071" s="88" t="s">
        <v>46</v>
      </c>
      <c r="E4071">
        <v>0</v>
      </c>
    </row>
    <row r="4072" spans="1:5" x14ac:dyDescent="0.4">
      <c r="A4072" t="s">
        <v>292</v>
      </c>
      <c r="B4072" t="s">
        <v>291</v>
      </c>
      <c r="C4072">
        <f>INDEX(Categories!C:C,MATCH(D4072,Categories!D:D,0))</f>
        <v>18</v>
      </c>
      <c r="D4072" s="88" t="s">
        <v>47</v>
      </c>
      <c r="E4072">
        <v>0</v>
      </c>
    </row>
    <row r="4073" spans="1:5" x14ac:dyDescent="0.4">
      <c r="A4073" t="s">
        <v>292</v>
      </c>
      <c r="B4073" t="s">
        <v>291</v>
      </c>
      <c r="C4073">
        <f>INDEX(Categories!C:C,MATCH(D4073,Categories!D:D,0))</f>
        <v>20</v>
      </c>
      <c r="D4073" s="88" t="s">
        <v>49</v>
      </c>
      <c r="E4073">
        <v>0</v>
      </c>
    </row>
    <row r="4074" spans="1:5" x14ac:dyDescent="0.4">
      <c r="A4074" t="s">
        <v>292</v>
      </c>
      <c r="B4074" t="s">
        <v>291</v>
      </c>
      <c r="C4074">
        <f>INDEX(Categories!C:C,MATCH(D4074,Categories!D:D,0))</f>
        <v>21</v>
      </c>
      <c r="D4074" s="88" t="s">
        <v>50</v>
      </c>
      <c r="E4074">
        <v>0</v>
      </c>
    </row>
    <row r="4075" spans="1:5" x14ac:dyDescent="0.4">
      <c r="A4075" t="s">
        <v>292</v>
      </c>
      <c r="B4075" t="s">
        <v>291</v>
      </c>
      <c r="C4075">
        <f>INDEX(Categories!C:C,MATCH(D4075,Categories!D:D,0))</f>
        <v>22</v>
      </c>
      <c r="D4075" s="88" t="s">
        <v>51</v>
      </c>
      <c r="E4075">
        <v>1025</v>
      </c>
    </row>
    <row r="4076" spans="1:5" x14ac:dyDescent="0.4">
      <c r="A4076" t="s">
        <v>292</v>
      </c>
      <c r="B4076" t="s">
        <v>291</v>
      </c>
      <c r="C4076">
        <f>INDEX(Categories!C:C,MATCH(D4076,Categories!D:D,0))</f>
        <v>23</v>
      </c>
      <c r="D4076" s="88" t="s">
        <v>52</v>
      </c>
      <c r="E4076">
        <v>0</v>
      </c>
    </row>
    <row r="4077" spans="1:5" x14ac:dyDescent="0.4">
      <c r="A4077" t="s">
        <v>292</v>
      </c>
      <c r="B4077" t="s">
        <v>291</v>
      </c>
      <c r="C4077">
        <f>INDEX(Categories!C:C,MATCH(D4077,Categories!D:D,0))</f>
        <v>24</v>
      </c>
      <c r="D4077" s="88" t="s">
        <v>53</v>
      </c>
      <c r="E4077">
        <v>0</v>
      </c>
    </row>
    <row r="4078" spans="1:5" x14ac:dyDescent="0.4">
      <c r="A4078" t="s">
        <v>292</v>
      </c>
      <c r="B4078" t="s">
        <v>291</v>
      </c>
      <c r="C4078">
        <f>INDEX(Categories!C:C,MATCH(D4078,Categories!D:D,0))</f>
        <v>25</v>
      </c>
      <c r="D4078" s="88" t="s">
        <v>56</v>
      </c>
      <c r="E4078">
        <v>0</v>
      </c>
    </row>
    <row r="4079" spans="1:5" x14ac:dyDescent="0.4">
      <c r="A4079" t="s">
        <v>292</v>
      </c>
      <c r="B4079" t="s">
        <v>291</v>
      </c>
      <c r="C4079">
        <f>INDEX(Categories!C:C,MATCH(D4079,Categories!D:D,0))</f>
        <v>5</v>
      </c>
      <c r="D4079" s="88" t="s">
        <v>32</v>
      </c>
      <c r="E4079">
        <v>102632</v>
      </c>
    </row>
    <row r="4080" spans="1:5" x14ac:dyDescent="0.4">
      <c r="A4080" t="s">
        <v>292</v>
      </c>
      <c r="B4080" t="s">
        <v>291</v>
      </c>
      <c r="C4080">
        <f>INDEX(Categories!C:C,MATCH(D4080,Categories!D:D,0))</f>
        <v>8</v>
      </c>
      <c r="D4080" s="88" t="s">
        <v>36</v>
      </c>
      <c r="E4080">
        <v>0</v>
      </c>
    </row>
    <row r="4081" spans="1:5" x14ac:dyDescent="0.4">
      <c r="A4081" t="s">
        <v>292</v>
      </c>
      <c r="B4081" t="s">
        <v>291</v>
      </c>
      <c r="C4081">
        <f>INDEX(Categories!C:C,MATCH(D4081,Categories!D:D,0))</f>
        <v>9</v>
      </c>
      <c r="D4081" s="88" t="s">
        <v>37</v>
      </c>
      <c r="E4081">
        <v>0</v>
      </c>
    </row>
    <row r="4082" spans="1:5" x14ac:dyDescent="0.4">
      <c r="A4082" t="s">
        <v>292</v>
      </c>
      <c r="B4082" t="s">
        <v>291</v>
      </c>
      <c r="C4082">
        <f>INDEX(Categories!C:C,MATCH(D4082,Categories!D:D,0))</f>
        <v>11</v>
      </c>
      <c r="D4082" s="88" t="s">
        <v>601</v>
      </c>
      <c r="E4082">
        <v>195773</v>
      </c>
    </row>
    <row r="4083" spans="1:5" x14ac:dyDescent="0.4">
      <c r="A4083" t="s">
        <v>292</v>
      </c>
      <c r="B4083" t="s">
        <v>291</v>
      </c>
      <c r="C4083">
        <f>INDEX(Categories!C:C,MATCH(D4083,Categories!D:D,0))</f>
        <v>12</v>
      </c>
      <c r="D4083" s="88" t="s">
        <v>602</v>
      </c>
      <c r="E4083">
        <v>0</v>
      </c>
    </row>
    <row r="4084" spans="1:5" x14ac:dyDescent="0.4">
      <c r="A4084" t="s">
        <v>292</v>
      </c>
      <c r="B4084" t="s">
        <v>291</v>
      </c>
      <c r="C4084">
        <f>INDEX(Categories!C:C,MATCH(D4084,Categories!D:D,0))</f>
        <v>13</v>
      </c>
      <c r="D4084" s="88" t="s">
        <v>604</v>
      </c>
      <c r="E4084">
        <v>27000</v>
      </c>
    </row>
    <row r="4085" spans="1:5" x14ac:dyDescent="0.4">
      <c r="A4085" t="s">
        <v>292</v>
      </c>
      <c r="B4085" t="s">
        <v>291</v>
      </c>
      <c r="C4085">
        <f>INDEX(Categories!C:C,MATCH(D4085,Categories!D:D,0))</f>
        <v>14</v>
      </c>
      <c r="D4085" s="88" t="s">
        <v>41</v>
      </c>
      <c r="E4085">
        <v>0</v>
      </c>
    </row>
    <row r="4086" spans="1:5" x14ac:dyDescent="0.4">
      <c r="A4086" t="s">
        <v>292</v>
      </c>
      <c r="B4086" t="s">
        <v>291</v>
      </c>
      <c r="C4086">
        <f>INDEX(Categories!C:C,MATCH(D4086,Categories!D:D,0))</f>
        <v>19</v>
      </c>
      <c r="D4086" s="88" t="s">
        <v>48</v>
      </c>
      <c r="E4086">
        <v>0</v>
      </c>
    </row>
    <row r="4087" spans="1:5" x14ac:dyDescent="0.4">
      <c r="A4087" t="s">
        <v>292</v>
      </c>
      <c r="B4087" t="s">
        <v>291</v>
      </c>
      <c r="C4087">
        <f>INDEX(Categories!C:C,MATCH(D4087,Categories!D:D,0))</f>
        <v>26</v>
      </c>
      <c r="D4087" s="88" t="s">
        <v>57</v>
      </c>
      <c r="E4087">
        <v>0</v>
      </c>
    </row>
    <row r="4088" spans="1:5" x14ac:dyDescent="0.4">
      <c r="A4088" t="s">
        <v>292</v>
      </c>
      <c r="B4088" t="s">
        <v>291</v>
      </c>
      <c r="C4088">
        <f>INDEX(Categories!C:C,MATCH(D4088,Categories!D:D,0))</f>
        <v>27</v>
      </c>
      <c r="D4088" s="88" t="s">
        <v>58</v>
      </c>
      <c r="E4088">
        <v>0</v>
      </c>
    </row>
    <row r="4089" spans="1:5" x14ac:dyDescent="0.4">
      <c r="A4089" t="s">
        <v>292</v>
      </c>
      <c r="B4089" t="s">
        <v>291</v>
      </c>
      <c r="C4089">
        <f>INDEX(Categories!C:C,MATCH(D4089,Categories!D:D,0))</f>
        <v>28</v>
      </c>
      <c r="D4089" s="88" t="s">
        <v>59</v>
      </c>
      <c r="E4089">
        <v>0</v>
      </c>
    </row>
    <row r="4090" spans="1:5" x14ac:dyDescent="0.4">
      <c r="A4090" t="s">
        <v>292</v>
      </c>
      <c r="B4090" t="s">
        <v>291</v>
      </c>
      <c r="C4090">
        <f>INDEX(Categories!C:C,MATCH(D4090,Categories!D:D,0))</f>
        <v>29</v>
      </c>
      <c r="D4090" s="88" t="s">
        <v>92</v>
      </c>
      <c r="E4090">
        <v>12654</v>
      </c>
    </row>
    <row r="4091" spans="1:5" x14ac:dyDescent="0.4">
      <c r="A4091" t="s">
        <v>785</v>
      </c>
      <c r="B4091" t="s">
        <v>786</v>
      </c>
      <c r="C4091">
        <f>INDEX(Categories!C:C,MATCH(D4091,Categories!D:D,0))</f>
        <v>1</v>
      </c>
      <c r="D4091" s="88" t="s">
        <v>595</v>
      </c>
      <c r="E4091">
        <v>0</v>
      </c>
    </row>
    <row r="4092" spans="1:5" x14ac:dyDescent="0.4">
      <c r="A4092" t="s">
        <v>785</v>
      </c>
      <c r="B4092" t="s">
        <v>786</v>
      </c>
      <c r="C4092">
        <f>INDEX(Categories!C:C,MATCH(D4092,Categories!D:D,0))</f>
        <v>2</v>
      </c>
      <c r="D4092" s="88" t="s">
        <v>597</v>
      </c>
      <c r="E4092">
        <v>0</v>
      </c>
    </row>
    <row r="4093" spans="1:5" x14ac:dyDescent="0.4">
      <c r="A4093" t="s">
        <v>785</v>
      </c>
      <c r="B4093" t="s">
        <v>786</v>
      </c>
      <c r="C4093">
        <f>INDEX(Categories!C:C,MATCH(D4093,Categories!D:D,0))</f>
        <v>3</v>
      </c>
      <c r="D4093" s="88" t="s">
        <v>30</v>
      </c>
      <c r="E4093">
        <v>0</v>
      </c>
    </row>
    <row r="4094" spans="1:5" x14ac:dyDescent="0.4">
      <c r="A4094" t="s">
        <v>785</v>
      </c>
      <c r="B4094" t="s">
        <v>786</v>
      </c>
      <c r="C4094">
        <f>INDEX(Categories!C:C,MATCH(D4094,Categories!D:D,0))</f>
        <v>4</v>
      </c>
      <c r="D4094" s="88" t="s">
        <v>31</v>
      </c>
      <c r="E4094">
        <v>0</v>
      </c>
    </row>
    <row r="4095" spans="1:5" x14ac:dyDescent="0.4">
      <c r="A4095" t="s">
        <v>785</v>
      </c>
      <c r="B4095" t="s">
        <v>786</v>
      </c>
      <c r="C4095">
        <f>INDEX(Categories!C:C,MATCH(D4095,Categories!D:D,0))</f>
        <v>6</v>
      </c>
      <c r="D4095" s="88" t="s">
        <v>34</v>
      </c>
      <c r="E4095">
        <v>0</v>
      </c>
    </row>
    <row r="4096" spans="1:5" x14ac:dyDescent="0.4">
      <c r="A4096" t="s">
        <v>785</v>
      </c>
      <c r="B4096" t="s">
        <v>786</v>
      </c>
      <c r="C4096">
        <f>INDEX(Categories!C:C,MATCH(D4096,Categories!D:D,0))</f>
        <v>7</v>
      </c>
      <c r="D4096" s="88" t="s">
        <v>35</v>
      </c>
      <c r="E4096">
        <v>0</v>
      </c>
    </row>
    <row r="4097" spans="1:5" x14ac:dyDescent="0.4">
      <c r="A4097" t="s">
        <v>785</v>
      </c>
      <c r="B4097" t="s">
        <v>786</v>
      </c>
      <c r="C4097">
        <f>INDEX(Categories!C:C,MATCH(D4097,Categories!D:D,0))</f>
        <v>10</v>
      </c>
      <c r="D4097" s="88" t="s">
        <v>38</v>
      </c>
      <c r="E4097">
        <v>0</v>
      </c>
    </row>
    <row r="4098" spans="1:5" x14ac:dyDescent="0.4">
      <c r="A4098" t="s">
        <v>785</v>
      </c>
      <c r="B4098" t="s">
        <v>786</v>
      </c>
      <c r="C4098">
        <f>INDEX(Categories!C:C,MATCH(D4098,Categories!D:D,0))</f>
        <v>15</v>
      </c>
      <c r="D4098" s="88" t="s">
        <v>42</v>
      </c>
      <c r="E4098">
        <v>0</v>
      </c>
    </row>
    <row r="4099" spans="1:5" x14ac:dyDescent="0.4">
      <c r="A4099" t="s">
        <v>785</v>
      </c>
      <c r="B4099" t="s">
        <v>786</v>
      </c>
      <c r="C4099">
        <f>INDEX(Categories!C:C,MATCH(D4099,Categories!D:D,0))</f>
        <v>16</v>
      </c>
      <c r="D4099" s="88" t="s">
        <v>45</v>
      </c>
      <c r="E4099">
        <v>0</v>
      </c>
    </row>
    <row r="4100" spans="1:5" x14ac:dyDescent="0.4">
      <c r="A4100" t="s">
        <v>785</v>
      </c>
      <c r="B4100" t="s">
        <v>786</v>
      </c>
      <c r="C4100">
        <f>INDEX(Categories!C:C,MATCH(D4100,Categories!D:D,0))</f>
        <v>17</v>
      </c>
      <c r="D4100" s="88" t="s">
        <v>46</v>
      </c>
      <c r="E4100">
        <v>0</v>
      </c>
    </row>
    <row r="4101" spans="1:5" x14ac:dyDescent="0.4">
      <c r="A4101" t="s">
        <v>785</v>
      </c>
      <c r="B4101" t="s">
        <v>786</v>
      </c>
      <c r="C4101">
        <f>INDEX(Categories!C:C,MATCH(D4101,Categories!D:D,0))</f>
        <v>18</v>
      </c>
      <c r="D4101" s="88" t="s">
        <v>47</v>
      </c>
      <c r="E4101">
        <v>0</v>
      </c>
    </row>
    <row r="4102" spans="1:5" x14ac:dyDescent="0.4">
      <c r="A4102" t="s">
        <v>785</v>
      </c>
      <c r="B4102" t="s">
        <v>786</v>
      </c>
      <c r="C4102">
        <f>INDEX(Categories!C:C,MATCH(D4102,Categories!D:D,0))</f>
        <v>20</v>
      </c>
      <c r="D4102" s="88" t="s">
        <v>49</v>
      </c>
      <c r="E4102">
        <v>0</v>
      </c>
    </row>
    <row r="4103" spans="1:5" x14ac:dyDescent="0.4">
      <c r="A4103" t="s">
        <v>785</v>
      </c>
      <c r="B4103" t="s">
        <v>786</v>
      </c>
      <c r="C4103">
        <f>INDEX(Categories!C:C,MATCH(D4103,Categories!D:D,0))</f>
        <v>21</v>
      </c>
      <c r="D4103" s="88" t="s">
        <v>50</v>
      </c>
      <c r="E4103">
        <v>0</v>
      </c>
    </row>
    <row r="4104" spans="1:5" x14ac:dyDescent="0.4">
      <c r="A4104" t="s">
        <v>785</v>
      </c>
      <c r="B4104" t="s">
        <v>786</v>
      </c>
      <c r="C4104">
        <f>INDEX(Categories!C:C,MATCH(D4104,Categories!D:D,0))</f>
        <v>22</v>
      </c>
      <c r="D4104" s="88" t="s">
        <v>51</v>
      </c>
      <c r="E4104">
        <v>0</v>
      </c>
    </row>
    <row r="4105" spans="1:5" x14ac:dyDescent="0.4">
      <c r="A4105" t="s">
        <v>785</v>
      </c>
      <c r="B4105" t="s">
        <v>786</v>
      </c>
      <c r="C4105">
        <f>INDEX(Categories!C:C,MATCH(D4105,Categories!D:D,0))</f>
        <v>23</v>
      </c>
      <c r="D4105" s="88" t="s">
        <v>52</v>
      </c>
      <c r="E4105">
        <v>0</v>
      </c>
    </row>
    <row r="4106" spans="1:5" x14ac:dyDescent="0.4">
      <c r="A4106" t="s">
        <v>785</v>
      </c>
      <c r="B4106" t="s">
        <v>786</v>
      </c>
      <c r="C4106">
        <f>INDEX(Categories!C:C,MATCH(D4106,Categories!D:D,0))</f>
        <v>24</v>
      </c>
      <c r="D4106" s="88" t="s">
        <v>53</v>
      </c>
      <c r="E4106">
        <v>0</v>
      </c>
    </row>
    <row r="4107" spans="1:5" x14ac:dyDescent="0.4">
      <c r="A4107" t="s">
        <v>785</v>
      </c>
      <c r="B4107" t="s">
        <v>786</v>
      </c>
      <c r="C4107">
        <f>INDEX(Categories!C:C,MATCH(D4107,Categories!D:D,0))</f>
        <v>25</v>
      </c>
      <c r="D4107" s="88" t="s">
        <v>56</v>
      </c>
      <c r="E4107">
        <v>0</v>
      </c>
    </row>
    <row r="4108" spans="1:5" x14ac:dyDescent="0.4">
      <c r="A4108" t="s">
        <v>785</v>
      </c>
      <c r="B4108" t="s">
        <v>786</v>
      </c>
      <c r="C4108">
        <f>INDEX(Categories!C:C,MATCH(D4108,Categories!D:D,0))</f>
        <v>5</v>
      </c>
      <c r="D4108" s="88" t="s">
        <v>32</v>
      </c>
      <c r="E4108">
        <v>0</v>
      </c>
    </row>
    <row r="4109" spans="1:5" x14ac:dyDescent="0.4">
      <c r="A4109" t="s">
        <v>785</v>
      </c>
      <c r="B4109" t="s">
        <v>786</v>
      </c>
      <c r="C4109">
        <f>INDEX(Categories!C:C,MATCH(D4109,Categories!D:D,0))</f>
        <v>8</v>
      </c>
      <c r="D4109" s="88" t="s">
        <v>36</v>
      </c>
      <c r="E4109">
        <v>0</v>
      </c>
    </row>
    <row r="4110" spans="1:5" x14ac:dyDescent="0.4">
      <c r="A4110" t="s">
        <v>785</v>
      </c>
      <c r="B4110" t="s">
        <v>786</v>
      </c>
      <c r="C4110">
        <f>INDEX(Categories!C:C,MATCH(D4110,Categories!D:D,0))</f>
        <v>9</v>
      </c>
      <c r="D4110" s="88" t="s">
        <v>37</v>
      </c>
      <c r="E4110">
        <v>0</v>
      </c>
    </row>
    <row r="4111" spans="1:5" x14ac:dyDescent="0.4">
      <c r="A4111" t="s">
        <v>785</v>
      </c>
      <c r="B4111" t="s">
        <v>786</v>
      </c>
      <c r="C4111">
        <f>INDEX(Categories!C:C,MATCH(D4111,Categories!D:D,0))</f>
        <v>11</v>
      </c>
      <c r="D4111" s="88" t="s">
        <v>601</v>
      </c>
      <c r="E4111">
        <v>0</v>
      </c>
    </row>
    <row r="4112" spans="1:5" x14ac:dyDescent="0.4">
      <c r="A4112" t="s">
        <v>785</v>
      </c>
      <c r="B4112" t="s">
        <v>786</v>
      </c>
      <c r="C4112">
        <f>INDEX(Categories!C:C,MATCH(D4112,Categories!D:D,0))</f>
        <v>12</v>
      </c>
      <c r="D4112" s="88" t="s">
        <v>602</v>
      </c>
      <c r="E4112">
        <v>0</v>
      </c>
    </row>
    <row r="4113" spans="1:5" x14ac:dyDescent="0.4">
      <c r="A4113" t="s">
        <v>785</v>
      </c>
      <c r="B4113" t="s">
        <v>786</v>
      </c>
      <c r="C4113">
        <f>INDEX(Categories!C:C,MATCH(D4113,Categories!D:D,0))</f>
        <v>13</v>
      </c>
      <c r="D4113" s="88" t="s">
        <v>604</v>
      </c>
      <c r="E4113">
        <v>0</v>
      </c>
    </row>
    <row r="4114" spans="1:5" x14ac:dyDescent="0.4">
      <c r="A4114" t="s">
        <v>785</v>
      </c>
      <c r="B4114" t="s">
        <v>786</v>
      </c>
      <c r="C4114">
        <f>INDEX(Categories!C:C,MATCH(D4114,Categories!D:D,0))</f>
        <v>14</v>
      </c>
      <c r="D4114" s="88" t="s">
        <v>41</v>
      </c>
      <c r="E4114">
        <v>0</v>
      </c>
    </row>
    <row r="4115" spans="1:5" x14ac:dyDescent="0.4">
      <c r="A4115" t="s">
        <v>785</v>
      </c>
      <c r="B4115" t="s">
        <v>786</v>
      </c>
      <c r="C4115">
        <f>INDEX(Categories!C:C,MATCH(D4115,Categories!D:D,0))</f>
        <v>19</v>
      </c>
      <c r="D4115" s="88" t="s">
        <v>48</v>
      </c>
      <c r="E4115">
        <v>0</v>
      </c>
    </row>
    <row r="4116" spans="1:5" x14ac:dyDescent="0.4">
      <c r="A4116" t="s">
        <v>785</v>
      </c>
      <c r="B4116" t="s">
        <v>786</v>
      </c>
      <c r="C4116">
        <f>INDEX(Categories!C:C,MATCH(D4116,Categories!D:D,0))</f>
        <v>26</v>
      </c>
      <c r="D4116" s="88" t="s">
        <v>57</v>
      </c>
      <c r="E4116">
        <v>0</v>
      </c>
    </row>
    <row r="4117" spans="1:5" x14ac:dyDescent="0.4">
      <c r="A4117" t="s">
        <v>785</v>
      </c>
      <c r="B4117" t="s">
        <v>786</v>
      </c>
      <c r="C4117">
        <f>INDEX(Categories!C:C,MATCH(D4117,Categories!D:D,0))</f>
        <v>27</v>
      </c>
      <c r="D4117" s="88" t="s">
        <v>58</v>
      </c>
      <c r="E4117">
        <v>0</v>
      </c>
    </row>
    <row r="4118" spans="1:5" x14ac:dyDescent="0.4">
      <c r="A4118" t="s">
        <v>785</v>
      </c>
      <c r="B4118" t="s">
        <v>786</v>
      </c>
      <c r="C4118">
        <f>INDEX(Categories!C:C,MATCH(D4118,Categories!D:D,0))</f>
        <v>28</v>
      </c>
      <c r="D4118" s="88" t="s">
        <v>59</v>
      </c>
      <c r="E4118">
        <v>0</v>
      </c>
    </row>
    <row r="4119" spans="1:5" x14ac:dyDescent="0.4">
      <c r="A4119" t="s">
        <v>785</v>
      </c>
      <c r="B4119" t="s">
        <v>786</v>
      </c>
      <c r="C4119">
        <f>INDEX(Categories!C:C,MATCH(D4119,Categories!D:D,0))</f>
        <v>29</v>
      </c>
      <c r="D4119" s="88" t="s">
        <v>92</v>
      </c>
      <c r="E4119">
        <v>0</v>
      </c>
    </row>
    <row r="4120" spans="1:5" x14ac:dyDescent="0.4">
      <c r="A4120" t="s">
        <v>294</v>
      </c>
      <c r="B4120" t="s">
        <v>293</v>
      </c>
      <c r="C4120">
        <f>INDEX(Categories!C:C,MATCH(D4120,Categories!D:D,0))</f>
        <v>1</v>
      </c>
      <c r="D4120" s="88" t="s">
        <v>595</v>
      </c>
      <c r="E4120">
        <v>0</v>
      </c>
    </row>
    <row r="4121" spans="1:5" x14ac:dyDescent="0.4">
      <c r="A4121" t="s">
        <v>294</v>
      </c>
      <c r="B4121" t="s">
        <v>293</v>
      </c>
      <c r="C4121">
        <f>INDEX(Categories!C:C,MATCH(D4121,Categories!D:D,0))</f>
        <v>2</v>
      </c>
      <c r="D4121" s="88" t="s">
        <v>597</v>
      </c>
      <c r="E4121">
        <v>0</v>
      </c>
    </row>
    <row r="4122" spans="1:5" x14ac:dyDescent="0.4">
      <c r="A4122" t="s">
        <v>294</v>
      </c>
      <c r="B4122" t="s">
        <v>293</v>
      </c>
      <c r="C4122">
        <f>INDEX(Categories!C:C,MATCH(D4122,Categories!D:D,0))</f>
        <v>3</v>
      </c>
      <c r="D4122" s="88" t="s">
        <v>30</v>
      </c>
      <c r="E4122">
        <v>0</v>
      </c>
    </row>
    <row r="4123" spans="1:5" x14ac:dyDescent="0.4">
      <c r="A4123" t="s">
        <v>294</v>
      </c>
      <c r="B4123" t="s">
        <v>293</v>
      </c>
      <c r="C4123">
        <f>INDEX(Categories!C:C,MATCH(D4123,Categories!D:D,0))</f>
        <v>4</v>
      </c>
      <c r="D4123" s="88" t="s">
        <v>31</v>
      </c>
      <c r="E4123">
        <v>1000</v>
      </c>
    </row>
    <row r="4124" spans="1:5" x14ac:dyDescent="0.4">
      <c r="A4124" t="s">
        <v>294</v>
      </c>
      <c r="B4124" t="s">
        <v>293</v>
      </c>
      <c r="C4124">
        <f>INDEX(Categories!C:C,MATCH(D4124,Categories!D:D,0))</f>
        <v>6</v>
      </c>
      <c r="D4124" s="88" t="s">
        <v>34</v>
      </c>
      <c r="E4124">
        <v>0</v>
      </c>
    </row>
    <row r="4125" spans="1:5" x14ac:dyDescent="0.4">
      <c r="A4125" t="s">
        <v>294</v>
      </c>
      <c r="B4125" t="s">
        <v>293</v>
      </c>
      <c r="C4125">
        <f>INDEX(Categories!C:C,MATCH(D4125,Categories!D:D,0))</f>
        <v>7</v>
      </c>
      <c r="D4125" s="88" t="s">
        <v>35</v>
      </c>
      <c r="E4125">
        <v>4000</v>
      </c>
    </row>
    <row r="4126" spans="1:5" x14ac:dyDescent="0.4">
      <c r="A4126" t="s">
        <v>294</v>
      </c>
      <c r="B4126" t="s">
        <v>293</v>
      </c>
      <c r="C4126">
        <f>INDEX(Categories!C:C,MATCH(D4126,Categories!D:D,0))</f>
        <v>10</v>
      </c>
      <c r="D4126" s="88" t="s">
        <v>38</v>
      </c>
      <c r="E4126">
        <v>7000</v>
      </c>
    </row>
    <row r="4127" spans="1:5" x14ac:dyDescent="0.4">
      <c r="A4127" t="s">
        <v>294</v>
      </c>
      <c r="B4127" t="s">
        <v>293</v>
      </c>
      <c r="C4127">
        <f>INDEX(Categories!C:C,MATCH(D4127,Categories!D:D,0))</f>
        <v>15</v>
      </c>
      <c r="D4127" s="88" t="s">
        <v>42</v>
      </c>
      <c r="E4127">
        <v>0</v>
      </c>
    </row>
    <row r="4128" spans="1:5" x14ac:dyDescent="0.4">
      <c r="A4128" t="s">
        <v>294</v>
      </c>
      <c r="B4128" t="s">
        <v>293</v>
      </c>
      <c r="C4128">
        <f>INDEX(Categories!C:C,MATCH(D4128,Categories!D:D,0))</f>
        <v>16</v>
      </c>
      <c r="D4128" s="88" t="s">
        <v>45</v>
      </c>
      <c r="E4128">
        <v>5000</v>
      </c>
    </row>
    <row r="4129" spans="1:5" x14ac:dyDescent="0.4">
      <c r="A4129" t="s">
        <v>294</v>
      </c>
      <c r="B4129" t="s">
        <v>293</v>
      </c>
      <c r="C4129">
        <f>INDEX(Categories!C:C,MATCH(D4129,Categories!D:D,0))</f>
        <v>17</v>
      </c>
      <c r="D4129" s="88" t="s">
        <v>46</v>
      </c>
      <c r="E4129">
        <v>0</v>
      </c>
    </row>
    <row r="4130" spans="1:5" x14ac:dyDescent="0.4">
      <c r="A4130" t="s">
        <v>294</v>
      </c>
      <c r="B4130" t="s">
        <v>293</v>
      </c>
      <c r="C4130">
        <f>INDEX(Categories!C:C,MATCH(D4130,Categories!D:D,0))</f>
        <v>18</v>
      </c>
      <c r="D4130" s="88" t="s">
        <v>47</v>
      </c>
      <c r="E4130">
        <v>0</v>
      </c>
    </row>
    <row r="4131" spans="1:5" x14ac:dyDescent="0.4">
      <c r="A4131" t="s">
        <v>294</v>
      </c>
      <c r="B4131" t="s">
        <v>293</v>
      </c>
      <c r="C4131">
        <f>INDEX(Categories!C:C,MATCH(D4131,Categories!D:D,0))</f>
        <v>20</v>
      </c>
      <c r="D4131" s="88" t="s">
        <v>49</v>
      </c>
      <c r="E4131">
        <v>0</v>
      </c>
    </row>
    <row r="4132" spans="1:5" x14ac:dyDescent="0.4">
      <c r="A4132" t="s">
        <v>294</v>
      </c>
      <c r="B4132" t="s">
        <v>293</v>
      </c>
      <c r="C4132">
        <f>INDEX(Categories!C:C,MATCH(D4132,Categories!D:D,0))</f>
        <v>21</v>
      </c>
      <c r="D4132" s="88" t="s">
        <v>50</v>
      </c>
      <c r="E4132">
        <v>0</v>
      </c>
    </row>
    <row r="4133" spans="1:5" x14ac:dyDescent="0.4">
      <c r="A4133" t="s">
        <v>294</v>
      </c>
      <c r="B4133" t="s">
        <v>293</v>
      </c>
      <c r="C4133">
        <f>INDEX(Categories!C:C,MATCH(D4133,Categories!D:D,0))</f>
        <v>22</v>
      </c>
      <c r="D4133" s="88" t="s">
        <v>51</v>
      </c>
      <c r="E4133">
        <v>1000</v>
      </c>
    </row>
    <row r="4134" spans="1:5" x14ac:dyDescent="0.4">
      <c r="A4134" t="s">
        <v>294</v>
      </c>
      <c r="B4134" t="s">
        <v>293</v>
      </c>
      <c r="C4134">
        <f>INDEX(Categories!C:C,MATCH(D4134,Categories!D:D,0))</f>
        <v>23</v>
      </c>
      <c r="D4134" s="88" t="s">
        <v>52</v>
      </c>
      <c r="E4134">
        <v>0</v>
      </c>
    </row>
    <row r="4135" spans="1:5" x14ac:dyDescent="0.4">
      <c r="A4135" t="s">
        <v>294</v>
      </c>
      <c r="B4135" t="s">
        <v>293</v>
      </c>
      <c r="C4135">
        <f>INDEX(Categories!C:C,MATCH(D4135,Categories!D:D,0))</f>
        <v>24</v>
      </c>
      <c r="D4135" s="88" t="s">
        <v>53</v>
      </c>
      <c r="E4135">
        <v>0</v>
      </c>
    </row>
    <row r="4136" spans="1:5" x14ac:dyDescent="0.4">
      <c r="A4136" t="s">
        <v>294</v>
      </c>
      <c r="B4136" t="s">
        <v>293</v>
      </c>
      <c r="C4136">
        <f>INDEX(Categories!C:C,MATCH(D4136,Categories!D:D,0))</f>
        <v>25</v>
      </c>
      <c r="D4136" s="88" t="s">
        <v>56</v>
      </c>
      <c r="E4136">
        <v>0</v>
      </c>
    </row>
    <row r="4137" spans="1:5" x14ac:dyDescent="0.4">
      <c r="A4137" t="s">
        <v>294</v>
      </c>
      <c r="B4137" t="s">
        <v>293</v>
      </c>
      <c r="C4137">
        <f>INDEX(Categories!C:C,MATCH(D4137,Categories!D:D,0))</f>
        <v>5</v>
      </c>
      <c r="D4137" s="88" t="s">
        <v>32</v>
      </c>
      <c r="E4137">
        <v>15000</v>
      </c>
    </row>
    <row r="4138" spans="1:5" x14ac:dyDescent="0.4">
      <c r="A4138" t="s">
        <v>294</v>
      </c>
      <c r="B4138" t="s">
        <v>293</v>
      </c>
      <c r="C4138">
        <f>INDEX(Categories!C:C,MATCH(D4138,Categories!D:D,0))</f>
        <v>8</v>
      </c>
      <c r="D4138" s="88" t="s">
        <v>36</v>
      </c>
      <c r="E4138">
        <v>0</v>
      </c>
    </row>
    <row r="4139" spans="1:5" x14ac:dyDescent="0.4">
      <c r="A4139" t="s">
        <v>294</v>
      </c>
      <c r="B4139" t="s">
        <v>293</v>
      </c>
      <c r="C4139">
        <f>INDEX(Categories!C:C,MATCH(D4139,Categories!D:D,0))</f>
        <v>9</v>
      </c>
      <c r="D4139" s="88" t="s">
        <v>37</v>
      </c>
      <c r="E4139">
        <v>0</v>
      </c>
    </row>
    <row r="4140" spans="1:5" x14ac:dyDescent="0.4">
      <c r="A4140" t="s">
        <v>294</v>
      </c>
      <c r="B4140" t="s">
        <v>293</v>
      </c>
      <c r="C4140">
        <f>INDEX(Categories!C:C,MATCH(D4140,Categories!D:D,0))</f>
        <v>11</v>
      </c>
      <c r="D4140" s="88" t="s">
        <v>601</v>
      </c>
      <c r="E4140">
        <v>0</v>
      </c>
    </row>
    <row r="4141" spans="1:5" x14ac:dyDescent="0.4">
      <c r="A4141" t="s">
        <v>294</v>
      </c>
      <c r="B4141" t="s">
        <v>293</v>
      </c>
      <c r="C4141">
        <f>INDEX(Categories!C:C,MATCH(D4141,Categories!D:D,0))</f>
        <v>12</v>
      </c>
      <c r="D4141" s="88" t="s">
        <v>602</v>
      </c>
      <c r="E4141">
        <v>0</v>
      </c>
    </row>
    <row r="4142" spans="1:5" x14ac:dyDescent="0.4">
      <c r="A4142" t="s">
        <v>294</v>
      </c>
      <c r="B4142" t="s">
        <v>293</v>
      </c>
      <c r="C4142">
        <f>INDEX(Categories!C:C,MATCH(D4142,Categories!D:D,0))</f>
        <v>13</v>
      </c>
      <c r="D4142" s="88" t="s">
        <v>604</v>
      </c>
      <c r="E4142">
        <v>0</v>
      </c>
    </row>
    <row r="4143" spans="1:5" x14ac:dyDescent="0.4">
      <c r="A4143" t="s">
        <v>294</v>
      </c>
      <c r="B4143" t="s">
        <v>293</v>
      </c>
      <c r="C4143">
        <f>INDEX(Categories!C:C,MATCH(D4143,Categories!D:D,0))</f>
        <v>14</v>
      </c>
      <c r="D4143" s="88" t="s">
        <v>41</v>
      </c>
      <c r="E4143">
        <v>0</v>
      </c>
    </row>
    <row r="4144" spans="1:5" x14ac:dyDescent="0.4">
      <c r="A4144" t="s">
        <v>294</v>
      </c>
      <c r="B4144" t="s">
        <v>293</v>
      </c>
      <c r="C4144">
        <f>INDEX(Categories!C:C,MATCH(D4144,Categories!D:D,0))</f>
        <v>19</v>
      </c>
      <c r="D4144" s="88" t="s">
        <v>48</v>
      </c>
      <c r="E4144">
        <v>0</v>
      </c>
    </row>
    <row r="4145" spans="1:5" x14ac:dyDescent="0.4">
      <c r="A4145" t="s">
        <v>294</v>
      </c>
      <c r="B4145" t="s">
        <v>293</v>
      </c>
      <c r="C4145">
        <f>INDEX(Categories!C:C,MATCH(D4145,Categories!D:D,0))</f>
        <v>26</v>
      </c>
      <c r="D4145" s="88" t="s">
        <v>57</v>
      </c>
      <c r="E4145">
        <v>0</v>
      </c>
    </row>
    <row r="4146" spans="1:5" x14ac:dyDescent="0.4">
      <c r="A4146" t="s">
        <v>294</v>
      </c>
      <c r="B4146" t="s">
        <v>293</v>
      </c>
      <c r="C4146">
        <f>INDEX(Categories!C:C,MATCH(D4146,Categories!D:D,0))</f>
        <v>27</v>
      </c>
      <c r="D4146" s="88" t="s">
        <v>58</v>
      </c>
      <c r="E4146">
        <v>0</v>
      </c>
    </row>
    <row r="4147" spans="1:5" x14ac:dyDescent="0.4">
      <c r="A4147" t="s">
        <v>294</v>
      </c>
      <c r="B4147" t="s">
        <v>293</v>
      </c>
      <c r="C4147">
        <f>INDEX(Categories!C:C,MATCH(D4147,Categories!D:D,0))</f>
        <v>28</v>
      </c>
      <c r="D4147" s="88" t="s">
        <v>59</v>
      </c>
      <c r="E4147">
        <v>0</v>
      </c>
    </row>
    <row r="4148" spans="1:5" x14ac:dyDescent="0.4">
      <c r="A4148" t="s">
        <v>294</v>
      </c>
      <c r="B4148" t="s">
        <v>293</v>
      </c>
      <c r="C4148">
        <f>INDEX(Categories!C:C,MATCH(D4148,Categories!D:D,0))</f>
        <v>29</v>
      </c>
      <c r="D4148" s="88" t="s">
        <v>92</v>
      </c>
      <c r="E4148">
        <v>2500</v>
      </c>
    </row>
    <row r="4149" spans="1:5" x14ac:dyDescent="0.4">
      <c r="A4149" t="s">
        <v>296</v>
      </c>
      <c r="B4149" t="s">
        <v>295</v>
      </c>
      <c r="C4149">
        <f>INDEX(Categories!C:C,MATCH(D4149,Categories!D:D,0))</f>
        <v>1</v>
      </c>
      <c r="D4149" s="88" t="s">
        <v>595</v>
      </c>
      <c r="E4149">
        <v>0</v>
      </c>
    </row>
    <row r="4150" spans="1:5" x14ac:dyDescent="0.4">
      <c r="A4150" t="s">
        <v>296</v>
      </c>
      <c r="B4150" t="s">
        <v>295</v>
      </c>
      <c r="C4150">
        <f>INDEX(Categories!C:C,MATCH(D4150,Categories!D:D,0))</f>
        <v>2</v>
      </c>
      <c r="D4150" s="88" t="s">
        <v>597</v>
      </c>
      <c r="E4150">
        <v>4985</v>
      </c>
    </row>
    <row r="4151" spans="1:5" x14ac:dyDescent="0.4">
      <c r="A4151" t="s">
        <v>296</v>
      </c>
      <c r="B4151" t="s">
        <v>295</v>
      </c>
      <c r="C4151">
        <f>INDEX(Categories!C:C,MATCH(D4151,Categories!D:D,0))</f>
        <v>3</v>
      </c>
      <c r="D4151" s="88" t="s">
        <v>30</v>
      </c>
      <c r="E4151">
        <v>0</v>
      </c>
    </row>
    <row r="4152" spans="1:5" x14ac:dyDescent="0.4">
      <c r="A4152" t="s">
        <v>296</v>
      </c>
      <c r="B4152" t="s">
        <v>295</v>
      </c>
      <c r="C4152">
        <f>INDEX(Categories!C:C,MATCH(D4152,Categories!D:D,0))</f>
        <v>4</v>
      </c>
      <c r="D4152" s="88" t="s">
        <v>31</v>
      </c>
      <c r="E4152">
        <v>0</v>
      </c>
    </row>
    <row r="4153" spans="1:5" x14ac:dyDescent="0.4">
      <c r="A4153" t="s">
        <v>296</v>
      </c>
      <c r="B4153" t="s">
        <v>295</v>
      </c>
      <c r="C4153">
        <f>INDEX(Categories!C:C,MATCH(D4153,Categories!D:D,0))</f>
        <v>6</v>
      </c>
      <c r="D4153" s="88" t="s">
        <v>34</v>
      </c>
      <c r="E4153">
        <v>29382</v>
      </c>
    </row>
    <row r="4154" spans="1:5" x14ac:dyDescent="0.4">
      <c r="A4154" t="s">
        <v>296</v>
      </c>
      <c r="B4154" t="s">
        <v>295</v>
      </c>
      <c r="C4154">
        <f>INDEX(Categories!C:C,MATCH(D4154,Categories!D:D,0))</f>
        <v>7</v>
      </c>
      <c r="D4154" s="88" t="s">
        <v>35</v>
      </c>
      <c r="E4154">
        <v>45879</v>
      </c>
    </row>
    <row r="4155" spans="1:5" x14ac:dyDescent="0.4">
      <c r="A4155" t="s">
        <v>296</v>
      </c>
      <c r="B4155" t="s">
        <v>295</v>
      </c>
      <c r="C4155">
        <f>INDEX(Categories!C:C,MATCH(D4155,Categories!D:D,0))</f>
        <v>10</v>
      </c>
      <c r="D4155" s="88" t="s">
        <v>38</v>
      </c>
      <c r="E4155">
        <v>53440</v>
      </c>
    </row>
    <row r="4156" spans="1:5" x14ac:dyDescent="0.4">
      <c r="A4156" t="s">
        <v>296</v>
      </c>
      <c r="B4156" t="s">
        <v>295</v>
      </c>
      <c r="C4156">
        <f>INDEX(Categories!C:C,MATCH(D4156,Categories!D:D,0))</f>
        <v>15</v>
      </c>
      <c r="D4156" s="88" t="s">
        <v>42</v>
      </c>
      <c r="E4156">
        <v>0</v>
      </c>
    </row>
    <row r="4157" spans="1:5" x14ac:dyDescent="0.4">
      <c r="A4157" t="s">
        <v>296</v>
      </c>
      <c r="B4157" t="s">
        <v>295</v>
      </c>
      <c r="C4157">
        <f>INDEX(Categories!C:C,MATCH(D4157,Categories!D:D,0))</f>
        <v>16</v>
      </c>
      <c r="D4157" s="88" t="s">
        <v>45</v>
      </c>
      <c r="E4157">
        <v>40422</v>
      </c>
    </row>
    <row r="4158" spans="1:5" x14ac:dyDescent="0.4">
      <c r="A4158" t="s">
        <v>296</v>
      </c>
      <c r="B4158" t="s">
        <v>295</v>
      </c>
      <c r="C4158">
        <f>INDEX(Categories!C:C,MATCH(D4158,Categories!D:D,0))</f>
        <v>17</v>
      </c>
      <c r="D4158" s="88" t="s">
        <v>46</v>
      </c>
      <c r="E4158">
        <v>0</v>
      </c>
    </row>
    <row r="4159" spans="1:5" x14ac:dyDescent="0.4">
      <c r="A4159" t="s">
        <v>296</v>
      </c>
      <c r="B4159" t="s">
        <v>295</v>
      </c>
      <c r="C4159">
        <f>INDEX(Categories!C:C,MATCH(D4159,Categories!D:D,0))</f>
        <v>18</v>
      </c>
      <c r="D4159" s="88" t="s">
        <v>47</v>
      </c>
      <c r="E4159">
        <v>0</v>
      </c>
    </row>
    <row r="4160" spans="1:5" x14ac:dyDescent="0.4">
      <c r="A4160" t="s">
        <v>296</v>
      </c>
      <c r="B4160" t="s">
        <v>295</v>
      </c>
      <c r="C4160">
        <f>INDEX(Categories!C:C,MATCH(D4160,Categories!D:D,0))</f>
        <v>20</v>
      </c>
      <c r="D4160" s="88" t="s">
        <v>49</v>
      </c>
      <c r="E4160">
        <v>0</v>
      </c>
    </row>
    <row r="4161" spans="1:5" x14ac:dyDescent="0.4">
      <c r="A4161" t="s">
        <v>296</v>
      </c>
      <c r="B4161" t="s">
        <v>295</v>
      </c>
      <c r="C4161">
        <f>INDEX(Categories!C:C,MATCH(D4161,Categories!D:D,0))</f>
        <v>21</v>
      </c>
      <c r="D4161" s="88" t="s">
        <v>50</v>
      </c>
      <c r="E4161">
        <v>0</v>
      </c>
    </row>
    <row r="4162" spans="1:5" x14ac:dyDescent="0.4">
      <c r="A4162" t="s">
        <v>296</v>
      </c>
      <c r="B4162" t="s">
        <v>295</v>
      </c>
      <c r="C4162">
        <f>INDEX(Categories!C:C,MATCH(D4162,Categories!D:D,0))</f>
        <v>22</v>
      </c>
      <c r="D4162" s="88" t="s">
        <v>51</v>
      </c>
      <c r="E4162">
        <v>76148</v>
      </c>
    </row>
    <row r="4163" spans="1:5" x14ac:dyDescent="0.4">
      <c r="A4163" t="s">
        <v>296</v>
      </c>
      <c r="B4163" t="s">
        <v>295</v>
      </c>
      <c r="C4163">
        <f>INDEX(Categories!C:C,MATCH(D4163,Categories!D:D,0))</f>
        <v>23</v>
      </c>
      <c r="D4163" s="88" t="s">
        <v>52</v>
      </c>
      <c r="E4163">
        <v>4000</v>
      </c>
    </row>
    <row r="4164" spans="1:5" x14ac:dyDescent="0.4">
      <c r="A4164" t="s">
        <v>296</v>
      </c>
      <c r="B4164" t="s">
        <v>295</v>
      </c>
      <c r="C4164">
        <f>INDEX(Categories!C:C,MATCH(D4164,Categories!D:D,0))</f>
        <v>24</v>
      </c>
      <c r="D4164" s="88" t="s">
        <v>53</v>
      </c>
      <c r="E4164">
        <v>0</v>
      </c>
    </row>
    <row r="4165" spans="1:5" x14ac:dyDescent="0.4">
      <c r="A4165" t="s">
        <v>296</v>
      </c>
      <c r="B4165" t="s">
        <v>295</v>
      </c>
      <c r="C4165">
        <f>INDEX(Categories!C:C,MATCH(D4165,Categories!D:D,0))</f>
        <v>25</v>
      </c>
      <c r="D4165" s="88" t="s">
        <v>56</v>
      </c>
      <c r="E4165">
        <v>6658</v>
      </c>
    </row>
    <row r="4166" spans="1:5" x14ac:dyDescent="0.4">
      <c r="A4166" t="s">
        <v>296</v>
      </c>
      <c r="B4166" t="s">
        <v>295</v>
      </c>
      <c r="C4166">
        <f>INDEX(Categories!C:C,MATCH(D4166,Categories!D:D,0))</f>
        <v>5</v>
      </c>
      <c r="D4166" s="88" t="s">
        <v>32</v>
      </c>
      <c r="E4166">
        <v>40052</v>
      </c>
    </row>
    <row r="4167" spans="1:5" x14ac:dyDescent="0.4">
      <c r="A4167" t="s">
        <v>296</v>
      </c>
      <c r="B4167" t="s">
        <v>295</v>
      </c>
      <c r="C4167">
        <f>INDEX(Categories!C:C,MATCH(D4167,Categories!D:D,0))</f>
        <v>8</v>
      </c>
      <c r="D4167" s="88" t="s">
        <v>36</v>
      </c>
      <c r="E4167">
        <v>7411</v>
      </c>
    </row>
    <row r="4168" spans="1:5" x14ac:dyDescent="0.4">
      <c r="A4168" t="s">
        <v>296</v>
      </c>
      <c r="B4168" t="s">
        <v>295</v>
      </c>
      <c r="C4168">
        <f>INDEX(Categories!C:C,MATCH(D4168,Categories!D:D,0))</f>
        <v>9</v>
      </c>
      <c r="D4168" s="88" t="s">
        <v>37</v>
      </c>
      <c r="E4168">
        <v>5200</v>
      </c>
    </row>
    <row r="4169" spans="1:5" x14ac:dyDescent="0.4">
      <c r="A4169" t="s">
        <v>296</v>
      </c>
      <c r="B4169" t="s">
        <v>295</v>
      </c>
      <c r="C4169">
        <f>INDEX(Categories!C:C,MATCH(D4169,Categories!D:D,0))</f>
        <v>11</v>
      </c>
      <c r="D4169" s="88" t="s">
        <v>601</v>
      </c>
      <c r="E4169">
        <v>7159</v>
      </c>
    </row>
    <row r="4170" spans="1:5" x14ac:dyDescent="0.4">
      <c r="A4170" t="s">
        <v>296</v>
      </c>
      <c r="B4170" t="s">
        <v>295</v>
      </c>
      <c r="C4170">
        <f>INDEX(Categories!C:C,MATCH(D4170,Categories!D:D,0))</f>
        <v>12</v>
      </c>
      <c r="D4170" s="88" t="s">
        <v>602</v>
      </c>
      <c r="E4170">
        <v>150</v>
      </c>
    </row>
    <row r="4171" spans="1:5" x14ac:dyDescent="0.4">
      <c r="A4171" t="s">
        <v>296</v>
      </c>
      <c r="B4171" t="s">
        <v>295</v>
      </c>
      <c r="C4171">
        <f>INDEX(Categories!C:C,MATCH(D4171,Categories!D:D,0))</f>
        <v>13</v>
      </c>
      <c r="D4171" s="88" t="s">
        <v>604</v>
      </c>
      <c r="E4171">
        <v>0</v>
      </c>
    </row>
    <row r="4172" spans="1:5" x14ac:dyDescent="0.4">
      <c r="A4172" t="s">
        <v>296</v>
      </c>
      <c r="B4172" t="s">
        <v>295</v>
      </c>
      <c r="C4172">
        <f>INDEX(Categories!C:C,MATCH(D4172,Categories!D:D,0))</f>
        <v>14</v>
      </c>
      <c r="D4172" s="88" t="s">
        <v>41</v>
      </c>
      <c r="E4172">
        <v>0</v>
      </c>
    </row>
    <row r="4173" spans="1:5" x14ac:dyDescent="0.4">
      <c r="A4173" t="s">
        <v>296</v>
      </c>
      <c r="B4173" t="s">
        <v>295</v>
      </c>
      <c r="C4173">
        <f>INDEX(Categories!C:C,MATCH(D4173,Categories!D:D,0))</f>
        <v>19</v>
      </c>
      <c r="D4173" s="88" t="s">
        <v>48</v>
      </c>
      <c r="E4173">
        <v>0</v>
      </c>
    </row>
    <row r="4174" spans="1:5" x14ac:dyDescent="0.4">
      <c r="A4174" t="s">
        <v>296</v>
      </c>
      <c r="B4174" t="s">
        <v>295</v>
      </c>
      <c r="C4174">
        <f>INDEX(Categories!C:C,MATCH(D4174,Categories!D:D,0))</f>
        <v>26</v>
      </c>
      <c r="D4174" s="88" t="s">
        <v>57</v>
      </c>
      <c r="E4174">
        <v>0</v>
      </c>
    </row>
    <row r="4175" spans="1:5" x14ac:dyDescent="0.4">
      <c r="A4175" t="s">
        <v>296</v>
      </c>
      <c r="B4175" t="s">
        <v>295</v>
      </c>
      <c r="C4175">
        <f>INDEX(Categories!C:C,MATCH(D4175,Categories!D:D,0))</f>
        <v>27</v>
      </c>
      <c r="D4175" s="88" t="s">
        <v>58</v>
      </c>
      <c r="E4175">
        <v>0</v>
      </c>
    </row>
    <row r="4176" spans="1:5" x14ac:dyDescent="0.4">
      <c r="A4176" t="s">
        <v>296</v>
      </c>
      <c r="B4176" t="s">
        <v>295</v>
      </c>
      <c r="C4176">
        <f>INDEX(Categories!C:C,MATCH(D4176,Categories!D:D,0))</f>
        <v>28</v>
      </c>
      <c r="D4176" s="88" t="s">
        <v>59</v>
      </c>
      <c r="E4176">
        <v>0</v>
      </c>
    </row>
    <row r="4177" spans="1:5" x14ac:dyDescent="0.4">
      <c r="A4177" t="s">
        <v>296</v>
      </c>
      <c r="B4177" t="s">
        <v>295</v>
      </c>
      <c r="C4177">
        <f>INDEX(Categories!C:C,MATCH(D4177,Categories!D:D,0))</f>
        <v>29</v>
      </c>
      <c r="D4177" s="88" t="s">
        <v>92</v>
      </c>
      <c r="E4177">
        <v>474799</v>
      </c>
    </row>
    <row r="4178" spans="1:5" x14ac:dyDescent="0.4">
      <c r="A4178" t="s">
        <v>787</v>
      </c>
      <c r="B4178" t="s">
        <v>788</v>
      </c>
      <c r="C4178">
        <f>INDEX(Categories!C:C,MATCH(D4178,Categories!D:D,0))</f>
        <v>1</v>
      </c>
      <c r="D4178" s="88" t="s">
        <v>595</v>
      </c>
      <c r="E4178">
        <v>0</v>
      </c>
    </row>
    <row r="4179" spans="1:5" x14ac:dyDescent="0.4">
      <c r="A4179" t="s">
        <v>787</v>
      </c>
      <c r="B4179" t="s">
        <v>788</v>
      </c>
      <c r="C4179">
        <f>INDEX(Categories!C:C,MATCH(D4179,Categories!D:D,0))</f>
        <v>2</v>
      </c>
      <c r="D4179" s="88" t="s">
        <v>597</v>
      </c>
      <c r="E4179">
        <v>0</v>
      </c>
    </row>
    <row r="4180" spans="1:5" x14ac:dyDescent="0.4">
      <c r="A4180" t="s">
        <v>787</v>
      </c>
      <c r="B4180" t="s">
        <v>788</v>
      </c>
      <c r="C4180">
        <f>INDEX(Categories!C:C,MATCH(D4180,Categories!D:D,0))</f>
        <v>3</v>
      </c>
      <c r="D4180" s="88" t="s">
        <v>30</v>
      </c>
      <c r="E4180">
        <v>0</v>
      </c>
    </row>
    <row r="4181" spans="1:5" x14ac:dyDescent="0.4">
      <c r="A4181" t="s">
        <v>787</v>
      </c>
      <c r="B4181" t="s">
        <v>788</v>
      </c>
      <c r="C4181">
        <f>INDEX(Categories!C:C,MATCH(D4181,Categories!D:D,0))</f>
        <v>4</v>
      </c>
      <c r="D4181" s="88" t="s">
        <v>31</v>
      </c>
      <c r="E4181">
        <v>0</v>
      </c>
    </row>
    <row r="4182" spans="1:5" x14ac:dyDescent="0.4">
      <c r="A4182" t="s">
        <v>787</v>
      </c>
      <c r="B4182" t="s">
        <v>788</v>
      </c>
      <c r="C4182">
        <f>INDEX(Categories!C:C,MATCH(D4182,Categories!D:D,0))</f>
        <v>6</v>
      </c>
      <c r="D4182" s="88" t="s">
        <v>34</v>
      </c>
      <c r="E4182">
        <v>0</v>
      </c>
    </row>
    <row r="4183" spans="1:5" x14ac:dyDescent="0.4">
      <c r="A4183" t="s">
        <v>787</v>
      </c>
      <c r="B4183" t="s">
        <v>788</v>
      </c>
      <c r="C4183">
        <f>INDEX(Categories!C:C,MATCH(D4183,Categories!D:D,0))</f>
        <v>7</v>
      </c>
      <c r="D4183" s="88" t="s">
        <v>35</v>
      </c>
      <c r="E4183">
        <v>0</v>
      </c>
    </row>
    <row r="4184" spans="1:5" x14ac:dyDescent="0.4">
      <c r="A4184" t="s">
        <v>787</v>
      </c>
      <c r="B4184" t="s">
        <v>788</v>
      </c>
      <c r="C4184">
        <f>INDEX(Categories!C:C,MATCH(D4184,Categories!D:D,0))</f>
        <v>10</v>
      </c>
      <c r="D4184" s="88" t="s">
        <v>38</v>
      </c>
      <c r="E4184">
        <v>0</v>
      </c>
    </row>
    <row r="4185" spans="1:5" x14ac:dyDescent="0.4">
      <c r="A4185" t="s">
        <v>787</v>
      </c>
      <c r="B4185" t="s">
        <v>788</v>
      </c>
      <c r="C4185">
        <f>INDEX(Categories!C:C,MATCH(D4185,Categories!D:D,0))</f>
        <v>15</v>
      </c>
      <c r="D4185" s="88" t="s">
        <v>42</v>
      </c>
      <c r="E4185">
        <v>0</v>
      </c>
    </row>
    <row r="4186" spans="1:5" x14ac:dyDescent="0.4">
      <c r="A4186" t="s">
        <v>787</v>
      </c>
      <c r="B4186" t="s">
        <v>788</v>
      </c>
      <c r="C4186">
        <f>INDEX(Categories!C:C,MATCH(D4186,Categories!D:D,0))</f>
        <v>16</v>
      </c>
      <c r="D4186" s="88" t="s">
        <v>45</v>
      </c>
      <c r="E4186">
        <v>0</v>
      </c>
    </row>
    <row r="4187" spans="1:5" x14ac:dyDescent="0.4">
      <c r="A4187" t="s">
        <v>787</v>
      </c>
      <c r="B4187" t="s">
        <v>788</v>
      </c>
      <c r="C4187">
        <f>INDEX(Categories!C:C,MATCH(D4187,Categories!D:D,0))</f>
        <v>17</v>
      </c>
      <c r="D4187" s="88" t="s">
        <v>46</v>
      </c>
      <c r="E4187">
        <v>0</v>
      </c>
    </row>
    <row r="4188" spans="1:5" x14ac:dyDescent="0.4">
      <c r="A4188" t="s">
        <v>787</v>
      </c>
      <c r="B4188" t="s">
        <v>788</v>
      </c>
      <c r="C4188">
        <f>INDEX(Categories!C:C,MATCH(D4188,Categories!D:D,0))</f>
        <v>18</v>
      </c>
      <c r="D4188" s="88" t="s">
        <v>47</v>
      </c>
      <c r="E4188">
        <v>0</v>
      </c>
    </row>
    <row r="4189" spans="1:5" x14ac:dyDescent="0.4">
      <c r="A4189" t="s">
        <v>787</v>
      </c>
      <c r="B4189" t="s">
        <v>788</v>
      </c>
      <c r="C4189">
        <f>INDEX(Categories!C:C,MATCH(D4189,Categories!D:D,0))</f>
        <v>20</v>
      </c>
      <c r="D4189" s="88" t="s">
        <v>49</v>
      </c>
      <c r="E4189">
        <v>0</v>
      </c>
    </row>
    <row r="4190" spans="1:5" x14ac:dyDescent="0.4">
      <c r="A4190" t="s">
        <v>787</v>
      </c>
      <c r="B4190" t="s">
        <v>788</v>
      </c>
      <c r="C4190">
        <f>INDEX(Categories!C:C,MATCH(D4190,Categories!D:D,0))</f>
        <v>21</v>
      </c>
      <c r="D4190" s="88" t="s">
        <v>50</v>
      </c>
      <c r="E4190">
        <v>0</v>
      </c>
    </row>
    <row r="4191" spans="1:5" x14ac:dyDescent="0.4">
      <c r="A4191" t="s">
        <v>787</v>
      </c>
      <c r="B4191" t="s">
        <v>788</v>
      </c>
      <c r="C4191">
        <f>INDEX(Categories!C:C,MATCH(D4191,Categories!D:D,0))</f>
        <v>22</v>
      </c>
      <c r="D4191" s="88" t="s">
        <v>51</v>
      </c>
      <c r="E4191">
        <v>0</v>
      </c>
    </row>
    <row r="4192" spans="1:5" x14ac:dyDescent="0.4">
      <c r="A4192" t="s">
        <v>787</v>
      </c>
      <c r="B4192" t="s">
        <v>788</v>
      </c>
      <c r="C4192">
        <f>INDEX(Categories!C:C,MATCH(D4192,Categories!D:D,0))</f>
        <v>23</v>
      </c>
      <c r="D4192" s="88" t="s">
        <v>52</v>
      </c>
      <c r="E4192">
        <v>0</v>
      </c>
    </row>
    <row r="4193" spans="1:5" x14ac:dyDescent="0.4">
      <c r="A4193" t="s">
        <v>787</v>
      </c>
      <c r="B4193" t="s">
        <v>788</v>
      </c>
      <c r="C4193">
        <f>INDEX(Categories!C:C,MATCH(D4193,Categories!D:D,0))</f>
        <v>24</v>
      </c>
      <c r="D4193" s="88" t="s">
        <v>53</v>
      </c>
      <c r="E4193">
        <v>0</v>
      </c>
    </row>
    <row r="4194" spans="1:5" x14ac:dyDescent="0.4">
      <c r="A4194" t="s">
        <v>787</v>
      </c>
      <c r="B4194" t="s">
        <v>788</v>
      </c>
      <c r="C4194">
        <f>INDEX(Categories!C:C,MATCH(D4194,Categories!D:D,0))</f>
        <v>25</v>
      </c>
      <c r="D4194" s="88" t="s">
        <v>56</v>
      </c>
      <c r="E4194">
        <v>0</v>
      </c>
    </row>
    <row r="4195" spans="1:5" x14ac:dyDescent="0.4">
      <c r="A4195" t="s">
        <v>787</v>
      </c>
      <c r="B4195" t="s">
        <v>788</v>
      </c>
      <c r="C4195">
        <f>INDEX(Categories!C:C,MATCH(D4195,Categories!D:D,0))</f>
        <v>5</v>
      </c>
      <c r="D4195" s="88" t="s">
        <v>32</v>
      </c>
      <c r="E4195">
        <v>0</v>
      </c>
    </row>
    <row r="4196" spans="1:5" x14ac:dyDescent="0.4">
      <c r="A4196" t="s">
        <v>787</v>
      </c>
      <c r="B4196" t="s">
        <v>788</v>
      </c>
      <c r="C4196">
        <f>INDEX(Categories!C:C,MATCH(D4196,Categories!D:D,0))</f>
        <v>8</v>
      </c>
      <c r="D4196" s="88" t="s">
        <v>36</v>
      </c>
      <c r="E4196">
        <v>0</v>
      </c>
    </row>
    <row r="4197" spans="1:5" x14ac:dyDescent="0.4">
      <c r="A4197" t="s">
        <v>787</v>
      </c>
      <c r="B4197" t="s">
        <v>788</v>
      </c>
      <c r="C4197">
        <f>INDEX(Categories!C:C,MATCH(D4197,Categories!D:D,0))</f>
        <v>9</v>
      </c>
      <c r="D4197" s="88" t="s">
        <v>37</v>
      </c>
      <c r="E4197">
        <v>0</v>
      </c>
    </row>
    <row r="4198" spans="1:5" x14ac:dyDescent="0.4">
      <c r="A4198" t="s">
        <v>787</v>
      </c>
      <c r="B4198" t="s">
        <v>788</v>
      </c>
      <c r="C4198">
        <f>INDEX(Categories!C:C,MATCH(D4198,Categories!D:D,0))</f>
        <v>11</v>
      </c>
      <c r="D4198" s="88" t="s">
        <v>601</v>
      </c>
      <c r="E4198">
        <v>0</v>
      </c>
    </row>
    <row r="4199" spans="1:5" x14ac:dyDescent="0.4">
      <c r="A4199" t="s">
        <v>787</v>
      </c>
      <c r="B4199" t="s">
        <v>788</v>
      </c>
      <c r="C4199">
        <f>INDEX(Categories!C:C,MATCH(D4199,Categories!D:D,0))</f>
        <v>12</v>
      </c>
      <c r="D4199" s="88" t="s">
        <v>602</v>
      </c>
      <c r="E4199">
        <v>0</v>
      </c>
    </row>
    <row r="4200" spans="1:5" x14ac:dyDescent="0.4">
      <c r="A4200" t="s">
        <v>787</v>
      </c>
      <c r="B4200" t="s">
        <v>788</v>
      </c>
      <c r="C4200">
        <f>INDEX(Categories!C:C,MATCH(D4200,Categories!D:D,0))</f>
        <v>13</v>
      </c>
      <c r="D4200" s="88" t="s">
        <v>604</v>
      </c>
      <c r="E4200">
        <v>0</v>
      </c>
    </row>
    <row r="4201" spans="1:5" x14ac:dyDescent="0.4">
      <c r="A4201" t="s">
        <v>787</v>
      </c>
      <c r="B4201" t="s">
        <v>788</v>
      </c>
      <c r="C4201">
        <f>INDEX(Categories!C:C,MATCH(D4201,Categories!D:D,0))</f>
        <v>14</v>
      </c>
      <c r="D4201" s="88" t="s">
        <v>41</v>
      </c>
      <c r="E4201">
        <v>0</v>
      </c>
    </row>
    <row r="4202" spans="1:5" x14ac:dyDescent="0.4">
      <c r="A4202" t="s">
        <v>787</v>
      </c>
      <c r="B4202" t="s">
        <v>788</v>
      </c>
      <c r="C4202">
        <f>INDEX(Categories!C:C,MATCH(D4202,Categories!D:D,0))</f>
        <v>19</v>
      </c>
      <c r="D4202" s="88" t="s">
        <v>48</v>
      </c>
      <c r="E4202">
        <v>0</v>
      </c>
    </row>
    <row r="4203" spans="1:5" x14ac:dyDescent="0.4">
      <c r="A4203" t="s">
        <v>787</v>
      </c>
      <c r="B4203" t="s">
        <v>788</v>
      </c>
      <c r="C4203">
        <f>INDEX(Categories!C:C,MATCH(D4203,Categories!D:D,0))</f>
        <v>26</v>
      </c>
      <c r="D4203" s="88" t="s">
        <v>57</v>
      </c>
      <c r="E4203">
        <v>0</v>
      </c>
    </row>
    <row r="4204" spans="1:5" x14ac:dyDescent="0.4">
      <c r="A4204" t="s">
        <v>787</v>
      </c>
      <c r="B4204" t="s">
        <v>788</v>
      </c>
      <c r="C4204">
        <f>INDEX(Categories!C:C,MATCH(D4204,Categories!D:D,0))</f>
        <v>27</v>
      </c>
      <c r="D4204" s="88" t="s">
        <v>58</v>
      </c>
      <c r="E4204">
        <v>0</v>
      </c>
    </row>
    <row r="4205" spans="1:5" x14ac:dyDescent="0.4">
      <c r="A4205" t="s">
        <v>787</v>
      </c>
      <c r="B4205" t="s">
        <v>788</v>
      </c>
      <c r="C4205">
        <f>INDEX(Categories!C:C,MATCH(D4205,Categories!D:D,0))</f>
        <v>28</v>
      </c>
      <c r="D4205" s="88" t="s">
        <v>59</v>
      </c>
      <c r="E4205">
        <v>0</v>
      </c>
    </row>
    <row r="4206" spans="1:5" x14ac:dyDescent="0.4">
      <c r="A4206" t="s">
        <v>787</v>
      </c>
      <c r="B4206" t="s">
        <v>788</v>
      </c>
      <c r="C4206">
        <f>INDEX(Categories!C:C,MATCH(D4206,Categories!D:D,0))</f>
        <v>29</v>
      </c>
      <c r="D4206" s="88" t="s">
        <v>92</v>
      </c>
      <c r="E4206">
        <v>0</v>
      </c>
    </row>
    <row r="4207" spans="1:5" x14ac:dyDescent="0.4">
      <c r="A4207" t="s">
        <v>789</v>
      </c>
      <c r="B4207" t="s">
        <v>790</v>
      </c>
      <c r="C4207">
        <f>INDEX(Categories!C:C,MATCH(D4207,Categories!D:D,0))</f>
        <v>1</v>
      </c>
      <c r="D4207" s="88" t="s">
        <v>595</v>
      </c>
      <c r="E4207">
        <v>0</v>
      </c>
    </row>
    <row r="4208" spans="1:5" x14ac:dyDescent="0.4">
      <c r="A4208" t="s">
        <v>789</v>
      </c>
      <c r="B4208" t="s">
        <v>790</v>
      </c>
      <c r="C4208">
        <f>INDEX(Categories!C:C,MATCH(D4208,Categories!D:D,0))</f>
        <v>2</v>
      </c>
      <c r="D4208" s="88" t="s">
        <v>597</v>
      </c>
      <c r="E4208">
        <v>0</v>
      </c>
    </row>
    <row r="4209" spans="1:5" x14ac:dyDescent="0.4">
      <c r="A4209" t="s">
        <v>789</v>
      </c>
      <c r="B4209" t="s">
        <v>790</v>
      </c>
      <c r="C4209">
        <f>INDEX(Categories!C:C,MATCH(D4209,Categories!D:D,0))</f>
        <v>3</v>
      </c>
      <c r="D4209" s="88" t="s">
        <v>30</v>
      </c>
      <c r="E4209">
        <v>0</v>
      </c>
    </row>
    <row r="4210" spans="1:5" x14ac:dyDescent="0.4">
      <c r="A4210" t="s">
        <v>789</v>
      </c>
      <c r="B4210" t="s">
        <v>790</v>
      </c>
      <c r="C4210">
        <f>INDEX(Categories!C:C,MATCH(D4210,Categories!D:D,0))</f>
        <v>4</v>
      </c>
      <c r="D4210" s="88" t="s">
        <v>31</v>
      </c>
      <c r="E4210">
        <v>0</v>
      </c>
    </row>
    <row r="4211" spans="1:5" x14ac:dyDescent="0.4">
      <c r="A4211" t="s">
        <v>789</v>
      </c>
      <c r="B4211" t="s">
        <v>790</v>
      </c>
      <c r="C4211">
        <f>INDEX(Categories!C:C,MATCH(D4211,Categories!D:D,0))</f>
        <v>6</v>
      </c>
      <c r="D4211" s="88" t="s">
        <v>34</v>
      </c>
      <c r="E4211">
        <v>0</v>
      </c>
    </row>
    <row r="4212" spans="1:5" x14ac:dyDescent="0.4">
      <c r="A4212" t="s">
        <v>789</v>
      </c>
      <c r="B4212" t="s">
        <v>790</v>
      </c>
      <c r="C4212">
        <f>INDEX(Categories!C:C,MATCH(D4212,Categories!D:D,0))</f>
        <v>7</v>
      </c>
      <c r="D4212" s="88" t="s">
        <v>35</v>
      </c>
      <c r="E4212">
        <v>0</v>
      </c>
    </row>
    <row r="4213" spans="1:5" x14ac:dyDescent="0.4">
      <c r="A4213" t="s">
        <v>789</v>
      </c>
      <c r="B4213" t="s">
        <v>790</v>
      </c>
      <c r="C4213">
        <f>INDEX(Categories!C:C,MATCH(D4213,Categories!D:D,0))</f>
        <v>10</v>
      </c>
      <c r="D4213" s="88" t="s">
        <v>38</v>
      </c>
      <c r="E4213">
        <v>0</v>
      </c>
    </row>
    <row r="4214" spans="1:5" x14ac:dyDescent="0.4">
      <c r="A4214" t="s">
        <v>789</v>
      </c>
      <c r="B4214" t="s">
        <v>790</v>
      </c>
      <c r="C4214">
        <f>INDEX(Categories!C:C,MATCH(D4214,Categories!D:D,0))</f>
        <v>15</v>
      </c>
      <c r="D4214" s="88" t="s">
        <v>42</v>
      </c>
      <c r="E4214">
        <v>0</v>
      </c>
    </row>
    <row r="4215" spans="1:5" x14ac:dyDescent="0.4">
      <c r="A4215" t="s">
        <v>789</v>
      </c>
      <c r="B4215" t="s">
        <v>790</v>
      </c>
      <c r="C4215">
        <f>INDEX(Categories!C:C,MATCH(D4215,Categories!D:D,0))</f>
        <v>16</v>
      </c>
      <c r="D4215" s="88" t="s">
        <v>45</v>
      </c>
      <c r="E4215">
        <v>0</v>
      </c>
    </row>
    <row r="4216" spans="1:5" x14ac:dyDescent="0.4">
      <c r="A4216" t="s">
        <v>789</v>
      </c>
      <c r="B4216" t="s">
        <v>790</v>
      </c>
      <c r="C4216">
        <f>INDEX(Categories!C:C,MATCH(D4216,Categories!D:D,0))</f>
        <v>17</v>
      </c>
      <c r="D4216" s="88" t="s">
        <v>46</v>
      </c>
      <c r="E4216">
        <v>0</v>
      </c>
    </row>
    <row r="4217" spans="1:5" x14ac:dyDescent="0.4">
      <c r="A4217" t="s">
        <v>789</v>
      </c>
      <c r="B4217" t="s">
        <v>790</v>
      </c>
      <c r="C4217">
        <f>INDEX(Categories!C:C,MATCH(D4217,Categories!D:D,0))</f>
        <v>18</v>
      </c>
      <c r="D4217" s="88" t="s">
        <v>47</v>
      </c>
      <c r="E4217">
        <v>0</v>
      </c>
    </row>
    <row r="4218" spans="1:5" x14ac:dyDescent="0.4">
      <c r="A4218" t="s">
        <v>789</v>
      </c>
      <c r="B4218" t="s">
        <v>790</v>
      </c>
      <c r="C4218">
        <f>INDEX(Categories!C:C,MATCH(D4218,Categories!D:D,0))</f>
        <v>20</v>
      </c>
      <c r="D4218" s="88" t="s">
        <v>49</v>
      </c>
      <c r="E4218">
        <v>0</v>
      </c>
    </row>
    <row r="4219" spans="1:5" x14ac:dyDescent="0.4">
      <c r="A4219" t="s">
        <v>789</v>
      </c>
      <c r="B4219" t="s">
        <v>790</v>
      </c>
      <c r="C4219">
        <f>INDEX(Categories!C:C,MATCH(D4219,Categories!D:D,0))</f>
        <v>21</v>
      </c>
      <c r="D4219" s="88" t="s">
        <v>50</v>
      </c>
      <c r="E4219">
        <v>0</v>
      </c>
    </row>
    <row r="4220" spans="1:5" x14ac:dyDescent="0.4">
      <c r="A4220" t="s">
        <v>789</v>
      </c>
      <c r="B4220" t="s">
        <v>790</v>
      </c>
      <c r="C4220">
        <f>INDEX(Categories!C:C,MATCH(D4220,Categories!D:D,0))</f>
        <v>22</v>
      </c>
      <c r="D4220" s="88" t="s">
        <v>51</v>
      </c>
      <c r="E4220">
        <v>0</v>
      </c>
    </row>
    <row r="4221" spans="1:5" x14ac:dyDescent="0.4">
      <c r="A4221" t="s">
        <v>789</v>
      </c>
      <c r="B4221" t="s">
        <v>790</v>
      </c>
      <c r="C4221">
        <f>INDEX(Categories!C:C,MATCH(D4221,Categories!D:D,0))</f>
        <v>23</v>
      </c>
      <c r="D4221" s="88" t="s">
        <v>52</v>
      </c>
      <c r="E4221">
        <v>0</v>
      </c>
    </row>
    <row r="4222" spans="1:5" x14ac:dyDescent="0.4">
      <c r="A4222" t="s">
        <v>789</v>
      </c>
      <c r="B4222" t="s">
        <v>790</v>
      </c>
      <c r="C4222">
        <f>INDEX(Categories!C:C,MATCH(D4222,Categories!D:D,0))</f>
        <v>24</v>
      </c>
      <c r="D4222" s="88" t="s">
        <v>53</v>
      </c>
      <c r="E4222">
        <v>0</v>
      </c>
    </row>
    <row r="4223" spans="1:5" x14ac:dyDescent="0.4">
      <c r="A4223" t="s">
        <v>789</v>
      </c>
      <c r="B4223" t="s">
        <v>790</v>
      </c>
      <c r="C4223">
        <f>INDEX(Categories!C:C,MATCH(D4223,Categories!D:D,0))</f>
        <v>25</v>
      </c>
      <c r="D4223" s="88" t="s">
        <v>56</v>
      </c>
      <c r="E4223">
        <v>0</v>
      </c>
    </row>
    <row r="4224" spans="1:5" x14ac:dyDescent="0.4">
      <c r="A4224" t="s">
        <v>789</v>
      </c>
      <c r="B4224" t="s">
        <v>790</v>
      </c>
      <c r="C4224">
        <f>INDEX(Categories!C:C,MATCH(D4224,Categories!D:D,0))</f>
        <v>5</v>
      </c>
      <c r="D4224" s="88" t="s">
        <v>32</v>
      </c>
      <c r="E4224">
        <v>0</v>
      </c>
    </row>
    <row r="4225" spans="1:5" x14ac:dyDescent="0.4">
      <c r="A4225" t="s">
        <v>789</v>
      </c>
      <c r="B4225" t="s">
        <v>790</v>
      </c>
      <c r="C4225">
        <f>INDEX(Categories!C:C,MATCH(D4225,Categories!D:D,0))</f>
        <v>8</v>
      </c>
      <c r="D4225" s="88" t="s">
        <v>36</v>
      </c>
      <c r="E4225">
        <v>0</v>
      </c>
    </row>
    <row r="4226" spans="1:5" x14ac:dyDescent="0.4">
      <c r="A4226" t="s">
        <v>789</v>
      </c>
      <c r="B4226" t="s">
        <v>790</v>
      </c>
      <c r="C4226">
        <f>INDEX(Categories!C:C,MATCH(D4226,Categories!D:D,0))</f>
        <v>9</v>
      </c>
      <c r="D4226" s="88" t="s">
        <v>37</v>
      </c>
      <c r="E4226">
        <v>0</v>
      </c>
    </row>
    <row r="4227" spans="1:5" x14ac:dyDescent="0.4">
      <c r="A4227" t="s">
        <v>789</v>
      </c>
      <c r="B4227" t="s">
        <v>790</v>
      </c>
      <c r="C4227">
        <f>INDEX(Categories!C:C,MATCH(D4227,Categories!D:D,0))</f>
        <v>11</v>
      </c>
      <c r="D4227" s="88" t="s">
        <v>601</v>
      </c>
      <c r="E4227">
        <v>0</v>
      </c>
    </row>
    <row r="4228" spans="1:5" x14ac:dyDescent="0.4">
      <c r="A4228" t="s">
        <v>789</v>
      </c>
      <c r="B4228" t="s">
        <v>790</v>
      </c>
      <c r="C4228">
        <f>INDEX(Categories!C:C,MATCH(D4228,Categories!D:D,0))</f>
        <v>12</v>
      </c>
      <c r="D4228" s="88" t="s">
        <v>602</v>
      </c>
      <c r="E4228">
        <v>0</v>
      </c>
    </row>
    <row r="4229" spans="1:5" x14ac:dyDescent="0.4">
      <c r="A4229" t="s">
        <v>789</v>
      </c>
      <c r="B4229" t="s">
        <v>790</v>
      </c>
      <c r="C4229">
        <f>INDEX(Categories!C:C,MATCH(D4229,Categories!D:D,0))</f>
        <v>13</v>
      </c>
      <c r="D4229" s="88" t="s">
        <v>604</v>
      </c>
      <c r="E4229">
        <v>0</v>
      </c>
    </row>
    <row r="4230" spans="1:5" x14ac:dyDescent="0.4">
      <c r="A4230" t="s">
        <v>789</v>
      </c>
      <c r="B4230" t="s">
        <v>790</v>
      </c>
      <c r="C4230">
        <f>INDEX(Categories!C:C,MATCH(D4230,Categories!D:D,0))</f>
        <v>14</v>
      </c>
      <c r="D4230" s="88" t="s">
        <v>41</v>
      </c>
      <c r="E4230">
        <v>0</v>
      </c>
    </row>
    <row r="4231" spans="1:5" x14ac:dyDescent="0.4">
      <c r="A4231" t="s">
        <v>789</v>
      </c>
      <c r="B4231" t="s">
        <v>790</v>
      </c>
      <c r="C4231">
        <f>INDEX(Categories!C:C,MATCH(D4231,Categories!D:D,0))</f>
        <v>19</v>
      </c>
      <c r="D4231" s="88" t="s">
        <v>48</v>
      </c>
      <c r="E4231">
        <v>0</v>
      </c>
    </row>
    <row r="4232" spans="1:5" x14ac:dyDescent="0.4">
      <c r="A4232" t="s">
        <v>789</v>
      </c>
      <c r="B4232" t="s">
        <v>790</v>
      </c>
      <c r="C4232">
        <f>INDEX(Categories!C:C,MATCH(D4232,Categories!D:D,0))</f>
        <v>26</v>
      </c>
      <c r="D4232" s="88" t="s">
        <v>57</v>
      </c>
      <c r="E4232">
        <v>0</v>
      </c>
    </row>
    <row r="4233" spans="1:5" x14ac:dyDescent="0.4">
      <c r="A4233" t="s">
        <v>789</v>
      </c>
      <c r="B4233" t="s">
        <v>790</v>
      </c>
      <c r="C4233">
        <f>INDEX(Categories!C:C,MATCH(D4233,Categories!D:D,0))</f>
        <v>27</v>
      </c>
      <c r="D4233" s="88" t="s">
        <v>58</v>
      </c>
      <c r="E4233">
        <v>0</v>
      </c>
    </row>
    <row r="4234" spans="1:5" x14ac:dyDescent="0.4">
      <c r="A4234" t="s">
        <v>789</v>
      </c>
      <c r="B4234" t="s">
        <v>790</v>
      </c>
      <c r="C4234">
        <f>INDEX(Categories!C:C,MATCH(D4234,Categories!D:D,0))</f>
        <v>28</v>
      </c>
      <c r="D4234" s="88" t="s">
        <v>59</v>
      </c>
      <c r="E4234">
        <v>0</v>
      </c>
    </row>
    <row r="4235" spans="1:5" x14ac:dyDescent="0.4">
      <c r="A4235" t="s">
        <v>789</v>
      </c>
      <c r="B4235" t="s">
        <v>790</v>
      </c>
      <c r="C4235">
        <f>INDEX(Categories!C:C,MATCH(D4235,Categories!D:D,0))</f>
        <v>29</v>
      </c>
      <c r="D4235" s="88" t="s">
        <v>92</v>
      </c>
      <c r="E4235">
        <v>0</v>
      </c>
    </row>
    <row r="4236" spans="1:5" x14ac:dyDescent="0.4">
      <c r="A4236" t="s">
        <v>791</v>
      </c>
      <c r="B4236" t="s">
        <v>792</v>
      </c>
      <c r="C4236">
        <f>INDEX(Categories!C:C,MATCH(D4236,Categories!D:D,0))</f>
        <v>1</v>
      </c>
      <c r="D4236" s="88" t="s">
        <v>595</v>
      </c>
      <c r="E4236">
        <v>0</v>
      </c>
    </row>
    <row r="4237" spans="1:5" x14ac:dyDescent="0.4">
      <c r="A4237" t="s">
        <v>791</v>
      </c>
      <c r="B4237" t="s">
        <v>792</v>
      </c>
      <c r="C4237">
        <f>INDEX(Categories!C:C,MATCH(D4237,Categories!D:D,0))</f>
        <v>2</v>
      </c>
      <c r="D4237" s="88" t="s">
        <v>597</v>
      </c>
      <c r="E4237">
        <v>0</v>
      </c>
    </row>
    <row r="4238" spans="1:5" x14ac:dyDescent="0.4">
      <c r="A4238" t="s">
        <v>791</v>
      </c>
      <c r="B4238" t="s">
        <v>792</v>
      </c>
      <c r="C4238">
        <f>INDEX(Categories!C:C,MATCH(D4238,Categories!D:D,0))</f>
        <v>3</v>
      </c>
      <c r="D4238" s="88" t="s">
        <v>30</v>
      </c>
      <c r="E4238">
        <v>0</v>
      </c>
    </row>
    <row r="4239" spans="1:5" x14ac:dyDescent="0.4">
      <c r="A4239" t="s">
        <v>791</v>
      </c>
      <c r="B4239" t="s">
        <v>792</v>
      </c>
      <c r="C4239">
        <f>INDEX(Categories!C:C,MATCH(D4239,Categories!D:D,0))</f>
        <v>4</v>
      </c>
      <c r="D4239" s="88" t="s">
        <v>31</v>
      </c>
      <c r="E4239">
        <v>0</v>
      </c>
    </row>
    <row r="4240" spans="1:5" x14ac:dyDescent="0.4">
      <c r="A4240" t="s">
        <v>791</v>
      </c>
      <c r="B4240" t="s">
        <v>792</v>
      </c>
      <c r="C4240">
        <f>INDEX(Categories!C:C,MATCH(D4240,Categories!D:D,0))</f>
        <v>6</v>
      </c>
      <c r="D4240" s="88" t="s">
        <v>34</v>
      </c>
      <c r="E4240">
        <v>0</v>
      </c>
    </row>
    <row r="4241" spans="1:5" x14ac:dyDescent="0.4">
      <c r="A4241" t="s">
        <v>791</v>
      </c>
      <c r="B4241" t="s">
        <v>792</v>
      </c>
      <c r="C4241">
        <f>INDEX(Categories!C:C,MATCH(D4241,Categories!D:D,0))</f>
        <v>7</v>
      </c>
      <c r="D4241" s="88" t="s">
        <v>35</v>
      </c>
      <c r="E4241">
        <v>0</v>
      </c>
    </row>
    <row r="4242" spans="1:5" x14ac:dyDescent="0.4">
      <c r="A4242" t="s">
        <v>791</v>
      </c>
      <c r="B4242" t="s">
        <v>792</v>
      </c>
      <c r="C4242">
        <f>INDEX(Categories!C:C,MATCH(D4242,Categories!D:D,0))</f>
        <v>10</v>
      </c>
      <c r="D4242" s="88" t="s">
        <v>38</v>
      </c>
      <c r="E4242">
        <v>0</v>
      </c>
    </row>
    <row r="4243" spans="1:5" x14ac:dyDescent="0.4">
      <c r="A4243" t="s">
        <v>791</v>
      </c>
      <c r="B4243" t="s">
        <v>792</v>
      </c>
      <c r="C4243">
        <f>INDEX(Categories!C:C,MATCH(D4243,Categories!D:D,0))</f>
        <v>15</v>
      </c>
      <c r="D4243" s="88" t="s">
        <v>42</v>
      </c>
      <c r="E4243">
        <v>0</v>
      </c>
    </row>
    <row r="4244" spans="1:5" x14ac:dyDescent="0.4">
      <c r="A4244" t="s">
        <v>791</v>
      </c>
      <c r="B4244" t="s">
        <v>792</v>
      </c>
      <c r="C4244">
        <f>INDEX(Categories!C:C,MATCH(D4244,Categories!D:D,0))</f>
        <v>16</v>
      </c>
      <c r="D4244" s="88" t="s">
        <v>45</v>
      </c>
      <c r="E4244">
        <v>0</v>
      </c>
    </row>
    <row r="4245" spans="1:5" x14ac:dyDescent="0.4">
      <c r="A4245" t="s">
        <v>791</v>
      </c>
      <c r="B4245" t="s">
        <v>792</v>
      </c>
      <c r="C4245">
        <f>INDEX(Categories!C:C,MATCH(D4245,Categories!D:D,0))</f>
        <v>17</v>
      </c>
      <c r="D4245" s="88" t="s">
        <v>46</v>
      </c>
      <c r="E4245">
        <v>0</v>
      </c>
    </row>
    <row r="4246" spans="1:5" x14ac:dyDescent="0.4">
      <c r="A4246" t="s">
        <v>791</v>
      </c>
      <c r="B4246" t="s">
        <v>792</v>
      </c>
      <c r="C4246">
        <f>INDEX(Categories!C:C,MATCH(D4246,Categories!D:D,0))</f>
        <v>18</v>
      </c>
      <c r="D4246" s="88" t="s">
        <v>47</v>
      </c>
      <c r="E4246">
        <v>0</v>
      </c>
    </row>
    <row r="4247" spans="1:5" x14ac:dyDescent="0.4">
      <c r="A4247" t="s">
        <v>791</v>
      </c>
      <c r="B4247" t="s">
        <v>792</v>
      </c>
      <c r="C4247">
        <f>INDEX(Categories!C:C,MATCH(D4247,Categories!D:D,0))</f>
        <v>20</v>
      </c>
      <c r="D4247" s="88" t="s">
        <v>49</v>
      </c>
      <c r="E4247">
        <v>0</v>
      </c>
    </row>
    <row r="4248" spans="1:5" x14ac:dyDescent="0.4">
      <c r="A4248" t="s">
        <v>791</v>
      </c>
      <c r="B4248" t="s">
        <v>792</v>
      </c>
      <c r="C4248">
        <f>INDEX(Categories!C:C,MATCH(D4248,Categories!D:D,0))</f>
        <v>21</v>
      </c>
      <c r="D4248" s="88" t="s">
        <v>50</v>
      </c>
      <c r="E4248">
        <v>0</v>
      </c>
    </row>
    <row r="4249" spans="1:5" x14ac:dyDescent="0.4">
      <c r="A4249" t="s">
        <v>791</v>
      </c>
      <c r="B4249" t="s">
        <v>792</v>
      </c>
      <c r="C4249">
        <f>INDEX(Categories!C:C,MATCH(D4249,Categories!D:D,0))</f>
        <v>22</v>
      </c>
      <c r="D4249" s="88" t="s">
        <v>51</v>
      </c>
      <c r="E4249">
        <v>0</v>
      </c>
    </row>
    <row r="4250" spans="1:5" x14ac:dyDescent="0.4">
      <c r="A4250" t="s">
        <v>791</v>
      </c>
      <c r="B4250" t="s">
        <v>792</v>
      </c>
      <c r="C4250">
        <f>INDEX(Categories!C:C,MATCH(D4250,Categories!D:D,0))</f>
        <v>23</v>
      </c>
      <c r="D4250" s="88" t="s">
        <v>52</v>
      </c>
      <c r="E4250">
        <v>0</v>
      </c>
    </row>
    <row r="4251" spans="1:5" x14ac:dyDescent="0.4">
      <c r="A4251" t="s">
        <v>791</v>
      </c>
      <c r="B4251" t="s">
        <v>792</v>
      </c>
      <c r="C4251">
        <f>INDEX(Categories!C:C,MATCH(D4251,Categories!D:D,0))</f>
        <v>24</v>
      </c>
      <c r="D4251" s="88" t="s">
        <v>53</v>
      </c>
      <c r="E4251">
        <v>0</v>
      </c>
    </row>
    <row r="4252" spans="1:5" x14ac:dyDescent="0.4">
      <c r="A4252" t="s">
        <v>791</v>
      </c>
      <c r="B4252" t="s">
        <v>792</v>
      </c>
      <c r="C4252">
        <f>INDEX(Categories!C:C,MATCH(D4252,Categories!D:D,0))</f>
        <v>25</v>
      </c>
      <c r="D4252" s="88" t="s">
        <v>56</v>
      </c>
      <c r="E4252">
        <v>0</v>
      </c>
    </row>
    <row r="4253" spans="1:5" x14ac:dyDescent="0.4">
      <c r="A4253" t="s">
        <v>791</v>
      </c>
      <c r="B4253" t="s">
        <v>792</v>
      </c>
      <c r="C4253">
        <f>INDEX(Categories!C:C,MATCH(D4253,Categories!D:D,0))</f>
        <v>5</v>
      </c>
      <c r="D4253" s="88" t="s">
        <v>32</v>
      </c>
      <c r="E4253">
        <v>0</v>
      </c>
    </row>
    <row r="4254" spans="1:5" x14ac:dyDescent="0.4">
      <c r="A4254" t="s">
        <v>791</v>
      </c>
      <c r="B4254" t="s">
        <v>792</v>
      </c>
      <c r="C4254">
        <f>INDEX(Categories!C:C,MATCH(D4254,Categories!D:D,0))</f>
        <v>8</v>
      </c>
      <c r="D4254" s="88" t="s">
        <v>36</v>
      </c>
      <c r="E4254">
        <v>0</v>
      </c>
    </row>
    <row r="4255" spans="1:5" x14ac:dyDescent="0.4">
      <c r="A4255" t="s">
        <v>791</v>
      </c>
      <c r="B4255" t="s">
        <v>792</v>
      </c>
      <c r="C4255">
        <f>INDEX(Categories!C:C,MATCH(D4255,Categories!D:D,0))</f>
        <v>9</v>
      </c>
      <c r="D4255" s="88" t="s">
        <v>37</v>
      </c>
      <c r="E4255">
        <v>0</v>
      </c>
    </row>
    <row r="4256" spans="1:5" x14ac:dyDescent="0.4">
      <c r="A4256" t="s">
        <v>791</v>
      </c>
      <c r="B4256" t="s">
        <v>792</v>
      </c>
      <c r="C4256">
        <f>INDEX(Categories!C:C,MATCH(D4256,Categories!D:D,0))</f>
        <v>11</v>
      </c>
      <c r="D4256" s="88" t="s">
        <v>601</v>
      </c>
      <c r="E4256">
        <v>0</v>
      </c>
    </row>
    <row r="4257" spans="1:5" x14ac:dyDescent="0.4">
      <c r="A4257" t="s">
        <v>791</v>
      </c>
      <c r="B4257" t="s">
        <v>792</v>
      </c>
      <c r="C4257">
        <f>INDEX(Categories!C:C,MATCH(D4257,Categories!D:D,0))</f>
        <v>12</v>
      </c>
      <c r="D4257" s="88" t="s">
        <v>602</v>
      </c>
      <c r="E4257">
        <v>0</v>
      </c>
    </row>
    <row r="4258" spans="1:5" x14ac:dyDescent="0.4">
      <c r="A4258" t="s">
        <v>791</v>
      </c>
      <c r="B4258" t="s">
        <v>792</v>
      </c>
      <c r="C4258">
        <f>INDEX(Categories!C:C,MATCH(D4258,Categories!D:D,0))</f>
        <v>13</v>
      </c>
      <c r="D4258" s="88" t="s">
        <v>604</v>
      </c>
      <c r="E4258">
        <v>0</v>
      </c>
    </row>
    <row r="4259" spans="1:5" x14ac:dyDescent="0.4">
      <c r="A4259" t="s">
        <v>791</v>
      </c>
      <c r="B4259" t="s">
        <v>792</v>
      </c>
      <c r="C4259">
        <f>INDEX(Categories!C:C,MATCH(D4259,Categories!D:D,0))</f>
        <v>14</v>
      </c>
      <c r="D4259" s="88" t="s">
        <v>41</v>
      </c>
      <c r="E4259">
        <v>0</v>
      </c>
    </row>
    <row r="4260" spans="1:5" x14ac:dyDescent="0.4">
      <c r="A4260" t="s">
        <v>791</v>
      </c>
      <c r="B4260" t="s">
        <v>792</v>
      </c>
      <c r="C4260">
        <f>INDEX(Categories!C:C,MATCH(D4260,Categories!D:D,0))</f>
        <v>19</v>
      </c>
      <c r="D4260" s="88" t="s">
        <v>48</v>
      </c>
      <c r="E4260">
        <v>0</v>
      </c>
    </row>
    <row r="4261" spans="1:5" x14ac:dyDescent="0.4">
      <c r="A4261" t="s">
        <v>791</v>
      </c>
      <c r="B4261" t="s">
        <v>792</v>
      </c>
      <c r="C4261">
        <f>INDEX(Categories!C:C,MATCH(D4261,Categories!D:D,0))</f>
        <v>26</v>
      </c>
      <c r="D4261" s="88" t="s">
        <v>57</v>
      </c>
      <c r="E4261">
        <v>0</v>
      </c>
    </row>
    <row r="4262" spans="1:5" x14ac:dyDescent="0.4">
      <c r="A4262" t="s">
        <v>791</v>
      </c>
      <c r="B4262" t="s">
        <v>792</v>
      </c>
      <c r="C4262">
        <f>INDEX(Categories!C:C,MATCH(D4262,Categories!D:D,0))</f>
        <v>27</v>
      </c>
      <c r="D4262" s="88" t="s">
        <v>58</v>
      </c>
      <c r="E4262">
        <v>0</v>
      </c>
    </row>
    <row r="4263" spans="1:5" x14ac:dyDescent="0.4">
      <c r="A4263" t="s">
        <v>791</v>
      </c>
      <c r="B4263" t="s">
        <v>792</v>
      </c>
      <c r="C4263">
        <f>INDEX(Categories!C:C,MATCH(D4263,Categories!D:D,0))</f>
        <v>28</v>
      </c>
      <c r="D4263" s="88" t="s">
        <v>59</v>
      </c>
      <c r="E4263">
        <v>0</v>
      </c>
    </row>
    <row r="4264" spans="1:5" x14ac:dyDescent="0.4">
      <c r="A4264" t="s">
        <v>791</v>
      </c>
      <c r="B4264" t="s">
        <v>792</v>
      </c>
      <c r="C4264">
        <f>INDEX(Categories!C:C,MATCH(D4264,Categories!D:D,0))</f>
        <v>29</v>
      </c>
      <c r="D4264" s="88" t="s">
        <v>92</v>
      </c>
      <c r="E4264">
        <v>0</v>
      </c>
    </row>
    <row r="4265" spans="1:5" x14ac:dyDescent="0.4">
      <c r="A4265" t="s">
        <v>299</v>
      </c>
      <c r="B4265" t="s">
        <v>298</v>
      </c>
      <c r="C4265">
        <f>INDEX(Categories!C:C,MATCH(D4265,Categories!D:D,0))</f>
        <v>1</v>
      </c>
      <c r="D4265" s="88" t="s">
        <v>595</v>
      </c>
      <c r="E4265">
        <v>13359</v>
      </c>
    </row>
    <row r="4266" spans="1:5" x14ac:dyDescent="0.4">
      <c r="A4266" t="s">
        <v>299</v>
      </c>
      <c r="B4266" t="s">
        <v>298</v>
      </c>
      <c r="C4266">
        <f>INDEX(Categories!C:C,MATCH(D4266,Categories!D:D,0))</f>
        <v>2</v>
      </c>
      <c r="D4266" s="88" t="s">
        <v>597</v>
      </c>
      <c r="E4266">
        <v>0</v>
      </c>
    </row>
    <row r="4267" spans="1:5" x14ac:dyDescent="0.4">
      <c r="A4267" t="s">
        <v>299</v>
      </c>
      <c r="B4267" t="s">
        <v>298</v>
      </c>
      <c r="C4267">
        <f>INDEX(Categories!C:C,MATCH(D4267,Categories!D:D,0))</f>
        <v>3</v>
      </c>
      <c r="D4267" s="88" t="s">
        <v>30</v>
      </c>
      <c r="E4267">
        <v>0</v>
      </c>
    </row>
    <row r="4268" spans="1:5" x14ac:dyDescent="0.4">
      <c r="A4268" t="s">
        <v>299</v>
      </c>
      <c r="B4268" t="s">
        <v>298</v>
      </c>
      <c r="C4268">
        <f>INDEX(Categories!C:C,MATCH(D4268,Categories!D:D,0))</f>
        <v>4</v>
      </c>
      <c r="D4268" s="88" t="s">
        <v>31</v>
      </c>
      <c r="E4268">
        <v>4800</v>
      </c>
    </row>
    <row r="4269" spans="1:5" x14ac:dyDescent="0.4">
      <c r="A4269" t="s">
        <v>299</v>
      </c>
      <c r="B4269" t="s">
        <v>298</v>
      </c>
      <c r="C4269">
        <f>INDEX(Categories!C:C,MATCH(D4269,Categories!D:D,0))</f>
        <v>6</v>
      </c>
      <c r="D4269" s="88" t="s">
        <v>34</v>
      </c>
      <c r="E4269">
        <v>0</v>
      </c>
    </row>
    <row r="4270" spans="1:5" x14ac:dyDescent="0.4">
      <c r="A4270" t="s">
        <v>299</v>
      </c>
      <c r="B4270" t="s">
        <v>298</v>
      </c>
      <c r="C4270">
        <f>INDEX(Categories!C:C,MATCH(D4270,Categories!D:D,0))</f>
        <v>7</v>
      </c>
      <c r="D4270" s="88" t="s">
        <v>35</v>
      </c>
      <c r="E4270">
        <v>1122</v>
      </c>
    </row>
    <row r="4271" spans="1:5" x14ac:dyDescent="0.4">
      <c r="A4271" t="s">
        <v>299</v>
      </c>
      <c r="B4271" t="s">
        <v>298</v>
      </c>
      <c r="C4271">
        <f>INDEX(Categories!C:C,MATCH(D4271,Categories!D:D,0))</f>
        <v>10</v>
      </c>
      <c r="D4271" s="88" t="s">
        <v>38</v>
      </c>
      <c r="E4271">
        <v>0</v>
      </c>
    </row>
    <row r="4272" spans="1:5" x14ac:dyDescent="0.4">
      <c r="A4272" t="s">
        <v>299</v>
      </c>
      <c r="B4272" t="s">
        <v>298</v>
      </c>
      <c r="C4272">
        <f>INDEX(Categories!C:C,MATCH(D4272,Categories!D:D,0))</f>
        <v>15</v>
      </c>
      <c r="D4272" s="88" t="s">
        <v>42</v>
      </c>
      <c r="E4272">
        <v>0</v>
      </c>
    </row>
    <row r="4273" spans="1:5" x14ac:dyDescent="0.4">
      <c r="A4273" t="s">
        <v>299</v>
      </c>
      <c r="B4273" t="s">
        <v>298</v>
      </c>
      <c r="C4273">
        <f>INDEX(Categories!C:C,MATCH(D4273,Categories!D:D,0))</f>
        <v>16</v>
      </c>
      <c r="D4273" s="88" t="s">
        <v>45</v>
      </c>
      <c r="E4273">
        <v>0</v>
      </c>
    </row>
    <row r="4274" spans="1:5" x14ac:dyDescent="0.4">
      <c r="A4274" t="s">
        <v>299</v>
      </c>
      <c r="B4274" t="s">
        <v>298</v>
      </c>
      <c r="C4274">
        <f>INDEX(Categories!C:C,MATCH(D4274,Categories!D:D,0))</f>
        <v>17</v>
      </c>
      <c r="D4274" s="88" t="s">
        <v>46</v>
      </c>
      <c r="E4274">
        <v>0</v>
      </c>
    </row>
    <row r="4275" spans="1:5" x14ac:dyDescent="0.4">
      <c r="A4275" t="s">
        <v>299</v>
      </c>
      <c r="B4275" t="s">
        <v>298</v>
      </c>
      <c r="C4275">
        <f>INDEX(Categories!C:C,MATCH(D4275,Categories!D:D,0))</f>
        <v>18</v>
      </c>
      <c r="D4275" s="88" t="s">
        <v>47</v>
      </c>
      <c r="E4275">
        <v>0</v>
      </c>
    </row>
    <row r="4276" spans="1:5" x14ac:dyDescent="0.4">
      <c r="A4276" t="s">
        <v>299</v>
      </c>
      <c r="B4276" t="s">
        <v>298</v>
      </c>
      <c r="C4276">
        <f>INDEX(Categories!C:C,MATCH(D4276,Categories!D:D,0))</f>
        <v>20</v>
      </c>
      <c r="D4276" s="88" t="s">
        <v>49</v>
      </c>
      <c r="E4276">
        <v>230</v>
      </c>
    </row>
    <row r="4277" spans="1:5" x14ac:dyDescent="0.4">
      <c r="A4277" t="s">
        <v>299</v>
      </c>
      <c r="B4277" t="s">
        <v>298</v>
      </c>
      <c r="C4277">
        <f>INDEX(Categories!C:C,MATCH(D4277,Categories!D:D,0))</f>
        <v>21</v>
      </c>
      <c r="D4277" s="88" t="s">
        <v>50</v>
      </c>
      <c r="E4277">
        <v>0</v>
      </c>
    </row>
    <row r="4278" spans="1:5" x14ac:dyDescent="0.4">
      <c r="A4278" t="s">
        <v>299</v>
      </c>
      <c r="B4278" t="s">
        <v>298</v>
      </c>
      <c r="C4278">
        <f>INDEX(Categories!C:C,MATCH(D4278,Categories!D:D,0))</f>
        <v>22</v>
      </c>
      <c r="D4278" s="88" t="s">
        <v>51</v>
      </c>
      <c r="E4278">
        <v>0</v>
      </c>
    </row>
    <row r="4279" spans="1:5" x14ac:dyDescent="0.4">
      <c r="A4279" t="s">
        <v>299</v>
      </c>
      <c r="B4279" t="s">
        <v>298</v>
      </c>
      <c r="C4279">
        <f>INDEX(Categories!C:C,MATCH(D4279,Categories!D:D,0))</f>
        <v>23</v>
      </c>
      <c r="D4279" s="88" t="s">
        <v>52</v>
      </c>
      <c r="E4279">
        <v>0</v>
      </c>
    </row>
    <row r="4280" spans="1:5" x14ac:dyDescent="0.4">
      <c r="A4280" t="s">
        <v>299</v>
      </c>
      <c r="B4280" t="s">
        <v>298</v>
      </c>
      <c r="C4280">
        <f>INDEX(Categories!C:C,MATCH(D4280,Categories!D:D,0))</f>
        <v>24</v>
      </c>
      <c r="D4280" s="88" t="s">
        <v>53</v>
      </c>
      <c r="E4280">
        <v>0</v>
      </c>
    </row>
    <row r="4281" spans="1:5" x14ac:dyDescent="0.4">
      <c r="A4281" t="s">
        <v>299</v>
      </c>
      <c r="B4281" t="s">
        <v>298</v>
      </c>
      <c r="C4281">
        <f>INDEX(Categories!C:C,MATCH(D4281,Categories!D:D,0))</f>
        <v>25</v>
      </c>
      <c r="D4281" s="88" t="s">
        <v>56</v>
      </c>
      <c r="E4281">
        <v>1069</v>
      </c>
    </row>
    <row r="4282" spans="1:5" x14ac:dyDescent="0.4">
      <c r="A4282" t="s">
        <v>299</v>
      </c>
      <c r="B4282" t="s">
        <v>298</v>
      </c>
      <c r="C4282">
        <f>INDEX(Categories!C:C,MATCH(D4282,Categories!D:D,0))</f>
        <v>5</v>
      </c>
      <c r="D4282" s="88" t="s">
        <v>32</v>
      </c>
      <c r="E4282">
        <v>3905</v>
      </c>
    </row>
    <row r="4283" spans="1:5" x14ac:dyDescent="0.4">
      <c r="A4283" t="s">
        <v>299</v>
      </c>
      <c r="B4283" t="s">
        <v>298</v>
      </c>
      <c r="C4283">
        <f>INDEX(Categories!C:C,MATCH(D4283,Categories!D:D,0))</f>
        <v>8</v>
      </c>
      <c r="D4283" s="88" t="s">
        <v>36</v>
      </c>
      <c r="E4283">
        <v>915</v>
      </c>
    </row>
    <row r="4284" spans="1:5" x14ac:dyDescent="0.4">
      <c r="A4284" t="s">
        <v>299</v>
      </c>
      <c r="B4284" t="s">
        <v>298</v>
      </c>
      <c r="C4284">
        <f>INDEX(Categories!C:C,MATCH(D4284,Categories!D:D,0))</f>
        <v>9</v>
      </c>
      <c r="D4284" s="88" t="s">
        <v>37</v>
      </c>
      <c r="E4284">
        <v>0</v>
      </c>
    </row>
    <row r="4285" spans="1:5" x14ac:dyDescent="0.4">
      <c r="A4285" t="s">
        <v>299</v>
      </c>
      <c r="B4285" t="s">
        <v>298</v>
      </c>
      <c r="C4285">
        <f>INDEX(Categories!C:C,MATCH(D4285,Categories!D:D,0))</f>
        <v>11</v>
      </c>
      <c r="D4285" s="88" t="s">
        <v>601</v>
      </c>
      <c r="E4285">
        <v>0</v>
      </c>
    </row>
    <row r="4286" spans="1:5" x14ac:dyDescent="0.4">
      <c r="A4286" t="s">
        <v>299</v>
      </c>
      <c r="B4286" t="s">
        <v>298</v>
      </c>
      <c r="C4286">
        <f>INDEX(Categories!C:C,MATCH(D4286,Categories!D:D,0))</f>
        <v>12</v>
      </c>
      <c r="D4286" s="88" t="s">
        <v>602</v>
      </c>
      <c r="E4286">
        <v>0</v>
      </c>
    </row>
    <row r="4287" spans="1:5" x14ac:dyDescent="0.4">
      <c r="A4287" t="s">
        <v>299</v>
      </c>
      <c r="B4287" t="s">
        <v>298</v>
      </c>
      <c r="C4287">
        <f>INDEX(Categories!C:C,MATCH(D4287,Categories!D:D,0))</f>
        <v>13</v>
      </c>
      <c r="D4287" s="88" t="s">
        <v>604</v>
      </c>
      <c r="E4287">
        <v>0</v>
      </c>
    </row>
    <row r="4288" spans="1:5" x14ac:dyDescent="0.4">
      <c r="A4288" t="s">
        <v>299</v>
      </c>
      <c r="B4288" t="s">
        <v>298</v>
      </c>
      <c r="C4288">
        <f>INDEX(Categories!C:C,MATCH(D4288,Categories!D:D,0))</f>
        <v>14</v>
      </c>
      <c r="D4288" s="88" t="s">
        <v>41</v>
      </c>
      <c r="E4288">
        <v>0</v>
      </c>
    </row>
    <row r="4289" spans="1:5" x14ac:dyDescent="0.4">
      <c r="A4289" t="s">
        <v>299</v>
      </c>
      <c r="B4289" t="s">
        <v>298</v>
      </c>
      <c r="C4289">
        <f>INDEX(Categories!C:C,MATCH(D4289,Categories!D:D,0))</f>
        <v>19</v>
      </c>
      <c r="D4289" s="88" t="s">
        <v>48</v>
      </c>
      <c r="E4289">
        <v>0</v>
      </c>
    </row>
    <row r="4290" spans="1:5" x14ac:dyDescent="0.4">
      <c r="A4290" t="s">
        <v>299</v>
      </c>
      <c r="B4290" t="s">
        <v>298</v>
      </c>
      <c r="C4290">
        <f>INDEX(Categories!C:C,MATCH(D4290,Categories!D:D,0))</f>
        <v>26</v>
      </c>
      <c r="D4290" s="88" t="s">
        <v>57</v>
      </c>
      <c r="E4290">
        <v>0</v>
      </c>
    </row>
    <row r="4291" spans="1:5" x14ac:dyDescent="0.4">
      <c r="A4291" t="s">
        <v>299</v>
      </c>
      <c r="B4291" t="s">
        <v>298</v>
      </c>
      <c r="C4291">
        <f>INDEX(Categories!C:C,MATCH(D4291,Categories!D:D,0))</f>
        <v>27</v>
      </c>
      <c r="D4291" s="88" t="s">
        <v>58</v>
      </c>
      <c r="E4291">
        <v>0</v>
      </c>
    </row>
    <row r="4292" spans="1:5" x14ac:dyDescent="0.4">
      <c r="A4292" t="s">
        <v>299</v>
      </c>
      <c r="B4292" t="s">
        <v>298</v>
      </c>
      <c r="C4292">
        <f>INDEX(Categories!C:C,MATCH(D4292,Categories!D:D,0))</f>
        <v>28</v>
      </c>
      <c r="D4292" s="88" t="s">
        <v>59</v>
      </c>
      <c r="E4292">
        <v>0</v>
      </c>
    </row>
    <row r="4293" spans="1:5" x14ac:dyDescent="0.4">
      <c r="A4293" t="s">
        <v>299</v>
      </c>
      <c r="B4293" t="s">
        <v>298</v>
      </c>
      <c r="C4293">
        <f>INDEX(Categories!C:C,MATCH(D4293,Categories!D:D,0))</f>
        <v>29</v>
      </c>
      <c r="D4293" s="88" t="s">
        <v>92</v>
      </c>
      <c r="E4293">
        <v>1056</v>
      </c>
    </row>
    <row r="4294" spans="1:5" x14ac:dyDescent="0.4">
      <c r="A4294" t="s">
        <v>793</v>
      </c>
      <c r="B4294" t="s">
        <v>794</v>
      </c>
      <c r="C4294">
        <f>INDEX(Categories!C:C,MATCH(D4294,Categories!D:D,0))</f>
        <v>1</v>
      </c>
      <c r="D4294" s="88" t="s">
        <v>595</v>
      </c>
      <c r="E4294">
        <v>0</v>
      </c>
    </row>
    <row r="4295" spans="1:5" x14ac:dyDescent="0.4">
      <c r="A4295" t="s">
        <v>793</v>
      </c>
      <c r="B4295" t="s">
        <v>794</v>
      </c>
      <c r="C4295">
        <f>INDEX(Categories!C:C,MATCH(D4295,Categories!D:D,0))</f>
        <v>2</v>
      </c>
      <c r="D4295" s="88" t="s">
        <v>597</v>
      </c>
      <c r="E4295">
        <v>0</v>
      </c>
    </row>
    <row r="4296" spans="1:5" x14ac:dyDescent="0.4">
      <c r="A4296" t="s">
        <v>793</v>
      </c>
      <c r="B4296" t="s">
        <v>794</v>
      </c>
      <c r="C4296">
        <f>INDEX(Categories!C:C,MATCH(D4296,Categories!D:D,0))</f>
        <v>3</v>
      </c>
      <c r="D4296" s="88" t="s">
        <v>30</v>
      </c>
      <c r="E4296">
        <v>0</v>
      </c>
    </row>
    <row r="4297" spans="1:5" x14ac:dyDescent="0.4">
      <c r="A4297" t="s">
        <v>793</v>
      </c>
      <c r="B4297" t="s">
        <v>794</v>
      </c>
      <c r="C4297">
        <f>INDEX(Categories!C:C,MATCH(D4297,Categories!D:D,0))</f>
        <v>4</v>
      </c>
      <c r="D4297" s="88" t="s">
        <v>31</v>
      </c>
      <c r="E4297">
        <v>0</v>
      </c>
    </row>
    <row r="4298" spans="1:5" x14ac:dyDescent="0.4">
      <c r="A4298" t="s">
        <v>793</v>
      </c>
      <c r="B4298" t="s">
        <v>794</v>
      </c>
      <c r="C4298">
        <f>INDEX(Categories!C:C,MATCH(D4298,Categories!D:D,0))</f>
        <v>6</v>
      </c>
      <c r="D4298" s="88" t="s">
        <v>34</v>
      </c>
      <c r="E4298">
        <v>0</v>
      </c>
    </row>
    <row r="4299" spans="1:5" x14ac:dyDescent="0.4">
      <c r="A4299" t="s">
        <v>793</v>
      </c>
      <c r="B4299" t="s">
        <v>794</v>
      </c>
      <c r="C4299">
        <f>INDEX(Categories!C:C,MATCH(D4299,Categories!D:D,0))</f>
        <v>7</v>
      </c>
      <c r="D4299" s="88" t="s">
        <v>35</v>
      </c>
      <c r="E4299">
        <v>0</v>
      </c>
    </row>
    <row r="4300" spans="1:5" x14ac:dyDescent="0.4">
      <c r="A4300" t="s">
        <v>793</v>
      </c>
      <c r="B4300" t="s">
        <v>794</v>
      </c>
      <c r="C4300">
        <f>INDEX(Categories!C:C,MATCH(D4300,Categories!D:D,0))</f>
        <v>10</v>
      </c>
      <c r="D4300" s="88" t="s">
        <v>38</v>
      </c>
      <c r="E4300">
        <v>0</v>
      </c>
    </row>
    <row r="4301" spans="1:5" x14ac:dyDescent="0.4">
      <c r="A4301" t="s">
        <v>793</v>
      </c>
      <c r="B4301" t="s">
        <v>794</v>
      </c>
      <c r="C4301">
        <f>INDEX(Categories!C:C,MATCH(D4301,Categories!D:D,0))</f>
        <v>15</v>
      </c>
      <c r="D4301" s="88" t="s">
        <v>42</v>
      </c>
      <c r="E4301">
        <v>0</v>
      </c>
    </row>
    <row r="4302" spans="1:5" x14ac:dyDescent="0.4">
      <c r="A4302" t="s">
        <v>793</v>
      </c>
      <c r="B4302" t="s">
        <v>794</v>
      </c>
      <c r="C4302">
        <f>INDEX(Categories!C:C,MATCH(D4302,Categories!D:D,0))</f>
        <v>16</v>
      </c>
      <c r="D4302" s="88" t="s">
        <v>45</v>
      </c>
      <c r="E4302">
        <v>0</v>
      </c>
    </row>
    <row r="4303" spans="1:5" x14ac:dyDescent="0.4">
      <c r="A4303" t="s">
        <v>793</v>
      </c>
      <c r="B4303" t="s">
        <v>794</v>
      </c>
      <c r="C4303">
        <f>INDEX(Categories!C:C,MATCH(D4303,Categories!D:D,0))</f>
        <v>17</v>
      </c>
      <c r="D4303" s="88" t="s">
        <v>46</v>
      </c>
      <c r="E4303">
        <v>0</v>
      </c>
    </row>
    <row r="4304" spans="1:5" x14ac:dyDescent="0.4">
      <c r="A4304" t="s">
        <v>793</v>
      </c>
      <c r="B4304" t="s">
        <v>794</v>
      </c>
      <c r="C4304">
        <f>INDEX(Categories!C:C,MATCH(D4304,Categories!D:D,0))</f>
        <v>18</v>
      </c>
      <c r="D4304" s="88" t="s">
        <v>47</v>
      </c>
      <c r="E4304">
        <v>0</v>
      </c>
    </row>
    <row r="4305" spans="1:5" x14ac:dyDescent="0.4">
      <c r="A4305" t="s">
        <v>793</v>
      </c>
      <c r="B4305" t="s">
        <v>794</v>
      </c>
      <c r="C4305">
        <f>INDEX(Categories!C:C,MATCH(D4305,Categories!D:D,0))</f>
        <v>20</v>
      </c>
      <c r="D4305" s="88" t="s">
        <v>49</v>
      </c>
      <c r="E4305">
        <v>0</v>
      </c>
    </row>
    <row r="4306" spans="1:5" x14ac:dyDescent="0.4">
      <c r="A4306" t="s">
        <v>793</v>
      </c>
      <c r="B4306" t="s">
        <v>794</v>
      </c>
      <c r="C4306">
        <f>INDEX(Categories!C:C,MATCH(D4306,Categories!D:D,0))</f>
        <v>21</v>
      </c>
      <c r="D4306" s="88" t="s">
        <v>50</v>
      </c>
      <c r="E4306">
        <v>0</v>
      </c>
    </row>
    <row r="4307" spans="1:5" x14ac:dyDescent="0.4">
      <c r="A4307" t="s">
        <v>793</v>
      </c>
      <c r="B4307" t="s">
        <v>794</v>
      </c>
      <c r="C4307">
        <f>INDEX(Categories!C:C,MATCH(D4307,Categories!D:D,0))</f>
        <v>22</v>
      </c>
      <c r="D4307" s="88" t="s">
        <v>51</v>
      </c>
      <c r="E4307">
        <v>0</v>
      </c>
    </row>
    <row r="4308" spans="1:5" x14ac:dyDescent="0.4">
      <c r="A4308" t="s">
        <v>793</v>
      </c>
      <c r="B4308" t="s">
        <v>794</v>
      </c>
      <c r="C4308">
        <f>INDEX(Categories!C:C,MATCH(D4308,Categories!D:D,0))</f>
        <v>23</v>
      </c>
      <c r="D4308" s="88" t="s">
        <v>52</v>
      </c>
      <c r="E4308">
        <v>0</v>
      </c>
    </row>
    <row r="4309" spans="1:5" x14ac:dyDescent="0.4">
      <c r="A4309" t="s">
        <v>793</v>
      </c>
      <c r="B4309" t="s">
        <v>794</v>
      </c>
      <c r="C4309">
        <f>INDEX(Categories!C:C,MATCH(D4309,Categories!D:D,0))</f>
        <v>24</v>
      </c>
      <c r="D4309" s="88" t="s">
        <v>53</v>
      </c>
      <c r="E4309">
        <v>0</v>
      </c>
    </row>
    <row r="4310" spans="1:5" x14ac:dyDescent="0.4">
      <c r="A4310" t="s">
        <v>793</v>
      </c>
      <c r="B4310" t="s">
        <v>794</v>
      </c>
      <c r="C4310">
        <f>INDEX(Categories!C:C,MATCH(D4310,Categories!D:D,0))</f>
        <v>25</v>
      </c>
      <c r="D4310" s="88" t="s">
        <v>56</v>
      </c>
      <c r="E4310">
        <v>0</v>
      </c>
    </row>
    <row r="4311" spans="1:5" x14ac:dyDescent="0.4">
      <c r="A4311" t="s">
        <v>793</v>
      </c>
      <c r="B4311" t="s">
        <v>794</v>
      </c>
      <c r="C4311">
        <f>INDEX(Categories!C:C,MATCH(D4311,Categories!D:D,0))</f>
        <v>5</v>
      </c>
      <c r="D4311" s="88" t="s">
        <v>32</v>
      </c>
      <c r="E4311">
        <v>0</v>
      </c>
    </row>
    <row r="4312" spans="1:5" x14ac:dyDescent="0.4">
      <c r="A4312" t="s">
        <v>793</v>
      </c>
      <c r="B4312" t="s">
        <v>794</v>
      </c>
      <c r="C4312">
        <f>INDEX(Categories!C:C,MATCH(D4312,Categories!D:D,0))</f>
        <v>8</v>
      </c>
      <c r="D4312" s="88" t="s">
        <v>36</v>
      </c>
      <c r="E4312">
        <v>0</v>
      </c>
    </row>
    <row r="4313" spans="1:5" x14ac:dyDescent="0.4">
      <c r="A4313" t="s">
        <v>793</v>
      </c>
      <c r="B4313" t="s">
        <v>794</v>
      </c>
      <c r="C4313">
        <f>INDEX(Categories!C:C,MATCH(D4313,Categories!D:D,0))</f>
        <v>9</v>
      </c>
      <c r="D4313" s="88" t="s">
        <v>37</v>
      </c>
      <c r="E4313">
        <v>0</v>
      </c>
    </row>
    <row r="4314" spans="1:5" x14ac:dyDescent="0.4">
      <c r="A4314" t="s">
        <v>793</v>
      </c>
      <c r="B4314" t="s">
        <v>794</v>
      </c>
      <c r="C4314">
        <f>INDEX(Categories!C:C,MATCH(D4314,Categories!D:D,0))</f>
        <v>11</v>
      </c>
      <c r="D4314" s="88" t="s">
        <v>601</v>
      </c>
      <c r="E4314">
        <v>0</v>
      </c>
    </row>
    <row r="4315" spans="1:5" x14ac:dyDescent="0.4">
      <c r="A4315" t="s">
        <v>793</v>
      </c>
      <c r="B4315" t="s">
        <v>794</v>
      </c>
      <c r="C4315">
        <f>INDEX(Categories!C:C,MATCH(D4315,Categories!D:D,0))</f>
        <v>12</v>
      </c>
      <c r="D4315" s="88" t="s">
        <v>602</v>
      </c>
      <c r="E4315">
        <v>0</v>
      </c>
    </row>
    <row r="4316" spans="1:5" x14ac:dyDescent="0.4">
      <c r="A4316" t="s">
        <v>793</v>
      </c>
      <c r="B4316" t="s">
        <v>794</v>
      </c>
      <c r="C4316">
        <f>INDEX(Categories!C:C,MATCH(D4316,Categories!D:D,0))</f>
        <v>13</v>
      </c>
      <c r="D4316" s="88" t="s">
        <v>604</v>
      </c>
      <c r="E4316">
        <v>0</v>
      </c>
    </row>
    <row r="4317" spans="1:5" x14ac:dyDescent="0.4">
      <c r="A4317" t="s">
        <v>793</v>
      </c>
      <c r="B4317" t="s">
        <v>794</v>
      </c>
      <c r="C4317">
        <f>INDEX(Categories!C:C,MATCH(D4317,Categories!D:D,0))</f>
        <v>14</v>
      </c>
      <c r="D4317" s="88" t="s">
        <v>41</v>
      </c>
      <c r="E4317">
        <v>0</v>
      </c>
    </row>
    <row r="4318" spans="1:5" x14ac:dyDescent="0.4">
      <c r="A4318" t="s">
        <v>793</v>
      </c>
      <c r="B4318" t="s">
        <v>794</v>
      </c>
      <c r="C4318">
        <f>INDEX(Categories!C:C,MATCH(D4318,Categories!D:D,0))</f>
        <v>19</v>
      </c>
      <c r="D4318" s="88" t="s">
        <v>48</v>
      </c>
      <c r="E4318">
        <v>0</v>
      </c>
    </row>
    <row r="4319" spans="1:5" x14ac:dyDescent="0.4">
      <c r="A4319" t="s">
        <v>793</v>
      </c>
      <c r="B4319" t="s">
        <v>794</v>
      </c>
      <c r="C4319">
        <f>INDEX(Categories!C:C,MATCH(D4319,Categories!D:D,0))</f>
        <v>26</v>
      </c>
      <c r="D4319" s="88" t="s">
        <v>57</v>
      </c>
      <c r="E4319">
        <v>0</v>
      </c>
    </row>
    <row r="4320" spans="1:5" x14ac:dyDescent="0.4">
      <c r="A4320" t="s">
        <v>793</v>
      </c>
      <c r="B4320" t="s">
        <v>794</v>
      </c>
      <c r="C4320">
        <f>INDEX(Categories!C:C,MATCH(D4320,Categories!D:D,0))</f>
        <v>27</v>
      </c>
      <c r="D4320" s="88" t="s">
        <v>58</v>
      </c>
      <c r="E4320">
        <v>0</v>
      </c>
    </row>
    <row r="4321" spans="1:5" x14ac:dyDescent="0.4">
      <c r="A4321" t="s">
        <v>793</v>
      </c>
      <c r="B4321" t="s">
        <v>794</v>
      </c>
      <c r="C4321">
        <f>INDEX(Categories!C:C,MATCH(D4321,Categories!D:D,0))</f>
        <v>28</v>
      </c>
      <c r="D4321" s="88" t="s">
        <v>59</v>
      </c>
      <c r="E4321">
        <v>0</v>
      </c>
    </row>
    <row r="4322" spans="1:5" x14ac:dyDescent="0.4">
      <c r="A4322" t="s">
        <v>793</v>
      </c>
      <c r="B4322" t="s">
        <v>794</v>
      </c>
      <c r="C4322">
        <f>INDEX(Categories!C:C,MATCH(D4322,Categories!D:D,0))</f>
        <v>29</v>
      </c>
      <c r="D4322" s="88" t="s">
        <v>92</v>
      </c>
      <c r="E4322">
        <v>0</v>
      </c>
    </row>
    <row r="4323" spans="1:5" x14ac:dyDescent="0.4">
      <c r="A4323" t="s">
        <v>795</v>
      </c>
      <c r="B4323" t="s">
        <v>796</v>
      </c>
      <c r="C4323">
        <f>INDEX(Categories!C:C,MATCH(D4323,Categories!D:D,0))</f>
        <v>1</v>
      </c>
      <c r="D4323" s="88" t="s">
        <v>595</v>
      </c>
      <c r="E4323">
        <v>1082</v>
      </c>
    </row>
    <row r="4324" spans="1:5" x14ac:dyDescent="0.4">
      <c r="A4324" t="s">
        <v>795</v>
      </c>
      <c r="B4324" t="s">
        <v>796</v>
      </c>
      <c r="C4324">
        <f>INDEX(Categories!C:C,MATCH(D4324,Categories!D:D,0))</f>
        <v>2</v>
      </c>
      <c r="D4324" s="88" t="s">
        <v>597</v>
      </c>
      <c r="E4324">
        <v>0</v>
      </c>
    </row>
    <row r="4325" spans="1:5" x14ac:dyDescent="0.4">
      <c r="A4325" t="s">
        <v>795</v>
      </c>
      <c r="B4325" t="s">
        <v>796</v>
      </c>
      <c r="C4325">
        <f>INDEX(Categories!C:C,MATCH(D4325,Categories!D:D,0))</f>
        <v>3</v>
      </c>
      <c r="D4325" s="88" t="s">
        <v>30</v>
      </c>
      <c r="E4325">
        <v>0</v>
      </c>
    </row>
    <row r="4326" spans="1:5" x14ac:dyDescent="0.4">
      <c r="A4326" t="s">
        <v>795</v>
      </c>
      <c r="B4326" t="s">
        <v>796</v>
      </c>
      <c r="C4326">
        <f>INDEX(Categories!C:C,MATCH(D4326,Categories!D:D,0))</f>
        <v>4</v>
      </c>
      <c r="D4326" s="88" t="s">
        <v>31</v>
      </c>
      <c r="E4326">
        <v>0</v>
      </c>
    </row>
    <row r="4327" spans="1:5" x14ac:dyDescent="0.4">
      <c r="A4327" t="s">
        <v>795</v>
      </c>
      <c r="B4327" t="s">
        <v>796</v>
      </c>
      <c r="C4327">
        <f>INDEX(Categories!C:C,MATCH(D4327,Categories!D:D,0))</f>
        <v>6</v>
      </c>
      <c r="D4327" s="88" t="s">
        <v>34</v>
      </c>
      <c r="E4327">
        <v>0</v>
      </c>
    </row>
    <row r="4328" spans="1:5" x14ac:dyDescent="0.4">
      <c r="A4328" t="s">
        <v>795</v>
      </c>
      <c r="B4328" t="s">
        <v>796</v>
      </c>
      <c r="C4328">
        <f>INDEX(Categories!C:C,MATCH(D4328,Categories!D:D,0))</f>
        <v>7</v>
      </c>
      <c r="D4328" s="88" t="s">
        <v>35</v>
      </c>
      <c r="E4328">
        <v>180000</v>
      </c>
    </row>
    <row r="4329" spans="1:5" x14ac:dyDescent="0.4">
      <c r="A4329" t="s">
        <v>795</v>
      </c>
      <c r="B4329" t="s">
        <v>796</v>
      </c>
      <c r="C4329">
        <f>INDEX(Categories!C:C,MATCH(D4329,Categories!D:D,0))</f>
        <v>10</v>
      </c>
      <c r="D4329" s="88" t="s">
        <v>38</v>
      </c>
      <c r="E4329">
        <v>50000</v>
      </c>
    </row>
    <row r="4330" spans="1:5" x14ac:dyDescent="0.4">
      <c r="A4330" t="s">
        <v>795</v>
      </c>
      <c r="B4330" t="s">
        <v>796</v>
      </c>
      <c r="C4330">
        <f>INDEX(Categories!C:C,MATCH(D4330,Categories!D:D,0))</f>
        <v>15</v>
      </c>
      <c r="D4330" s="88" t="s">
        <v>42</v>
      </c>
      <c r="E4330">
        <v>0</v>
      </c>
    </row>
    <row r="4331" spans="1:5" x14ac:dyDescent="0.4">
      <c r="A4331" t="s">
        <v>795</v>
      </c>
      <c r="B4331" t="s">
        <v>796</v>
      </c>
      <c r="C4331">
        <f>INDEX(Categories!C:C,MATCH(D4331,Categories!D:D,0))</f>
        <v>16</v>
      </c>
      <c r="D4331" s="88" t="s">
        <v>45</v>
      </c>
      <c r="E4331">
        <v>0</v>
      </c>
    </row>
    <row r="4332" spans="1:5" x14ac:dyDescent="0.4">
      <c r="A4332" t="s">
        <v>795</v>
      </c>
      <c r="B4332" t="s">
        <v>796</v>
      </c>
      <c r="C4332">
        <f>INDEX(Categories!C:C,MATCH(D4332,Categories!D:D,0))</f>
        <v>17</v>
      </c>
      <c r="D4332" s="88" t="s">
        <v>46</v>
      </c>
      <c r="E4332">
        <v>0</v>
      </c>
    </row>
    <row r="4333" spans="1:5" x14ac:dyDescent="0.4">
      <c r="A4333" t="s">
        <v>795</v>
      </c>
      <c r="B4333" t="s">
        <v>796</v>
      </c>
      <c r="C4333">
        <f>INDEX(Categories!C:C,MATCH(D4333,Categories!D:D,0))</f>
        <v>18</v>
      </c>
      <c r="D4333" s="88" t="s">
        <v>47</v>
      </c>
      <c r="E4333">
        <v>0</v>
      </c>
    </row>
    <row r="4334" spans="1:5" x14ac:dyDescent="0.4">
      <c r="A4334" t="s">
        <v>795</v>
      </c>
      <c r="B4334" t="s">
        <v>796</v>
      </c>
      <c r="C4334">
        <f>INDEX(Categories!C:C,MATCH(D4334,Categories!D:D,0))</f>
        <v>20</v>
      </c>
      <c r="D4334" s="88" t="s">
        <v>49</v>
      </c>
      <c r="E4334">
        <v>0</v>
      </c>
    </row>
    <row r="4335" spans="1:5" x14ac:dyDescent="0.4">
      <c r="A4335" t="s">
        <v>795</v>
      </c>
      <c r="B4335" t="s">
        <v>796</v>
      </c>
      <c r="C4335">
        <f>INDEX(Categories!C:C,MATCH(D4335,Categories!D:D,0))</f>
        <v>21</v>
      </c>
      <c r="D4335" s="88" t="s">
        <v>50</v>
      </c>
      <c r="E4335">
        <v>0</v>
      </c>
    </row>
    <row r="4336" spans="1:5" x14ac:dyDescent="0.4">
      <c r="A4336" t="s">
        <v>795</v>
      </c>
      <c r="B4336" t="s">
        <v>796</v>
      </c>
      <c r="C4336">
        <f>INDEX(Categories!C:C,MATCH(D4336,Categories!D:D,0))</f>
        <v>22</v>
      </c>
      <c r="D4336" s="88" t="s">
        <v>51</v>
      </c>
      <c r="E4336">
        <v>2500</v>
      </c>
    </row>
    <row r="4337" spans="1:5" x14ac:dyDescent="0.4">
      <c r="A4337" t="s">
        <v>795</v>
      </c>
      <c r="B4337" t="s">
        <v>796</v>
      </c>
      <c r="C4337">
        <f>INDEX(Categories!C:C,MATCH(D4337,Categories!D:D,0))</f>
        <v>23</v>
      </c>
      <c r="D4337" s="88" t="s">
        <v>52</v>
      </c>
      <c r="E4337">
        <v>0</v>
      </c>
    </row>
    <row r="4338" spans="1:5" x14ac:dyDescent="0.4">
      <c r="A4338" t="s">
        <v>795</v>
      </c>
      <c r="B4338" t="s">
        <v>796</v>
      </c>
      <c r="C4338">
        <f>INDEX(Categories!C:C,MATCH(D4338,Categories!D:D,0))</f>
        <v>24</v>
      </c>
      <c r="D4338" s="88" t="s">
        <v>53</v>
      </c>
      <c r="E4338">
        <v>2500</v>
      </c>
    </row>
    <row r="4339" spans="1:5" x14ac:dyDescent="0.4">
      <c r="A4339" t="s">
        <v>795</v>
      </c>
      <c r="B4339" t="s">
        <v>796</v>
      </c>
      <c r="C4339">
        <f>INDEX(Categories!C:C,MATCH(D4339,Categories!D:D,0))</f>
        <v>25</v>
      </c>
      <c r="D4339" s="88" t="s">
        <v>56</v>
      </c>
      <c r="E4339">
        <v>300000</v>
      </c>
    </row>
    <row r="4340" spans="1:5" x14ac:dyDescent="0.4">
      <c r="A4340" t="s">
        <v>795</v>
      </c>
      <c r="B4340" t="s">
        <v>796</v>
      </c>
      <c r="C4340">
        <f>INDEX(Categories!C:C,MATCH(D4340,Categories!D:D,0))</f>
        <v>5</v>
      </c>
      <c r="D4340" s="88" t="s">
        <v>32</v>
      </c>
      <c r="E4340">
        <v>20000</v>
      </c>
    </row>
    <row r="4341" spans="1:5" x14ac:dyDescent="0.4">
      <c r="A4341" t="s">
        <v>795</v>
      </c>
      <c r="B4341" t="s">
        <v>796</v>
      </c>
      <c r="C4341">
        <f>INDEX(Categories!C:C,MATCH(D4341,Categories!D:D,0))</f>
        <v>8</v>
      </c>
      <c r="D4341" s="88" t="s">
        <v>36</v>
      </c>
      <c r="E4341">
        <v>0</v>
      </c>
    </row>
    <row r="4342" spans="1:5" x14ac:dyDescent="0.4">
      <c r="A4342" t="s">
        <v>795</v>
      </c>
      <c r="B4342" t="s">
        <v>796</v>
      </c>
      <c r="C4342">
        <f>INDEX(Categories!C:C,MATCH(D4342,Categories!D:D,0))</f>
        <v>9</v>
      </c>
      <c r="D4342" s="88" t="s">
        <v>37</v>
      </c>
      <c r="E4342">
        <v>0</v>
      </c>
    </row>
    <row r="4343" spans="1:5" x14ac:dyDescent="0.4">
      <c r="A4343" t="s">
        <v>795</v>
      </c>
      <c r="B4343" t="s">
        <v>796</v>
      </c>
      <c r="C4343">
        <f>INDEX(Categories!C:C,MATCH(D4343,Categories!D:D,0))</f>
        <v>11</v>
      </c>
      <c r="D4343" s="88" t="s">
        <v>601</v>
      </c>
      <c r="E4343">
        <v>12250</v>
      </c>
    </row>
    <row r="4344" spans="1:5" x14ac:dyDescent="0.4">
      <c r="A4344" t="s">
        <v>795</v>
      </c>
      <c r="B4344" t="s">
        <v>796</v>
      </c>
      <c r="C4344">
        <f>INDEX(Categories!C:C,MATCH(D4344,Categories!D:D,0))</f>
        <v>12</v>
      </c>
      <c r="D4344" s="88" t="s">
        <v>602</v>
      </c>
      <c r="E4344">
        <v>0</v>
      </c>
    </row>
    <row r="4345" spans="1:5" x14ac:dyDescent="0.4">
      <c r="A4345" t="s">
        <v>795</v>
      </c>
      <c r="B4345" t="s">
        <v>796</v>
      </c>
      <c r="C4345">
        <f>INDEX(Categories!C:C,MATCH(D4345,Categories!D:D,0))</f>
        <v>13</v>
      </c>
      <c r="D4345" s="88" t="s">
        <v>604</v>
      </c>
      <c r="E4345">
        <v>25000</v>
      </c>
    </row>
    <row r="4346" spans="1:5" x14ac:dyDescent="0.4">
      <c r="A4346" t="s">
        <v>795</v>
      </c>
      <c r="B4346" t="s">
        <v>796</v>
      </c>
      <c r="C4346">
        <f>INDEX(Categories!C:C,MATCH(D4346,Categories!D:D,0))</f>
        <v>14</v>
      </c>
      <c r="D4346" s="88" t="s">
        <v>41</v>
      </c>
      <c r="E4346">
        <v>0</v>
      </c>
    </row>
    <row r="4347" spans="1:5" x14ac:dyDescent="0.4">
      <c r="A4347" t="s">
        <v>795</v>
      </c>
      <c r="B4347" t="s">
        <v>796</v>
      </c>
      <c r="C4347">
        <f>INDEX(Categories!C:C,MATCH(D4347,Categories!D:D,0))</f>
        <v>19</v>
      </c>
      <c r="D4347" s="88" t="s">
        <v>48</v>
      </c>
      <c r="E4347">
        <v>50000</v>
      </c>
    </row>
    <row r="4348" spans="1:5" x14ac:dyDescent="0.4">
      <c r="A4348" t="s">
        <v>795</v>
      </c>
      <c r="B4348" t="s">
        <v>796</v>
      </c>
      <c r="C4348">
        <f>INDEX(Categories!C:C,MATCH(D4348,Categories!D:D,0))</f>
        <v>26</v>
      </c>
      <c r="D4348" s="88" t="s">
        <v>57</v>
      </c>
      <c r="E4348">
        <v>5000</v>
      </c>
    </row>
    <row r="4349" spans="1:5" x14ac:dyDescent="0.4">
      <c r="A4349" t="s">
        <v>795</v>
      </c>
      <c r="B4349" t="s">
        <v>796</v>
      </c>
      <c r="C4349">
        <f>INDEX(Categories!C:C,MATCH(D4349,Categories!D:D,0))</f>
        <v>27</v>
      </c>
      <c r="D4349" s="88" t="s">
        <v>58</v>
      </c>
      <c r="E4349">
        <v>25000</v>
      </c>
    </row>
    <row r="4350" spans="1:5" x14ac:dyDescent="0.4">
      <c r="A4350" t="s">
        <v>795</v>
      </c>
      <c r="B4350" t="s">
        <v>796</v>
      </c>
      <c r="C4350">
        <f>INDEX(Categories!C:C,MATCH(D4350,Categories!D:D,0))</f>
        <v>28</v>
      </c>
      <c r="D4350" s="88" t="s">
        <v>59</v>
      </c>
      <c r="E4350">
        <v>0</v>
      </c>
    </row>
    <row r="4351" spans="1:5" x14ac:dyDescent="0.4">
      <c r="A4351" t="s">
        <v>795</v>
      </c>
      <c r="B4351" t="s">
        <v>796</v>
      </c>
      <c r="C4351">
        <f>INDEX(Categories!C:C,MATCH(D4351,Categories!D:D,0))</f>
        <v>29</v>
      </c>
      <c r="D4351" s="88" t="s">
        <v>92</v>
      </c>
      <c r="E4351">
        <v>0</v>
      </c>
    </row>
    <row r="4352" spans="1:5" x14ac:dyDescent="0.4">
      <c r="A4352" t="s">
        <v>797</v>
      </c>
      <c r="B4352" t="s">
        <v>798</v>
      </c>
      <c r="C4352">
        <f>INDEX(Categories!C:C,MATCH(D4352,Categories!D:D,0))</f>
        <v>1</v>
      </c>
      <c r="D4352" s="88" t="s">
        <v>595</v>
      </c>
      <c r="E4352">
        <v>14648</v>
      </c>
    </row>
    <row r="4353" spans="1:5" x14ac:dyDescent="0.4">
      <c r="A4353" t="s">
        <v>797</v>
      </c>
      <c r="B4353" t="s">
        <v>798</v>
      </c>
      <c r="C4353">
        <f>INDEX(Categories!C:C,MATCH(D4353,Categories!D:D,0))</f>
        <v>2</v>
      </c>
      <c r="D4353" s="88" t="s">
        <v>597</v>
      </c>
      <c r="E4353">
        <v>0</v>
      </c>
    </row>
    <row r="4354" spans="1:5" x14ac:dyDescent="0.4">
      <c r="A4354" t="s">
        <v>797</v>
      </c>
      <c r="B4354" t="s">
        <v>798</v>
      </c>
      <c r="C4354">
        <f>INDEX(Categories!C:C,MATCH(D4354,Categories!D:D,0))</f>
        <v>3</v>
      </c>
      <c r="D4354" s="88" t="s">
        <v>30</v>
      </c>
      <c r="E4354">
        <v>0</v>
      </c>
    </row>
    <row r="4355" spans="1:5" x14ac:dyDescent="0.4">
      <c r="A4355" t="s">
        <v>797</v>
      </c>
      <c r="B4355" t="s">
        <v>798</v>
      </c>
      <c r="C4355">
        <f>INDEX(Categories!C:C,MATCH(D4355,Categories!D:D,0))</f>
        <v>4</v>
      </c>
      <c r="D4355" s="88" t="s">
        <v>31</v>
      </c>
      <c r="E4355">
        <v>2994</v>
      </c>
    </row>
    <row r="4356" spans="1:5" x14ac:dyDescent="0.4">
      <c r="A4356" t="s">
        <v>797</v>
      </c>
      <c r="B4356" t="s">
        <v>798</v>
      </c>
      <c r="C4356">
        <f>INDEX(Categories!C:C,MATCH(D4356,Categories!D:D,0))</f>
        <v>6</v>
      </c>
      <c r="D4356" s="88" t="s">
        <v>34</v>
      </c>
      <c r="E4356">
        <v>0</v>
      </c>
    </row>
    <row r="4357" spans="1:5" x14ac:dyDescent="0.4">
      <c r="A4357" t="s">
        <v>797</v>
      </c>
      <c r="B4357" t="s">
        <v>798</v>
      </c>
      <c r="C4357">
        <f>INDEX(Categories!C:C,MATCH(D4357,Categories!D:D,0))</f>
        <v>7</v>
      </c>
      <c r="D4357" s="88" t="s">
        <v>35</v>
      </c>
      <c r="E4357">
        <v>13507</v>
      </c>
    </row>
    <row r="4358" spans="1:5" x14ac:dyDescent="0.4">
      <c r="A4358" t="s">
        <v>797</v>
      </c>
      <c r="B4358" t="s">
        <v>798</v>
      </c>
      <c r="C4358">
        <f>INDEX(Categories!C:C,MATCH(D4358,Categories!D:D,0))</f>
        <v>10</v>
      </c>
      <c r="D4358" s="88" t="s">
        <v>38</v>
      </c>
      <c r="E4358">
        <v>61076</v>
      </c>
    </row>
    <row r="4359" spans="1:5" x14ac:dyDescent="0.4">
      <c r="A4359" t="s">
        <v>797</v>
      </c>
      <c r="B4359" t="s">
        <v>798</v>
      </c>
      <c r="C4359">
        <f>INDEX(Categories!C:C,MATCH(D4359,Categories!D:D,0))</f>
        <v>15</v>
      </c>
      <c r="D4359" s="88" t="s">
        <v>42</v>
      </c>
      <c r="E4359">
        <v>0</v>
      </c>
    </row>
    <row r="4360" spans="1:5" x14ac:dyDescent="0.4">
      <c r="A4360" t="s">
        <v>797</v>
      </c>
      <c r="B4360" t="s">
        <v>798</v>
      </c>
      <c r="C4360">
        <f>INDEX(Categories!C:C,MATCH(D4360,Categories!D:D,0))</f>
        <v>16</v>
      </c>
      <c r="D4360" s="88" t="s">
        <v>45</v>
      </c>
      <c r="E4360">
        <v>0</v>
      </c>
    </row>
    <row r="4361" spans="1:5" x14ac:dyDescent="0.4">
      <c r="A4361" t="s">
        <v>797</v>
      </c>
      <c r="B4361" t="s">
        <v>798</v>
      </c>
      <c r="C4361">
        <f>INDEX(Categories!C:C,MATCH(D4361,Categories!D:D,0))</f>
        <v>17</v>
      </c>
      <c r="D4361" s="88" t="s">
        <v>46</v>
      </c>
      <c r="E4361">
        <v>0</v>
      </c>
    </row>
    <row r="4362" spans="1:5" x14ac:dyDescent="0.4">
      <c r="A4362" t="s">
        <v>797</v>
      </c>
      <c r="B4362" t="s">
        <v>798</v>
      </c>
      <c r="C4362">
        <f>INDEX(Categories!C:C,MATCH(D4362,Categories!D:D,0))</f>
        <v>18</v>
      </c>
      <c r="D4362" s="88" t="s">
        <v>47</v>
      </c>
      <c r="E4362">
        <v>0</v>
      </c>
    </row>
    <row r="4363" spans="1:5" x14ac:dyDescent="0.4">
      <c r="A4363" t="s">
        <v>797</v>
      </c>
      <c r="B4363" t="s">
        <v>798</v>
      </c>
      <c r="C4363">
        <f>INDEX(Categories!C:C,MATCH(D4363,Categories!D:D,0))</f>
        <v>20</v>
      </c>
      <c r="D4363" s="88" t="s">
        <v>49</v>
      </c>
      <c r="E4363">
        <v>0</v>
      </c>
    </row>
    <row r="4364" spans="1:5" x14ac:dyDescent="0.4">
      <c r="A4364" t="s">
        <v>797</v>
      </c>
      <c r="B4364" t="s">
        <v>798</v>
      </c>
      <c r="C4364">
        <f>INDEX(Categories!C:C,MATCH(D4364,Categories!D:D,0))</f>
        <v>21</v>
      </c>
      <c r="D4364" s="88" t="s">
        <v>50</v>
      </c>
      <c r="E4364">
        <v>0</v>
      </c>
    </row>
    <row r="4365" spans="1:5" x14ac:dyDescent="0.4">
      <c r="A4365" t="s">
        <v>797</v>
      </c>
      <c r="B4365" t="s">
        <v>798</v>
      </c>
      <c r="C4365">
        <f>INDEX(Categories!C:C,MATCH(D4365,Categories!D:D,0))</f>
        <v>22</v>
      </c>
      <c r="D4365" s="88" t="s">
        <v>51</v>
      </c>
      <c r="E4365">
        <v>0</v>
      </c>
    </row>
    <row r="4366" spans="1:5" x14ac:dyDescent="0.4">
      <c r="A4366" t="s">
        <v>797</v>
      </c>
      <c r="B4366" t="s">
        <v>798</v>
      </c>
      <c r="C4366">
        <f>INDEX(Categories!C:C,MATCH(D4366,Categories!D:D,0))</f>
        <v>23</v>
      </c>
      <c r="D4366" s="88" t="s">
        <v>52</v>
      </c>
      <c r="E4366">
        <v>0</v>
      </c>
    </row>
    <row r="4367" spans="1:5" x14ac:dyDescent="0.4">
      <c r="A4367" t="s">
        <v>797</v>
      </c>
      <c r="B4367" t="s">
        <v>798</v>
      </c>
      <c r="C4367">
        <f>INDEX(Categories!C:C,MATCH(D4367,Categories!D:D,0))</f>
        <v>24</v>
      </c>
      <c r="D4367" s="88" t="s">
        <v>53</v>
      </c>
      <c r="E4367">
        <v>0</v>
      </c>
    </row>
    <row r="4368" spans="1:5" x14ac:dyDescent="0.4">
      <c r="A4368" t="s">
        <v>797</v>
      </c>
      <c r="B4368" t="s">
        <v>798</v>
      </c>
      <c r="C4368">
        <f>INDEX(Categories!C:C,MATCH(D4368,Categories!D:D,0))</f>
        <v>25</v>
      </c>
      <c r="D4368" s="88" t="s">
        <v>56</v>
      </c>
      <c r="E4368">
        <v>0</v>
      </c>
    </row>
    <row r="4369" spans="1:5" x14ac:dyDescent="0.4">
      <c r="A4369" t="s">
        <v>797</v>
      </c>
      <c r="B4369" t="s">
        <v>798</v>
      </c>
      <c r="C4369">
        <f>INDEX(Categories!C:C,MATCH(D4369,Categories!D:D,0))</f>
        <v>5</v>
      </c>
      <c r="D4369" s="88" t="s">
        <v>32</v>
      </c>
      <c r="E4369">
        <v>9243</v>
      </c>
    </row>
    <row r="4370" spans="1:5" x14ac:dyDescent="0.4">
      <c r="A4370" t="s">
        <v>797</v>
      </c>
      <c r="B4370" t="s">
        <v>798</v>
      </c>
      <c r="C4370">
        <f>INDEX(Categories!C:C,MATCH(D4370,Categories!D:D,0))</f>
        <v>8</v>
      </c>
      <c r="D4370" s="88" t="s">
        <v>36</v>
      </c>
      <c r="E4370">
        <v>0</v>
      </c>
    </row>
    <row r="4371" spans="1:5" x14ac:dyDescent="0.4">
      <c r="A4371" t="s">
        <v>797</v>
      </c>
      <c r="B4371" t="s">
        <v>798</v>
      </c>
      <c r="C4371">
        <f>INDEX(Categories!C:C,MATCH(D4371,Categories!D:D,0))</f>
        <v>9</v>
      </c>
      <c r="D4371" s="88" t="s">
        <v>37</v>
      </c>
      <c r="E4371">
        <v>0</v>
      </c>
    </row>
    <row r="4372" spans="1:5" x14ac:dyDescent="0.4">
      <c r="A4372" t="s">
        <v>797</v>
      </c>
      <c r="B4372" t="s">
        <v>798</v>
      </c>
      <c r="C4372">
        <f>INDEX(Categories!C:C,MATCH(D4372,Categories!D:D,0))</f>
        <v>11</v>
      </c>
      <c r="D4372" s="88" t="s">
        <v>601</v>
      </c>
      <c r="E4372">
        <v>160969</v>
      </c>
    </row>
    <row r="4373" spans="1:5" x14ac:dyDescent="0.4">
      <c r="A4373" t="s">
        <v>797</v>
      </c>
      <c r="B4373" t="s">
        <v>798</v>
      </c>
      <c r="C4373">
        <f>INDEX(Categories!C:C,MATCH(D4373,Categories!D:D,0))</f>
        <v>12</v>
      </c>
      <c r="D4373" s="88" t="s">
        <v>602</v>
      </c>
      <c r="E4373">
        <v>0</v>
      </c>
    </row>
    <row r="4374" spans="1:5" x14ac:dyDescent="0.4">
      <c r="A4374" t="s">
        <v>797</v>
      </c>
      <c r="B4374" t="s">
        <v>798</v>
      </c>
      <c r="C4374">
        <f>INDEX(Categories!C:C,MATCH(D4374,Categories!D:D,0))</f>
        <v>13</v>
      </c>
      <c r="D4374" s="88" t="s">
        <v>604</v>
      </c>
      <c r="E4374">
        <v>32128</v>
      </c>
    </row>
    <row r="4375" spans="1:5" x14ac:dyDescent="0.4">
      <c r="A4375" t="s">
        <v>797</v>
      </c>
      <c r="B4375" t="s">
        <v>798</v>
      </c>
      <c r="C4375">
        <f>INDEX(Categories!C:C,MATCH(D4375,Categories!D:D,0))</f>
        <v>14</v>
      </c>
      <c r="D4375" s="88" t="s">
        <v>41</v>
      </c>
      <c r="E4375">
        <v>0</v>
      </c>
    </row>
    <row r="4376" spans="1:5" x14ac:dyDescent="0.4">
      <c r="A4376" t="s">
        <v>797</v>
      </c>
      <c r="B4376" t="s">
        <v>798</v>
      </c>
      <c r="C4376">
        <f>INDEX(Categories!C:C,MATCH(D4376,Categories!D:D,0))</f>
        <v>19</v>
      </c>
      <c r="D4376" s="88" t="s">
        <v>48</v>
      </c>
      <c r="E4376">
        <v>0</v>
      </c>
    </row>
    <row r="4377" spans="1:5" x14ac:dyDescent="0.4">
      <c r="A4377" t="s">
        <v>797</v>
      </c>
      <c r="B4377" t="s">
        <v>798</v>
      </c>
      <c r="C4377">
        <f>INDEX(Categories!C:C,MATCH(D4377,Categories!D:D,0))</f>
        <v>26</v>
      </c>
      <c r="D4377" s="88" t="s">
        <v>57</v>
      </c>
      <c r="E4377">
        <v>0</v>
      </c>
    </row>
    <row r="4378" spans="1:5" x14ac:dyDescent="0.4">
      <c r="A4378" t="s">
        <v>797</v>
      </c>
      <c r="B4378" t="s">
        <v>798</v>
      </c>
      <c r="C4378">
        <f>INDEX(Categories!C:C,MATCH(D4378,Categories!D:D,0))</f>
        <v>27</v>
      </c>
      <c r="D4378" s="88" t="s">
        <v>58</v>
      </c>
      <c r="E4378">
        <v>0</v>
      </c>
    </row>
    <row r="4379" spans="1:5" x14ac:dyDescent="0.4">
      <c r="A4379" t="s">
        <v>797</v>
      </c>
      <c r="B4379" t="s">
        <v>798</v>
      </c>
      <c r="C4379">
        <f>INDEX(Categories!C:C,MATCH(D4379,Categories!D:D,0))</f>
        <v>28</v>
      </c>
      <c r="D4379" s="88" t="s">
        <v>59</v>
      </c>
      <c r="E4379">
        <v>0</v>
      </c>
    </row>
    <row r="4380" spans="1:5" x14ac:dyDescent="0.4">
      <c r="A4380" t="s">
        <v>797</v>
      </c>
      <c r="B4380" t="s">
        <v>798</v>
      </c>
      <c r="C4380">
        <f>INDEX(Categories!C:C,MATCH(D4380,Categories!D:D,0))</f>
        <v>29</v>
      </c>
      <c r="D4380" s="88" t="s">
        <v>92</v>
      </c>
      <c r="E4380">
        <v>0</v>
      </c>
    </row>
    <row r="4381" spans="1:5" x14ac:dyDescent="0.4">
      <c r="A4381" t="s">
        <v>799</v>
      </c>
      <c r="B4381" t="s">
        <v>800</v>
      </c>
      <c r="C4381">
        <f>INDEX(Categories!C:C,MATCH(D4381,Categories!D:D,0))</f>
        <v>1</v>
      </c>
      <c r="D4381" s="88" t="s">
        <v>595</v>
      </c>
      <c r="E4381">
        <v>1681</v>
      </c>
    </row>
    <row r="4382" spans="1:5" x14ac:dyDescent="0.4">
      <c r="A4382" t="s">
        <v>799</v>
      </c>
      <c r="B4382" t="s">
        <v>800</v>
      </c>
      <c r="C4382">
        <f>INDEX(Categories!C:C,MATCH(D4382,Categories!D:D,0))</f>
        <v>2</v>
      </c>
      <c r="D4382" s="88" t="s">
        <v>597</v>
      </c>
      <c r="E4382">
        <v>0</v>
      </c>
    </row>
    <row r="4383" spans="1:5" x14ac:dyDescent="0.4">
      <c r="A4383" t="s">
        <v>799</v>
      </c>
      <c r="B4383" t="s">
        <v>800</v>
      </c>
      <c r="C4383">
        <f>INDEX(Categories!C:C,MATCH(D4383,Categories!D:D,0))</f>
        <v>3</v>
      </c>
      <c r="D4383" s="88" t="s">
        <v>30</v>
      </c>
      <c r="E4383">
        <v>0</v>
      </c>
    </row>
    <row r="4384" spans="1:5" x14ac:dyDescent="0.4">
      <c r="A4384" t="s">
        <v>799</v>
      </c>
      <c r="B4384" t="s">
        <v>800</v>
      </c>
      <c r="C4384">
        <f>INDEX(Categories!C:C,MATCH(D4384,Categories!D:D,0))</f>
        <v>4</v>
      </c>
      <c r="D4384" s="88" t="s">
        <v>31</v>
      </c>
      <c r="E4384">
        <v>0</v>
      </c>
    </row>
    <row r="4385" spans="1:5" x14ac:dyDescent="0.4">
      <c r="A4385" t="s">
        <v>799</v>
      </c>
      <c r="B4385" t="s">
        <v>800</v>
      </c>
      <c r="C4385">
        <f>INDEX(Categories!C:C,MATCH(D4385,Categories!D:D,0))</f>
        <v>6</v>
      </c>
      <c r="D4385" s="88" t="s">
        <v>34</v>
      </c>
      <c r="E4385">
        <v>0</v>
      </c>
    </row>
    <row r="4386" spans="1:5" x14ac:dyDescent="0.4">
      <c r="A4386" t="s">
        <v>799</v>
      </c>
      <c r="B4386" t="s">
        <v>800</v>
      </c>
      <c r="C4386">
        <f>INDEX(Categories!C:C,MATCH(D4386,Categories!D:D,0))</f>
        <v>7</v>
      </c>
      <c r="D4386" s="88" t="s">
        <v>35</v>
      </c>
      <c r="E4386">
        <v>285172</v>
      </c>
    </row>
    <row r="4387" spans="1:5" x14ac:dyDescent="0.4">
      <c r="A4387" t="s">
        <v>799</v>
      </c>
      <c r="B4387" t="s">
        <v>800</v>
      </c>
      <c r="C4387">
        <f>INDEX(Categories!C:C,MATCH(D4387,Categories!D:D,0))</f>
        <v>10</v>
      </c>
      <c r="D4387" s="88" t="s">
        <v>38</v>
      </c>
      <c r="E4387">
        <v>252530</v>
      </c>
    </row>
    <row r="4388" spans="1:5" x14ac:dyDescent="0.4">
      <c r="A4388" t="s">
        <v>799</v>
      </c>
      <c r="B4388" t="s">
        <v>800</v>
      </c>
      <c r="C4388">
        <f>INDEX(Categories!C:C,MATCH(D4388,Categories!D:D,0))</f>
        <v>15</v>
      </c>
      <c r="D4388" s="88" t="s">
        <v>42</v>
      </c>
      <c r="E4388">
        <v>0</v>
      </c>
    </row>
    <row r="4389" spans="1:5" x14ac:dyDescent="0.4">
      <c r="A4389" t="s">
        <v>799</v>
      </c>
      <c r="B4389" t="s">
        <v>800</v>
      </c>
      <c r="C4389">
        <f>INDEX(Categories!C:C,MATCH(D4389,Categories!D:D,0))</f>
        <v>16</v>
      </c>
      <c r="D4389" s="88" t="s">
        <v>45</v>
      </c>
      <c r="E4389">
        <v>0</v>
      </c>
    </row>
    <row r="4390" spans="1:5" x14ac:dyDescent="0.4">
      <c r="A4390" t="s">
        <v>799</v>
      </c>
      <c r="B4390" t="s">
        <v>800</v>
      </c>
      <c r="C4390">
        <f>INDEX(Categories!C:C,MATCH(D4390,Categories!D:D,0))</f>
        <v>17</v>
      </c>
      <c r="D4390" s="88" t="s">
        <v>46</v>
      </c>
      <c r="E4390">
        <v>0</v>
      </c>
    </row>
    <row r="4391" spans="1:5" x14ac:dyDescent="0.4">
      <c r="A4391" t="s">
        <v>799</v>
      </c>
      <c r="B4391" t="s">
        <v>800</v>
      </c>
      <c r="C4391">
        <f>INDEX(Categories!C:C,MATCH(D4391,Categories!D:D,0))</f>
        <v>18</v>
      </c>
      <c r="D4391" s="88" t="s">
        <v>47</v>
      </c>
      <c r="E4391">
        <v>0</v>
      </c>
    </row>
    <row r="4392" spans="1:5" x14ac:dyDescent="0.4">
      <c r="A4392" t="s">
        <v>799</v>
      </c>
      <c r="B4392" t="s">
        <v>800</v>
      </c>
      <c r="C4392">
        <f>INDEX(Categories!C:C,MATCH(D4392,Categories!D:D,0))</f>
        <v>20</v>
      </c>
      <c r="D4392" s="88" t="s">
        <v>49</v>
      </c>
      <c r="E4392">
        <v>0</v>
      </c>
    </row>
    <row r="4393" spans="1:5" x14ac:dyDescent="0.4">
      <c r="A4393" t="s">
        <v>799</v>
      </c>
      <c r="B4393" t="s">
        <v>800</v>
      </c>
      <c r="C4393">
        <f>INDEX(Categories!C:C,MATCH(D4393,Categories!D:D,0))</f>
        <v>21</v>
      </c>
      <c r="D4393" s="88" t="s">
        <v>50</v>
      </c>
      <c r="E4393">
        <v>0</v>
      </c>
    </row>
    <row r="4394" spans="1:5" x14ac:dyDescent="0.4">
      <c r="A4394" t="s">
        <v>799</v>
      </c>
      <c r="B4394" t="s">
        <v>800</v>
      </c>
      <c r="C4394">
        <f>INDEX(Categories!C:C,MATCH(D4394,Categories!D:D,0))</f>
        <v>22</v>
      </c>
      <c r="D4394" s="88" t="s">
        <v>51</v>
      </c>
      <c r="E4394">
        <v>10000</v>
      </c>
    </row>
    <row r="4395" spans="1:5" x14ac:dyDescent="0.4">
      <c r="A4395" t="s">
        <v>799</v>
      </c>
      <c r="B4395" t="s">
        <v>800</v>
      </c>
      <c r="C4395">
        <f>INDEX(Categories!C:C,MATCH(D4395,Categories!D:D,0))</f>
        <v>23</v>
      </c>
      <c r="D4395" s="88" t="s">
        <v>52</v>
      </c>
      <c r="E4395">
        <v>0</v>
      </c>
    </row>
    <row r="4396" spans="1:5" x14ac:dyDescent="0.4">
      <c r="A4396" t="s">
        <v>799</v>
      </c>
      <c r="B4396" t="s">
        <v>800</v>
      </c>
      <c r="C4396">
        <f>INDEX(Categories!C:C,MATCH(D4396,Categories!D:D,0))</f>
        <v>24</v>
      </c>
      <c r="D4396" s="88" t="s">
        <v>53</v>
      </c>
      <c r="E4396">
        <v>2500</v>
      </c>
    </row>
    <row r="4397" spans="1:5" x14ac:dyDescent="0.4">
      <c r="A4397" t="s">
        <v>799</v>
      </c>
      <c r="B4397" t="s">
        <v>800</v>
      </c>
      <c r="C4397">
        <f>INDEX(Categories!C:C,MATCH(D4397,Categories!D:D,0))</f>
        <v>25</v>
      </c>
      <c r="D4397" s="88" t="s">
        <v>56</v>
      </c>
      <c r="E4397">
        <v>330906</v>
      </c>
    </row>
    <row r="4398" spans="1:5" x14ac:dyDescent="0.4">
      <c r="A4398" t="s">
        <v>799</v>
      </c>
      <c r="B4398" t="s">
        <v>800</v>
      </c>
      <c r="C4398">
        <f>INDEX(Categories!C:C,MATCH(D4398,Categories!D:D,0))</f>
        <v>5</v>
      </c>
      <c r="D4398" s="88" t="s">
        <v>32</v>
      </c>
      <c r="E4398">
        <v>475</v>
      </c>
    </row>
    <row r="4399" spans="1:5" x14ac:dyDescent="0.4">
      <c r="A4399" t="s">
        <v>799</v>
      </c>
      <c r="B4399" t="s">
        <v>800</v>
      </c>
      <c r="C4399">
        <f>INDEX(Categories!C:C,MATCH(D4399,Categories!D:D,0))</f>
        <v>8</v>
      </c>
      <c r="D4399" s="88" t="s">
        <v>36</v>
      </c>
      <c r="E4399">
        <v>0</v>
      </c>
    </row>
    <row r="4400" spans="1:5" x14ac:dyDescent="0.4">
      <c r="A4400" t="s">
        <v>799</v>
      </c>
      <c r="B4400" t="s">
        <v>800</v>
      </c>
      <c r="C4400">
        <f>INDEX(Categories!C:C,MATCH(D4400,Categories!D:D,0))</f>
        <v>9</v>
      </c>
      <c r="D4400" s="88" t="s">
        <v>37</v>
      </c>
      <c r="E4400">
        <v>0</v>
      </c>
    </row>
    <row r="4401" spans="1:5" x14ac:dyDescent="0.4">
      <c r="A4401" t="s">
        <v>799</v>
      </c>
      <c r="B4401" t="s">
        <v>800</v>
      </c>
      <c r="C4401">
        <f>INDEX(Categories!C:C,MATCH(D4401,Categories!D:D,0))</f>
        <v>11</v>
      </c>
      <c r="D4401" s="88" t="s">
        <v>601</v>
      </c>
      <c r="E4401">
        <v>777</v>
      </c>
    </row>
    <row r="4402" spans="1:5" x14ac:dyDescent="0.4">
      <c r="A4402" t="s">
        <v>799</v>
      </c>
      <c r="B4402" t="s">
        <v>800</v>
      </c>
      <c r="C4402">
        <f>INDEX(Categories!C:C,MATCH(D4402,Categories!D:D,0))</f>
        <v>12</v>
      </c>
      <c r="D4402" s="88" t="s">
        <v>602</v>
      </c>
      <c r="E4402">
        <v>0</v>
      </c>
    </row>
    <row r="4403" spans="1:5" x14ac:dyDescent="0.4">
      <c r="A4403" t="s">
        <v>799</v>
      </c>
      <c r="B4403" t="s">
        <v>800</v>
      </c>
      <c r="C4403">
        <f>INDEX(Categories!C:C,MATCH(D4403,Categories!D:D,0))</f>
        <v>13</v>
      </c>
      <c r="D4403" s="88" t="s">
        <v>604</v>
      </c>
      <c r="E4403">
        <v>2158</v>
      </c>
    </row>
    <row r="4404" spans="1:5" x14ac:dyDescent="0.4">
      <c r="A4404" t="s">
        <v>799</v>
      </c>
      <c r="B4404" t="s">
        <v>800</v>
      </c>
      <c r="C4404">
        <f>INDEX(Categories!C:C,MATCH(D4404,Categories!D:D,0))</f>
        <v>14</v>
      </c>
      <c r="D4404" s="88" t="s">
        <v>41</v>
      </c>
      <c r="E4404">
        <v>0</v>
      </c>
    </row>
    <row r="4405" spans="1:5" x14ac:dyDescent="0.4">
      <c r="A4405" t="s">
        <v>799</v>
      </c>
      <c r="B4405" t="s">
        <v>800</v>
      </c>
      <c r="C4405">
        <f>INDEX(Categories!C:C,MATCH(D4405,Categories!D:D,0))</f>
        <v>19</v>
      </c>
      <c r="D4405" s="88" t="s">
        <v>48</v>
      </c>
      <c r="E4405">
        <v>0</v>
      </c>
    </row>
    <row r="4406" spans="1:5" x14ac:dyDescent="0.4">
      <c r="A4406" t="s">
        <v>799</v>
      </c>
      <c r="B4406" t="s">
        <v>800</v>
      </c>
      <c r="C4406">
        <f>INDEX(Categories!C:C,MATCH(D4406,Categories!D:D,0))</f>
        <v>26</v>
      </c>
      <c r="D4406" s="88" t="s">
        <v>57</v>
      </c>
      <c r="E4406">
        <v>5000</v>
      </c>
    </row>
    <row r="4407" spans="1:5" x14ac:dyDescent="0.4">
      <c r="A4407" t="s">
        <v>799</v>
      </c>
      <c r="B4407" t="s">
        <v>800</v>
      </c>
      <c r="C4407">
        <f>INDEX(Categories!C:C,MATCH(D4407,Categories!D:D,0))</f>
        <v>27</v>
      </c>
      <c r="D4407" s="88" t="s">
        <v>58</v>
      </c>
      <c r="E4407">
        <v>0</v>
      </c>
    </row>
    <row r="4408" spans="1:5" x14ac:dyDescent="0.4">
      <c r="A4408" t="s">
        <v>799</v>
      </c>
      <c r="B4408" t="s">
        <v>800</v>
      </c>
      <c r="C4408">
        <f>INDEX(Categories!C:C,MATCH(D4408,Categories!D:D,0))</f>
        <v>28</v>
      </c>
      <c r="D4408" s="88" t="s">
        <v>59</v>
      </c>
      <c r="E4408">
        <v>0</v>
      </c>
    </row>
    <row r="4409" spans="1:5" x14ac:dyDescent="0.4">
      <c r="A4409" t="s">
        <v>799</v>
      </c>
      <c r="B4409" t="s">
        <v>800</v>
      </c>
      <c r="C4409">
        <f>INDEX(Categories!C:C,MATCH(D4409,Categories!D:D,0))</f>
        <v>29</v>
      </c>
      <c r="D4409" s="88" t="s">
        <v>92</v>
      </c>
      <c r="E4409">
        <v>0</v>
      </c>
    </row>
    <row r="4410" spans="1:5" x14ac:dyDescent="0.4">
      <c r="A4410" t="s">
        <v>301</v>
      </c>
      <c r="B4410" t="s">
        <v>300</v>
      </c>
      <c r="C4410">
        <f>INDEX(Categories!C:C,MATCH(D4410,Categories!D:D,0))</f>
        <v>1</v>
      </c>
      <c r="D4410" s="88" t="s">
        <v>595</v>
      </c>
      <c r="E4410">
        <v>236621</v>
      </c>
    </row>
    <row r="4411" spans="1:5" x14ac:dyDescent="0.4">
      <c r="A4411" t="s">
        <v>301</v>
      </c>
      <c r="B4411" t="s">
        <v>300</v>
      </c>
      <c r="C4411">
        <f>INDEX(Categories!C:C,MATCH(D4411,Categories!D:D,0))</f>
        <v>2</v>
      </c>
      <c r="D4411" s="88" t="s">
        <v>597</v>
      </c>
      <c r="E4411">
        <v>0</v>
      </c>
    </row>
    <row r="4412" spans="1:5" x14ac:dyDescent="0.4">
      <c r="A4412" t="s">
        <v>301</v>
      </c>
      <c r="B4412" t="s">
        <v>300</v>
      </c>
      <c r="C4412">
        <f>INDEX(Categories!C:C,MATCH(D4412,Categories!D:D,0))</f>
        <v>3</v>
      </c>
      <c r="D4412" s="88" t="s">
        <v>30</v>
      </c>
      <c r="E4412">
        <v>0</v>
      </c>
    </row>
    <row r="4413" spans="1:5" x14ac:dyDescent="0.4">
      <c r="A4413" t="s">
        <v>301</v>
      </c>
      <c r="B4413" t="s">
        <v>300</v>
      </c>
      <c r="C4413">
        <f>INDEX(Categories!C:C,MATCH(D4413,Categories!D:D,0))</f>
        <v>4</v>
      </c>
      <c r="D4413" s="88" t="s">
        <v>31</v>
      </c>
      <c r="E4413">
        <v>0</v>
      </c>
    </row>
    <row r="4414" spans="1:5" x14ac:dyDescent="0.4">
      <c r="A4414" t="s">
        <v>301</v>
      </c>
      <c r="B4414" t="s">
        <v>300</v>
      </c>
      <c r="C4414">
        <f>INDEX(Categories!C:C,MATCH(D4414,Categories!D:D,0))</f>
        <v>6</v>
      </c>
      <c r="D4414" s="88" t="s">
        <v>34</v>
      </c>
      <c r="E4414">
        <v>0</v>
      </c>
    </row>
    <row r="4415" spans="1:5" x14ac:dyDescent="0.4">
      <c r="A4415" t="s">
        <v>301</v>
      </c>
      <c r="B4415" t="s">
        <v>300</v>
      </c>
      <c r="C4415">
        <f>INDEX(Categories!C:C,MATCH(D4415,Categories!D:D,0))</f>
        <v>7</v>
      </c>
      <c r="D4415" s="88" t="s">
        <v>35</v>
      </c>
      <c r="E4415">
        <v>105000</v>
      </c>
    </row>
    <row r="4416" spans="1:5" x14ac:dyDescent="0.4">
      <c r="A4416" t="s">
        <v>301</v>
      </c>
      <c r="B4416" t="s">
        <v>300</v>
      </c>
      <c r="C4416">
        <f>INDEX(Categories!C:C,MATCH(D4416,Categories!D:D,0))</f>
        <v>10</v>
      </c>
      <c r="D4416" s="88" t="s">
        <v>38</v>
      </c>
      <c r="E4416">
        <v>16000</v>
      </c>
    </row>
    <row r="4417" spans="1:5" x14ac:dyDescent="0.4">
      <c r="A4417" t="s">
        <v>301</v>
      </c>
      <c r="B4417" t="s">
        <v>300</v>
      </c>
      <c r="C4417">
        <f>INDEX(Categories!C:C,MATCH(D4417,Categories!D:D,0))</f>
        <v>15</v>
      </c>
      <c r="D4417" s="88" t="s">
        <v>42</v>
      </c>
      <c r="E4417">
        <v>0</v>
      </c>
    </row>
    <row r="4418" spans="1:5" x14ac:dyDescent="0.4">
      <c r="A4418" t="s">
        <v>301</v>
      </c>
      <c r="B4418" t="s">
        <v>300</v>
      </c>
      <c r="C4418">
        <f>INDEX(Categories!C:C,MATCH(D4418,Categories!D:D,0))</f>
        <v>16</v>
      </c>
      <c r="D4418" s="88" t="s">
        <v>45</v>
      </c>
      <c r="E4418">
        <v>6800</v>
      </c>
    </row>
    <row r="4419" spans="1:5" x14ac:dyDescent="0.4">
      <c r="A4419" t="s">
        <v>301</v>
      </c>
      <c r="B4419" t="s">
        <v>300</v>
      </c>
      <c r="C4419">
        <f>INDEX(Categories!C:C,MATCH(D4419,Categories!D:D,0))</f>
        <v>17</v>
      </c>
      <c r="D4419" s="88" t="s">
        <v>46</v>
      </c>
      <c r="E4419">
        <v>0</v>
      </c>
    </row>
    <row r="4420" spans="1:5" x14ac:dyDescent="0.4">
      <c r="A4420" t="s">
        <v>301</v>
      </c>
      <c r="B4420" t="s">
        <v>300</v>
      </c>
      <c r="C4420">
        <f>INDEX(Categories!C:C,MATCH(D4420,Categories!D:D,0))</f>
        <v>18</v>
      </c>
      <c r="D4420" s="88" t="s">
        <v>47</v>
      </c>
      <c r="E4420">
        <v>0</v>
      </c>
    </row>
    <row r="4421" spans="1:5" x14ac:dyDescent="0.4">
      <c r="A4421" t="s">
        <v>301</v>
      </c>
      <c r="B4421" t="s">
        <v>300</v>
      </c>
      <c r="C4421">
        <f>INDEX(Categories!C:C,MATCH(D4421,Categories!D:D,0))</f>
        <v>20</v>
      </c>
      <c r="D4421" s="88" t="s">
        <v>49</v>
      </c>
      <c r="E4421">
        <v>0</v>
      </c>
    </row>
    <row r="4422" spans="1:5" x14ac:dyDescent="0.4">
      <c r="A4422" t="s">
        <v>301</v>
      </c>
      <c r="B4422" t="s">
        <v>300</v>
      </c>
      <c r="C4422">
        <f>INDEX(Categories!C:C,MATCH(D4422,Categories!D:D,0))</f>
        <v>21</v>
      </c>
      <c r="D4422" s="88" t="s">
        <v>50</v>
      </c>
      <c r="E4422">
        <v>0</v>
      </c>
    </row>
    <row r="4423" spans="1:5" x14ac:dyDescent="0.4">
      <c r="A4423" t="s">
        <v>301</v>
      </c>
      <c r="B4423" t="s">
        <v>300</v>
      </c>
      <c r="C4423">
        <f>INDEX(Categories!C:C,MATCH(D4423,Categories!D:D,0))</f>
        <v>22</v>
      </c>
      <c r="D4423" s="88" t="s">
        <v>51</v>
      </c>
      <c r="E4423">
        <v>800</v>
      </c>
    </row>
    <row r="4424" spans="1:5" x14ac:dyDescent="0.4">
      <c r="A4424" t="s">
        <v>301</v>
      </c>
      <c r="B4424" t="s">
        <v>300</v>
      </c>
      <c r="C4424">
        <f>INDEX(Categories!C:C,MATCH(D4424,Categories!D:D,0))</f>
        <v>23</v>
      </c>
      <c r="D4424" s="88" t="s">
        <v>52</v>
      </c>
      <c r="E4424">
        <v>0</v>
      </c>
    </row>
    <row r="4425" spans="1:5" x14ac:dyDescent="0.4">
      <c r="A4425" t="s">
        <v>301</v>
      </c>
      <c r="B4425" t="s">
        <v>300</v>
      </c>
      <c r="C4425">
        <f>INDEX(Categories!C:C,MATCH(D4425,Categories!D:D,0))</f>
        <v>24</v>
      </c>
      <c r="D4425" s="88" t="s">
        <v>53</v>
      </c>
      <c r="E4425">
        <v>0</v>
      </c>
    </row>
    <row r="4426" spans="1:5" x14ac:dyDescent="0.4">
      <c r="A4426" t="s">
        <v>301</v>
      </c>
      <c r="B4426" t="s">
        <v>300</v>
      </c>
      <c r="C4426">
        <f>INDEX(Categories!C:C,MATCH(D4426,Categories!D:D,0))</f>
        <v>25</v>
      </c>
      <c r="D4426" s="88" t="s">
        <v>56</v>
      </c>
      <c r="E4426">
        <v>0</v>
      </c>
    </row>
    <row r="4427" spans="1:5" x14ac:dyDescent="0.4">
      <c r="A4427" t="s">
        <v>301</v>
      </c>
      <c r="B4427" t="s">
        <v>300</v>
      </c>
      <c r="C4427">
        <f>INDEX(Categories!C:C,MATCH(D4427,Categories!D:D,0))</f>
        <v>5</v>
      </c>
      <c r="D4427" s="88" t="s">
        <v>32</v>
      </c>
      <c r="E4427">
        <v>17000</v>
      </c>
    </row>
    <row r="4428" spans="1:5" x14ac:dyDescent="0.4">
      <c r="A4428" t="s">
        <v>301</v>
      </c>
      <c r="B4428" t="s">
        <v>300</v>
      </c>
      <c r="C4428">
        <f>INDEX(Categories!C:C,MATCH(D4428,Categories!D:D,0))</f>
        <v>8</v>
      </c>
      <c r="D4428" s="88" t="s">
        <v>36</v>
      </c>
      <c r="E4428">
        <v>65000</v>
      </c>
    </row>
    <row r="4429" spans="1:5" x14ac:dyDescent="0.4">
      <c r="A4429" t="s">
        <v>301</v>
      </c>
      <c r="B4429" t="s">
        <v>300</v>
      </c>
      <c r="C4429">
        <f>INDEX(Categories!C:C,MATCH(D4429,Categories!D:D,0))</f>
        <v>9</v>
      </c>
      <c r="D4429" s="88" t="s">
        <v>37</v>
      </c>
      <c r="E4429">
        <v>0</v>
      </c>
    </row>
    <row r="4430" spans="1:5" x14ac:dyDescent="0.4">
      <c r="A4430" t="s">
        <v>301</v>
      </c>
      <c r="B4430" t="s">
        <v>300</v>
      </c>
      <c r="C4430">
        <f>INDEX(Categories!C:C,MATCH(D4430,Categories!D:D,0))</f>
        <v>11</v>
      </c>
      <c r="D4430" s="88" t="s">
        <v>601</v>
      </c>
      <c r="E4430">
        <v>500000</v>
      </c>
    </row>
    <row r="4431" spans="1:5" x14ac:dyDescent="0.4">
      <c r="A4431" t="s">
        <v>301</v>
      </c>
      <c r="B4431" t="s">
        <v>300</v>
      </c>
      <c r="C4431">
        <f>INDEX(Categories!C:C,MATCH(D4431,Categories!D:D,0))</f>
        <v>12</v>
      </c>
      <c r="D4431" s="88" t="s">
        <v>602</v>
      </c>
      <c r="E4431">
        <v>0</v>
      </c>
    </row>
    <row r="4432" spans="1:5" x14ac:dyDescent="0.4">
      <c r="A4432" t="s">
        <v>301</v>
      </c>
      <c r="B4432" t="s">
        <v>300</v>
      </c>
      <c r="C4432">
        <f>INDEX(Categories!C:C,MATCH(D4432,Categories!D:D,0))</f>
        <v>13</v>
      </c>
      <c r="D4432" s="88" t="s">
        <v>604</v>
      </c>
      <c r="E4432">
        <v>0</v>
      </c>
    </row>
    <row r="4433" spans="1:5" x14ac:dyDescent="0.4">
      <c r="A4433" t="s">
        <v>301</v>
      </c>
      <c r="B4433" t="s">
        <v>300</v>
      </c>
      <c r="C4433">
        <f>INDEX(Categories!C:C,MATCH(D4433,Categories!D:D,0))</f>
        <v>14</v>
      </c>
      <c r="D4433" s="88" t="s">
        <v>41</v>
      </c>
      <c r="E4433">
        <v>0</v>
      </c>
    </row>
    <row r="4434" spans="1:5" x14ac:dyDescent="0.4">
      <c r="A4434" t="s">
        <v>301</v>
      </c>
      <c r="B4434" t="s">
        <v>300</v>
      </c>
      <c r="C4434">
        <f>INDEX(Categories!C:C,MATCH(D4434,Categories!D:D,0))</f>
        <v>19</v>
      </c>
      <c r="D4434" s="88" t="s">
        <v>48</v>
      </c>
      <c r="E4434">
        <v>0</v>
      </c>
    </row>
    <row r="4435" spans="1:5" x14ac:dyDescent="0.4">
      <c r="A4435" t="s">
        <v>301</v>
      </c>
      <c r="B4435" t="s">
        <v>300</v>
      </c>
      <c r="C4435">
        <f>INDEX(Categories!C:C,MATCH(D4435,Categories!D:D,0))</f>
        <v>26</v>
      </c>
      <c r="D4435" s="88" t="s">
        <v>57</v>
      </c>
      <c r="E4435">
        <v>0</v>
      </c>
    </row>
    <row r="4436" spans="1:5" x14ac:dyDescent="0.4">
      <c r="A4436" t="s">
        <v>301</v>
      </c>
      <c r="B4436" t="s">
        <v>300</v>
      </c>
      <c r="C4436">
        <f>INDEX(Categories!C:C,MATCH(D4436,Categories!D:D,0))</f>
        <v>27</v>
      </c>
      <c r="D4436" s="88" t="s">
        <v>58</v>
      </c>
      <c r="E4436">
        <v>0</v>
      </c>
    </row>
    <row r="4437" spans="1:5" x14ac:dyDescent="0.4">
      <c r="A4437" t="s">
        <v>301</v>
      </c>
      <c r="B4437" t="s">
        <v>300</v>
      </c>
      <c r="C4437">
        <f>INDEX(Categories!C:C,MATCH(D4437,Categories!D:D,0))</f>
        <v>28</v>
      </c>
      <c r="D4437" s="88" t="s">
        <v>59</v>
      </c>
      <c r="E4437">
        <v>0</v>
      </c>
    </row>
    <row r="4438" spans="1:5" x14ac:dyDescent="0.4">
      <c r="A4438" t="s">
        <v>301</v>
      </c>
      <c r="B4438" t="s">
        <v>300</v>
      </c>
      <c r="C4438">
        <f>INDEX(Categories!C:C,MATCH(D4438,Categories!D:D,0))</f>
        <v>29</v>
      </c>
      <c r="D4438" s="88" t="s">
        <v>92</v>
      </c>
      <c r="E4438">
        <v>87500</v>
      </c>
    </row>
    <row r="4439" spans="1:5" x14ac:dyDescent="0.4">
      <c r="A4439" t="s">
        <v>801</v>
      </c>
      <c r="B4439" t="s">
        <v>802</v>
      </c>
      <c r="C4439">
        <f>INDEX(Categories!C:C,MATCH(D4439,Categories!D:D,0))</f>
        <v>1</v>
      </c>
      <c r="D4439" s="88" t="s">
        <v>595</v>
      </c>
      <c r="E4439">
        <v>0</v>
      </c>
    </row>
    <row r="4440" spans="1:5" x14ac:dyDescent="0.4">
      <c r="A4440" t="s">
        <v>801</v>
      </c>
      <c r="B4440" t="s">
        <v>802</v>
      </c>
      <c r="C4440">
        <f>INDEX(Categories!C:C,MATCH(D4440,Categories!D:D,0))</f>
        <v>2</v>
      </c>
      <c r="D4440" s="88" t="s">
        <v>597</v>
      </c>
      <c r="E4440">
        <v>0</v>
      </c>
    </row>
    <row r="4441" spans="1:5" x14ac:dyDescent="0.4">
      <c r="A4441" t="s">
        <v>801</v>
      </c>
      <c r="B4441" t="s">
        <v>802</v>
      </c>
      <c r="C4441">
        <f>INDEX(Categories!C:C,MATCH(D4441,Categories!D:D,0))</f>
        <v>3</v>
      </c>
      <c r="D4441" s="88" t="s">
        <v>30</v>
      </c>
      <c r="E4441">
        <v>0</v>
      </c>
    </row>
    <row r="4442" spans="1:5" x14ac:dyDescent="0.4">
      <c r="A4442" t="s">
        <v>801</v>
      </c>
      <c r="B4442" t="s">
        <v>802</v>
      </c>
      <c r="C4442">
        <f>INDEX(Categories!C:C,MATCH(D4442,Categories!D:D,0))</f>
        <v>4</v>
      </c>
      <c r="D4442" s="88" t="s">
        <v>31</v>
      </c>
      <c r="E4442">
        <v>0</v>
      </c>
    </row>
    <row r="4443" spans="1:5" x14ac:dyDescent="0.4">
      <c r="A4443" t="s">
        <v>801</v>
      </c>
      <c r="B4443" t="s">
        <v>802</v>
      </c>
      <c r="C4443">
        <f>INDEX(Categories!C:C,MATCH(D4443,Categories!D:D,0))</f>
        <v>6</v>
      </c>
      <c r="D4443" s="88" t="s">
        <v>34</v>
      </c>
      <c r="E4443">
        <v>0</v>
      </c>
    </row>
    <row r="4444" spans="1:5" x14ac:dyDescent="0.4">
      <c r="A4444" t="s">
        <v>801</v>
      </c>
      <c r="B4444" t="s">
        <v>802</v>
      </c>
      <c r="C4444">
        <f>INDEX(Categories!C:C,MATCH(D4444,Categories!D:D,0))</f>
        <v>7</v>
      </c>
      <c r="D4444" s="88" t="s">
        <v>35</v>
      </c>
      <c r="E4444">
        <v>14083</v>
      </c>
    </row>
    <row r="4445" spans="1:5" x14ac:dyDescent="0.4">
      <c r="A4445" t="s">
        <v>801</v>
      </c>
      <c r="B4445" t="s">
        <v>802</v>
      </c>
      <c r="C4445">
        <f>INDEX(Categories!C:C,MATCH(D4445,Categories!D:D,0))</f>
        <v>10</v>
      </c>
      <c r="D4445" s="88" t="s">
        <v>38</v>
      </c>
      <c r="E4445">
        <v>19318</v>
      </c>
    </row>
    <row r="4446" spans="1:5" x14ac:dyDescent="0.4">
      <c r="A4446" t="s">
        <v>801</v>
      </c>
      <c r="B4446" t="s">
        <v>802</v>
      </c>
      <c r="C4446">
        <f>INDEX(Categories!C:C,MATCH(D4446,Categories!D:D,0))</f>
        <v>15</v>
      </c>
      <c r="D4446" s="88" t="s">
        <v>42</v>
      </c>
      <c r="E4446">
        <v>0</v>
      </c>
    </row>
    <row r="4447" spans="1:5" x14ac:dyDescent="0.4">
      <c r="A4447" t="s">
        <v>801</v>
      </c>
      <c r="B4447" t="s">
        <v>802</v>
      </c>
      <c r="C4447">
        <f>INDEX(Categories!C:C,MATCH(D4447,Categories!D:D,0))</f>
        <v>16</v>
      </c>
      <c r="D4447" s="88" t="s">
        <v>45</v>
      </c>
      <c r="E4447">
        <v>0</v>
      </c>
    </row>
    <row r="4448" spans="1:5" x14ac:dyDescent="0.4">
      <c r="A4448" t="s">
        <v>801</v>
      </c>
      <c r="B4448" t="s">
        <v>802</v>
      </c>
      <c r="C4448">
        <f>INDEX(Categories!C:C,MATCH(D4448,Categories!D:D,0))</f>
        <v>17</v>
      </c>
      <c r="D4448" s="88" t="s">
        <v>46</v>
      </c>
      <c r="E4448">
        <v>53446</v>
      </c>
    </row>
    <row r="4449" spans="1:5" x14ac:dyDescent="0.4">
      <c r="A4449" t="s">
        <v>801</v>
      </c>
      <c r="B4449" t="s">
        <v>802</v>
      </c>
      <c r="C4449">
        <f>INDEX(Categories!C:C,MATCH(D4449,Categories!D:D,0))</f>
        <v>18</v>
      </c>
      <c r="D4449" s="88" t="s">
        <v>47</v>
      </c>
      <c r="E4449">
        <v>0</v>
      </c>
    </row>
    <row r="4450" spans="1:5" x14ac:dyDescent="0.4">
      <c r="A4450" t="s">
        <v>801</v>
      </c>
      <c r="B4450" t="s">
        <v>802</v>
      </c>
      <c r="C4450">
        <f>INDEX(Categories!C:C,MATCH(D4450,Categories!D:D,0))</f>
        <v>20</v>
      </c>
      <c r="D4450" s="88" t="s">
        <v>49</v>
      </c>
      <c r="E4450">
        <v>0</v>
      </c>
    </row>
    <row r="4451" spans="1:5" x14ac:dyDescent="0.4">
      <c r="A4451" t="s">
        <v>801</v>
      </c>
      <c r="B4451" t="s">
        <v>802</v>
      </c>
      <c r="C4451">
        <f>INDEX(Categories!C:C,MATCH(D4451,Categories!D:D,0))</f>
        <v>21</v>
      </c>
      <c r="D4451" s="88" t="s">
        <v>50</v>
      </c>
      <c r="E4451">
        <v>0</v>
      </c>
    </row>
    <row r="4452" spans="1:5" x14ac:dyDescent="0.4">
      <c r="A4452" t="s">
        <v>801</v>
      </c>
      <c r="B4452" t="s">
        <v>802</v>
      </c>
      <c r="C4452">
        <f>INDEX(Categories!C:C,MATCH(D4452,Categories!D:D,0))</f>
        <v>22</v>
      </c>
      <c r="D4452" s="88" t="s">
        <v>51</v>
      </c>
      <c r="E4452">
        <v>0</v>
      </c>
    </row>
    <row r="4453" spans="1:5" x14ac:dyDescent="0.4">
      <c r="A4453" t="s">
        <v>801</v>
      </c>
      <c r="B4453" t="s">
        <v>802</v>
      </c>
      <c r="C4453">
        <f>INDEX(Categories!C:C,MATCH(D4453,Categories!D:D,0))</f>
        <v>23</v>
      </c>
      <c r="D4453" s="88" t="s">
        <v>52</v>
      </c>
      <c r="E4453">
        <v>0</v>
      </c>
    </row>
    <row r="4454" spans="1:5" x14ac:dyDescent="0.4">
      <c r="A4454" t="s">
        <v>801</v>
      </c>
      <c r="B4454" t="s">
        <v>802</v>
      </c>
      <c r="C4454">
        <f>INDEX(Categories!C:C,MATCH(D4454,Categories!D:D,0))</f>
        <v>24</v>
      </c>
      <c r="D4454" s="88" t="s">
        <v>53</v>
      </c>
      <c r="E4454">
        <v>0</v>
      </c>
    </row>
    <row r="4455" spans="1:5" x14ac:dyDescent="0.4">
      <c r="A4455" t="s">
        <v>801</v>
      </c>
      <c r="B4455" t="s">
        <v>802</v>
      </c>
      <c r="C4455">
        <f>INDEX(Categories!C:C,MATCH(D4455,Categories!D:D,0))</f>
        <v>25</v>
      </c>
      <c r="D4455" s="88" t="s">
        <v>56</v>
      </c>
      <c r="E4455">
        <v>0</v>
      </c>
    </row>
    <row r="4456" spans="1:5" x14ac:dyDescent="0.4">
      <c r="A4456" t="s">
        <v>801</v>
      </c>
      <c r="B4456" t="s">
        <v>802</v>
      </c>
      <c r="C4456">
        <f>INDEX(Categories!C:C,MATCH(D4456,Categories!D:D,0))</f>
        <v>5</v>
      </c>
      <c r="D4456" s="88" t="s">
        <v>32</v>
      </c>
      <c r="E4456">
        <v>4086</v>
      </c>
    </row>
    <row r="4457" spans="1:5" x14ac:dyDescent="0.4">
      <c r="A4457" t="s">
        <v>801</v>
      </c>
      <c r="B4457" t="s">
        <v>802</v>
      </c>
      <c r="C4457">
        <f>INDEX(Categories!C:C,MATCH(D4457,Categories!D:D,0))</f>
        <v>8</v>
      </c>
      <c r="D4457" s="88" t="s">
        <v>36</v>
      </c>
      <c r="E4457">
        <v>0</v>
      </c>
    </row>
    <row r="4458" spans="1:5" x14ac:dyDescent="0.4">
      <c r="A4458" t="s">
        <v>801</v>
      </c>
      <c r="B4458" t="s">
        <v>802</v>
      </c>
      <c r="C4458">
        <f>INDEX(Categories!C:C,MATCH(D4458,Categories!D:D,0))</f>
        <v>9</v>
      </c>
      <c r="D4458" s="88" t="s">
        <v>37</v>
      </c>
      <c r="E4458">
        <v>0</v>
      </c>
    </row>
    <row r="4459" spans="1:5" x14ac:dyDescent="0.4">
      <c r="A4459" t="s">
        <v>801</v>
      </c>
      <c r="B4459" t="s">
        <v>802</v>
      </c>
      <c r="C4459">
        <f>INDEX(Categories!C:C,MATCH(D4459,Categories!D:D,0))</f>
        <v>11</v>
      </c>
      <c r="D4459" s="88" t="s">
        <v>601</v>
      </c>
      <c r="E4459">
        <v>0</v>
      </c>
    </row>
    <row r="4460" spans="1:5" x14ac:dyDescent="0.4">
      <c r="A4460" t="s">
        <v>801</v>
      </c>
      <c r="B4460" t="s">
        <v>802</v>
      </c>
      <c r="C4460">
        <f>INDEX(Categories!C:C,MATCH(D4460,Categories!D:D,0))</f>
        <v>12</v>
      </c>
      <c r="D4460" s="88" t="s">
        <v>602</v>
      </c>
      <c r="E4460">
        <v>0</v>
      </c>
    </row>
    <row r="4461" spans="1:5" x14ac:dyDescent="0.4">
      <c r="A4461" t="s">
        <v>801</v>
      </c>
      <c r="B4461" t="s">
        <v>802</v>
      </c>
      <c r="C4461">
        <f>INDEX(Categories!C:C,MATCH(D4461,Categories!D:D,0))</f>
        <v>13</v>
      </c>
      <c r="D4461" s="88" t="s">
        <v>604</v>
      </c>
      <c r="E4461">
        <v>0</v>
      </c>
    </row>
    <row r="4462" spans="1:5" x14ac:dyDescent="0.4">
      <c r="A4462" t="s">
        <v>801</v>
      </c>
      <c r="B4462" t="s">
        <v>802</v>
      </c>
      <c r="C4462">
        <f>INDEX(Categories!C:C,MATCH(D4462,Categories!D:D,0))</f>
        <v>14</v>
      </c>
      <c r="D4462" s="88" t="s">
        <v>41</v>
      </c>
      <c r="E4462">
        <v>0</v>
      </c>
    </row>
    <row r="4463" spans="1:5" x14ac:dyDescent="0.4">
      <c r="A4463" t="s">
        <v>801</v>
      </c>
      <c r="B4463" t="s">
        <v>802</v>
      </c>
      <c r="C4463">
        <f>INDEX(Categories!C:C,MATCH(D4463,Categories!D:D,0))</f>
        <v>19</v>
      </c>
      <c r="D4463" s="88" t="s">
        <v>48</v>
      </c>
      <c r="E4463">
        <v>0</v>
      </c>
    </row>
    <row r="4464" spans="1:5" x14ac:dyDescent="0.4">
      <c r="A4464" t="s">
        <v>801</v>
      </c>
      <c r="B4464" t="s">
        <v>802</v>
      </c>
      <c r="C4464">
        <f>INDEX(Categories!C:C,MATCH(D4464,Categories!D:D,0))</f>
        <v>26</v>
      </c>
      <c r="D4464" s="88" t="s">
        <v>57</v>
      </c>
      <c r="E4464">
        <v>0</v>
      </c>
    </row>
    <row r="4465" spans="1:5" x14ac:dyDescent="0.4">
      <c r="A4465" t="s">
        <v>801</v>
      </c>
      <c r="B4465" t="s">
        <v>802</v>
      </c>
      <c r="C4465">
        <f>INDEX(Categories!C:C,MATCH(D4465,Categories!D:D,0))</f>
        <v>27</v>
      </c>
      <c r="D4465" s="88" t="s">
        <v>58</v>
      </c>
      <c r="E4465">
        <v>0</v>
      </c>
    </row>
    <row r="4466" spans="1:5" x14ac:dyDescent="0.4">
      <c r="A4466" t="s">
        <v>801</v>
      </c>
      <c r="B4466" t="s">
        <v>802</v>
      </c>
      <c r="C4466">
        <f>INDEX(Categories!C:C,MATCH(D4466,Categories!D:D,0))</f>
        <v>28</v>
      </c>
      <c r="D4466" s="88" t="s">
        <v>59</v>
      </c>
      <c r="E4466">
        <v>0</v>
      </c>
    </row>
    <row r="4467" spans="1:5" x14ac:dyDescent="0.4">
      <c r="A4467" t="s">
        <v>801</v>
      </c>
      <c r="B4467" t="s">
        <v>802</v>
      </c>
      <c r="C4467">
        <f>INDEX(Categories!C:C,MATCH(D4467,Categories!D:D,0))</f>
        <v>29</v>
      </c>
      <c r="D4467" s="88" t="s">
        <v>92</v>
      </c>
      <c r="E4467">
        <v>0</v>
      </c>
    </row>
    <row r="4468" spans="1:5" x14ac:dyDescent="0.4">
      <c r="A4468" t="s">
        <v>803</v>
      </c>
      <c r="B4468" t="s">
        <v>804</v>
      </c>
      <c r="C4468">
        <f>INDEX(Categories!C:C,MATCH(D4468,Categories!D:D,0))</f>
        <v>1</v>
      </c>
      <c r="D4468" s="88" t="s">
        <v>595</v>
      </c>
      <c r="E4468">
        <v>0</v>
      </c>
    </row>
    <row r="4469" spans="1:5" x14ac:dyDescent="0.4">
      <c r="A4469" t="s">
        <v>803</v>
      </c>
      <c r="B4469" t="s">
        <v>804</v>
      </c>
      <c r="C4469">
        <f>INDEX(Categories!C:C,MATCH(D4469,Categories!D:D,0))</f>
        <v>2</v>
      </c>
      <c r="D4469" s="88" t="s">
        <v>597</v>
      </c>
      <c r="E4469">
        <v>0</v>
      </c>
    </row>
    <row r="4470" spans="1:5" x14ac:dyDescent="0.4">
      <c r="A4470" t="s">
        <v>803</v>
      </c>
      <c r="B4470" t="s">
        <v>804</v>
      </c>
      <c r="C4470">
        <f>INDEX(Categories!C:C,MATCH(D4470,Categories!D:D,0))</f>
        <v>3</v>
      </c>
      <c r="D4470" s="88" t="s">
        <v>30</v>
      </c>
      <c r="E4470">
        <v>0</v>
      </c>
    </row>
    <row r="4471" spans="1:5" x14ac:dyDescent="0.4">
      <c r="A4471" t="s">
        <v>803</v>
      </c>
      <c r="B4471" t="s">
        <v>804</v>
      </c>
      <c r="C4471">
        <f>INDEX(Categories!C:C,MATCH(D4471,Categories!D:D,0))</f>
        <v>4</v>
      </c>
      <c r="D4471" s="88" t="s">
        <v>31</v>
      </c>
      <c r="E4471">
        <v>0</v>
      </c>
    </row>
    <row r="4472" spans="1:5" x14ac:dyDescent="0.4">
      <c r="A4472" t="s">
        <v>803</v>
      </c>
      <c r="B4472" t="s">
        <v>804</v>
      </c>
      <c r="C4472">
        <f>INDEX(Categories!C:C,MATCH(D4472,Categories!D:D,0))</f>
        <v>6</v>
      </c>
      <c r="D4472" s="88" t="s">
        <v>34</v>
      </c>
      <c r="E4472">
        <v>0</v>
      </c>
    </row>
    <row r="4473" spans="1:5" x14ac:dyDescent="0.4">
      <c r="A4473" t="s">
        <v>803</v>
      </c>
      <c r="B4473" t="s">
        <v>804</v>
      </c>
      <c r="C4473">
        <f>INDEX(Categories!C:C,MATCH(D4473,Categories!D:D,0))</f>
        <v>7</v>
      </c>
      <c r="D4473" s="88" t="s">
        <v>35</v>
      </c>
      <c r="E4473">
        <v>0</v>
      </c>
    </row>
    <row r="4474" spans="1:5" x14ac:dyDescent="0.4">
      <c r="A4474" t="s">
        <v>803</v>
      </c>
      <c r="B4474" t="s">
        <v>804</v>
      </c>
      <c r="C4474">
        <f>INDEX(Categories!C:C,MATCH(D4474,Categories!D:D,0))</f>
        <v>10</v>
      </c>
      <c r="D4474" s="88" t="s">
        <v>38</v>
      </c>
      <c r="E4474">
        <v>0</v>
      </c>
    </row>
    <row r="4475" spans="1:5" x14ac:dyDescent="0.4">
      <c r="A4475" t="s">
        <v>803</v>
      </c>
      <c r="B4475" t="s">
        <v>804</v>
      </c>
      <c r="C4475">
        <f>INDEX(Categories!C:C,MATCH(D4475,Categories!D:D,0))</f>
        <v>15</v>
      </c>
      <c r="D4475" s="88" t="s">
        <v>42</v>
      </c>
      <c r="E4475">
        <v>0</v>
      </c>
    </row>
    <row r="4476" spans="1:5" x14ac:dyDescent="0.4">
      <c r="A4476" t="s">
        <v>803</v>
      </c>
      <c r="B4476" t="s">
        <v>804</v>
      </c>
      <c r="C4476">
        <f>INDEX(Categories!C:C,MATCH(D4476,Categories!D:D,0))</f>
        <v>16</v>
      </c>
      <c r="D4476" s="88" t="s">
        <v>45</v>
      </c>
      <c r="E4476">
        <v>0</v>
      </c>
    </row>
    <row r="4477" spans="1:5" x14ac:dyDescent="0.4">
      <c r="A4477" t="s">
        <v>803</v>
      </c>
      <c r="B4477" t="s">
        <v>804</v>
      </c>
      <c r="C4477">
        <f>INDEX(Categories!C:C,MATCH(D4477,Categories!D:D,0))</f>
        <v>17</v>
      </c>
      <c r="D4477" s="88" t="s">
        <v>46</v>
      </c>
      <c r="E4477">
        <v>0</v>
      </c>
    </row>
    <row r="4478" spans="1:5" x14ac:dyDescent="0.4">
      <c r="A4478" t="s">
        <v>803</v>
      </c>
      <c r="B4478" t="s">
        <v>804</v>
      </c>
      <c r="C4478">
        <f>INDEX(Categories!C:C,MATCH(D4478,Categories!D:D,0))</f>
        <v>18</v>
      </c>
      <c r="D4478" s="88" t="s">
        <v>47</v>
      </c>
      <c r="E4478">
        <v>0</v>
      </c>
    </row>
    <row r="4479" spans="1:5" x14ac:dyDescent="0.4">
      <c r="A4479" t="s">
        <v>803</v>
      </c>
      <c r="B4479" t="s">
        <v>804</v>
      </c>
      <c r="C4479">
        <f>INDEX(Categories!C:C,MATCH(D4479,Categories!D:D,0))</f>
        <v>20</v>
      </c>
      <c r="D4479" s="88" t="s">
        <v>49</v>
      </c>
      <c r="E4479">
        <v>0</v>
      </c>
    </row>
    <row r="4480" spans="1:5" x14ac:dyDescent="0.4">
      <c r="A4480" t="s">
        <v>803</v>
      </c>
      <c r="B4480" t="s">
        <v>804</v>
      </c>
      <c r="C4480">
        <f>INDEX(Categories!C:C,MATCH(D4480,Categories!D:D,0))</f>
        <v>21</v>
      </c>
      <c r="D4480" s="88" t="s">
        <v>50</v>
      </c>
      <c r="E4480">
        <v>0</v>
      </c>
    </row>
    <row r="4481" spans="1:5" x14ac:dyDescent="0.4">
      <c r="A4481" t="s">
        <v>803</v>
      </c>
      <c r="B4481" t="s">
        <v>804</v>
      </c>
      <c r="C4481">
        <f>INDEX(Categories!C:C,MATCH(D4481,Categories!D:D,0))</f>
        <v>22</v>
      </c>
      <c r="D4481" s="88" t="s">
        <v>51</v>
      </c>
      <c r="E4481">
        <v>0</v>
      </c>
    </row>
    <row r="4482" spans="1:5" x14ac:dyDescent="0.4">
      <c r="A4482" t="s">
        <v>803</v>
      </c>
      <c r="B4482" t="s">
        <v>804</v>
      </c>
      <c r="C4482">
        <f>INDEX(Categories!C:C,MATCH(D4482,Categories!D:D,0))</f>
        <v>23</v>
      </c>
      <c r="D4482" s="88" t="s">
        <v>52</v>
      </c>
      <c r="E4482">
        <v>0</v>
      </c>
    </row>
    <row r="4483" spans="1:5" x14ac:dyDescent="0.4">
      <c r="A4483" t="s">
        <v>803</v>
      </c>
      <c r="B4483" t="s">
        <v>804</v>
      </c>
      <c r="C4483">
        <f>INDEX(Categories!C:C,MATCH(D4483,Categories!D:D,0))</f>
        <v>24</v>
      </c>
      <c r="D4483" s="88" t="s">
        <v>53</v>
      </c>
      <c r="E4483">
        <v>0</v>
      </c>
    </row>
    <row r="4484" spans="1:5" x14ac:dyDescent="0.4">
      <c r="A4484" t="s">
        <v>803</v>
      </c>
      <c r="B4484" t="s">
        <v>804</v>
      </c>
      <c r="C4484">
        <f>INDEX(Categories!C:C,MATCH(D4484,Categories!D:D,0))</f>
        <v>25</v>
      </c>
      <c r="D4484" s="88" t="s">
        <v>56</v>
      </c>
      <c r="E4484">
        <v>0</v>
      </c>
    </row>
    <row r="4485" spans="1:5" x14ac:dyDescent="0.4">
      <c r="A4485" t="s">
        <v>803</v>
      </c>
      <c r="B4485" t="s">
        <v>804</v>
      </c>
      <c r="C4485">
        <f>INDEX(Categories!C:C,MATCH(D4485,Categories!D:D,0))</f>
        <v>5</v>
      </c>
      <c r="D4485" s="88" t="s">
        <v>32</v>
      </c>
      <c r="E4485">
        <v>0</v>
      </c>
    </row>
    <row r="4486" spans="1:5" x14ac:dyDescent="0.4">
      <c r="A4486" t="s">
        <v>803</v>
      </c>
      <c r="B4486" t="s">
        <v>804</v>
      </c>
      <c r="C4486">
        <f>INDEX(Categories!C:C,MATCH(D4486,Categories!D:D,0))</f>
        <v>8</v>
      </c>
      <c r="D4486" s="88" t="s">
        <v>36</v>
      </c>
      <c r="E4486">
        <v>0</v>
      </c>
    </row>
    <row r="4487" spans="1:5" x14ac:dyDescent="0.4">
      <c r="A4487" t="s">
        <v>803</v>
      </c>
      <c r="B4487" t="s">
        <v>804</v>
      </c>
      <c r="C4487">
        <f>INDEX(Categories!C:C,MATCH(D4487,Categories!D:D,0))</f>
        <v>9</v>
      </c>
      <c r="D4487" s="88" t="s">
        <v>37</v>
      </c>
      <c r="E4487">
        <v>0</v>
      </c>
    </row>
    <row r="4488" spans="1:5" x14ac:dyDescent="0.4">
      <c r="A4488" t="s">
        <v>803</v>
      </c>
      <c r="B4488" t="s">
        <v>804</v>
      </c>
      <c r="C4488">
        <f>INDEX(Categories!C:C,MATCH(D4488,Categories!D:D,0))</f>
        <v>11</v>
      </c>
      <c r="D4488" s="88" t="s">
        <v>601</v>
      </c>
      <c r="E4488">
        <v>0</v>
      </c>
    </row>
    <row r="4489" spans="1:5" x14ac:dyDescent="0.4">
      <c r="A4489" t="s">
        <v>803</v>
      </c>
      <c r="B4489" t="s">
        <v>804</v>
      </c>
      <c r="C4489">
        <f>INDEX(Categories!C:C,MATCH(D4489,Categories!D:D,0))</f>
        <v>12</v>
      </c>
      <c r="D4489" s="88" t="s">
        <v>602</v>
      </c>
      <c r="E4489">
        <v>0</v>
      </c>
    </row>
    <row r="4490" spans="1:5" x14ac:dyDescent="0.4">
      <c r="A4490" t="s">
        <v>803</v>
      </c>
      <c r="B4490" t="s">
        <v>804</v>
      </c>
      <c r="C4490">
        <f>INDEX(Categories!C:C,MATCH(D4490,Categories!D:D,0))</f>
        <v>13</v>
      </c>
      <c r="D4490" s="88" t="s">
        <v>604</v>
      </c>
      <c r="E4490">
        <v>0</v>
      </c>
    </row>
    <row r="4491" spans="1:5" x14ac:dyDescent="0.4">
      <c r="A4491" t="s">
        <v>803</v>
      </c>
      <c r="B4491" t="s">
        <v>804</v>
      </c>
      <c r="C4491">
        <f>INDEX(Categories!C:C,MATCH(D4491,Categories!D:D,0))</f>
        <v>14</v>
      </c>
      <c r="D4491" s="88" t="s">
        <v>41</v>
      </c>
      <c r="E4491">
        <v>0</v>
      </c>
    </row>
    <row r="4492" spans="1:5" x14ac:dyDescent="0.4">
      <c r="A4492" t="s">
        <v>803</v>
      </c>
      <c r="B4492" t="s">
        <v>804</v>
      </c>
      <c r="C4492">
        <f>INDEX(Categories!C:C,MATCH(D4492,Categories!D:D,0))</f>
        <v>19</v>
      </c>
      <c r="D4492" s="88" t="s">
        <v>48</v>
      </c>
      <c r="E4492">
        <v>0</v>
      </c>
    </row>
    <row r="4493" spans="1:5" x14ac:dyDescent="0.4">
      <c r="A4493" t="s">
        <v>803</v>
      </c>
      <c r="B4493" t="s">
        <v>804</v>
      </c>
      <c r="C4493">
        <f>INDEX(Categories!C:C,MATCH(D4493,Categories!D:D,0))</f>
        <v>26</v>
      </c>
      <c r="D4493" s="88" t="s">
        <v>57</v>
      </c>
      <c r="E4493">
        <v>0</v>
      </c>
    </row>
    <row r="4494" spans="1:5" x14ac:dyDescent="0.4">
      <c r="A4494" t="s">
        <v>803</v>
      </c>
      <c r="B4494" t="s">
        <v>804</v>
      </c>
      <c r="C4494">
        <f>INDEX(Categories!C:C,MATCH(D4494,Categories!D:D,0))</f>
        <v>27</v>
      </c>
      <c r="D4494" s="88" t="s">
        <v>58</v>
      </c>
      <c r="E4494">
        <v>0</v>
      </c>
    </row>
    <row r="4495" spans="1:5" x14ac:dyDescent="0.4">
      <c r="A4495" t="s">
        <v>803</v>
      </c>
      <c r="B4495" t="s">
        <v>804</v>
      </c>
      <c r="C4495">
        <f>INDEX(Categories!C:C,MATCH(D4495,Categories!D:D,0))</f>
        <v>28</v>
      </c>
      <c r="D4495" s="88" t="s">
        <v>59</v>
      </c>
      <c r="E4495">
        <v>0</v>
      </c>
    </row>
    <row r="4496" spans="1:5" x14ac:dyDescent="0.4">
      <c r="A4496" t="s">
        <v>803</v>
      </c>
      <c r="B4496" t="s">
        <v>804</v>
      </c>
      <c r="C4496">
        <f>INDEX(Categories!C:C,MATCH(D4496,Categories!D:D,0))</f>
        <v>29</v>
      </c>
      <c r="D4496" s="88" t="s">
        <v>92</v>
      </c>
      <c r="E4496">
        <v>0</v>
      </c>
    </row>
    <row r="4497" spans="1:5" x14ac:dyDescent="0.4">
      <c r="A4497" t="s">
        <v>805</v>
      </c>
      <c r="B4497" t="s">
        <v>806</v>
      </c>
      <c r="C4497">
        <f>INDEX(Categories!C:C,MATCH(D4497,Categories!D:D,0))</f>
        <v>1</v>
      </c>
      <c r="D4497" s="88" t="s">
        <v>595</v>
      </c>
      <c r="E4497">
        <v>0</v>
      </c>
    </row>
    <row r="4498" spans="1:5" x14ac:dyDescent="0.4">
      <c r="A4498" t="s">
        <v>805</v>
      </c>
      <c r="B4498" t="s">
        <v>806</v>
      </c>
      <c r="C4498">
        <f>INDEX(Categories!C:C,MATCH(D4498,Categories!D:D,0))</f>
        <v>2</v>
      </c>
      <c r="D4498" s="88" t="s">
        <v>597</v>
      </c>
      <c r="E4498">
        <v>0</v>
      </c>
    </row>
    <row r="4499" spans="1:5" x14ac:dyDescent="0.4">
      <c r="A4499" t="s">
        <v>805</v>
      </c>
      <c r="B4499" t="s">
        <v>806</v>
      </c>
      <c r="C4499">
        <f>INDEX(Categories!C:C,MATCH(D4499,Categories!D:D,0))</f>
        <v>3</v>
      </c>
      <c r="D4499" s="88" t="s">
        <v>30</v>
      </c>
      <c r="E4499">
        <v>0</v>
      </c>
    </row>
    <row r="4500" spans="1:5" x14ac:dyDescent="0.4">
      <c r="A4500" t="s">
        <v>805</v>
      </c>
      <c r="B4500" t="s">
        <v>806</v>
      </c>
      <c r="C4500">
        <f>INDEX(Categories!C:C,MATCH(D4500,Categories!D:D,0))</f>
        <v>4</v>
      </c>
      <c r="D4500" s="88" t="s">
        <v>31</v>
      </c>
      <c r="E4500">
        <v>250</v>
      </c>
    </row>
    <row r="4501" spans="1:5" x14ac:dyDescent="0.4">
      <c r="A4501" t="s">
        <v>805</v>
      </c>
      <c r="B4501" t="s">
        <v>806</v>
      </c>
      <c r="C4501">
        <f>INDEX(Categories!C:C,MATCH(D4501,Categories!D:D,0))</f>
        <v>6</v>
      </c>
      <c r="D4501" s="88" t="s">
        <v>34</v>
      </c>
      <c r="E4501">
        <v>0</v>
      </c>
    </row>
    <row r="4502" spans="1:5" x14ac:dyDescent="0.4">
      <c r="A4502" t="s">
        <v>805</v>
      </c>
      <c r="B4502" t="s">
        <v>806</v>
      </c>
      <c r="C4502">
        <f>INDEX(Categories!C:C,MATCH(D4502,Categories!D:D,0))</f>
        <v>7</v>
      </c>
      <c r="D4502" s="88" t="s">
        <v>35</v>
      </c>
      <c r="E4502">
        <v>5500</v>
      </c>
    </row>
    <row r="4503" spans="1:5" x14ac:dyDescent="0.4">
      <c r="A4503" t="s">
        <v>805</v>
      </c>
      <c r="B4503" t="s">
        <v>806</v>
      </c>
      <c r="C4503">
        <f>INDEX(Categories!C:C,MATCH(D4503,Categories!D:D,0))</f>
        <v>10</v>
      </c>
      <c r="D4503" s="88" t="s">
        <v>38</v>
      </c>
      <c r="E4503">
        <v>250</v>
      </c>
    </row>
    <row r="4504" spans="1:5" x14ac:dyDescent="0.4">
      <c r="A4504" t="s">
        <v>805</v>
      </c>
      <c r="B4504" t="s">
        <v>806</v>
      </c>
      <c r="C4504">
        <f>INDEX(Categories!C:C,MATCH(D4504,Categories!D:D,0))</f>
        <v>15</v>
      </c>
      <c r="D4504" s="88" t="s">
        <v>42</v>
      </c>
      <c r="E4504">
        <v>0</v>
      </c>
    </row>
    <row r="4505" spans="1:5" x14ac:dyDescent="0.4">
      <c r="A4505" t="s">
        <v>805</v>
      </c>
      <c r="B4505" t="s">
        <v>806</v>
      </c>
      <c r="C4505">
        <f>INDEX(Categories!C:C,MATCH(D4505,Categories!D:D,0))</f>
        <v>16</v>
      </c>
      <c r="D4505" s="88" t="s">
        <v>45</v>
      </c>
      <c r="E4505">
        <v>0</v>
      </c>
    </row>
    <row r="4506" spans="1:5" x14ac:dyDescent="0.4">
      <c r="A4506" t="s">
        <v>805</v>
      </c>
      <c r="B4506" t="s">
        <v>806</v>
      </c>
      <c r="C4506">
        <f>INDEX(Categories!C:C,MATCH(D4506,Categories!D:D,0))</f>
        <v>17</v>
      </c>
      <c r="D4506" s="88" t="s">
        <v>46</v>
      </c>
      <c r="E4506">
        <v>0</v>
      </c>
    </row>
    <row r="4507" spans="1:5" x14ac:dyDescent="0.4">
      <c r="A4507" t="s">
        <v>805</v>
      </c>
      <c r="B4507" t="s">
        <v>806</v>
      </c>
      <c r="C4507">
        <f>INDEX(Categories!C:C,MATCH(D4507,Categories!D:D,0))</f>
        <v>18</v>
      </c>
      <c r="D4507" s="88" t="s">
        <v>47</v>
      </c>
      <c r="E4507">
        <v>0</v>
      </c>
    </row>
    <row r="4508" spans="1:5" x14ac:dyDescent="0.4">
      <c r="A4508" t="s">
        <v>805</v>
      </c>
      <c r="B4508" t="s">
        <v>806</v>
      </c>
      <c r="C4508">
        <f>INDEX(Categories!C:C,MATCH(D4508,Categories!D:D,0))</f>
        <v>20</v>
      </c>
      <c r="D4508" s="88" t="s">
        <v>49</v>
      </c>
      <c r="E4508">
        <v>0</v>
      </c>
    </row>
    <row r="4509" spans="1:5" x14ac:dyDescent="0.4">
      <c r="A4509" t="s">
        <v>805</v>
      </c>
      <c r="B4509" t="s">
        <v>806</v>
      </c>
      <c r="C4509">
        <f>INDEX(Categories!C:C,MATCH(D4509,Categories!D:D,0))</f>
        <v>21</v>
      </c>
      <c r="D4509" s="88" t="s">
        <v>50</v>
      </c>
      <c r="E4509">
        <v>0</v>
      </c>
    </row>
    <row r="4510" spans="1:5" x14ac:dyDescent="0.4">
      <c r="A4510" t="s">
        <v>805</v>
      </c>
      <c r="B4510" t="s">
        <v>806</v>
      </c>
      <c r="C4510">
        <f>INDEX(Categories!C:C,MATCH(D4510,Categories!D:D,0))</f>
        <v>22</v>
      </c>
      <c r="D4510" s="88" t="s">
        <v>51</v>
      </c>
      <c r="E4510">
        <v>100</v>
      </c>
    </row>
    <row r="4511" spans="1:5" x14ac:dyDescent="0.4">
      <c r="A4511" t="s">
        <v>805</v>
      </c>
      <c r="B4511" t="s">
        <v>806</v>
      </c>
      <c r="C4511">
        <f>INDEX(Categories!C:C,MATCH(D4511,Categories!D:D,0))</f>
        <v>23</v>
      </c>
      <c r="D4511" s="88" t="s">
        <v>52</v>
      </c>
      <c r="E4511">
        <v>100</v>
      </c>
    </row>
    <row r="4512" spans="1:5" x14ac:dyDescent="0.4">
      <c r="A4512" t="s">
        <v>805</v>
      </c>
      <c r="B4512" t="s">
        <v>806</v>
      </c>
      <c r="C4512">
        <f>INDEX(Categories!C:C,MATCH(D4512,Categories!D:D,0))</f>
        <v>24</v>
      </c>
      <c r="D4512" s="88" t="s">
        <v>53</v>
      </c>
      <c r="E4512">
        <v>0</v>
      </c>
    </row>
    <row r="4513" spans="1:5" x14ac:dyDescent="0.4">
      <c r="A4513" t="s">
        <v>805</v>
      </c>
      <c r="B4513" t="s">
        <v>806</v>
      </c>
      <c r="C4513">
        <f>INDEX(Categories!C:C,MATCH(D4513,Categories!D:D,0))</f>
        <v>25</v>
      </c>
      <c r="D4513" s="88" t="s">
        <v>56</v>
      </c>
      <c r="E4513">
        <v>1750</v>
      </c>
    </row>
    <row r="4514" spans="1:5" x14ac:dyDescent="0.4">
      <c r="A4514" t="s">
        <v>805</v>
      </c>
      <c r="B4514" t="s">
        <v>806</v>
      </c>
      <c r="C4514">
        <f>INDEX(Categories!C:C,MATCH(D4514,Categories!D:D,0))</f>
        <v>5</v>
      </c>
      <c r="D4514" s="88" t="s">
        <v>32</v>
      </c>
      <c r="E4514">
        <v>0</v>
      </c>
    </row>
    <row r="4515" spans="1:5" x14ac:dyDescent="0.4">
      <c r="A4515" t="s">
        <v>805</v>
      </c>
      <c r="B4515" t="s">
        <v>806</v>
      </c>
      <c r="C4515">
        <f>INDEX(Categories!C:C,MATCH(D4515,Categories!D:D,0))</f>
        <v>8</v>
      </c>
      <c r="D4515" s="88" t="s">
        <v>36</v>
      </c>
      <c r="E4515">
        <v>0</v>
      </c>
    </row>
    <row r="4516" spans="1:5" x14ac:dyDescent="0.4">
      <c r="A4516" t="s">
        <v>805</v>
      </c>
      <c r="B4516" t="s">
        <v>806</v>
      </c>
      <c r="C4516">
        <f>INDEX(Categories!C:C,MATCH(D4516,Categories!D:D,0))</f>
        <v>9</v>
      </c>
      <c r="D4516" s="88" t="s">
        <v>37</v>
      </c>
      <c r="E4516">
        <v>0</v>
      </c>
    </row>
    <row r="4517" spans="1:5" x14ac:dyDescent="0.4">
      <c r="A4517" t="s">
        <v>805</v>
      </c>
      <c r="B4517" t="s">
        <v>806</v>
      </c>
      <c r="C4517">
        <f>INDEX(Categories!C:C,MATCH(D4517,Categories!D:D,0))</f>
        <v>11</v>
      </c>
      <c r="D4517" s="88" t="s">
        <v>601</v>
      </c>
      <c r="E4517">
        <v>0</v>
      </c>
    </row>
    <row r="4518" spans="1:5" x14ac:dyDescent="0.4">
      <c r="A4518" t="s">
        <v>805</v>
      </c>
      <c r="B4518" t="s">
        <v>806</v>
      </c>
      <c r="C4518">
        <f>INDEX(Categories!C:C,MATCH(D4518,Categories!D:D,0))</f>
        <v>12</v>
      </c>
      <c r="D4518" s="88" t="s">
        <v>602</v>
      </c>
      <c r="E4518">
        <v>0</v>
      </c>
    </row>
    <row r="4519" spans="1:5" x14ac:dyDescent="0.4">
      <c r="A4519" t="s">
        <v>805</v>
      </c>
      <c r="B4519" t="s">
        <v>806</v>
      </c>
      <c r="C4519">
        <f>INDEX(Categories!C:C,MATCH(D4519,Categories!D:D,0))</f>
        <v>13</v>
      </c>
      <c r="D4519" s="88" t="s">
        <v>604</v>
      </c>
      <c r="E4519">
        <v>0</v>
      </c>
    </row>
    <row r="4520" spans="1:5" x14ac:dyDescent="0.4">
      <c r="A4520" t="s">
        <v>805</v>
      </c>
      <c r="B4520" t="s">
        <v>806</v>
      </c>
      <c r="C4520">
        <f>INDEX(Categories!C:C,MATCH(D4520,Categories!D:D,0))</f>
        <v>14</v>
      </c>
      <c r="D4520" s="88" t="s">
        <v>41</v>
      </c>
      <c r="E4520">
        <v>0</v>
      </c>
    </row>
    <row r="4521" spans="1:5" x14ac:dyDescent="0.4">
      <c r="A4521" t="s">
        <v>805</v>
      </c>
      <c r="B4521" t="s">
        <v>806</v>
      </c>
      <c r="C4521">
        <f>INDEX(Categories!C:C,MATCH(D4521,Categories!D:D,0))</f>
        <v>19</v>
      </c>
      <c r="D4521" s="88" t="s">
        <v>48</v>
      </c>
      <c r="E4521">
        <v>0</v>
      </c>
    </row>
    <row r="4522" spans="1:5" x14ac:dyDescent="0.4">
      <c r="A4522" t="s">
        <v>805</v>
      </c>
      <c r="B4522" t="s">
        <v>806</v>
      </c>
      <c r="C4522">
        <f>INDEX(Categories!C:C,MATCH(D4522,Categories!D:D,0))</f>
        <v>26</v>
      </c>
      <c r="D4522" s="88" t="s">
        <v>57</v>
      </c>
      <c r="E4522">
        <v>0</v>
      </c>
    </row>
    <row r="4523" spans="1:5" x14ac:dyDescent="0.4">
      <c r="A4523" t="s">
        <v>805</v>
      </c>
      <c r="B4523" t="s">
        <v>806</v>
      </c>
      <c r="C4523">
        <f>INDEX(Categories!C:C,MATCH(D4523,Categories!D:D,0))</f>
        <v>27</v>
      </c>
      <c r="D4523" s="88" t="s">
        <v>58</v>
      </c>
      <c r="E4523">
        <v>0</v>
      </c>
    </row>
    <row r="4524" spans="1:5" x14ac:dyDescent="0.4">
      <c r="A4524" t="s">
        <v>805</v>
      </c>
      <c r="B4524" t="s">
        <v>806</v>
      </c>
      <c r="C4524">
        <f>INDEX(Categories!C:C,MATCH(D4524,Categories!D:D,0))</f>
        <v>28</v>
      </c>
      <c r="D4524" s="88" t="s">
        <v>59</v>
      </c>
      <c r="E4524">
        <v>0</v>
      </c>
    </row>
    <row r="4525" spans="1:5" x14ac:dyDescent="0.4">
      <c r="A4525" t="s">
        <v>805</v>
      </c>
      <c r="B4525" t="s">
        <v>806</v>
      </c>
      <c r="C4525">
        <f>INDEX(Categories!C:C,MATCH(D4525,Categories!D:D,0))</f>
        <v>29</v>
      </c>
      <c r="D4525" s="88" t="s">
        <v>92</v>
      </c>
      <c r="E4525">
        <v>0</v>
      </c>
    </row>
    <row r="4526" spans="1:5" x14ac:dyDescent="0.4">
      <c r="A4526" t="s">
        <v>807</v>
      </c>
      <c r="B4526" t="s">
        <v>808</v>
      </c>
      <c r="C4526">
        <f>INDEX(Categories!C:C,MATCH(D4526,Categories!D:D,0))</f>
        <v>1</v>
      </c>
      <c r="D4526" s="88" t="s">
        <v>595</v>
      </c>
      <c r="E4526">
        <v>0</v>
      </c>
    </row>
    <row r="4527" spans="1:5" x14ac:dyDescent="0.4">
      <c r="A4527" t="s">
        <v>807</v>
      </c>
      <c r="B4527" t="s">
        <v>808</v>
      </c>
      <c r="C4527">
        <f>INDEX(Categories!C:C,MATCH(D4527,Categories!D:D,0))</f>
        <v>2</v>
      </c>
      <c r="D4527" s="88" t="s">
        <v>597</v>
      </c>
      <c r="E4527">
        <v>0</v>
      </c>
    </row>
    <row r="4528" spans="1:5" x14ac:dyDescent="0.4">
      <c r="A4528" t="s">
        <v>807</v>
      </c>
      <c r="B4528" t="s">
        <v>808</v>
      </c>
      <c r="C4528">
        <f>INDEX(Categories!C:C,MATCH(D4528,Categories!D:D,0))</f>
        <v>3</v>
      </c>
      <c r="D4528" s="88" t="s">
        <v>30</v>
      </c>
      <c r="E4528">
        <v>0</v>
      </c>
    </row>
    <row r="4529" spans="1:5" x14ac:dyDescent="0.4">
      <c r="A4529" t="s">
        <v>807</v>
      </c>
      <c r="B4529" t="s">
        <v>808</v>
      </c>
      <c r="C4529">
        <f>INDEX(Categories!C:C,MATCH(D4529,Categories!D:D,0))</f>
        <v>4</v>
      </c>
      <c r="D4529" s="88" t="s">
        <v>31</v>
      </c>
      <c r="E4529">
        <v>0</v>
      </c>
    </row>
    <row r="4530" spans="1:5" x14ac:dyDescent="0.4">
      <c r="A4530" t="s">
        <v>807</v>
      </c>
      <c r="B4530" t="s">
        <v>808</v>
      </c>
      <c r="C4530">
        <f>INDEX(Categories!C:C,MATCH(D4530,Categories!D:D,0))</f>
        <v>6</v>
      </c>
      <c r="D4530" s="88" t="s">
        <v>34</v>
      </c>
      <c r="E4530">
        <v>0</v>
      </c>
    </row>
    <row r="4531" spans="1:5" x14ac:dyDescent="0.4">
      <c r="A4531" t="s">
        <v>807</v>
      </c>
      <c r="B4531" t="s">
        <v>808</v>
      </c>
      <c r="C4531">
        <f>INDEX(Categories!C:C,MATCH(D4531,Categories!D:D,0))</f>
        <v>7</v>
      </c>
      <c r="D4531" s="88" t="s">
        <v>35</v>
      </c>
      <c r="E4531">
        <v>0</v>
      </c>
    </row>
    <row r="4532" spans="1:5" x14ac:dyDescent="0.4">
      <c r="A4532" t="s">
        <v>807</v>
      </c>
      <c r="B4532" t="s">
        <v>808</v>
      </c>
      <c r="C4532">
        <f>INDEX(Categories!C:C,MATCH(D4532,Categories!D:D,0))</f>
        <v>10</v>
      </c>
      <c r="D4532" s="88" t="s">
        <v>38</v>
      </c>
      <c r="E4532">
        <v>0</v>
      </c>
    </row>
    <row r="4533" spans="1:5" x14ac:dyDescent="0.4">
      <c r="A4533" t="s">
        <v>807</v>
      </c>
      <c r="B4533" t="s">
        <v>808</v>
      </c>
      <c r="C4533">
        <f>INDEX(Categories!C:C,MATCH(D4533,Categories!D:D,0))</f>
        <v>15</v>
      </c>
      <c r="D4533" s="88" t="s">
        <v>42</v>
      </c>
      <c r="E4533">
        <v>0</v>
      </c>
    </row>
    <row r="4534" spans="1:5" x14ac:dyDescent="0.4">
      <c r="A4534" t="s">
        <v>807</v>
      </c>
      <c r="B4534" t="s">
        <v>808</v>
      </c>
      <c r="C4534">
        <f>INDEX(Categories!C:C,MATCH(D4534,Categories!D:D,0))</f>
        <v>16</v>
      </c>
      <c r="D4534" s="88" t="s">
        <v>45</v>
      </c>
      <c r="E4534">
        <v>0</v>
      </c>
    </row>
    <row r="4535" spans="1:5" x14ac:dyDescent="0.4">
      <c r="A4535" t="s">
        <v>807</v>
      </c>
      <c r="B4535" t="s">
        <v>808</v>
      </c>
      <c r="C4535">
        <f>INDEX(Categories!C:C,MATCH(D4535,Categories!D:D,0))</f>
        <v>17</v>
      </c>
      <c r="D4535" s="88" t="s">
        <v>46</v>
      </c>
      <c r="E4535">
        <v>0</v>
      </c>
    </row>
    <row r="4536" spans="1:5" x14ac:dyDescent="0.4">
      <c r="A4536" t="s">
        <v>807</v>
      </c>
      <c r="B4536" t="s">
        <v>808</v>
      </c>
      <c r="C4536">
        <f>INDEX(Categories!C:C,MATCH(D4536,Categories!D:D,0))</f>
        <v>18</v>
      </c>
      <c r="D4536" s="88" t="s">
        <v>47</v>
      </c>
      <c r="E4536">
        <v>0</v>
      </c>
    </row>
    <row r="4537" spans="1:5" x14ac:dyDescent="0.4">
      <c r="A4537" t="s">
        <v>807</v>
      </c>
      <c r="B4537" t="s">
        <v>808</v>
      </c>
      <c r="C4537">
        <f>INDEX(Categories!C:C,MATCH(D4537,Categories!D:D,0))</f>
        <v>20</v>
      </c>
      <c r="D4537" s="88" t="s">
        <v>49</v>
      </c>
      <c r="E4537">
        <v>0</v>
      </c>
    </row>
    <row r="4538" spans="1:5" x14ac:dyDescent="0.4">
      <c r="A4538" t="s">
        <v>807</v>
      </c>
      <c r="B4538" t="s">
        <v>808</v>
      </c>
      <c r="C4538">
        <f>INDEX(Categories!C:C,MATCH(D4538,Categories!D:D,0))</f>
        <v>21</v>
      </c>
      <c r="D4538" s="88" t="s">
        <v>50</v>
      </c>
      <c r="E4538">
        <v>0</v>
      </c>
    </row>
    <row r="4539" spans="1:5" x14ac:dyDescent="0.4">
      <c r="A4539" t="s">
        <v>807</v>
      </c>
      <c r="B4539" t="s">
        <v>808</v>
      </c>
      <c r="C4539">
        <f>INDEX(Categories!C:C,MATCH(D4539,Categories!D:D,0))</f>
        <v>22</v>
      </c>
      <c r="D4539" s="88" t="s">
        <v>51</v>
      </c>
      <c r="E4539">
        <v>0</v>
      </c>
    </row>
    <row r="4540" spans="1:5" x14ac:dyDescent="0.4">
      <c r="A4540" t="s">
        <v>807</v>
      </c>
      <c r="B4540" t="s">
        <v>808</v>
      </c>
      <c r="C4540">
        <f>INDEX(Categories!C:C,MATCH(D4540,Categories!D:D,0))</f>
        <v>23</v>
      </c>
      <c r="D4540" s="88" t="s">
        <v>52</v>
      </c>
      <c r="E4540">
        <v>0</v>
      </c>
    </row>
    <row r="4541" spans="1:5" x14ac:dyDescent="0.4">
      <c r="A4541" t="s">
        <v>807</v>
      </c>
      <c r="B4541" t="s">
        <v>808</v>
      </c>
      <c r="C4541">
        <f>INDEX(Categories!C:C,MATCH(D4541,Categories!D:D,0))</f>
        <v>24</v>
      </c>
      <c r="D4541" s="88" t="s">
        <v>53</v>
      </c>
      <c r="E4541">
        <v>0</v>
      </c>
    </row>
    <row r="4542" spans="1:5" x14ac:dyDescent="0.4">
      <c r="A4542" t="s">
        <v>807</v>
      </c>
      <c r="B4542" t="s">
        <v>808</v>
      </c>
      <c r="C4542">
        <f>INDEX(Categories!C:C,MATCH(D4542,Categories!D:D,0))</f>
        <v>25</v>
      </c>
      <c r="D4542" s="88" t="s">
        <v>56</v>
      </c>
      <c r="E4542">
        <v>0</v>
      </c>
    </row>
    <row r="4543" spans="1:5" x14ac:dyDescent="0.4">
      <c r="A4543" t="s">
        <v>807</v>
      </c>
      <c r="B4543" t="s">
        <v>808</v>
      </c>
      <c r="C4543">
        <f>INDEX(Categories!C:C,MATCH(D4543,Categories!D:D,0))</f>
        <v>5</v>
      </c>
      <c r="D4543" s="88" t="s">
        <v>32</v>
      </c>
      <c r="E4543">
        <v>0</v>
      </c>
    </row>
    <row r="4544" spans="1:5" x14ac:dyDescent="0.4">
      <c r="A4544" t="s">
        <v>807</v>
      </c>
      <c r="B4544" t="s">
        <v>808</v>
      </c>
      <c r="C4544">
        <f>INDEX(Categories!C:C,MATCH(D4544,Categories!D:D,0))</f>
        <v>8</v>
      </c>
      <c r="D4544" s="88" t="s">
        <v>36</v>
      </c>
      <c r="E4544">
        <v>0</v>
      </c>
    </row>
    <row r="4545" spans="1:5" x14ac:dyDescent="0.4">
      <c r="A4545" t="s">
        <v>807</v>
      </c>
      <c r="B4545" t="s">
        <v>808</v>
      </c>
      <c r="C4545">
        <f>INDEX(Categories!C:C,MATCH(D4545,Categories!D:D,0))</f>
        <v>9</v>
      </c>
      <c r="D4545" s="88" t="s">
        <v>37</v>
      </c>
      <c r="E4545">
        <v>0</v>
      </c>
    </row>
    <row r="4546" spans="1:5" x14ac:dyDescent="0.4">
      <c r="A4546" t="s">
        <v>807</v>
      </c>
      <c r="B4546" t="s">
        <v>808</v>
      </c>
      <c r="C4546">
        <f>INDEX(Categories!C:C,MATCH(D4546,Categories!D:D,0))</f>
        <v>11</v>
      </c>
      <c r="D4546" s="88" t="s">
        <v>601</v>
      </c>
      <c r="E4546">
        <v>0</v>
      </c>
    </row>
    <row r="4547" spans="1:5" x14ac:dyDescent="0.4">
      <c r="A4547" t="s">
        <v>807</v>
      </c>
      <c r="B4547" t="s">
        <v>808</v>
      </c>
      <c r="C4547">
        <f>INDEX(Categories!C:C,MATCH(D4547,Categories!D:D,0))</f>
        <v>12</v>
      </c>
      <c r="D4547" s="88" t="s">
        <v>602</v>
      </c>
      <c r="E4547">
        <v>0</v>
      </c>
    </row>
    <row r="4548" spans="1:5" x14ac:dyDescent="0.4">
      <c r="A4548" t="s">
        <v>807</v>
      </c>
      <c r="B4548" t="s">
        <v>808</v>
      </c>
      <c r="C4548">
        <f>INDEX(Categories!C:C,MATCH(D4548,Categories!D:D,0))</f>
        <v>13</v>
      </c>
      <c r="D4548" s="88" t="s">
        <v>604</v>
      </c>
      <c r="E4548">
        <v>0</v>
      </c>
    </row>
    <row r="4549" spans="1:5" x14ac:dyDescent="0.4">
      <c r="A4549" t="s">
        <v>807</v>
      </c>
      <c r="B4549" t="s">
        <v>808</v>
      </c>
      <c r="C4549">
        <f>INDEX(Categories!C:C,MATCH(D4549,Categories!D:D,0))</f>
        <v>14</v>
      </c>
      <c r="D4549" s="88" t="s">
        <v>41</v>
      </c>
      <c r="E4549">
        <v>0</v>
      </c>
    </row>
    <row r="4550" spans="1:5" x14ac:dyDescent="0.4">
      <c r="A4550" t="s">
        <v>807</v>
      </c>
      <c r="B4550" t="s">
        <v>808</v>
      </c>
      <c r="C4550">
        <f>INDEX(Categories!C:C,MATCH(D4550,Categories!D:D,0))</f>
        <v>19</v>
      </c>
      <c r="D4550" s="88" t="s">
        <v>48</v>
      </c>
      <c r="E4550">
        <v>0</v>
      </c>
    </row>
    <row r="4551" spans="1:5" x14ac:dyDescent="0.4">
      <c r="A4551" t="s">
        <v>807</v>
      </c>
      <c r="B4551" t="s">
        <v>808</v>
      </c>
      <c r="C4551">
        <f>INDEX(Categories!C:C,MATCH(D4551,Categories!D:D,0))</f>
        <v>26</v>
      </c>
      <c r="D4551" s="88" t="s">
        <v>57</v>
      </c>
      <c r="E4551">
        <v>0</v>
      </c>
    </row>
    <row r="4552" spans="1:5" x14ac:dyDescent="0.4">
      <c r="A4552" t="s">
        <v>807</v>
      </c>
      <c r="B4552" t="s">
        <v>808</v>
      </c>
      <c r="C4552">
        <f>INDEX(Categories!C:C,MATCH(D4552,Categories!D:D,0))</f>
        <v>27</v>
      </c>
      <c r="D4552" s="88" t="s">
        <v>58</v>
      </c>
      <c r="E4552">
        <v>0</v>
      </c>
    </row>
    <row r="4553" spans="1:5" x14ac:dyDescent="0.4">
      <c r="A4553" t="s">
        <v>807</v>
      </c>
      <c r="B4553" t="s">
        <v>808</v>
      </c>
      <c r="C4553">
        <f>INDEX(Categories!C:C,MATCH(D4553,Categories!D:D,0))</f>
        <v>28</v>
      </c>
      <c r="D4553" s="88" t="s">
        <v>59</v>
      </c>
      <c r="E4553">
        <v>0</v>
      </c>
    </row>
    <row r="4554" spans="1:5" x14ac:dyDescent="0.4">
      <c r="A4554" t="s">
        <v>807</v>
      </c>
      <c r="B4554" t="s">
        <v>808</v>
      </c>
      <c r="C4554">
        <f>INDEX(Categories!C:C,MATCH(D4554,Categories!D:D,0))</f>
        <v>29</v>
      </c>
      <c r="D4554" s="88" t="s">
        <v>92</v>
      </c>
      <c r="E4554">
        <v>0</v>
      </c>
    </row>
    <row r="4555" spans="1:5" x14ac:dyDescent="0.4">
      <c r="A4555" t="s">
        <v>304</v>
      </c>
      <c r="B4555" t="s">
        <v>303</v>
      </c>
      <c r="C4555">
        <f>INDEX(Categories!C:C,MATCH(D4555,Categories!D:D,0))</f>
        <v>1</v>
      </c>
      <c r="D4555" s="88" t="s">
        <v>595</v>
      </c>
      <c r="E4555">
        <v>41855</v>
      </c>
    </row>
    <row r="4556" spans="1:5" x14ac:dyDescent="0.4">
      <c r="A4556" t="s">
        <v>304</v>
      </c>
      <c r="B4556" t="s">
        <v>303</v>
      </c>
      <c r="C4556">
        <f>INDEX(Categories!C:C,MATCH(D4556,Categories!D:D,0))</f>
        <v>2</v>
      </c>
      <c r="D4556" s="88" t="s">
        <v>597</v>
      </c>
      <c r="E4556">
        <v>5564</v>
      </c>
    </row>
    <row r="4557" spans="1:5" x14ac:dyDescent="0.4">
      <c r="A4557" t="s">
        <v>304</v>
      </c>
      <c r="B4557" t="s">
        <v>303</v>
      </c>
      <c r="C4557">
        <f>INDEX(Categories!C:C,MATCH(D4557,Categories!D:D,0))</f>
        <v>3</v>
      </c>
      <c r="D4557" s="88" t="s">
        <v>30</v>
      </c>
      <c r="E4557">
        <v>6300</v>
      </c>
    </row>
    <row r="4558" spans="1:5" x14ac:dyDescent="0.4">
      <c r="A4558" t="s">
        <v>304</v>
      </c>
      <c r="B4558" t="s">
        <v>303</v>
      </c>
      <c r="C4558">
        <f>INDEX(Categories!C:C,MATCH(D4558,Categories!D:D,0))</f>
        <v>4</v>
      </c>
      <c r="D4558" s="88" t="s">
        <v>31</v>
      </c>
      <c r="E4558">
        <v>10381</v>
      </c>
    </row>
    <row r="4559" spans="1:5" x14ac:dyDescent="0.4">
      <c r="A4559" t="s">
        <v>304</v>
      </c>
      <c r="B4559" t="s">
        <v>303</v>
      </c>
      <c r="C4559">
        <f>INDEX(Categories!C:C,MATCH(D4559,Categories!D:D,0))</f>
        <v>6</v>
      </c>
      <c r="D4559" s="88" t="s">
        <v>34</v>
      </c>
      <c r="E4559">
        <v>893</v>
      </c>
    </row>
    <row r="4560" spans="1:5" x14ac:dyDescent="0.4">
      <c r="A4560" t="s">
        <v>304</v>
      </c>
      <c r="B4560" t="s">
        <v>303</v>
      </c>
      <c r="C4560">
        <f>INDEX(Categories!C:C,MATCH(D4560,Categories!D:D,0))</f>
        <v>7</v>
      </c>
      <c r="D4560" s="88" t="s">
        <v>35</v>
      </c>
      <c r="E4560">
        <v>18221</v>
      </c>
    </row>
    <row r="4561" spans="1:5" x14ac:dyDescent="0.4">
      <c r="A4561" t="s">
        <v>304</v>
      </c>
      <c r="B4561" t="s">
        <v>303</v>
      </c>
      <c r="C4561">
        <f>INDEX(Categories!C:C,MATCH(D4561,Categories!D:D,0))</f>
        <v>10</v>
      </c>
      <c r="D4561" s="88" t="s">
        <v>38</v>
      </c>
      <c r="E4561">
        <v>32854</v>
      </c>
    </row>
    <row r="4562" spans="1:5" x14ac:dyDescent="0.4">
      <c r="A4562" t="s">
        <v>304</v>
      </c>
      <c r="B4562" t="s">
        <v>303</v>
      </c>
      <c r="C4562">
        <f>INDEX(Categories!C:C,MATCH(D4562,Categories!D:D,0))</f>
        <v>15</v>
      </c>
      <c r="D4562" s="88" t="s">
        <v>42</v>
      </c>
      <c r="E4562">
        <v>0</v>
      </c>
    </row>
    <row r="4563" spans="1:5" x14ac:dyDescent="0.4">
      <c r="A4563" t="s">
        <v>304</v>
      </c>
      <c r="B4563" t="s">
        <v>303</v>
      </c>
      <c r="C4563">
        <f>INDEX(Categories!C:C,MATCH(D4563,Categories!D:D,0))</f>
        <v>16</v>
      </c>
      <c r="D4563" s="88" t="s">
        <v>45</v>
      </c>
      <c r="E4563">
        <v>0</v>
      </c>
    </row>
    <row r="4564" spans="1:5" x14ac:dyDescent="0.4">
      <c r="A4564" t="s">
        <v>304</v>
      </c>
      <c r="B4564" t="s">
        <v>303</v>
      </c>
      <c r="C4564">
        <f>INDEX(Categories!C:C,MATCH(D4564,Categories!D:D,0))</f>
        <v>17</v>
      </c>
      <c r="D4564" s="88" t="s">
        <v>46</v>
      </c>
      <c r="E4564">
        <v>0</v>
      </c>
    </row>
    <row r="4565" spans="1:5" x14ac:dyDescent="0.4">
      <c r="A4565" t="s">
        <v>304</v>
      </c>
      <c r="B4565" t="s">
        <v>303</v>
      </c>
      <c r="C4565">
        <f>INDEX(Categories!C:C,MATCH(D4565,Categories!D:D,0))</f>
        <v>18</v>
      </c>
      <c r="D4565" s="88" t="s">
        <v>47</v>
      </c>
      <c r="E4565">
        <v>0</v>
      </c>
    </row>
    <row r="4566" spans="1:5" x14ac:dyDescent="0.4">
      <c r="A4566" t="s">
        <v>304</v>
      </c>
      <c r="B4566" t="s">
        <v>303</v>
      </c>
      <c r="C4566">
        <f>INDEX(Categories!C:C,MATCH(D4566,Categories!D:D,0))</f>
        <v>20</v>
      </c>
      <c r="D4566" s="88" t="s">
        <v>49</v>
      </c>
      <c r="E4566">
        <v>0</v>
      </c>
    </row>
    <row r="4567" spans="1:5" x14ac:dyDescent="0.4">
      <c r="A4567" t="s">
        <v>304</v>
      </c>
      <c r="B4567" t="s">
        <v>303</v>
      </c>
      <c r="C4567">
        <f>INDEX(Categories!C:C,MATCH(D4567,Categories!D:D,0))</f>
        <v>21</v>
      </c>
      <c r="D4567" s="88" t="s">
        <v>50</v>
      </c>
      <c r="E4567">
        <v>0</v>
      </c>
    </row>
    <row r="4568" spans="1:5" x14ac:dyDescent="0.4">
      <c r="A4568" t="s">
        <v>304</v>
      </c>
      <c r="B4568" t="s">
        <v>303</v>
      </c>
      <c r="C4568">
        <f>INDEX(Categories!C:C,MATCH(D4568,Categories!D:D,0))</f>
        <v>22</v>
      </c>
      <c r="D4568" s="88" t="s">
        <v>51</v>
      </c>
      <c r="E4568">
        <v>6123</v>
      </c>
    </row>
    <row r="4569" spans="1:5" x14ac:dyDescent="0.4">
      <c r="A4569" t="s">
        <v>304</v>
      </c>
      <c r="B4569" t="s">
        <v>303</v>
      </c>
      <c r="C4569">
        <f>INDEX(Categories!C:C,MATCH(D4569,Categories!D:D,0))</f>
        <v>23</v>
      </c>
      <c r="D4569" s="88" t="s">
        <v>52</v>
      </c>
      <c r="E4569">
        <v>0</v>
      </c>
    </row>
    <row r="4570" spans="1:5" x14ac:dyDescent="0.4">
      <c r="A4570" t="s">
        <v>304</v>
      </c>
      <c r="B4570" t="s">
        <v>303</v>
      </c>
      <c r="C4570">
        <f>INDEX(Categories!C:C,MATCH(D4570,Categories!D:D,0))</f>
        <v>24</v>
      </c>
      <c r="D4570" s="88" t="s">
        <v>53</v>
      </c>
      <c r="E4570">
        <v>2155</v>
      </c>
    </row>
    <row r="4571" spans="1:5" x14ac:dyDescent="0.4">
      <c r="A4571" t="s">
        <v>304</v>
      </c>
      <c r="B4571" t="s">
        <v>303</v>
      </c>
      <c r="C4571">
        <f>INDEX(Categories!C:C,MATCH(D4571,Categories!D:D,0))</f>
        <v>25</v>
      </c>
      <c r="D4571" s="88" t="s">
        <v>56</v>
      </c>
      <c r="E4571">
        <v>1304</v>
      </c>
    </row>
    <row r="4572" spans="1:5" x14ac:dyDescent="0.4">
      <c r="A4572" t="s">
        <v>304</v>
      </c>
      <c r="B4572" t="s">
        <v>303</v>
      </c>
      <c r="C4572">
        <f>INDEX(Categories!C:C,MATCH(D4572,Categories!D:D,0))</f>
        <v>5</v>
      </c>
      <c r="D4572" s="88" t="s">
        <v>32</v>
      </c>
      <c r="E4572">
        <v>10125</v>
      </c>
    </row>
    <row r="4573" spans="1:5" x14ac:dyDescent="0.4">
      <c r="A4573" t="s">
        <v>304</v>
      </c>
      <c r="B4573" t="s">
        <v>303</v>
      </c>
      <c r="C4573">
        <f>INDEX(Categories!C:C,MATCH(D4573,Categories!D:D,0))</f>
        <v>8</v>
      </c>
      <c r="D4573" s="88" t="s">
        <v>36</v>
      </c>
      <c r="E4573">
        <v>6386</v>
      </c>
    </row>
    <row r="4574" spans="1:5" x14ac:dyDescent="0.4">
      <c r="A4574" t="s">
        <v>304</v>
      </c>
      <c r="B4574" t="s">
        <v>303</v>
      </c>
      <c r="C4574">
        <f>INDEX(Categories!C:C,MATCH(D4574,Categories!D:D,0))</f>
        <v>9</v>
      </c>
      <c r="D4574" s="88" t="s">
        <v>37</v>
      </c>
      <c r="E4574">
        <v>0</v>
      </c>
    </row>
    <row r="4575" spans="1:5" x14ac:dyDescent="0.4">
      <c r="A4575" t="s">
        <v>304</v>
      </c>
      <c r="B4575" t="s">
        <v>303</v>
      </c>
      <c r="C4575">
        <f>INDEX(Categories!C:C,MATCH(D4575,Categories!D:D,0))</f>
        <v>11</v>
      </c>
      <c r="D4575" s="88" t="s">
        <v>601</v>
      </c>
      <c r="E4575">
        <v>454</v>
      </c>
    </row>
    <row r="4576" spans="1:5" x14ac:dyDescent="0.4">
      <c r="A4576" t="s">
        <v>304</v>
      </c>
      <c r="B4576" t="s">
        <v>303</v>
      </c>
      <c r="C4576">
        <f>INDEX(Categories!C:C,MATCH(D4576,Categories!D:D,0))</f>
        <v>12</v>
      </c>
      <c r="D4576" s="88" t="s">
        <v>602</v>
      </c>
      <c r="E4576">
        <v>0</v>
      </c>
    </row>
    <row r="4577" spans="1:5" x14ac:dyDescent="0.4">
      <c r="A4577" t="s">
        <v>304</v>
      </c>
      <c r="B4577" t="s">
        <v>303</v>
      </c>
      <c r="C4577">
        <f>INDEX(Categories!C:C,MATCH(D4577,Categories!D:D,0))</f>
        <v>13</v>
      </c>
      <c r="D4577" s="88" t="s">
        <v>604</v>
      </c>
      <c r="E4577">
        <v>0</v>
      </c>
    </row>
    <row r="4578" spans="1:5" x14ac:dyDescent="0.4">
      <c r="A4578" t="s">
        <v>304</v>
      </c>
      <c r="B4578" t="s">
        <v>303</v>
      </c>
      <c r="C4578">
        <f>INDEX(Categories!C:C,MATCH(D4578,Categories!D:D,0))</f>
        <v>14</v>
      </c>
      <c r="D4578" s="88" t="s">
        <v>41</v>
      </c>
      <c r="E4578">
        <v>0</v>
      </c>
    </row>
    <row r="4579" spans="1:5" x14ac:dyDescent="0.4">
      <c r="A4579" t="s">
        <v>304</v>
      </c>
      <c r="B4579" t="s">
        <v>303</v>
      </c>
      <c r="C4579">
        <f>INDEX(Categories!C:C,MATCH(D4579,Categories!D:D,0))</f>
        <v>19</v>
      </c>
      <c r="D4579" s="88" t="s">
        <v>48</v>
      </c>
      <c r="E4579">
        <v>0</v>
      </c>
    </row>
    <row r="4580" spans="1:5" x14ac:dyDescent="0.4">
      <c r="A4580" t="s">
        <v>304</v>
      </c>
      <c r="B4580" t="s">
        <v>303</v>
      </c>
      <c r="C4580">
        <f>INDEX(Categories!C:C,MATCH(D4580,Categories!D:D,0))</f>
        <v>26</v>
      </c>
      <c r="D4580" s="88" t="s">
        <v>57</v>
      </c>
      <c r="E4580">
        <v>3882</v>
      </c>
    </row>
    <row r="4581" spans="1:5" x14ac:dyDescent="0.4">
      <c r="A4581" t="s">
        <v>304</v>
      </c>
      <c r="B4581" t="s">
        <v>303</v>
      </c>
      <c r="C4581">
        <f>INDEX(Categories!C:C,MATCH(D4581,Categories!D:D,0))</f>
        <v>27</v>
      </c>
      <c r="D4581" s="88" t="s">
        <v>58</v>
      </c>
      <c r="E4581">
        <v>1016</v>
      </c>
    </row>
    <row r="4582" spans="1:5" x14ac:dyDescent="0.4">
      <c r="A4582" t="s">
        <v>304</v>
      </c>
      <c r="B4582" t="s">
        <v>303</v>
      </c>
      <c r="C4582">
        <f>INDEX(Categories!C:C,MATCH(D4582,Categories!D:D,0))</f>
        <v>28</v>
      </c>
      <c r="D4582" s="88" t="s">
        <v>59</v>
      </c>
      <c r="E4582">
        <v>0</v>
      </c>
    </row>
    <row r="4583" spans="1:5" x14ac:dyDescent="0.4">
      <c r="A4583" t="s">
        <v>304</v>
      </c>
      <c r="B4583" t="s">
        <v>303</v>
      </c>
      <c r="C4583">
        <f>INDEX(Categories!C:C,MATCH(D4583,Categories!D:D,0))</f>
        <v>29</v>
      </c>
      <c r="D4583" s="88" t="s">
        <v>92</v>
      </c>
      <c r="E4583">
        <v>96274</v>
      </c>
    </row>
    <row r="4584" spans="1:5" x14ac:dyDescent="0.4">
      <c r="A4584" t="s">
        <v>809</v>
      </c>
      <c r="B4584" t="s">
        <v>810</v>
      </c>
      <c r="C4584">
        <f>INDEX(Categories!C:C,MATCH(D4584,Categories!D:D,0))</f>
        <v>1</v>
      </c>
      <c r="D4584" s="88" t="s">
        <v>595</v>
      </c>
      <c r="E4584">
        <v>169071</v>
      </c>
    </row>
    <row r="4585" spans="1:5" x14ac:dyDescent="0.4">
      <c r="A4585" t="s">
        <v>809</v>
      </c>
      <c r="B4585" t="s">
        <v>810</v>
      </c>
      <c r="C4585">
        <f>INDEX(Categories!C:C,MATCH(D4585,Categories!D:D,0))</f>
        <v>2</v>
      </c>
      <c r="D4585" s="88" t="s">
        <v>597</v>
      </c>
      <c r="E4585">
        <v>1400</v>
      </c>
    </row>
    <row r="4586" spans="1:5" x14ac:dyDescent="0.4">
      <c r="A4586" t="s">
        <v>809</v>
      </c>
      <c r="B4586" t="s">
        <v>810</v>
      </c>
      <c r="C4586">
        <f>INDEX(Categories!C:C,MATCH(D4586,Categories!D:D,0))</f>
        <v>3</v>
      </c>
      <c r="D4586" s="88" t="s">
        <v>30</v>
      </c>
      <c r="E4586">
        <v>0</v>
      </c>
    </row>
    <row r="4587" spans="1:5" x14ac:dyDescent="0.4">
      <c r="A4587" t="s">
        <v>809</v>
      </c>
      <c r="B4587" t="s">
        <v>810</v>
      </c>
      <c r="C4587">
        <f>INDEX(Categories!C:C,MATCH(D4587,Categories!D:D,0))</f>
        <v>4</v>
      </c>
      <c r="D4587" s="88" t="s">
        <v>31</v>
      </c>
      <c r="E4587">
        <v>11090</v>
      </c>
    </row>
    <row r="4588" spans="1:5" x14ac:dyDescent="0.4">
      <c r="A4588" t="s">
        <v>809</v>
      </c>
      <c r="B4588" t="s">
        <v>810</v>
      </c>
      <c r="C4588">
        <f>INDEX(Categories!C:C,MATCH(D4588,Categories!D:D,0))</f>
        <v>6</v>
      </c>
      <c r="D4588" s="88" t="s">
        <v>34</v>
      </c>
      <c r="E4588">
        <v>0</v>
      </c>
    </row>
    <row r="4589" spans="1:5" x14ac:dyDescent="0.4">
      <c r="A4589" t="s">
        <v>809</v>
      </c>
      <c r="B4589" t="s">
        <v>810</v>
      </c>
      <c r="C4589">
        <f>INDEX(Categories!C:C,MATCH(D4589,Categories!D:D,0))</f>
        <v>7</v>
      </c>
      <c r="D4589" s="88" t="s">
        <v>35</v>
      </c>
      <c r="E4589">
        <v>114825</v>
      </c>
    </row>
    <row r="4590" spans="1:5" x14ac:dyDescent="0.4">
      <c r="A4590" t="s">
        <v>809</v>
      </c>
      <c r="B4590" t="s">
        <v>810</v>
      </c>
      <c r="C4590">
        <f>INDEX(Categories!C:C,MATCH(D4590,Categories!D:D,0))</f>
        <v>10</v>
      </c>
      <c r="D4590" s="88" t="s">
        <v>38</v>
      </c>
      <c r="E4590">
        <v>20117</v>
      </c>
    </row>
    <row r="4591" spans="1:5" x14ac:dyDescent="0.4">
      <c r="A4591" t="s">
        <v>809</v>
      </c>
      <c r="B4591" t="s">
        <v>810</v>
      </c>
      <c r="C4591">
        <f>INDEX(Categories!C:C,MATCH(D4591,Categories!D:D,0))</f>
        <v>15</v>
      </c>
      <c r="D4591" s="88" t="s">
        <v>42</v>
      </c>
      <c r="E4591">
        <v>0</v>
      </c>
    </row>
    <row r="4592" spans="1:5" x14ac:dyDescent="0.4">
      <c r="A4592" t="s">
        <v>809</v>
      </c>
      <c r="B4592" t="s">
        <v>810</v>
      </c>
      <c r="C4592">
        <f>INDEX(Categories!C:C,MATCH(D4592,Categories!D:D,0))</f>
        <v>16</v>
      </c>
      <c r="D4592" s="88" t="s">
        <v>45</v>
      </c>
      <c r="E4592">
        <v>1000</v>
      </c>
    </row>
    <row r="4593" spans="1:5" x14ac:dyDescent="0.4">
      <c r="A4593" t="s">
        <v>809</v>
      </c>
      <c r="B4593" t="s">
        <v>810</v>
      </c>
      <c r="C4593">
        <f>INDEX(Categories!C:C,MATCH(D4593,Categories!D:D,0))</f>
        <v>17</v>
      </c>
      <c r="D4593" s="88" t="s">
        <v>46</v>
      </c>
      <c r="E4593">
        <v>0</v>
      </c>
    </row>
    <row r="4594" spans="1:5" x14ac:dyDescent="0.4">
      <c r="A4594" t="s">
        <v>809</v>
      </c>
      <c r="B4594" t="s">
        <v>810</v>
      </c>
      <c r="C4594">
        <f>INDEX(Categories!C:C,MATCH(D4594,Categories!D:D,0))</f>
        <v>18</v>
      </c>
      <c r="D4594" s="88" t="s">
        <v>47</v>
      </c>
      <c r="E4594">
        <v>0</v>
      </c>
    </row>
    <row r="4595" spans="1:5" x14ac:dyDescent="0.4">
      <c r="A4595" t="s">
        <v>809</v>
      </c>
      <c r="B4595" t="s">
        <v>810</v>
      </c>
      <c r="C4595">
        <f>INDEX(Categories!C:C,MATCH(D4595,Categories!D:D,0))</f>
        <v>20</v>
      </c>
      <c r="D4595" s="88" t="s">
        <v>49</v>
      </c>
      <c r="E4595">
        <v>300</v>
      </c>
    </row>
    <row r="4596" spans="1:5" x14ac:dyDescent="0.4">
      <c r="A4596" t="s">
        <v>809</v>
      </c>
      <c r="B4596" t="s">
        <v>810</v>
      </c>
      <c r="C4596">
        <f>INDEX(Categories!C:C,MATCH(D4596,Categories!D:D,0))</f>
        <v>21</v>
      </c>
      <c r="D4596" s="88" t="s">
        <v>50</v>
      </c>
      <c r="E4596">
        <v>0</v>
      </c>
    </row>
    <row r="4597" spans="1:5" x14ac:dyDescent="0.4">
      <c r="A4597" t="s">
        <v>809</v>
      </c>
      <c r="B4597" t="s">
        <v>810</v>
      </c>
      <c r="C4597">
        <f>INDEX(Categories!C:C,MATCH(D4597,Categories!D:D,0))</f>
        <v>22</v>
      </c>
      <c r="D4597" s="88" t="s">
        <v>51</v>
      </c>
      <c r="E4597">
        <v>7432</v>
      </c>
    </row>
    <row r="4598" spans="1:5" x14ac:dyDescent="0.4">
      <c r="A4598" t="s">
        <v>809</v>
      </c>
      <c r="B4598" t="s">
        <v>810</v>
      </c>
      <c r="C4598">
        <f>INDEX(Categories!C:C,MATCH(D4598,Categories!D:D,0))</f>
        <v>23</v>
      </c>
      <c r="D4598" s="88" t="s">
        <v>52</v>
      </c>
      <c r="E4598">
        <v>0</v>
      </c>
    </row>
    <row r="4599" spans="1:5" x14ac:dyDescent="0.4">
      <c r="A4599" t="s">
        <v>809</v>
      </c>
      <c r="B4599" t="s">
        <v>810</v>
      </c>
      <c r="C4599">
        <f>INDEX(Categories!C:C,MATCH(D4599,Categories!D:D,0))</f>
        <v>24</v>
      </c>
      <c r="D4599" s="88" t="s">
        <v>53</v>
      </c>
      <c r="E4599">
        <v>0</v>
      </c>
    </row>
    <row r="4600" spans="1:5" x14ac:dyDescent="0.4">
      <c r="A4600" t="s">
        <v>809</v>
      </c>
      <c r="B4600" t="s">
        <v>810</v>
      </c>
      <c r="C4600">
        <f>INDEX(Categories!C:C,MATCH(D4600,Categories!D:D,0))</f>
        <v>25</v>
      </c>
      <c r="D4600" s="88" t="s">
        <v>56</v>
      </c>
      <c r="E4600">
        <v>15000</v>
      </c>
    </row>
    <row r="4601" spans="1:5" x14ac:dyDescent="0.4">
      <c r="A4601" t="s">
        <v>809</v>
      </c>
      <c r="B4601" t="s">
        <v>810</v>
      </c>
      <c r="C4601">
        <f>INDEX(Categories!C:C,MATCH(D4601,Categories!D:D,0))</f>
        <v>5</v>
      </c>
      <c r="D4601" s="88" t="s">
        <v>32</v>
      </c>
      <c r="E4601">
        <v>4134</v>
      </c>
    </row>
    <row r="4602" spans="1:5" x14ac:dyDescent="0.4">
      <c r="A4602" t="s">
        <v>809</v>
      </c>
      <c r="B4602" t="s">
        <v>810</v>
      </c>
      <c r="C4602">
        <f>INDEX(Categories!C:C,MATCH(D4602,Categories!D:D,0))</f>
        <v>8</v>
      </c>
      <c r="D4602" s="88" t="s">
        <v>36</v>
      </c>
      <c r="E4602">
        <v>600</v>
      </c>
    </row>
    <row r="4603" spans="1:5" x14ac:dyDescent="0.4">
      <c r="A4603" t="s">
        <v>809</v>
      </c>
      <c r="B4603" t="s">
        <v>810</v>
      </c>
      <c r="C4603">
        <f>INDEX(Categories!C:C,MATCH(D4603,Categories!D:D,0))</f>
        <v>9</v>
      </c>
      <c r="D4603" s="88" t="s">
        <v>37</v>
      </c>
      <c r="E4603">
        <v>0</v>
      </c>
    </row>
    <row r="4604" spans="1:5" x14ac:dyDescent="0.4">
      <c r="A4604" t="s">
        <v>809</v>
      </c>
      <c r="B4604" t="s">
        <v>810</v>
      </c>
      <c r="C4604">
        <f>INDEX(Categories!C:C,MATCH(D4604,Categories!D:D,0))</f>
        <v>11</v>
      </c>
      <c r="D4604" s="88" t="s">
        <v>601</v>
      </c>
      <c r="E4604">
        <v>315654</v>
      </c>
    </row>
    <row r="4605" spans="1:5" x14ac:dyDescent="0.4">
      <c r="A4605" t="s">
        <v>809</v>
      </c>
      <c r="B4605" t="s">
        <v>810</v>
      </c>
      <c r="C4605">
        <f>INDEX(Categories!C:C,MATCH(D4605,Categories!D:D,0))</f>
        <v>12</v>
      </c>
      <c r="D4605" s="88" t="s">
        <v>602</v>
      </c>
      <c r="E4605">
        <v>0</v>
      </c>
    </row>
    <row r="4606" spans="1:5" x14ac:dyDescent="0.4">
      <c r="A4606" t="s">
        <v>809</v>
      </c>
      <c r="B4606" t="s">
        <v>810</v>
      </c>
      <c r="C4606">
        <f>INDEX(Categories!C:C,MATCH(D4606,Categories!D:D,0))</f>
        <v>13</v>
      </c>
      <c r="D4606" s="88" t="s">
        <v>604</v>
      </c>
      <c r="E4606">
        <v>0</v>
      </c>
    </row>
    <row r="4607" spans="1:5" x14ac:dyDescent="0.4">
      <c r="A4607" t="s">
        <v>809</v>
      </c>
      <c r="B4607" t="s">
        <v>810</v>
      </c>
      <c r="C4607">
        <f>INDEX(Categories!C:C,MATCH(D4607,Categories!D:D,0))</f>
        <v>14</v>
      </c>
      <c r="D4607" s="88" t="s">
        <v>41</v>
      </c>
      <c r="E4607">
        <v>0</v>
      </c>
    </row>
    <row r="4608" spans="1:5" x14ac:dyDescent="0.4">
      <c r="A4608" t="s">
        <v>809</v>
      </c>
      <c r="B4608" t="s">
        <v>810</v>
      </c>
      <c r="C4608">
        <f>INDEX(Categories!C:C,MATCH(D4608,Categories!D:D,0))</f>
        <v>19</v>
      </c>
      <c r="D4608" s="88" t="s">
        <v>48</v>
      </c>
      <c r="E4608">
        <v>3000</v>
      </c>
    </row>
    <row r="4609" spans="1:5" x14ac:dyDescent="0.4">
      <c r="A4609" t="s">
        <v>809</v>
      </c>
      <c r="B4609" t="s">
        <v>810</v>
      </c>
      <c r="C4609">
        <f>INDEX(Categories!C:C,MATCH(D4609,Categories!D:D,0))</f>
        <v>26</v>
      </c>
      <c r="D4609" s="88" t="s">
        <v>57</v>
      </c>
      <c r="E4609">
        <v>3000</v>
      </c>
    </row>
    <row r="4610" spans="1:5" x14ac:dyDescent="0.4">
      <c r="A4610" t="s">
        <v>809</v>
      </c>
      <c r="B4610" t="s">
        <v>810</v>
      </c>
      <c r="C4610">
        <f>INDEX(Categories!C:C,MATCH(D4610,Categories!D:D,0))</f>
        <v>27</v>
      </c>
      <c r="D4610" s="88" t="s">
        <v>58</v>
      </c>
      <c r="E4610">
        <v>0</v>
      </c>
    </row>
    <row r="4611" spans="1:5" x14ac:dyDescent="0.4">
      <c r="A4611" t="s">
        <v>809</v>
      </c>
      <c r="B4611" t="s">
        <v>810</v>
      </c>
      <c r="C4611">
        <f>INDEX(Categories!C:C,MATCH(D4611,Categories!D:D,0))</f>
        <v>28</v>
      </c>
      <c r="D4611" s="88" t="s">
        <v>59</v>
      </c>
      <c r="E4611">
        <v>0</v>
      </c>
    </row>
    <row r="4612" spans="1:5" x14ac:dyDescent="0.4">
      <c r="A4612" t="s">
        <v>809</v>
      </c>
      <c r="B4612" t="s">
        <v>810</v>
      </c>
      <c r="C4612">
        <f>INDEX(Categories!C:C,MATCH(D4612,Categories!D:D,0))</f>
        <v>29</v>
      </c>
      <c r="D4612" s="88" t="s">
        <v>92</v>
      </c>
      <c r="E4612">
        <v>0</v>
      </c>
    </row>
    <row r="4613" spans="1:5" x14ac:dyDescent="0.4">
      <c r="A4613" t="s">
        <v>811</v>
      </c>
      <c r="B4613" t="s">
        <v>812</v>
      </c>
      <c r="C4613">
        <f>INDEX(Categories!C:C,MATCH(D4613,Categories!D:D,0))</f>
        <v>1</v>
      </c>
      <c r="D4613" s="88" t="s">
        <v>595</v>
      </c>
      <c r="E4613">
        <v>0</v>
      </c>
    </row>
    <row r="4614" spans="1:5" x14ac:dyDescent="0.4">
      <c r="A4614" t="s">
        <v>811</v>
      </c>
      <c r="B4614" t="s">
        <v>812</v>
      </c>
      <c r="C4614">
        <f>INDEX(Categories!C:C,MATCH(D4614,Categories!D:D,0))</f>
        <v>2</v>
      </c>
      <c r="D4614" s="88" t="s">
        <v>597</v>
      </c>
      <c r="E4614">
        <v>0</v>
      </c>
    </row>
    <row r="4615" spans="1:5" x14ac:dyDescent="0.4">
      <c r="A4615" t="s">
        <v>811</v>
      </c>
      <c r="B4615" t="s">
        <v>812</v>
      </c>
      <c r="C4615">
        <f>INDEX(Categories!C:C,MATCH(D4615,Categories!D:D,0))</f>
        <v>3</v>
      </c>
      <c r="D4615" s="88" t="s">
        <v>30</v>
      </c>
      <c r="E4615">
        <v>0</v>
      </c>
    </row>
    <row r="4616" spans="1:5" x14ac:dyDescent="0.4">
      <c r="A4616" t="s">
        <v>811</v>
      </c>
      <c r="B4616" t="s">
        <v>812</v>
      </c>
      <c r="C4616">
        <f>INDEX(Categories!C:C,MATCH(D4616,Categories!D:D,0))</f>
        <v>4</v>
      </c>
      <c r="D4616" s="88" t="s">
        <v>31</v>
      </c>
      <c r="E4616">
        <v>0</v>
      </c>
    </row>
    <row r="4617" spans="1:5" x14ac:dyDescent="0.4">
      <c r="A4617" t="s">
        <v>811</v>
      </c>
      <c r="B4617" t="s">
        <v>812</v>
      </c>
      <c r="C4617">
        <f>INDEX(Categories!C:C,MATCH(D4617,Categories!D:D,0))</f>
        <v>6</v>
      </c>
      <c r="D4617" s="88" t="s">
        <v>34</v>
      </c>
      <c r="E4617">
        <v>0</v>
      </c>
    </row>
    <row r="4618" spans="1:5" x14ac:dyDescent="0.4">
      <c r="A4618" t="s">
        <v>811</v>
      </c>
      <c r="B4618" t="s">
        <v>812</v>
      </c>
      <c r="C4618">
        <f>INDEX(Categories!C:C,MATCH(D4618,Categories!D:D,0))</f>
        <v>7</v>
      </c>
      <c r="D4618" s="88" t="s">
        <v>35</v>
      </c>
      <c r="E4618">
        <v>0</v>
      </c>
    </row>
    <row r="4619" spans="1:5" x14ac:dyDescent="0.4">
      <c r="A4619" t="s">
        <v>811</v>
      </c>
      <c r="B4619" t="s">
        <v>812</v>
      </c>
      <c r="C4619">
        <f>INDEX(Categories!C:C,MATCH(D4619,Categories!D:D,0))</f>
        <v>10</v>
      </c>
      <c r="D4619" s="88" t="s">
        <v>38</v>
      </c>
      <c r="E4619">
        <v>0</v>
      </c>
    </row>
    <row r="4620" spans="1:5" x14ac:dyDescent="0.4">
      <c r="A4620" t="s">
        <v>811</v>
      </c>
      <c r="B4620" t="s">
        <v>812</v>
      </c>
      <c r="C4620">
        <f>INDEX(Categories!C:C,MATCH(D4620,Categories!D:D,0))</f>
        <v>15</v>
      </c>
      <c r="D4620" s="88" t="s">
        <v>42</v>
      </c>
      <c r="E4620">
        <v>0</v>
      </c>
    </row>
    <row r="4621" spans="1:5" x14ac:dyDescent="0.4">
      <c r="A4621" t="s">
        <v>811</v>
      </c>
      <c r="B4621" t="s">
        <v>812</v>
      </c>
      <c r="C4621">
        <f>INDEX(Categories!C:C,MATCH(D4621,Categories!D:D,0))</f>
        <v>16</v>
      </c>
      <c r="D4621" s="88" t="s">
        <v>45</v>
      </c>
      <c r="E4621">
        <v>0</v>
      </c>
    </row>
    <row r="4622" spans="1:5" x14ac:dyDescent="0.4">
      <c r="A4622" t="s">
        <v>811</v>
      </c>
      <c r="B4622" t="s">
        <v>812</v>
      </c>
      <c r="C4622">
        <f>INDEX(Categories!C:C,MATCH(D4622,Categories!D:D,0))</f>
        <v>17</v>
      </c>
      <c r="D4622" s="88" t="s">
        <v>46</v>
      </c>
      <c r="E4622">
        <v>0</v>
      </c>
    </row>
    <row r="4623" spans="1:5" x14ac:dyDescent="0.4">
      <c r="A4623" t="s">
        <v>811</v>
      </c>
      <c r="B4623" t="s">
        <v>812</v>
      </c>
      <c r="C4623">
        <f>INDEX(Categories!C:C,MATCH(D4623,Categories!D:D,0))</f>
        <v>18</v>
      </c>
      <c r="D4623" s="88" t="s">
        <v>47</v>
      </c>
      <c r="E4623">
        <v>0</v>
      </c>
    </row>
    <row r="4624" spans="1:5" x14ac:dyDescent="0.4">
      <c r="A4624" t="s">
        <v>811</v>
      </c>
      <c r="B4624" t="s">
        <v>812</v>
      </c>
      <c r="C4624">
        <f>INDEX(Categories!C:C,MATCH(D4624,Categories!D:D,0))</f>
        <v>20</v>
      </c>
      <c r="D4624" s="88" t="s">
        <v>49</v>
      </c>
      <c r="E4624">
        <v>0</v>
      </c>
    </row>
    <row r="4625" spans="1:5" x14ac:dyDescent="0.4">
      <c r="A4625" t="s">
        <v>811</v>
      </c>
      <c r="B4625" t="s">
        <v>812</v>
      </c>
      <c r="C4625">
        <f>INDEX(Categories!C:C,MATCH(D4625,Categories!D:D,0))</f>
        <v>21</v>
      </c>
      <c r="D4625" s="88" t="s">
        <v>50</v>
      </c>
      <c r="E4625">
        <v>0</v>
      </c>
    </row>
    <row r="4626" spans="1:5" x14ac:dyDescent="0.4">
      <c r="A4626" t="s">
        <v>811</v>
      </c>
      <c r="B4626" t="s">
        <v>812</v>
      </c>
      <c r="C4626">
        <f>INDEX(Categories!C:C,MATCH(D4626,Categories!D:D,0))</f>
        <v>22</v>
      </c>
      <c r="D4626" s="88" t="s">
        <v>51</v>
      </c>
      <c r="E4626">
        <v>0</v>
      </c>
    </row>
    <row r="4627" spans="1:5" x14ac:dyDescent="0.4">
      <c r="A4627" t="s">
        <v>811</v>
      </c>
      <c r="B4627" t="s">
        <v>812</v>
      </c>
      <c r="C4627">
        <f>INDEX(Categories!C:C,MATCH(D4627,Categories!D:D,0))</f>
        <v>23</v>
      </c>
      <c r="D4627" s="88" t="s">
        <v>52</v>
      </c>
      <c r="E4627">
        <v>0</v>
      </c>
    </row>
    <row r="4628" spans="1:5" x14ac:dyDescent="0.4">
      <c r="A4628" t="s">
        <v>811</v>
      </c>
      <c r="B4628" t="s">
        <v>812</v>
      </c>
      <c r="C4628">
        <f>INDEX(Categories!C:C,MATCH(D4628,Categories!D:D,0))</f>
        <v>24</v>
      </c>
      <c r="D4628" s="88" t="s">
        <v>53</v>
      </c>
      <c r="E4628">
        <v>0</v>
      </c>
    </row>
    <row r="4629" spans="1:5" x14ac:dyDescent="0.4">
      <c r="A4629" t="s">
        <v>811</v>
      </c>
      <c r="B4629" t="s">
        <v>812</v>
      </c>
      <c r="C4629">
        <f>INDEX(Categories!C:C,MATCH(D4629,Categories!D:D,0))</f>
        <v>25</v>
      </c>
      <c r="D4629" s="88" t="s">
        <v>56</v>
      </c>
      <c r="E4629">
        <v>0</v>
      </c>
    </row>
    <row r="4630" spans="1:5" x14ac:dyDescent="0.4">
      <c r="A4630" t="s">
        <v>811</v>
      </c>
      <c r="B4630" t="s">
        <v>812</v>
      </c>
      <c r="C4630">
        <f>INDEX(Categories!C:C,MATCH(D4630,Categories!D:D,0))</f>
        <v>5</v>
      </c>
      <c r="D4630" s="88" t="s">
        <v>32</v>
      </c>
      <c r="E4630">
        <v>0</v>
      </c>
    </row>
    <row r="4631" spans="1:5" x14ac:dyDescent="0.4">
      <c r="A4631" t="s">
        <v>811</v>
      </c>
      <c r="B4631" t="s">
        <v>812</v>
      </c>
      <c r="C4631">
        <f>INDEX(Categories!C:C,MATCH(D4631,Categories!D:D,0))</f>
        <v>8</v>
      </c>
      <c r="D4631" s="88" t="s">
        <v>36</v>
      </c>
      <c r="E4631">
        <v>0</v>
      </c>
    </row>
    <row r="4632" spans="1:5" x14ac:dyDescent="0.4">
      <c r="A4632" t="s">
        <v>811</v>
      </c>
      <c r="B4632" t="s">
        <v>812</v>
      </c>
      <c r="C4632">
        <f>INDEX(Categories!C:C,MATCH(D4632,Categories!D:D,0))</f>
        <v>9</v>
      </c>
      <c r="D4632" s="88" t="s">
        <v>37</v>
      </c>
      <c r="E4632">
        <v>0</v>
      </c>
    </row>
    <row r="4633" spans="1:5" x14ac:dyDescent="0.4">
      <c r="A4633" t="s">
        <v>811</v>
      </c>
      <c r="B4633" t="s">
        <v>812</v>
      </c>
      <c r="C4633">
        <f>INDEX(Categories!C:C,MATCH(D4633,Categories!D:D,0))</f>
        <v>11</v>
      </c>
      <c r="D4633" s="88" t="s">
        <v>601</v>
      </c>
      <c r="E4633">
        <v>0</v>
      </c>
    </row>
    <row r="4634" spans="1:5" x14ac:dyDescent="0.4">
      <c r="A4634" t="s">
        <v>811</v>
      </c>
      <c r="B4634" t="s">
        <v>812</v>
      </c>
      <c r="C4634">
        <f>INDEX(Categories!C:C,MATCH(D4634,Categories!D:D,0))</f>
        <v>12</v>
      </c>
      <c r="D4634" s="88" t="s">
        <v>602</v>
      </c>
      <c r="E4634">
        <v>0</v>
      </c>
    </row>
    <row r="4635" spans="1:5" x14ac:dyDescent="0.4">
      <c r="A4635" t="s">
        <v>811</v>
      </c>
      <c r="B4635" t="s">
        <v>812</v>
      </c>
      <c r="C4635">
        <f>INDEX(Categories!C:C,MATCH(D4635,Categories!D:D,0))</f>
        <v>13</v>
      </c>
      <c r="D4635" s="88" t="s">
        <v>604</v>
      </c>
      <c r="E4635">
        <v>0</v>
      </c>
    </row>
    <row r="4636" spans="1:5" x14ac:dyDescent="0.4">
      <c r="A4636" t="s">
        <v>811</v>
      </c>
      <c r="B4636" t="s">
        <v>812</v>
      </c>
      <c r="C4636">
        <f>INDEX(Categories!C:C,MATCH(D4636,Categories!D:D,0))</f>
        <v>14</v>
      </c>
      <c r="D4636" s="88" t="s">
        <v>41</v>
      </c>
      <c r="E4636">
        <v>0</v>
      </c>
    </row>
    <row r="4637" spans="1:5" x14ac:dyDescent="0.4">
      <c r="A4637" t="s">
        <v>811</v>
      </c>
      <c r="B4637" t="s">
        <v>812</v>
      </c>
      <c r="C4637">
        <f>INDEX(Categories!C:C,MATCH(D4637,Categories!D:D,0))</f>
        <v>19</v>
      </c>
      <c r="D4637" s="88" t="s">
        <v>48</v>
      </c>
      <c r="E4637">
        <v>0</v>
      </c>
    </row>
    <row r="4638" spans="1:5" x14ac:dyDescent="0.4">
      <c r="A4638" t="s">
        <v>811</v>
      </c>
      <c r="B4638" t="s">
        <v>812</v>
      </c>
      <c r="C4638">
        <f>INDEX(Categories!C:C,MATCH(D4638,Categories!D:D,0))</f>
        <v>26</v>
      </c>
      <c r="D4638" s="88" t="s">
        <v>57</v>
      </c>
      <c r="E4638">
        <v>0</v>
      </c>
    </row>
    <row r="4639" spans="1:5" x14ac:dyDescent="0.4">
      <c r="A4639" t="s">
        <v>811</v>
      </c>
      <c r="B4639" t="s">
        <v>812</v>
      </c>
      <c r="C4639">
        <f>INDEX(Categories!C:C,MATCH(D4639,Categories!D:D,0))</f>
        <v>27</v>
      </c>
      <c r="D4639" s="88" t="s">
        <v>58</v>
      </c>
      <c r="E4639">
        <v>0</v>
      </c>
    </row>
    <row r="4640" spans="1:5" x14ac:dyDescent="0.4">
      <c r="A4640" t="s">
        <v>811</v>
      </c>
      <c r="B4640" t="s">
        <v>812</v>
      </c>
      <c r="C4640">
        <f>INDEX(Categories!C:C,MATCH(D4640,Categories!D:D,0))</f>
        <v>28</v>
      </c>
      <c r="D4640" s="88" t="s">
        <v>59</v>
      </c>
      <c r="E4640">
        <v>0</v>
      </c>
    </row>
    <row r="4641" spans="1:5" x14ac:dyDescent="0.4">
      <c r="A4641" t="s">
        <v>811</v>
      </c>
      <c r="B4641" t="s">
        <v>812</v>
      </c>
      <c r="C4641">
        <f>INDEX(Categories!C:C,MATCH(D4641,Categories!D:D,0))</f>
        <v>29</v>
      </c>
      <c r="D4641" s="88" t="s">
        <v>92</v>
      </c>
      <c r="E4641">
        <v>0</v>
      </c>
    </row>
    <row r="4642" spans="1:5" x14ac:dyDescent="0.4">
      <c r="A4642" t="s">
        <v>306</v>
      </c>
      <c r="B4642" t="s">
        <v>305</v>
      </c>
      <c r="C4642">
        <f>INDEX(Categories!C:C,MATCH(D4642,Categories!D:D,0))</f>
        <v>1</v>
      </c>
      <c r="D4642" s="88" t="s">
        <v>595</v>
      </c>
      <c r="E4642">
        <v>97931</v>
      </c>
    </row>
    <row r="4643" spans="1:5" x14ac:dyDescent="0.4">
      <c r="A4643" t="s">
        <v>306</v>
      </c>
      <c r="B4643" t="s">
        <v>305</v>
      </c>
      <c r="C4643">
        <f>INDEX(Categories!C:C,MATCH(D4643,Categories!D:D,0))</f>
        <v>2</v>
      </c>
      <c r="D4643" s="88" t="s">
        <v>597</v>
      </c>
      <c r="E4643">
        <v>0</v>
      </c>
    </row>
    <row r="4644" spans="1:5" x14ac:dyDescent="0.4">
      <c r="A4644" t="s">
        <v>306</v>
      </c>
      <c r="B4644" t="s">
        <v>305</v>
      </c>
      <c r="C4644">
        <f>INDEX(Categories!C:C,MATCH(D4644,Categories!D:D,0))</f>
        <v>3</v>
      </c>
      <c r="D4644" s="88" t="s">
        <v>30</v>
      </c>
      <c r="E4644">
        <v>0</v>
      </c>
    </row>
    <row r="4645" spans="1:5" x14ac:dyDescent="0.4">
      <c r="A4645" t="s">
        <v>306</v>
      </c>
      <c r="B4645" t="s">
        <v>305</v>
      </c>
      <c r="C4645">
        <f>INDEX(Categories!C:C,MATCH(D4645,Categories!D:D,0))</f>
        <v>4</v>
      </c>
      <c r="D4645" s="88" t="s">
        <v>31</v>
      </c>
      <c r="E4645">
        <v>0</v>
      </c>
    </row>
    <row r="4646" spans="1:5" x14ac:dyDescent="0.4">
      <c r="A4646" t="s">
        <v>306</v>
      </c>
      <c r="B4646" t="s">
        <v>305</v>
      </c>
      <c r="C4646">
        <f>INDEX(Categories!C:C,MATCH(D4646,Categories!D:D,0))</f>
        <v>6</v>
      </c>
      <c r="D4646" s="88" t="s">
        <v>34</v>
      </c>
      <c r="E4646">
        <v>0</v>
      </c>
    </row>
    <row r="4647" spans="1:5" x14ac:dyDescent="0.4">
      <c r="A4647" t="s">
        <v>306</v>
      </c>
      <c r="B4647" t="s">
        <v>305</v>
      </c>
      <c r="C4647">
        <f>INDEX(Categories!C:C,MATCH(D4647,Categories!D:D,0))</f>
        <v>7</v>
      </c>
      <c r="D4647" s="88" t="s">
        <v>35</v>
      </c>
      <c r="E4647">
        <v>72293</v>
      </c>
    </row>
    <row r="4648" spans="1:5" x14ac:dyDescent="0.4">
      <c r="A4648" t="s">
        <v>306</v>
      </c>
      <c r="B4648" t="s">
        <v>305</v>
      </c>
      <c r="C4648">
        <f>INDEX(Categories!C:C,MATCH(D4648,Categories!D:D,0))</f>
        <v>10</v>
      </c>
      <c r="D4648" s="88" t="s">
        <v>38</v>
      </c>
      <c r="E4648">
        <v>4957</v>
      </c>
    </row>
    <row r="4649" spans="1:5" x14ac:dyDescent="0.4">
      <c r="A4649" t="s">
        <v>306</v>
      </c>
      <c r="B4649" t="s">
        <v>305</v>
      </c>
      <c r="C4649">
        <f>INDEX(Categories!C:C,MATCH(D4649,Categories!D:D,0))</f>
        <v>15</v>
      </c>
      <c r="D4649" s="88" t="s">
        <v>42</v>
      </c>
      <c r="E4649">
        <v>0</v>
      </c>
    </row>
    <row r="4650" spans="1:5" x14ac:dyDescent="0.4">
      <c r="A4650" t="s">
        <v>306</v>
      </c>
      <c r="B4650" t="s">
        <v>305</v>
      </c>
      <c r="C4650">
        <f>INDEX(Categories!C:C,MATCH(D4650,Categories!D:D,0))</f>
        <v>16</v>
      </c>
      <c r="D4650" s="88" t="s">
        <v>45</v>
      </c>
      <c r="E4650">
        <v>4331</v>
      </c>
    </row>
    <row r="4651" spans="1:5" x14ac:dyDescent="0.4">
      <c r="A4651" t="s">
        <v>306</v>
      </c>
      <c r="B4651" t="s">
        <v>305</v>
      </c>
      <c r="C4651">
        <f>INDEX(Categories!C:C,MATCH(D4651,Categories!D:D,0))</f>
        <v>17</v>
      </c>
      <c r="D4651" s="88" t="s">
        <v>46</v>
      </c>
      <c r="E4651">
        <v>0</v>
      </c>
    </row>
    <row r="4652" spans="1:5" x14ac:dyDescent="0.4">
      <c r="A4652" t="s">
        <v>306</v>
      </c>
      <c r="B4652" t="s">
        <v>305</v>
      </c>
      <c r="C4652">
        <f>INDEX(Categories!C:C,MATCH(D4652,Categories!D:D,0))</f>
        <v>18</v>
      </c>
      <c r="D4652" s="88" t="s">
        <v>47</v>
      </c>
      <c r="E4652">
        <v>0</v>
      </c>
    </row>
    <row r="4653" spans="1:5" x14ac:dyDescent="0.4">
      <c r="A4653" t="s">
        <v>306</v>
      </c>
      <c r="B4653" t="s">
        <v>305</v>
      </c>
      <c r="C4653">
        <f>INDEX(Categories!C:C,MATCH(D4653,Categories!D:D,0))</f>
        <v>20</v>
      </c>
      <c r="D4653" s="88" t="s">
        <v>49</v>
      </c>
      <c r="E4653">
        <v>127</v>
      </c>
    </row>
    <row r="4654" spans="1:5" x14ac:dyDescent="0.4">
      <c r="A4654" t="s">
        <v>306</v>
      </c>
      <c r="B4654" t="s">
        <v>305</v>
      </c>
      <c r="C4654">
        <f>INDEX(Categories!C:C,MATCH(D4654,Categories!D:D,0))</f>
        <v>21</v>
      </c>
      <c r="D4654" s="88" t="s">
        <v>50</v>
      </c>
      <c r="E4654">
        <v>0</v>
      </c>
    </row>
    <row r="4655" spans="1:5" x14ac:dyDescent="0.4">
      <c r="A4655" t="s">
        <v>306</v>
      </c>
      <c r="B4655" t="s">
        <v>305</v>
      </c>
      <c r="C4655">
        <f>INDEX(Categories!C:C,MATCH(D4655,Categories!D:D,0))</f>
        <v>22</v>
      </c>
      <c r="D4655" s="88" t="s">
        <v>51</v>
      </c>
      <c r="E4655">
        <v>0</v>
      </c>
    </row>
    <row r="4656" spans="1:5" x14ac:dyDescent="0.4">
      <c r="A4656" t="s">
        <v>306</v>
      </c>
      <c r="B4656" t="s">
        <v>305</v>
      </c>
      <c r="C4656">
        <f>INDEX(Categories!C:C,MATCH(D4656,Categories!D:D,0))</f>
        <v>23</v>
      </c>
      <c r="D4656" s="88" t="s">
        <v>52</v>
      </c>
      <c r="E4656">
        <v>0</v>
      </c>
    </row>
    <row r="4657" spans="1:5" x14ac:dyDescent="0.4">
      <c r="A4657" t="s">
        <v>306</v>
      </c>
      <c r="B4657" t="s">
        <v>305</v>
      </c>
      <c r="C4657">
        <f>INDEX(Categories!C:C,MATCH(D4657,Categories!D:D,0))</f>
        <v>24</v>
      </c>
      <c r="D4657" s="88" t="s">
        <v>53</v>
      </c>
      <c r="E4657">
        <v>0</v>
      </c>
    </row>
    <row r="4658" spans="1:5" x14ac:dyDescent="0.4">
      <c r="A4658" t="s">
        <v>306</v>
      </c>
      <c r="B4658" t="s">
        <v>305</v>
      </c>
      <c r="C4658">
        <f>INDEX(Categories!C:C,MATCH(D4658,Categories!D:D,0))</f>
        <v>25</v>
      </c>
      <c r="D4658" s="88" t="s">
        <v>56</v>
      </c>
      <c r="E4658">
        <v>0</v>
      </c>
    </row>
    <row r="4659" spans="1:5" x14ac:dyDescent="0.4">
      <c r="A4659" t="s">
        <v>306</v>
      </c>
      <c r="B4659" t="s">
        <v>305</v>
      </c>
      <c r="C4659">
        <f>INDEX(Categories!C:C,MATCH(D4659,Categories!D:D,0))</f>
        <v>5</v>
      </c>
      <c r="D4659" s="88" t="s">
        <v>32</v>
      </c>
      <c r="E4659">
        <v>71518</v>
      </c>
    </row>
    <row r="4660" spans="1:5" x14ac:dyDescent="0.4">
      <c r="A4660" t="s">
        <v>306</v>
      </c>
      <c r="B4660" t="s">
        <v>305</v>
      </c>
      <c r="C4660">
        <f>INDEX(Categories!C:C,MATCH(D4660,Categories!D:D,0))</f>
        <v>8</v>
      </c>
      <c r="D4660" s="88" t="s">
        <v>36</v>
      </c>
      <c r="E4660">
        <v>0</v>
      </c>
    </row>
    <row r="4661" spans="1:5" x14ac:dyDescent="0.4">
      <c r="A4661" t="s">
        <v>306</v>
      </c>
      <c r="B4661" t="s">
        <v>305</v>
      </c>
      <c r="C4661">
        <f>INDEX(Categories!C:C,MATCH(D4661,Categories!D:D,0))</f>
        <v>9</v>
      </c>
      <c r="D4661" s="88" t="s">
        <v>37</v>
      </c>
      <c r="E4661">
        <v>0</v>
      </c>
    </row>
    <row r="4662" spans="1:5" x14ac:dyDescent="0.4">
      <c r="A4662" t="s">
        <v>306</v>
      </c>
      <c r="B4662" t="s">
        <v>305</v>
      </c>
      <c r="C4662">
        <f>INDEX(Categories!C:C,MATCH(D4662,Categories!D:D,0))</f>
        <v>11</v>
      </c>
      <c r="D4662" s="88" t="s">
        <v>601</v>
      </c>
      <c r="E4662">
        <v>0</v>
      </c>
    </row>
    <row r="4663" spans="1:5" x14ac:dyDescent="0.4">
      <c r="A4663" t="s">
        <v>306</v>
      </c>
      <c r="B4663" t="s">
        <v>305</v>
      </c>
      <c r="C4663">
        <f>INDEX(Categories!C:C,MATCH(D4663,Categories!D:D,0))</f>
        <v>12</v>
      </c>
      <c r="D4663" s="88" t="s">
        <v>602</v>
      </c>
      <c r="E4663">
        <v>0</v>
      </c>
    </row>
    <row r="4664" spans="1:5" x14ac:dyDescent="0.4">
      <c r="A4664" t="s">
        <v>306</v>
      </c>
      <c r="B4664" t="s">
        <v>305</v>
      </c>
      <c r="C4664">
        <f>INDEX(Categories!C:C,MATCH(D4664,Categories!D:D,0))</f>
        <v>13</v>
      </c>
      <c r="D4664" s="88" t="s">
        <v>604</v>
      </c>
      <c r="E4664">
        <v>7407</v>
      </c>
    </row>
    <row r="4665" spans="1:5" x14ac:dyDescent="0.4">
      <c r="A4665" t="s">
        <v>306</v>
      </c>
      <c r="B4665" t="s">
        <v>305</v>
      </c>
      <c r="C4665">
        <f>INDEX(Categories!C:C,MATCH(D4665,Categories!D:D,0))</f>
        <v>14</v>
      </c>
      <c r="D4665" s="88" t="s">
        <v>41</v>
      </c>
      <c r="E4665">
        <v>0</v>
      </c>
    </row>
    <row r="4666" spans="1:5" x14ac:dyDescent="0.4">
      <c r="A4666" t="s">
        <v>306</v>
      </c>
      <c r="B4666" t="s">
        <v>305</v>
      </c>
      <c r="C4666">
        <f>INDEX(Categories!C:C,MATCH(D4666,Categories!D:D,0))</f>
        <v>19</v>
      </c>
      <c r="D4666" s="88" t="s">
        <v>48</v>
      </c>
      <c r="E4666">
        <v>0</v>
      </c>
    </row>
    <row r="4667" spans="1:5" x14ac:dyDescent="0.4">
      <c r="A4667" t="s">
        <v>306</v>
      </c>
      <c r="B4667" t="s">
        <v>305</v>
      </c>
      <c r="C4667">
        <f>INDEX(Categories!C:C,MATCH(D4667,Categories!D:D,0))</f>
        <v>26</v>
      </c>
      <c r="D4667" s="88" t="s">
        <v>57</v>
      </c>
      <c r="E4667">
        <v>0</v>
      </c>
    </row>
    <row r="4668" spans="1:5" x14ac:dyDescent="0.4">
      <c r="A4668" t="s">
        <v>306</v>
      </c>
      <c r="B4668" t="s">
        <v>305</v>
      </c>
      <c r="C4668">
        <f>INDEX(Categories!C:C,MATCH(D4668,Categories!D:D,0))</f>
        <v>27</v>
      </c>
      <c r="D4668" s="88" t="s">
        <v>58</v>
      </c>
      <c r="E4668">
        <v>0</v>
      </c>
    </row>
    <row r="4669" spans="1:5" x14ac:dyDescent="0.4">
      <c r="A4669" t="s">
        <v>306</v>
      </c>
      <c r="B4669" t="s">
        <v>305</v>
      </c>
      <c r="C4669">
        <f>INDEX(Categories!C:C,MATCH(D4669,Categories!D:D,0))</f>
        <v>28</v>
      </c>
      <c r="D4669" s="88" t="s">
        <v>59</v>
      </c>
      <c r="E4669">
        <v>0</v>
      </c>
    </row>
    <row r="4670" spans="1:5" x14ac:dyDescent="0.4">
      <c r="A4670" t="s">
        <v>306</v>
      </c>
      <c r="B4670" t="s">
        <v>305</v>
      </c>
      <c r="C4670">
        <f>INDEX(Categories!C:C,MATCH(D4670,Categories!D:D,0))</f>
        <v>29</v>
      </c>
      <c r="D4670" s="88" t="s">
        <v>92</v>
      </c>
      <c r="E4670">
        <v>17552</v>
      </c>
    </row>
    <row r="4671" spans="1:5" x14ac:dyDescent="0.4">
      <c r="A4671" t="s">
        <v>813</v>
      </c>
      <c r="B4671" t="s">
        <v>814</v>
      </c>
      <c r="C4671">
        <f>INDEX(Categories!C:C,MATCH(D4671,Categories!D:D,0))</f>
        <v>1</v>
      </c>
      <c r="D4671" s="88" t="s">
        <v>595</v>
      </c>
      <c r="E4671">
        <v>8512</v>
      </c>
    </row>
    <row r="4672" spans="1:5" x14ac:dyDescent="0.4">
      <c r="A4672" t="s">
        <v>813</v>
      </c>
      <c r="B4672" t="s">
        <v>814</v>
      </c>
      <c r="C4672">
        <f>INDEX(Categories!C:C,MATCH(D4672,Categories!D:D,0))</f>
        <v>2</v>
      </c>
      <c r="D4672" s="88" t="s">
        <v>597</v>
      </c>
      <c r="E4672">
        <v>0</v>
      </c>
    </row>
    <row r="4673" spans="1:5" x14ac:dyDescent="0.4">
      <c r="A4673" t="s">
        <v>813</v>
      </c>
      <c r="B4673" t="s">
        <v>814</v>
      </c>
      <c r="C4673">
        <f>INDEX(Categories!C:C,MATCH(D4673,Categories!D:D,0))</f>
        <v>3</v>
      </c>
      <c r="D4673" s="88" t="s">
        <v>30</v>
      </c>
      <c r="E4673">
        <v>0</v>
      </c>
    </row>
    <row r="4674" spans="1:5" x14ac:dyDescent="0.4">
      <c r="A4674" t="s">
        <v>813</v>
      </c>
      <c r="B4674" t="s">
        <v>814</v>
      </c>
      <c r="C4674">
        <f>INDEX(Categories!C:C,MATCH(D4674,Categories!D:D,0))</f>
        <v>4</v>
      </c>
      <c r="D4674" s="88" t="s">
        <v>31</v>
      </c>
      <c r="E4674">
        <v>0</v>
      </c>
    </row>
    <row r="4675" spans="1:5" x14ac:dyDescent="0.4">
      <c r="A4675" t="s">
        <v>813</v>
      </c>
      <c r="B4675" t="s">
        <v>814</v>
      </c>
      <c r="C4675">
        <f>INDEX(Categories!C:C,MATCH(D4675,Categories!D:D,0))</f>
        <v>6</v>
      </c>
      <c r="D4675" s="88" t="s">
        <v>34</v>
      </c>
      <c r="E4675">
        <v>0</v>
      </c>
    </row>
    <row r="4676" spans="1:5" x14ac:dyDescent="0.4">
      <c r="A4676" t="s">
        <v>813</v>
      </c>
      <c r="B4676" t="s">
        <v>814</v>
      </c>
      <c r="C4676">
        <f>INDEX(Categories!C:C,MATCH(D4676,Categories!D:D,0))</f>
        <v>7</v>
      </c>
      <c r="D4676" s="88" t="s">
        <v>35</v>
      </c>
      <c r="E4676">
        <v>19438</v>
      </c>
    </row>
    <row r="4677" spans="1:5" x14ac:dyDescent="0.4">
      <c r="A4677" t="s">
        <v>813</v>
      </c>
      <c r="B4677" t="s">
        <v>814</v>
      </c>
      <c r="C4677">
        <f>INDEX(Categories!C:C,MATCH(D4677,Categories!D:D,0))</f>
        <v>10</v>
      </c>
      <c r="D4677" s="88" t="s">
        <v>38</v>
      </c>
      <c r="E4677">
        <v>14413</v>
      </c>
    </row>
    <row r="4678" spans="1:5" x14ac:dyDescent="0.4">
      <c r="A4678" t="s">
        <v>813</v>
      </c>
      <c r="B4678" t="s">
        <v>814</v>
      </c>
      <c r="C4678">
        <f>INDEX(Categories!C:C,MATCH(D4678,Categories!D:D,0))</f>
        <v>15</v>
      </c>
      <c r="D4678" s="88" t="s">
        <v>42</v>
      </c>
      <c r="E4678">
        <v>0</v>
      </c>
    </row>
    <row r="4679" spans="1:5" x14ac:dyDescent="0.4">
      <c r="A4679" t="s">
        <v>813</v>
      </c>
      <c r="B4679" t="s">
        <v>814</v>
      </c>
      <c r="C4679">
        <f>INDEX(Categories!C:C,MATCH(D4679,Categories!D:D,0))</f>
        <v>16</v>
      </c>
      <c r="D4679" s="88" t="s">
        <v>45</v>
      </c>
      <c r="E4679">
        <v>3449</v>
      </c>
    </row>
    <row r="4680" spans="1:5" x14ac:dyDescent="0.4">
      <c r="A4680" t="s">
        <v>813</v>
      </c>
      <c r="B4680" t="s">
        <v>814</v>
      </c>
      <c r="C4680">
        <f>INDEX(Categories!C:C,MATCH(D4680,Categories!D:D,0))</f>
        <v>17</v>
      </c>
      <c r="D4680" s="88" t="s">
        <v>46</v>
      </c>
      <c r="E4680">
        <v>0</v>
      </c>
    </row>
    <row r="4681" spans="1:5" x14ac:dyDescent="0.4">
      <c r="A4681" t="s">
        <v>813</v>
      </c>
      <c r="B4681" t="s">
        <v>814</v>
      </c>
      <c r="C4681">
        <f>INDEX(Categories!C:C,MATCH(D4681,Categories!D:D,0))</f>
        <v>18</v>
      </c>
      <c r="D4681" s="88" t="s">
        <v>47</v>
      </c>
      <c r="E4681">
        <v>0</v>
      </c>
    </row>
    <row r="4682" spans="1:5" x14ac:dyDescent="0.4">
      <c r="A4682" t="s">
        <v>813</v>
      </c>
      <c r="B4682" t="s">
        <v>814</v>
      </c>
      <c r="C4682">
        <f>INDEX(Categories!C:C,MATCH(D4682,Categories!D:D,0))</f>
        <v>20</v>
      </c>
      <c r="D4682" s="88" t="s">
        <v>49</v>
      </c>
      <c r="E4682">
        <v>0</v>
      </c>
    </row>
    <row r="4683" spans="1:5" x14ac:dyDescent="0.4">
      <c r="A4683" t="s">
        <v>813</v>
      </c>
      <c r="B4683" t="s">
        <v>814</v>
      </c>
      <c r="C4683">
        <f>INDEX(Categories!C:C,MATCH(D4683,Categories!D:D,0))</f>
        <v>21</v>
      </c>
      <c r="D4683" s="88" t="s">
        <v>50</v>
      </c>
      <c r="E4683">
        <v>0</v>
      </c>
    </row>
    <row r="4684" spans="1:5" x14ac:dyDescent="0.4">
      <c r="A4684" t="s">
        <v>813</v>
      </c>
      <c r="B4684" t="s">
        <v>814</v>
      </c>
      <c r="C4684">
        <f>INDEX(Categories!C:C,MATCH(D4684,Categories!D:D,0))</f>
        <v>22</v>
      </c>
      <c r="D4684" s="88" t="s">
        <v>51</v>
      </c>
      <c r="E4684">
        <v>495</v>
      </c>
    </row>
    <row r="4685" spans="1:5" x14ac:dyDescent="0.4">
      <c r="A4685" t="s">
        <v>813</v>
      </c>
      <c r="B4685" t="s">
        <v>814</v>
      </c>
      <c r="C4685">
        <f>INDEX(Categories!C:C,MATCH(D4685,Categories!D:D,0))</f>
        <v>23</v>
      </c>
      <c r="D4685" s="88" t="s">
        <v>52</v>
      </c>
      <c r="E4685">
        <v>0</v>
      </c>
    </row>
    <row r="4686" spans="1:5" x14ac:dyDescent="0.4">
      <c r="A4686" t="s">
        <v>813</v>
      </c>
      <c r="B4686" t="s">
        <v>814</v>
      </c>
      <c r="C4686">
        <f>INDEX(Categories!C:C,MATCH(D4686,Categories!D:D,0))</f>
        <v>24</v>
      </c>
      <c r="D4686" s="88" t="s">
        <v>53</v>
      </c>
      <c r="E4686">
        <v>0</v>
      </c>
    </row>
    <row r="4687" spans="1:5" x14ac:dyDescent="0.4">
      <c r="A4687" t="s">
        <v>813</v>
      </c>
      <c r="B4687" t="s">
        <v>814</v>
      </c>
      <c r="C4687">
        <f>INDEX(Categories!C:C,MATCH(D4687,Categories!D:D,0))</f>
        <v>25</v>
      </c>
      <c r="D4687" s="88" t="s">
        <v>56</v>
      </c>
      <c r="E4687">
        <v>0</v>
      </c>
    </row>
    <row r="4688" spans="1:5" x14ac:dyDescent="0.4">
      <c r="A4688" t="s">
        <v>813</v>
      </c>
      <c r="B4688" t="s">
        <v>814</v>
      </c>
      <c r="C4688">
        <f>INDEX(Categories!C:C,MATCH(D4688,Categories!D:D,0))</f>
        <v>5</v>
      </c>
      <c r="D4688" s="88" t="s">
        <v>32</v>
      </c>
      <c r="E4688">
        <v>4432</v>
      </c>
    </row>
    <row r="4689" spans="1:5" x14ac:dyDescent="0.4">
      <c r="A4689" t="s">
        <v>813</v>
      </c>
      <c r="B4689" t="s">
        <v>814</v>
      </c>
      <c r="C4689">
        <f>INDEX(Categories!C:C,MATCH(D4689,Categories!D:D,0))</f>
        <v>8</v>
      </c>
      <c r="D4689" s="88" t="s">
        <v>36</v>
      </c>
      <c r="E4689">
        <v>0</v>
      </c>
    </row>
    <row r="4690" spans="1:5" x14ac:dyDescent="0.4">
      <c r="A4690" t="s">
        <v>813</v>
      </c>
      <c r="B4690" t="s">
        <v>814</v>
      </c>
      <c r="C4690">
        <f>INDEX(Categories!C:C,MATCH(D4690,Categories!D:D,0))</f>
        <v>9</v>
      </c>
      <c r="D4690" s="88" t="s">
        <v>37</v>
      </c>
      <c r="E4690">
        <v>0</v>
      </c>
    </row>
    <row r="4691" spans="1:5" x14ac:dyDescent="0.4">
      <c r="A4691" t="s">
        <v>813</v>
      </c>
      <c r="B4691" t="s">
        <v>814</v>
      </c>
      <c r="C4691">
        <f>INDEX(Categories!C:C,MATCH(D4691,Categories!D:D,0))</f>
        <v>11</v>
      </c>
      <c r="D4691" s="88" t="s">
        <v>601</v>
      </c>
      <c r="E4691">
        <v>17721</v>
      </c>
    </row>
    <row r="4692" spans="1:5" x14ac:dyDescent="0.4">
      <c r="A4692" t="s">
        <v>813</v>
      </c>
      <c r="B4692" t="s">
        <v>814</v>
      </c>
      <c r="C4692">
        <f>INDEX(Categories!C:C,MATCH(D4692,Categories!D:D,0))</f>
        <v>12</v>
      </c>
      <c r="D4692" s="88" t="s">
        <v>602</v>
      </c>
      <c r="E4692">
        <v>0</v>
      </c>
    </row>
    <row r="4693" spans="1:5" x14ac:dyDescent="0.4">
      <c r="A4693" t="s">
        <v>813</v>
      </c>
      <c r="B4693" t="s">
        <v>814</v>
      </c>
      <c r="C4693">
        <f>INDEX(Categories!C:C,MATCH(D4693,Categories!D:D,0))</f>
        <v>13</v>
      </c>
      <c r="D4693" s="88" t="s">
        <v>604</v>
      </c>
      <c r="E4693">
        <v>113691</v>
      </c>
    </row>
    <row r="4694" spans="1:5" x14ac:dyDescent="0.4">
      <c r="A4694" t="s">
        <v>813</v>
      </c>
      <c r="B4694" t="s">
        <v>814</v>
      </c>
      <c r="C4694">
        <f>INDEX(Categories!C:C,MATCH(D4694,Categories!D:D,0))</f>
        <v>14</v>
      </c>
      <c r="D4694" s="88" t="s">
        <v>41</v>
      </c>
      <c r="E4694">
        <v>0</v>
      </c>
    </row>
    <row r="4695" spans="1:5" x14ac:dyDescent="0.4">
      <c r="A4695" t="s">
        <v>813</v>
      </c>
      <c r="B4695" t="s">
        <v>814</v>
      </c>
      <c r="C4695">
        <f>INDEX(Categories!C:C,MATCH(D4695,Categories!D:D,0))</f>
        <v>19</v>
      </c>
      <c r="D4695" s="88" t="s">
        <v>48</v>
      </c>
      <c r="E4695">
        <v>0</v>
      </c>
    </row>
    <row r="4696" spans="1:5" x14ac:dyDescent="0.4">
      <c r="A4696" t="s">
        <v>813</v>
      </c>
      <c r="B4696" t="s">
        <v>814</v>
      </c>
      <c r="C4696">
        <f>INDEX(Categories!C:C,MATCH(D4696,Categories!D:D,0))</f>
        <v>26</v>
      </c>
      <c r="D4696" s="88" t="s">
        <v>57</v>
      </c>
      <c r="E4696">
        <v>0</v>
      </c>
    </row>
    <row r="4697" spans="1:5" x14ac:dyDescent="0.4">
      <c r="A4697" t="s">
        <v>813</v>
      </c>
      <c r="B4697" t="s">
        <v>814</v>
      </c>
      <c r="C4697">
        <f>INDEX(Categories!C:C,MATCH(D4697,Categories!D:D,0))</f>
        <v>27</v>
      </c>
      <c r="D4697" s="88" t="s">
        <v>58</v>
      </c>
      <c r="E4697">
        <v>0</v>
      </c>
    </row>
    <row r="4698" spans="1:5" x14ac:dyDescent="0.4">
      <c r="A4698" t="s">
        <v>813</v>
      </c>
      <c r="B4698" t="s">
        <v>814</v>
      </c>
      <c r="C4698">
        <f>INDEX(Categories!C:C,MATCH(D4698,Categories!D:D,0))</f>
        <v>28</v>
      </c>
      <c r="D4698" s="88" t="s">
        <v>59</v>
      </c>
      <c r="E4698">
        <v>0</v>
      </c>
    </row>
    <row r="4699" spans="1:5" x14ac:dyDescent="0.4">
      <c r="A4699" t="s">
        <v>813</v>
      </c>
      <c r="B4699" t="s">
        <v>814</v>
      </c>
      <c r="C4699">
        <f>INDEX(Categories!C:C,MATCH(D4699,Categories!D:D,0))</f>
        <v>29</v>
      </c>
      <c r="D4699" s="88" t="s">
        <v>92</v>
      </c>
      <c r="E4699">
        <v>0</v>
      </c>
    </row>
    <row r="4700" spans="1:5" x14ac:dyDescent="0.4">
      <c r="A4700" t="s">
        <v>815</v>
      </c>
      <c r="B4700" t="s">
        <v>816</v>
      </c>
      <c r="C4700">
        <f>INDEX(Categories!C:C,MATCH(D4700,Categories!D:D,0))</f>
        <v>1</v>
      </c>
      <c r="D4700" s="88" t="s">
        <v>595</v>
      </c>
      <c r="E4700">
        <v>267000</v>
      </c>
    </row>
    <row r="4701" spans="1:5" x14ac:dyDescent="0.4">
      <c r="A4701" t="s">
        <v>815</v>
      </c>
      <c r="B4701" t="s">
        <v>816</v>
      </c>
      <c r="C4701">
        <f>INDEX(Categories!C:C,MATCH(D4701,Categories!D:D,0))</f>
        <v>2</v>
      </c>
      <c r="D4701" s="88" t="s">
        <v>597</v>
      </c>
      <c r="E4701">
        <v>10000</v>
      </c>
    </row>
    <row r="4702" spans="1:5" x14ac:dyDescent="0.4">
      <c r="A4702" t="s">
        <v>815</v>
      </c>
      <c r="B4702" t="s">
        <v>816</v>
      </c>
      <c r="C4702">
        <f>INDEX(Categories!C:C,MATCH(D4702,Categories!D:D,0))</f>
        <v>3</v>
      </c>
      <c r="D4702" s="88" t="s">
        <v>30</v>
      </c>
      <c r="E4702">
        <v>0</v>
      </c>
    </row>
    <row r="4703" spans="1:5" x14ac:dyDescent="0.4">
      <c r="A4703" t="s">
        <v>815</v>
      </c>
      <c r="B4703" t="s">
        <v>816</v>
      </c>
      <c r="C4703">
        <f>INDEX(Categories!C:C,MATCH(D4703,Categories!D:D,0))</f>
        <v>4</v>
      </c>
      <c r="D4703" s="88" t="s">
        <v>31</v>
      </c>
      <c r="E4703">
        <v>15000</v>
      </c>
    </row>
    <row r="4704" spans="1:5" x14ac:dyDescent="0.4">
      <c r="A4704" t="s">
        <v>815</v>
      </c>
      <c r="B4704" t="s">
        <v>816</v>
      </c>
      <c r="C4704">
        <f>INDEX(Categories!C:C,MATCH(D4704,Categories!D:D,0))</f>
        <v>6</v>
      </c>
      <c r="D4704" s="88" t="s">
        <v>34</v>
      </c>
      <c r="E4704">
        <v>0</v>
      </c>
    </row>
    <row r="4705" spans="1:5" x14ac:dyDescent="0.4">
      <c r="A4705" t="s">
        <v>815</v>
      </c>
      <c r="B4705" t="s">
        <v>816</v>
      </c>
      <c r="C4705">
        <f>INDEX(Categories!C:C,MATCH(D4705,Categories!D:D,0))</f>
        <v>7</v>
      </c>
      <c r="D4705" s="88" t="s">
        <v>35</v>
      </c>
      <c r="E4705">
        <v>37000</v>
      </c>
    </row>
    <row r="4706" spans="1:5" x14ac:dyDescent="0.4">
      <c r="A4706" t="s">
        <v>815</v>
      </c>
      <c r="B4706" t="s">
        <v>816</v>
      </c>
      <c r="C4706">
        <f>INDEX(Categories!C:C,MATCH(D4706,Categories!D:D,0))</f>
        <v>10</v>
      </c>
      <c r="D4706" s="88" t="s">
        <v>38</v>
      </c>
      <c r="E4706">
        <v>60000</v>
      </c>
    </row>
    <row r="4707" spans="1:5" x14ac:dyDescent="0.4">
      <c r="A4707" t="s">
        <v>815</v>
      </c>
      <c r="B4707" t="s">
        <v>816</v>
      </c>
      <c r="C4707">
        <f>INDEX(Categories!C:C,MATCH(D4707,Categories!D:D,0))</f>
        <v>15</v>
      </c>
      <c r="D4707" s="88" t="s">
        <v>42</v>
      </c>
      <c r="E4707">
        <v>0</v>
      </c>
    </row>
    <row r="4708" spans="1:5" x14ac:dyDescent="0.4">
      <c r="A4708" t="s">
        <v>815</v>
      </c>
      <c r="B4708" t="s">
        <v>816</v>
      </c>
      <c r="C4708">
        <f>INDEX(Categories!C:C,MATCH(D4708,Categories!D:D,0))</f>
        <v>16</v>
      </c>
      <c r="D4708" s="88" t="s">
        <v>45</v>
      </c>
      <c r="E4708">
        <v>0</v>
      </c>
    </row>
    <row r="4709" spans="1:5" x14ac:dyDescent="0.4">
      <c r="A4709" t="s">
        <v>815</v>
      </c>
      <c r="B4709" t="s">
        <v>816</v>
      </c>
      <c r="C4709">
        <f>INDEX(Categories!C:C,MATCH(D4709,Categories!D:D,0))</f>
        <v>17</v>
      </c>
      <c r="D4709" s="88" t="s">
        <v>46</v>
      </c>
      <c r="E4709">
        <v>0</v>
      </c>
    </row>
    <row r="4710" spans="1:5" x14ac:dyDescent="0.4">
      <c r="A4710" t="s">
        <v>815</v>
      </c>
      <c r="B4710" t="s">
        <v>816</v>
      </c>
      <c r="C4710">
        <f>INDEX(Categories!C:C,MATCH(D4710,Categories!D:D,0))</f>
        <v>18</v>
      </c>
      <c r="D4710" s="88" t="s">
        <v>47</v>
      </c>
      <c r="E4710">
        <v>160000</v>
      </c>
    </row>
    <row r="4711" spans="1:5" x14ac:dyDescent="0.4">
      <c r="A4711" t="s">
        <v>815</v>
      </c>
      <c r="B4711" t="s">
        <v>816</v>
      </c>
      <c r="C4711">
        <f>INDEX(Categories!C:C,MATCH(D4711,Categories!D:D,0))</f>
        <v>20</v>
      </c>
      <c r="D4711" s="88" t="s">
        <v>49</v>
      </c>
      <c r="E4711">
        <v>0</v>
      </c>
    </row>
    <row r="4712" spans="1:5" x14ac:dyDescent="0.4">
      <c r="A4712" t="s">
        <v>815</v>
      </c>
      <c r="B4712" t="s">
        <v>816</v>
      </c>
      <c r="C4712">
        <f>INDEX(Categories!C:C,MATCH(D4712,Categories!D:D,0))</f>
        <v>21</v>
      </c>
      <c r="D4712" s="88" t="s">
        <v>50</v>
      </c>
      <c r="E4712">
        <v>0</v>
      </c>
    </row>
    <row r="4713" spans="1:5" x14ac:dyDescent="0.4">
      <c r="A4713" t="s">
        <v>815</v>
      </c>
      <c r="B4713" t="s">
        <v>816</v>
      </c>
      <c r="C4713">
        <f>INDEX(Categories!C:C,MATCH(D4713,Categories!D:D,0))</f>
        <v>22</v>
      </c>
      <c r="D4713" s="88" t="s">
        <v>51</v>
      </c>
      <c r="E4713">
        <v>8000</v>
      </c>
    </row>
    <row r="4714" spans="1:5" x14ac:dyDescent="0.4">
      <c r="A4714" t="s">
        <v>815</v>
      </c>
      <c r="B4714" t="s">
        <v>816</v>
      </c>
      <c r="C4714">
        <f>INDEX(Categories!C:C,MATCH(D4714,Categories!D:D,0))</f>
        <v>23</v>
      </c>
      <c r="D4714" s="88" t="s">
        <v>52</v>
      </c>
      <c r="E4714">
        <v>0</v>
      </c>
    </row>
    <row r="4715" spans="1:5" x14ac:dyDescent="0.4">
      <c r="A4715" t="s">
        <v>815</v>
      </c>
      <c r="B4715" t="s">
        <v>816</v>
      </c>
      <c r="C4715">
        <f>INDEX(Categories!C:C,MATCH(D4715,Categories!D:D,0))</f>
        <v>24</v>
      </c>
      <c r="D4715" s="88" t="s">
        <v>53</v>
      </c>
      <c r="E4715">
        <v>5000</v>
      </c>
    </row>
    <row r="4716" spans="1:5" x14ac:dyDescent="0.4">
      <c r="A4716" t="s">
        <v>815</v>
      </c>
      <c r="B4716" t="s">
        <v>816</v>
      </c>
      <c r="C4716">
        <f>INDEX(Categories!C:C,MATCH(D4716,Categories!D:D,0))</f>
        <v>25</v>
      </c>
      <c r="D4716" s="88" t="s">
        <v>56</v>
      </c>
      <c r="E4716">
        <v>0</v>
      </c>
    </row>
    <row r="4717" spans="1:5" x14ac:dyDescent="0.4">
      <c r="A4717" t="s">
        <v>815</v>
      </c>
      <c r="B4717" t="s">
        <v>816</v>
      </c>
      <c r="C4717">
        <f>INDEX(Categories!C:C,MATCH(D4717,Categories!D:D,0))</f>
        <v>5</v>
      </c>
      <c r="D4717" s="88" t="s">
        <v>32</v>
      </c>
      <c r="E4717">
        <v>119000</v>
      </c>
    </row>
    <row r="4718" spans="1:5" x14ac:dyDescent="0.4">
      <c r="A4718" t="s">
        <v>815</v>
      </c>
      <c r="B4718" t="s">
        <v>816</v>
      </c>
      <c r="C4718">
        <f>INDEX(Categories!C:C,MATCH(D4718,Categories!D:D,0))</f>
        <v>8</v>
      </c>
      <c r="D4718" s="88" t="s">
        <v>36</v>
      </c>
      <c r="E4718">
        <v>0</v>
      </c>
    </row>
    <row r="4719" spans="1:5" x14ac:dyDescent="0.4">
      <c r="A4719" t="s">
        <v>815</v>
      </c>
      <c r="B4719" t="s">
        <v>816</v>
      </c>
      <c r="C4719">
        <f>INDEX(Categories!C:C,MATCH(D4719,Categories!D:D,0))</f>
        <v>9</v>
      </c>
      <c r="D4719" s="88" t="s">
        <v>37</v>
      </c>
      <c r="E4719">
        <v>0</v>
      </c>
    </row>
    <row r="4720" spans="1:5" x14ac:dyDescent="0.4">
      <c r="A4720" t="s">
        <v>815</v>
      </c>
      <c r="B4720" t="s">
        <v>816</v>
      </c>
      <c r="C4720">
        <f>INDEX(Categories!C:C,MATCH(D4720,Categories!D:D,0))</f>
        <v>11</v>
      </c>
      <c r="D4720" s="88" t="s">
        <v>601</v>
      </c>
      <c r="E4720">
        <v>0</v>
      </c>
    </row>
    <row r="4721" spans="1:5" x14ac:dyDescent="0.4">
      <c r="A4721" t="s">
        <v>815</v>
      </c>
      <c r="B4721" t="s">
        <v>816</v>
      </c>
      <c r="C4721">
        <f>INDEX(Categories!C:C,MATCH(D4721,Categories!D:D,0))</f>
        <v>12</v>
      </c>
      <c r="D4721" s="88" t="s">
        <v>602</v>
      </c>
      <c r="E4721">
        <v>0</v>
      </c>
    </row>
    <row r="4722" spans="1:5" x14ac:dyDescent="0.4">
      <c r="A4722" t="s">
        <v>815</v>
      </c>
      <c r="B4722" t="s">
        <v>816</v>
      </c>
      <c r="C4722">
        <f>INDEX(Categories!C:C,MATCH(D4722,Categories!D:D,0))</f>
        <v>13</v>
      </c>
      <c r="D4722" s="88" t="s">
        <v>604</v>
      </c>
      <c r="E4722">
        <v>20000</v>
      </c>
    </row>
    <row r="4723" spans="1:5" x14ac:dyDescent="0.4">
      <c r="A4723" t="s">
        <v>815</v>
      </c>
      <c r="B4723" t="s">
        <v>816</v>
      </c>
      <c r="C4723">
        <f>INDEX(Categories!C:C,MATCH(D4723,Categories!D:D,0))</f>
        <v>14</v>
      </c>
      <c r="D4723" s="88" t="s">
        <v>41</v>
      </c>
      <c r="E4723">
        <v>0</v>
      </c>
    </row>
    <row r="4724" spans="1:5" x14ac:dyDescent="0.4">
      <c r="A4724" t="s">
        <v>815</v>
      </c>
      <c r="B4724" t="s">
        <v>816</v>
      </c>
      <c r="C4724">
        <f>INDEX(Categories!C:C,MATCH(D4724,Categories!D:D,0))</f>
        <v>19</v>
      </c>
      <c r="D4724" s="88" t="s">
        <v>48</v>
      </c>
      <c r="E4724">
        <v>0</v>
      </c>
    </row>
    <row r="4725" spans="1:5" x14ac:dyDescent="0.4">
      <c r="A4725" t="s">
        <v>815</v>
      </c>
      <c r="B4725" t="s">
        <v>816</v>
      </c>
      <c r="C4725">
        <f>INDEX(Categories!C:C,MATCH(D4725,Categories!D:D,0))</f>
        <v>26</v>
      </c>
      <c r="D4725" s="88" t="s">
        <v>57</v>
      </c>
      <c r="E4725">
        <v>0</v>
      </c>
    </row>
    <row r="4726" spans="1:5" x14ac:dyDescent="0.4">
      <c r="A4726" t="s">
        <v>815</v>
      </c>
      <c r="B4726" t="s">
        <v>816</v>
      </c>
      <c r="C4726">
        <f>INDEX(Categories!C:C,MATCH(D4726,Categories!D:D,0))</f>
        <v>27</v>
      </c>
      <c r="D4726" s="88" t="s">
        <v>58</v>
      </c>
      <c r="E4726">
        <v>0</v>
      </c>
    </row>
    <row r="4727" spans="1:5" x14ac:dyDescent="0.4">
      <c r="A4727" t="s">
        <v>815</v>
      </c>
      <c r="B4727" t="s">
        <v>816</v>
      </c>
      <c r="C4727">
        <f>INDEX(Categories!C:C,MATCH(D4727,Categories!D:D,0))</f>
        <v>28</v>
      </c>
      <c r="D4727" s="88" t="s">
        <v>59</v>
      </c>
      <c r="E4727">
        <v>0</v>
      </c>
    </row>
    <row r="4728" spans="1:5" x14ac:dyDescent="0.4">
      <c r="A4728" t="s">
        <v>815</v>
      </c>
      <c r="B4728" t="s">
        <v>816</v>
      </c>
      <c r="C4728">
        <f>INDEX(Categories!C:C,MATCH(D4728,Categories!D:D,0))</f>
        <v>29</v>
      </c>
      <c r="D4728" s="88" t="s">
        <v>92</v>
      </c>
      <c r="E4728">
        <v>0</v>
      </c>
    </row>
    <row r="4729" spans="1:5" x14ac:dyDescent="0.4">
      <c r="A4729" t="s">
        <v>817</v>
      </c>
      <c r="B4729" t="s">
        <v>818</v>
      </c>
      <c r="C4729">
        <f>INDEX(Categories!C:C,MATCH(D4729,Categories!D:D,0))</f>
        <v>1</v>
      </c>
      <c r="D4729" s="88" t="s">
        <v>595</v>
      </c>
      <c r="E4729">
        <v>100440</v>
      </c>
    </row>
    <row r="4730" spans="1:5" x14ac:dyDescent="0.4">
      <c r="A4730" t="s">
        <v>817</v>
      </c>
      <c r="B4730" t="s">
        <v>818</v>
      </c>
      <c r="C4730">
        <f>INDEX(Categories!C:C,MATCH(D4730,Categories!D:D,0))</f>
        <v>2</v>
      </c>
      <c r="D4730" s="88" t="s">
        <v>597</v>
      </c>
      <c r="E4730">
        <v>0</v>
      </c>
    </row>
    <row r="4731" spans="1:5" x14ac:dyDescent="0.4">
      <c r="A4731" t="s">
        <v>817</v>
      </c>
      <c r="B4731" t="s">
        <v>818</v>
      </c>
      <c r="C4731">
        <f>INDEX(Categories!C:C,MATCH(D4731,Categories!D:D,0))</f>
        <v>3</v>
      </c>
      <c r="D4731" s="88" t="s">
        <v>30</v>
      </c>
      <c r="E4731">
        <v>0</v>
      </c>
    </row>
    <row r="4732" spans="1:5" x14ac:dyDescent="0.4">
      <c r="A4732" t="s">
        <v>817</v>
      </c>
      <c r="B4732" t="s">
        <v>818</v>
      </c>
      <c r="C4732">
        <f>INDEX(Categories!C:C,MATCH(D4732,Categories!D:D,0))</f>
        <v>4</v>
      </c>
      <c r="D4732" s="88" t="s">
        <v>31</v>
      </c>
      <c r="E4732">
        <v>6000</v>
      </c>
    </row>
    <row r="4733" spans="1:5" x14ac:dyDescent="0.4">
      <c r="A4733" t="s">
        <v>817</v>
      </c>
      <c r="B4733" t="s">
        <v>818</v>
      </c>
      <c r="C4733">
        <f>INDEX(Categories!C:C,MATCH(D4733,Categories!D:D,0))</f>
        <v>6</v>
      </c>
      <c r="D4733" s="88" t="s">
        <v>34</v>
      </c>
      <c r="E4733">
        <v>0</v>
      </c>
    </row>
    <row r="4734" spans="1:5" x14ac:dyDescent="0.4">
      <c r="A4734" t="s">
        <v>817</v>
      </c>
      <c r="B4734" t="s">
        <v>818</v>
      </c>
      <c r="C4734">
        <f>INDEX(Categories!C:C,MATCH(D4734,Categories!D:D,0))</f>
        <v>7</v>
      </c>
      <c r="D4734" s="88" t="s">
        <v>35</v>
      </c>
      <c r="E4734">
        <v>189596</v>
      </c>
    </row>
    <row r="4735" spans="1:5" x14ac:dyDescent="0.4">
      <c r="A4735" t="s">
        <v>817</v>
      </c>
      <c r="B4735" t="s">
        <v>818</v>
      </c>
      <c r="C4735">
        <f>INDEX(Categories!C:C,MATCH(D4735,Categories!D:D,0))</f>
        <v>10</v>
      </c>
      <c r="D4735" s="88" t="s">
        <v>38</v>
      </c>
      <c r="E4735">
        <v>3623</v>
      </c>
    </row>
    <row r="4736" spans="1:5" x14ac:dyDescent="0.4">
      <c r="A4736" t="s">
        <v>817</v>
      </c>
      <c r="B4736" t="s">
        <v>818</v>
      </c>
      <c r="C4736">
        <f>INDEX(Categories!C:C,MATCH(D4736,Categories!D:D,0))</f>
        <v>15</v>
      </c>
      <c r="D4736" s="88" t="s">
        <v>42</v>
      </c>
      <c r="E4736">
        <v>0</v>
      </c>
    </row>
    <row r="4737" spans="1:5" x14ac:dyDescent="0.4">
      <c r="A4737" t="s">
        <v>817</v>
      </c>
      <c r="B4737" t="s">
        <v>818</v>
      </c>
      <c r="C4737">
        <f>INDEX(Categories!C:C,MATCH(D4737,Categories!D:D,0))</f>
        <v>16</v>
      </c>
      <c r="D4737" s="88" t="s">
        <v>45</v>
      </c>
      <c r="E4737">
        <v>16283</v>
      </c>
    </row>
    <row r="4738" spans="1:5" x14ac:dyDescent="0.4">
      <c r="A4738" t="s">
        <v>817</v>
      </c>
      <c r="B4738" t="s">
        <v>818</v>
      </c>
      <c r="C4738">
        <f>INDEX(Categories!C:C,MATCH(D4738,Categories!D:D,0))</f>
        <v>17</v>
      </c>
      <c r="D4738" s="88" t="s">
        <v>46</v>
      </c>
      <c r="E4738">
        <v>0</v>
      </c>
    </row>
    <row r="4739" spans="1:5" x14ac:dyDescent="0.4">
      <c r="A4739" t="s">
        <v>817</v>
      </c>
      <c r="B4739" t="s">
        <v>818</v>
      </c>
      <c r="C4739">
        <f>INDEX(Categories!C:C,MATCH(D4739,Categories!D:D,0))</f>
        <v>18</v>
      </c>
      <c r="D4739" s="88" t="s">
        <v>47</v>
      </c>
      <c r="E4739">
        <v>0</v>
      </c>
    </row>
    <row r="4740" spans="1:5" x14ac:dyDescent="0.4">
      <c r="A4740" t="s">
        <v>817</v>
      </c>
      <c r="B4740" t="s">
        <v>818</v>
      </c>
      <c r="C4740">
        <f>INDEX(Categories!C:C,MATCH(D4740,Categories!D:D,0))</f>
        <v>20</v>
      </c>
      <c r="D4740" s="88" t="s">
        <v>49</v>
      </c>
      <c r="E4740">
        <v>0</v>
      </c>
    </row>
    <row r="4741" spans="1:5" x14ac:dyDescent="0.4">
      <c r="A4741" t="s">
        <v>817</v>
      </c>
      <c r="B4741" t="s">
        <v>818</v>
      </c>
      <c r="C4741">
        <f>INDEX(Categories!C:C,MATCH(D4741,Categories!D:D,0))</f>
        <v>21</v>
      </c>
      <c r="D4741" s="88" t="s">
        <v>50</v>
      </c>
      <c r="E4741">
        <v>0</v>
      </c>
    </row>
    <row r="4742" spans="1:5" x14ac:dyDescent="0.4">
      <c r="A4742" t="s">
        <v>817</v>
      </c>
      <c r="B4742" t="s">
        <v>818</v>
      </c>
      <c r="C4742">
        <f>INDEX(Categories!C:C,MATCH(D4742,Categories!D:D,0))</f>
        <v>22</v>
      </c>
      <c r="D4742" s="88" t="s">
        <v>51</v>
      </c>
      <c r="E4742">
        <v>474</v>
      </c>
    </row>
    <row r="4743" spans="1:5" x14ac:dyDescent="0.4">
      <c r="A4743" t="s">
        <v>817</v>
      </c>
      <c r="B4743" t="s">
        <v>818</v>
      </c>
      <c r="C4743">
        <f>INDEX(Categories!C:C,MATCH(D4743,Categories!D:D,0))</f>
        <v>23</v>
      </c>
      <c r="D4743" s="88" t="s">
        <v>52</v>
      </c>
      <c r="E4743">
        <v>0</v>
      </c>
    </row>
    <row r="4744" spans="1:5" x14ac:dyDescent="0.4">
      <c r="A4744" t="s">
        <v>817</v>
      </c>
      <c r="B4744" t="s">
        <v>818</v>
      </c>
      <c r="C4744">
        <f>INDEX(Categories!C:C,MATCH(D4744,Categories!D:D,0))</f>
        <v>24</v>
      </c>
      <c r="D4744" s="88" t="s">
        <v>53</v>
      </c>
      <c r="E4744">
        <v>0</v>
      </c>
    </row>
    <row r="4745" spans="1:5" x14ac:dyDescent="0.4">
      <c r="A4745" t="s">
        <v>817</v>
      </c>
      <c r="B4745" t="s">
        <v>818</v>
      </c>
      <c r="C4745">
        <f>INDEX(Categories!C:C,MATCH(D4745,Categories!D:D,0))</f>
        <v>25</v>
      </c>
      <c r="D4745" s="88" t="s">
        <v>56</v>
      </c>
      <c r="E4745">
        <v>445</v>
      </c>
    </row>
    <row r="4746" spans="1:5" x14ac:dyDescent="0.4">
      <c r="A4746" t="s">
        <v>817</v>
      </c>
      <c r="B4746" t="s">
        <v>818</v>
      </c>
      <c r="C4746">
        <f>INDEX(Categories!C:C,MATCH(D4746,Categories!D:D,0))</f>
        <v>5</v>
      </c>
      <c r="D4746" s="88" t="s">
        <v>32</v>
      </c>
      <c r="E4746">
        <v>67469</v>
      </c>
    </row>
    <row r="4747" spans="1:5" x14ac:dyDescent="0.4">
      <c r="A4747" t="s">
        <v>817</v>
      </c>
      <c r="B4747" t="s">
        <v>818</v>
      </c>
      <c r="C4747">
        <f>INDEX(Categories!C:C,MATCH(D4747,Categories!D:D,0))</f>
        <v>8</v>
      </c>
      <c r="D4747" s="88" t="s">
        <v>36</v>
      </c>
      <c r="E4747">
        <v>0</v>
      </c>
    </row>
    <row r="4748" spans="1:5" x14ac:dyDescent="0.4">
      <c r="A4748" t="s">
        <v>817</v>
      </c>
      <c r="B4748" t="s">
        <v>818</v>
      </c>
      <c r="C4748">
        <f>INDEX(Categories!C:C,MATCH(D4748,Categories!D:D,0))</f>
        <v>9</v>
      </c>
      <c r="D4748" s="88" t="s">
        <v>37</v>
      </c>
      <c r="E4748">
        <v>0</v>
      </c>
    </row>
    <row r="4749" spans="1:5" x14ac:dyDescent="0.4">
      <c r="A4749" t="s">
        <v>817</v>
      </c>
      <c r="B4749" t="s">
        <v>818</v>
      </c>
      <c r="C4749">
        <f>INDEX(Categories!C:C,MATCH(D4749,Categories!D:D,0))</f>
        <v>11</v>
      </c>
      <c r="D4749" s="88" t="s">
        <v>601</v>
      </c>
      <c r="E4749">
        <v>55000</v>
      </c>
    </row>
    <row r="4750" spans="1:5" x14ac:dyDescent="0.4">
      <c r="A4750" t="s">
        <v>817</v>
      </c>
      <c r="B4750" t="s">
        <v>818</v>
      </c>
      <c r="C4750">
        <f>INDEX(Categories!C:C,MATCH(D4750,Categories!D:D,0))</f>
        <v>12</v>
      </c>
      <c r="D4750" s="88" t="s">
        <v>602</v>
      </c>
      <c r="E4750">
        <v>0</v>
      </c>
    </row>
    <row r="4751" spans="1:5" x14ac:dyDescent="0.4">
      <c r="A4751" t="s">
        <v>817</v>
      </c>
      <c r="B4751" t="s">
        <v>818</v>
      </c>
      <c r="C4751">
        <f>INDEX(Categories!C:C,MATCH(D4751,Categories!D:D,0))</f>
        <v>13</v>
      </c>
      <c r="D4751" s="88" t="s">
        <v>604</v>
      </c>
      <c r="E4751">
        <v>0</v>
      </c>
    </row>
    <row r="4752" spans="1:5" x14ac:dyDescent="0.4">
      <c r="A4752" t="s">
        <v>817</v>
      </c>
      <c r="B4752" t="s">
        <v>818</v>
      </c>
      <c r="C4752">
        <f>INDEX(Categories!C:C,MATCH(D4752,Categories!D:D,0))</f>
        <v>14</v>
      </c>
      <c r="D4752" s="88" t="s">
        <v>41</v>
      </c>
      <c r="E4752">
        <v>0</v>
      </c>
    </row>
    <row r="4753" spans="1:5" x14ac:dyDescent="0.4">
      <c r="A4753" t="s">
        <v>817</v>
      </c>
      <c r="B4753" t="s">
        <v>818</v>
      </c>
      <c r="C4753">
        <f>INDEX(Categories!C:C,MATCH(D4753,Categories!D:D,0))</f>
        <v>19</v>
      </c>
      <c r="D4753" s="88" t="s">
        <v>48</v>
      </c>
      <c r="E4753">
        <v>0</v>
      </c>
    </row>
    <row r="4754" spans="1:5" x14ac:dyDescent="0.4">
      <c r="A4754" t="s">
        <v>817</v>
      </c>
      <c r="B4754" t="s">
        <v>818</v>
      </c>
      <c r="C4754">
        <f>INDEX(Categories!C:C,MATCH(D4754,Categories!D:D,0))</f>
        <v>26</v>
      </c>
      <c r="D4754" s="88" t="s">
        <v>57</v>
      </c>
      <c r="E4754">
        <v>0</v>
      </c>
    </row>
    <row r="4755" spans="1:5" x14ac:dyDescent="0.4">
      <c r="A4755" t="s">
        <v>817</v>
      </c>
      <c r="B4755" t="s">
        <v>818</v>
      </c>
      <c r="C4755">
        <f>INDEX(Categories!C:C,MATCH(D4755,Categories!D:D,0))</f>
        <v>27</v>
      </c>
      <c r="D4755" s="88" t="s">
        <v>58</v>
      </c>
      <c r="E4755">
        <v>0</v>
      </c>
    </row>
    <row r="4756" spans="1:5" x14ac:dyDescent="0.4">
      <c r="A4756" t="s">
        <v>817</v>
      </c>
      <c r="B4756" t="s">
        <v>818</v>
      </c>
      <c r="C4756">
        <f>INDEX(Categories!C:C,MATCH(D4756,Categories!D:D,0))</f>
        <v>28</v>
      </c>
      <c r="D4756" s="88" t="s">
        <v>59</v>
      </c>
      <c r="E4756">
        <v>0</v>
      </c>
    </row>
    <row r="4757" spans="1:5" x14ac:dyDescent="0.4">
      <c r="A4757" t="s">
        <v>817</v>
      </c>
      <c r="B4757" t="s">
        <v>818</v>
      </c>
      <c r="C4757">
        <f>INDEX(Categories!C:C,MATCH(D4757,Categories!D:D,0))</f>
        <v>29</v>
      </c>
      <c r="D4757" s="88" t="s">
        <v>92</v>
      </c>
      <c r="E4757">
        <v>0</v>
      </c>
    </row>
    <row r="4758" spans="1:5" x14ac:dyDescent="0.4">
      <c r="A4758" t="s">
        <v>309</v>
      </c>
      <c r="B4758" t="s">
        <v>308</v>
      </c>
      <c r="C4758">
        <f>INDEX(Categories!C:C,MATCH(D4758,Categories!D:D,0))</f>
        <v>1</v>
      </c>
      <c r="D4758" s="88" t="s">
        <v>595</v>
      </c>
      <c r="E4758">
        <v>80000</v>
      </c>
    </row>
    <row r="4759" spans="1:5" x14ac:dyDescent="0.4">
      <c r="A4759" t="s">
        <v>309</v>
      </c>
      <c r="B4759" t="s">
        <v>308</v>
      </c>
      <c r="C4759">
        <f>INDEX(Categories!C:C,MATCH(D4759,Categories!D:D,0))</f>
        <v>2</v>
      </c>
      <c r="D4759" s="88" t="s">
        <v>597</v>
      </c>
      <c r="E4759">
        <v>0</v>
      </c>
    </row>
    <row r="4760" spans="1:5" x14ac:dyDescent="0.4">
      <c r="A4760" t="s">
        <v>309</v>
      </c>
      <c r="B4760" t="s">
        <v>308</v>
      </c>
      <c r="C4760">
        <f>INDEX(Categories!C:C,MATCH(D4760,Categories!D:D,0))</f>
        <v>3</v>
      </c>
      <c r="D4760" s="88" t="s">
        <v>30</v>
      </c>
      <c r="E4760">
        <v>0</v>
      </c>
    </row>
    <row r="4761" spans="1:5" x14ac:dyDescent="0.4">
      <c r="A4761" t="s">
        <v>309</v>
      </c>
      <c r="B4761" t="s">
        <v>308</v>
      </c>
      <c r="C4761">
        <f>INDEX(Categories!C:C,MATCH(D4761,Categories!D:D,0))</f>
        <v>4</v>
      </c>
      <c r="D4761" s="88" t="s">
        <v>31</v>
      </c>
      <c r="E4761">
        <v>20000</v>
      </c>
    </row>
    <row r="4762" spans="1:5" x14ac:dyDescent="0.4">
      <c r="A4762" t="s">
        <v>309</v>
      </c>
      <c r="B4762" t="s">
        <v>308</v>
      </c>
      <c r="C4762">
        <f>INDEX(Categories!C:C,MATCH(D4762,Categories!D:D,0))</f>
        <v>6</v>
      </c>
      <c r="D4762" s="88" t="s">
        <v>34</v>
      </c>
      <c r="E4762">
        <v>0</v>
      </c>
    </row>
    <row r="4763" spans="1:5" x14ac:dyDescent="0.4">
      <c r="A4763" t="s">
        <v>309</v>
      </c>
      <c r="B4763" t="s">
        <v>308</v>
      </c>
      <c r="C4763">
        <f>INDEX(Categories!C:C,MATCH(D4763,Categories!D:D,0))</f>
        <v>7</v>
      </c>
      <c r="D4763" s="88" t="s">
        <v>35</v>
      </c>
      <c r="E4763">
        <v>87197</v>
      </c>
    </row>
    <row r="4764" spans="1:5" x14ac:dyDescent="0.4">
      <c r="A4764" t="s">
        <v>309</v>
      </c>
      <c r="B4764" t="s">
        <v>308</v>
      </c>
      <c r="C4764">
        <f>INDEX(Categories!C:C,MATCH(D4764,Categories!D:D,0))</f>
        <v>10</v>
      </c>
      <c r="D4764" s="88" t="s">
        <v>38</v>
      </c>
      <c r="E4764">
        <v>9000</v>
      </c>
    </row>
    <row r="4765" spans="1:5" x14ac:dyDescent="0.4">
      <c r="A4765" t="s">
        <v>309</v>
      </c>
      <c r="B4765" t="s">
        <v>308</v>
      </c>
      <c r="C4765">
        <f>INDEX(Categories!C:C,MATCH(D4765,Categories!D:D,0))</f>
        <v>15</v>
      </c>
      <c r="D4765" s="88" t="s">
        <v>42</v>
      </c>
      <c r="E4765">
        <v>0</v>
      </c>
    </row>
    <row r="4766" spans="1:5" x14ac:dyDescent="0.4">
      <c r="A4766" t="s">
        <v>309</v>
      </c>
      <c r="B4766" t="s">
        <v>308</v>
      </c>
      <c r="C4766">
        <f>INDEX(Categories!C:C,MATCH(D4766,Categories!D:D,0))</f>
        <v>16</v>
      </c>
      <c r="D4766" s="88" t="s">
        <v>45</v>
      </c>
      <c r="E4766">
        <v>0</v>
      </c>
    </row>
    <row r="4767" spans="1:5" x14ac:dyDescent="0.4">
      <c r="A4767" t="s">
        <v>309</v>
      </c>
      <c r="B4767" t="s">
        <v>308</v>
      </c>
      <c r="C4767">
        <f>INDEX(Categories!C:C,MATCH(D4767,Categories!D:D,0))</f>
        <v>17</v>
      </c>
      <c r="D4767" s="88" t="s">
        <v>46</v>
      </c>
      <c r="E4767">
        <v>0</v>
      </c>
    </row>
    <row r="4768" spans="1:5" x14ac:dyDescent="0.4">
      <c r="A4768" t="s">
        <v>309</v>
      </c>
      <c r="B4768" t="s">
        <v>308</v>
      </c>
      <c r="C4768">
        <f>INDEX(Categories!C:C,MATCH(D4768,Categories!D:D,0))</f>
        <v>18</v>
      </c>
      <c r="D4768" s="88" t="s">
        <v>47</v>
      </c>
      <c r="E4768">
        <v>0</v>
      </c>
    </row>
    <row r="4769" spans="1:5" x14ac:dyDescent="0.4">
      <c r="A4769" t="s">
        <v>309</v>
      </c>
      <c r="B4769" t="s">
        <v>308</v>
      </c>
      <c r="C4769">
        <f>INDEX(Categories!C:C,MATCH(D4769,Categories!D:D,0))</f>
        <v>20</v>
      </c>
      <c r="D4769" s="88" t="s">
        <v>49</v>
      </c>
      <c r="E4769">
        <v>0</v>
      </c>
    </row>
    <row r="4770" spans="1:5" x14ac:dyDescent="0.4">
      <c r="A4770" t="s">
        <v>309</v>
      </c>
      <c r="B4770" t="s">
        <v>308</v>
      </c>
      <c r="C4770">
        <f>INDEX(Categories!C:C,MATCH(D4770,Categories!D:D,0))</f>
        <v>21</v>
      </c>
      <c r="D4770" s="88" t="s">
        <v>50</v>
      </c>
      <c r="E4770">
        <v>0</v>
      </c>
    </row>
    <row r="4771" spans="1:5" x14ac:dyDescent="0.4">
      <c r="A4771" t="s">
        <v>309</v>
      </c>
      <c r="B4771" t="s">
        <v>308</v>
      </c>
      <c r="C4771">
        <f>INDEX(Categories!C:C,MATCH(D4771,Categories!D:D,0))</f>
        <v>22</v>
      </c>
      <c r="D4771" s="88" t="s">
        <v>51</v>
      </c>
      <c r="E4771">
        <v>2653</v>
      </c>
    </row>
    <row r="4772" spans="1:5" x14ac:dyDescent="0.4">
      <c r="A4772" t="s">
        <v>309</v>
      </c>
      <c r="B4772" t="s">
        <v>308</v>
      </c>
      <c r="C4772">
        <f>INDEX(Categories!C:C,MATCH(D4772,Categories!D:D,0))</f>
        <v>23</v>
      </c>
      <c r="D4772" s="88" t="s">
        <v>52</v>
      </c>
      <c r="E4772">
        <v>0</v>
      </c>
    </row>
    <row r="4773" spans="1:5" x14ac:dyDescent="0.4">
      <c r="A4773" t="s">
        <v>309</v>
      </c>
      <c r="B4773" t="s">
        <v>308</v>
      </c>
      <c r="C4773">
        <f>INDEX(Categories!C:C,MATCH(D4773,Categories!D:D,0))</f>
        <v>24</v>
      </c>
      <c r="D4773" s="88" t="s">
        <v>53</v>
      </c>
      <c r="E4773">
        <v>25000</v>
      </c>
    </row>
    <row r="4774" spans="1:5" x14ac:dyDescent="0.4">
      <c r="A4774" t="s">
        <v>309</v>
      </c>
      <c r="B4774" t="s">
        <v>308</v>
      </c>
      <c r="C4774">
        <f>INDEX(Categories!C:C,MATCH(D4774,Categories!D:D,0))</f>
        <v>25</v>
      </c>
      <c r="D4774" s="88" t="s">
        <v>56</v>
      </c>
      <c r="E4774">
        <v>0</v>
      </c>
    </row>
    <row r="4775" spans="1:5" x14ac:dyDescent="0.4">
      <c r="A4775" t="s">
        <v>309</v>
      </c>
      <c r="B4775" t="s">
        <v>308</v>
      </c>
      <c r="C4775">
        <f>INDEX(Categories!C:C,MATCH(D4775,Categories!D:D,0))</f>
        <v>5</v>
      </c>
      <c r="D4775" s="88" t="s">
        <v>32</v>
      </c>
      <c r="E4775">
        <v>83469</v>
      </c>
    </row>
    <row r="4776" spans="1:5" x14ac:dyDescent="0.4">
      <c r="A4776" t="s">
        <v>309</v>
      </c>
      <c r="B4776" t="s">
        <v>308</v>
      </c>
      <c r="C4776">
        <f>INDEX(Categories!C:C,MATCH(D4776,Categories!D:D,0))</f>
        <v>8</v>
      </c>
      <c r="D4776" s="88" t="s">
        <v>36</v>
      </c>
      <c r="E4776">
        <v>0</v>
      </c>
    </row>
    <row r="4777" spans="1:5" x14ac:dyDescent="0.4">
      <c r="A4777" t="s">
        <v>309</v>
      </c>
      <c r="B4777" t="s">
        <v>308</v>
      </c>
      <c r="C4777">
        <f>INDEX(Categories!C:C,MATCH(D4777,Categories!D:D,0))</f>
        <v>9</v>
      </c>
      <c r="D4777" s="88" t="s">
        <v>37</v>
      </c>
      <c r="E4777">
        <v>0</v>
      </c>
    </row>
    <row r="4778" spans="1:5" x14ac:dyDescent="0.4">
      <c r="A4778" t="s">
        <v>309</v>
      </c>
      <c r="B4778" t="s">
        <v>308</v>
      </c>
      <c r="C4778">
        <f>INDEX(Categories!C:C,MATCH(D4778,Categories!D:D,0))</f>
        <v>11</v>
      </c>
      <c r="D4778" s="88" t="s">
        <v>601</v>
      </c>
      <c r="E4778">
        <v>0</v>
      </c>
    </row>
    <row r="4779" spans="1:5" x14ac:dyDescent="0.4">
      <c r="A4779" t="s">
        <v>309</v>
      </c>
      <c r="B4779" t="s">
        <v>308</v>
      </c>
      <c r="C4779">
        <f>INDEX(Categories!C:C,MATCH(D4779,Categories!D:D,0))</f>
        <v>12</v>
      </c>
      <c r="D4779" s="88" t="s">
        <v>602</v>
      </c>
      <c r="E4779">
        <v>0</v>
      </c>
    </row>
    <row r="4780" spans="1:5" x14ac:dyDescent="0.4">
      <c r="A4780" t="s">
        <v>309</v>
      </c>
      <c r="B4780" t="s">
        <v>308</v>
      </c>
      <c r="C4780">
        <f>INDEX(Categories!C:C,MATCH(D4780,Categories!D:D,0))</f>
        <v>13</v>
      </c>
      <c r="D4780" s="88" t="s">
        <v>604</v>
      </c>
      <c r="E4780">
        <v>0</v>
      </c>
    </row>
    <row r="4781" spans="1:5" x14ac:dyDescent="0.4">
      <c r="A4781" t="s">
        <v>309</v>
      </c>
      <c r="B4781" t="s">
        <v>308</v>
      </c>
      <c r="C4781">
        <f>INDEX(Categories!C:C,MATCH(D4781,Categories!D:D,0))</f>
        <v>14</v>
      </c>
      <c r="D4781" s="88" t="s">
        <v>41</v>
      </c>
      <c r="E4781">
        <v>0</v>
      </c>
    </row>
    <row r="4782" spans="1:5" x14ac:dyDescent="0.4">
      <c r="A4782" t="s">
        <v>309</v>
      </c>
      <c r="B4782" t="s">
        <v>308</v>
      </c>
      <c r="C4782">
        <f>INDEX(Categories!C:C,MATCH(D4782,Categories!D:D,0))</f>
        <v>19</v>
      </c>
      <c r="D4782" s="88" t="s">
        <v>48</v>
      </c>
      <c r="E4782">
        <v>0</v>
      </c>
    </row>
    <row r="4783" spans="1:5" x14ac:dyDescent="0.4">
      <c r="A4783" t="s">
        <v>309</v>
      </c>
      <c r="B4783" t="s">
        <v>308</v>
      </c>
      <c r="C4783">
        <f>INDEX(Categories!C:C,MATCH(D4783,Categories!D:D,0))</f>
        <v>26</v>
      </c>
      <c r="D4783" s="88" t="s">
        <v>57</v>
      </c>
      <c r="E4783">
        <v>0</v>
      </c>
    </row>
    <row r="4784" spans="1:5" x14ac:dyDescent="0.4">
      <c r="A4784" t="s">
        <v>309</v>
      </c>
      <c r="B4784" t="s">
        <v>308</v>
      </c>
      <c r="C4784">
        <f>INDEX(Categories!C:C,MATCH(D4784,Categories!D:D,0))</f>
        <v>27</v>
      </c>
      <c r="D4784" s="88" t="s">
        <v>58</v>
      </c>
      <c r="E4784">
        <v>250000</v>
      </c>
    </row>
    <row r="4785" spans="1:5" x14ac:dyDescent="0.4">
      <c r="A4785" t="s">
        <v>309</v>
      </c>
      <c r="B4785" t="s">
        <v>308</v>
      </c>
      <c r="C4785">
        <f>INDEX(Categories!C:C,MATCH(D4785,Categories!D:D,0))</f>
        <v>28</v>
      </c>
      <c r="D4785" s="88" t="s">
        <v>59</v>
      </c>
      <c r="E4785">
        <v>0</v>
      </c>
    </row>
    <row r="4786" spans="1:5" x14ac:dyDescent="0.4">
      <c r="A4786" t="s">
        <v>309</v>
      </c>
      <c r="B4786" t="s">
        <v>308</v>
      </c>
      <c r="C4786">
        <f>INDEX(Categories!C:C,MATCH(D4786,Categories!D:D,0))</f>
        <v>29</v>
      </c>
      <c r="D4786" s="88" t="s">
        <v>92</v>
      </c>
      <c r="E4786">
        <v>80635</v>
      </c>
    </row>
    <row r="4787" spans="1:5" x14ac:dyDescent="0.4">
      <c r="A4787" t="s">
        <v>819</v>
      </c>
      <c r="B4787" t="s">
        <v>820</v>
      </c>
      <c r="C4787">
        <f>INDEX(Categories!C:C,MATCH(D4787,Categories!D:D,0))</f>
        <v>1</v>
      </c>
      <c r="D4787" s="88" t="s">
        <v>595</v>
      </c>
      <c r="E4787">
        <v>215000</v>
      </c>
    </row>
    <row r="4788" spans="1:5" x14ac:dyDescent="0.4">
      <c r="A4788" t="s">
        <v>819</v>
      </c>
      <c r="B4788" t="s">
        <v>820</v>
      </c>
      <c r="C4788">
        <f>INDEX(Categories!C:C,MATCH(D4788,Categories!D:D,0))</f>
        <v>2</v>
      </c>
      <c r="D4788" s="88" t="s">
        <v>597</v>
      </c>
      <c r="E4788">
        <v>0</v>
      </c>
    </row>
    <row r="4789" spans="1:5" x14ac:dyDescent="0.4">
      <c r="A4789" t="s">
        <v>819</v>
      </c>
      <c r="B4789" t="s">
        <v>820</v>
      </c>
      <c r="C4789">
        <f>INDEX(Categories!C:C,MATCH(D4789,Categories!D:D,0))</f>
        <v>3</v>
      </c>
      <c r="D4789" s="88" t="s">
        <v>30</v>
      </c>
      <c r="E4789">
        <v>5000</v>
      </c>
    </row>
    <row r="4790" spans="1:5" x14ac:dyDescent="0.4">
      <c r="A4790" t="s">
        <v>819</v>
      </c>
      <c r="B4790" t="s">
        <v>820</v>
      </c>
      <c r="C4790">
        <f>INDEX(Categories!C:C,MATCH(D4790,Categories!D:D,0))</f>
        <v>4</v>
      </c>
      <c r="D4790" s="88" t="s">
        <v>31</v>
      </c>
      <c r="E4790">
        <v>8000</v>
      </c>
    </row>
    <row r="4791" spans="1:5" x14ac:dyDescent="0.4">
      <c r="A4791" t="s">
        <v>819</v>
      </c>
      <c r="B4791" t="s">
        <v>820</v>
      </c>
      <c r="C4791">
        <f>INDEX(Categories!C:C,MATCH(D4791,Categories!D:D,0))</f>
        <v>6</v>
      </c>
      <c r="D4791" s="88" t="s">
        <v>34</v>
      </c>
      <c r="E4791">
        <v>0</v>
      </c>
    </row>
    <row r="4792" spans="1:5" x14ac:dyDescent="0.4">
      <c r="A4792" t="s">
        <v>819</v>
      </c>
      <c r="B4792" t="s">
        <v>820</v>
      </c>
      <c r="C4792">
        <f>INDEX(Categories!C:C,MATCH(D4792,Categories!D:D,0))</f>
        <v>7</v>
      </c>
      <c r="D4792" s="88" t="s">
        <v>35</v>
      </c>
      <c r="E4792">
        <v>4000</v>
      </c>
    </row>
    <row r="4793" spans="1:5" x14ac:dyDescent="0.4">
      <c r="A4793" t="s">
        <v>819</v>
      </c>
      <c r="B4793" t="s">
        <v>820</v>
      </c>
      <c r="C4793">
        <f>INDEX(Categories!C:C,MATCH(D4793,Categories!D:D,0))</f>
        <v>10</v>
      </c>
      <c r="D4793" s="88" t="s">
        <v>38</v>
      </c>
      <c r="E4793">
        <v>12000</v>
      </c>
    </row>
    <row r="4794" spans="1:5" x14ac:dyDescent="0.4">
      <c r="A4794" t="s">
        <v>819</v>
      </c>
      <c r="B4794" t="s">
        <v>820</v>
      </c>
      <c r="C4794">
        <f>INDEX(Categories!C:C,MATCH(D4794,Categories!D:D,0))</f>
        <v>15</v>
      </c>
      <c r="D4794" s="88" t="s">
        <v>42</v>
      </c>
      <c r="E4794">
        <v>0</v>
      </c>
    </row>
    <row r="4795" spans="1:5" x14ac:dyDescent="0.4">
      <c r="A4795" t="s">
        <v>819</v>
      </c>
      <c r="B4795" t="s">
        <v>820</v>
      </c>
      <c r="C4795">
        <f>INDEX(Categories!C:C,MATCH(D4795,Categories!D:D,0))</f>
        <v>16</v>
      </c>
      <c r="D4795" s="88" t="s">
        <v>45</v>
      </c>
      <c r="E4795">
        <v>0</v>
      </c>
    </row>
    <row r="4796" spans="1:5" x14ac:dyDescent="0.4">
      <c r="A4796" t="s">
        <v>819</v>
      </c>
      <c r="B4796" t="s">
        <v>820</v>
      </c>
      <c r="C4796">
        <f>INDEX(Categories!C:C,MATCH(D4796,Categories!D:D,0))</f>
        <v>17</v>
      </c>
      <c r="D4796" s="88" t="s">
        <v>46</v>
      </c>
      <c r="E4796">
        <v>0</v>
      </c>
    </row>
    <row r="4797" spans="1:5" x14ac:dyDescent="0.4">
      <c r="A4797" t="s">
        <v>819</v>
      </c>
      <c r="B4797" t="s">
        <v>820</v>
      </c>
      <c r="C4797">
        <f>INDEX(Categories!C:C,MATCH(D4797,Categories!D:D,0))</f>
        <v>18</v>
      </c>
      <c r="D4797" s="88" t="s">
        <v>47</v>
      </c>
      <c r="E4797">
        <v>0</v>
      </c>
    </row>
    <row r="4798" spans="1:5" x14ac:dyDescent="0.4">
      <c r="A4798" t="s">
        <v>819</v>
      </c>
      <c r="B4798" t="s">
        <v>820</v>
      </c>
      <c r="C4798">
        <f>INDEX(Categories!C:C,MATCH(D4798,Categories!D:D,0))</f>
        <v>20</v>
      </c>
      <c r="D4798" s="88" t="s">
        <v>49</v>
      </c>
      <c r="E4798">
        <v>0</v>
      </c>
    </row>
    <row r="4799" spans="1:5" x14ac:dyDescent="0.4">
      <c r="A4799" t="s">
        <v>819</v>
      </c>
      <c r="B4799" t="s">
        <v>820</v>
      </c>
      <c r="C4799">
        <f>INDEX(Categories!C:C,MATCH(D4799,Categories!D:D,0))</f>
        <v>21</v>
      </c>
      <c r="D4799" s="88" t="s">
        <v>50</v>
      </c>
      <c r="E4799">
        <v>0</v>
      </c>
    </row>
    <row r="4800" spans="1:5" x14ac:dyDescent="0.4">
      <c r="A4800" t="s">
        <v>819</v>
      </c>
      <c r="B4800" t="s">
        <v>820</v>
      </c>
      <c r="C4800">
        <f>INDEX(Categories!C:C,MATCH(D4800,Categories!D:D,0))</f>
        <v>22</v>
      </c>
      <c r="D4800" s="88" t="s">
        <v>51</v>
      </c>
      <c r="E4800">
        <v>2000</v>
      </c>
    </row>
    <row r="4801" spans="1:5" x14ac:dyDescent="0.4">
      <c r="A4801" t="s">
        <v>819</v>
      </c>
      <c r="B4801" t="s">
        <v>820</v>
      </c>
      <c r="C4801">
        <f>INDEX(Categories!C:C,MATCH(D4801,Categories!D:D,0))</f>
        <v>23</v>
      </c>
      <c r="D4801" s="88" t="s">
        <v>52</v>
      </c>
      <c r="E4801">
        <v>0</v>
      </c>
    </row>
    <row r="4802" spans="1:5" x14ac:dyDescent="0.4">
      <c r="A4802" t="s">
        <v>819</v>
      </c>
      <c r="B4802" t="s">
        <v>820</v>
      </c>
      <c r="C4802">
        <f>INDEX(Categories!C:C,MATCH(D4802,Categories!D:D,0))</f>
        <v>24</v>
      </c>
      <c r="D4802" s="88" t="s">
        <v>53</v>
      </c>
      <c r="E4802">
        <v>0</v>
      </c>
    </row>
    <row r="4803" spans="1:5" x14ac:dyDescent="0.4">
      <c r="A4803" t="s">
        <v>819</v>
      </c>
      <c r="B4803" t="s">
        <v>820</v>
      </c>
      <c r="C4803">
        <f>INDEX(Categories!C:C,MATCH(D4803,Categories!D:D,0))</f>
        <v>25</v>
      </c>
      <c r="D4803" s="88" t="s">
        <v>56</v>
      </c>
      <c r="E4803">
        <v>0</v>
      </c>
    </row>
    <row r="4804" spans="1:5" x14ac:dyDescent="0.4">
      <c r="A4804" t="s">
        <v>819</v>
      </c>
      <c r="B4804" t="s">
        <v>820</v>
      </c>
      <c r="C4804">
        <f>INDEX(Categories!C:C,MATCH(D4804,Categories!D:D,0))</f>
        <v>5</v>
      </c>
      <c r="D4804" s="88" t="s">
        <v>32</v>
      </c>
      <c r="E4804">
        <v>3000</v>
      </c>
    </row>
    <row r="4805" spans="1:5" x14ac:dyDescent="0.4">
      <c r="A4805" t="s">
        <v>819</v>
      </c>
      <c r="B4805" t="s">
        <v>820</v>
      </c>
      <c r="C4805">
        <f>INDEX(Categories!C:C,MATCH(D4805,Categories!D:D,0))</f>
        <v>8</v>
      </c>
      <c r="D4805" s="88" t="s">
        <v>36</v>
      </c>
      <c r="E4805">
        <v>0</v>
      </c>
    </row>
    <row r="4806" spans="1:5" x14ac:dyDescent="0.4">
      <c r="A4806" t="s">
        <v>819</v>
      </c>
      <c r="B4806" t="s">
        <v>820</v>
      </c>
      <c r="C4806">
        <f>INDEX(Categories!C:C,MATCH(D4806,Categories!D:D,0))</f>
        <v>9</v>
      </c>
      <c r="D4806" s="88" t="s">
        <v>37</v>
      </c>
      <c r="E4806">
        <v>0</v>
      </c>
    </row>
    <row r="4807" spans="1:5" x14ac:dyDescent="0.4">
      <c r="A4807" t="s">
        <v>819</v>
      </c>
      <c r="B4807" t="s">
        <v>820</v>
      </c>
      <c r="C4807">
        <f>INDEX(Categories!C:C,MATCH(D4807,Categories!D:D,0))</f>
        <v>11</v>
      </c>
      <c r="D4807" s="88" t="s">
        <v>601</v>
      </c>
      <c r="E4807">
        <v>1000</v>
      </c>
    </row>
    <row r="4808" spans="1:5" x14ac:dyDescent="0.4">
      <c r="A4808" t="s">
        <v>819</v>
      </c>
      <c r="B4808" t="s">
        <v>820</v>
      </c>
      <c r="C4808">
        <f>INDEX(Categories!C:C,MATCH(D4808,Categories!D:D,0))</f>
        <v>12</v>
      </c>
      <c r="D4808" s="88" t="s">
        <v>602</v>
      </c>
      <c r="E4808">
        <v>0</v>
      </c>
    </row>
    <row r="4809" spans="1:5" x14ac:dyDescent="0.4">
      <c r="A4809" t="s">
        <v>819</v>
      </c>
      <c r="B4809" t="s">
        <v>820</v>
      </c>
      <c r="C4809">
        <f>INDEX(Categories!C:C,MATCH(D4809,Categories!D:D,0))</f>
        <v>13</v>
      </c>
      <c r="D4809" s="88" t="s">
        <v>604</v>
      </c>
      <c r="E4809">
        <v>0</v>
      </c>
    </row>
    <row r="4810" spans="1:5" x14ac:dyDescent="0.4">
      <c r="A4810" t="s">
        <v>819</v>
      </c>
      <c r="B4810" t="s">
        <v>820</v>
      </c>
      <c r="C4810">
        <f>INDEX(Categories!C:C,MATCH(D4810,Categories!D:D,0))</f>
        <v>14</v>
      </c>
      <c r="D4810" s="88" t="s">
        <v>41</v>
      </c>
      <c r="E4810">
        <v>0</v>
      </c>
    </row>
    <row r="4811" spans="1:5" x14ac:dyDescent="0.4">
      <c r="A4811" t="s">
        <v>819</v>
      </c>
      <c r="B4811" t="s">
        <v>820</v>
      </c>
      <c r="C4811">
        <f>INDEX(Categories!C:C,MATCH(D4811,Categories!D:D,0))</f>
        <v>19</v>
      </c>
      <c r="D4811" s="88" t="s">
        <v>48</v>
      </c>
      <c r="E4811">
        <v>0</v>
      </c>
    </row>
    <row r="4812" spans="1:5" x14ac:dyDescent="0.4">
      <c r="A4812" t="s">
        <v>819</v>
      </c>
      <c r="B4812" t="s">
        <v>820</v>
      </c>
      <c r="C4812">
        <f>INDEX(Categories!C:C,MATCH(D4812,Categories!D:D,0))</f>
        <v>26</v>
      </c>
      <c r="D4812" s="88" t="s">
        <v>57</v>
      </c>
      <c r="E4812">
        <v>0</v>
      </c>
    </row>
    <row r="4813" spans="1:5" x14ac:dyDescent="0.4">
      <c r="A4813" t="s">
        <v>819</v>
      </c>
      <c r="B4813" t="s">
        <v>820</v>
      </c>
      <c r="C4813">
        <f>INDEX(Categories!C:C,MATCH(D4813,Categories!D:D,0))</f>
        <v>27</v>
      </c>
      <c r="D4813" s="88" t="s">
        <v>58</v>
      </c>
      <c r="E4813">
        <v>0</v>
      </c>
    </row>
    <row r="4814" spans="1:5" x14ac:dyDescent="0.4">
      <c r="A4814" t="s">
        <v>819</v>
      </c>
      <c r="B4814" t="s">
        <v>820</v>
      </c>
      <c r="C4814">
        <f>INDEX(Categories!C:C,MATCH(D4814,Categories!D:D,0))</f>
        <v>28</v>
      </c>
      <c r="D4814" s="88" t="s">
        <v>59</v>
      </c>
      <c r="E4814">
        <v>0</v>
      </c>
    </row>
    <row r="4815" spans="1:5" x14ac:dyDescent="0.4">
      <c r="A4815" t="s">
        <v>819</v>
      </c>
      <c r="B4815" t="s">
        <v>820</v>
      </c>
      <c r="C4815">
        <f>INDEX(Categories!C:C,MATCH(D4815,Categories!D:D,0))</f>
        <v>29</v>
      </c>
      <c r="D4815" s="88" t="s">
        <v>92</v>
      </c>
      <c r="E4815">
        <v>0</v>
      </c>
    </row>
    <row r="4816" spans="1:5" x14ac:dyDescent="0.4">
      <c r="A4816" t="s">
        <v>312</v>
      </c>
      <c r="B4816" t="s">
        <v>311</v>
      </c>
      <c r="C4816">
        <f>INDEX(Categories!C:C,MATCH(D4816,Categories!D:D,0))</f>
        <v>1</v>
      </c>
      <c r="D4816" s="88" t="s">
        <v>595</v>
      </c>
      <c r="E4816">
        <v>40000</v>
      </c>
    </row>
    <row r="4817" spans="1:5" x14ac:dyDescent="0.4">
      <c r="A4817" t="s">
        <v>312</v>
      </c>
      <c r="B4817" t="s">
        <v>311</v>
      </c>
      <c r="C4817">
        <f>INDEX(Categories!C:C,MATCH(D4817,Categories!D:D,0))</f>
        <v>2</v>
      </c>
      <c r="D4817" s="88" t="s">
        <v>597</v>
      </c>
      <c r="E4817">
        <v>0</v>
      </c>
    </row>
    <row r="4818" spans="1:5" x14ac:dyDescent="0.4">
      <c r="A4818" t="s">
        <v>312</v>
      </c>
      <c r="B4818" t="s">
        <v>311</v>
      </c>
      <c r="C4818">
        <f>INDEX(Categories!C:C,MATCH(D4818,Categories!D:D,0))</f>
        <v>3</v>
      </c>
      <c r="D4818" s="88" t="s">
        <v>30</v>
      </c>
      <c r="E4818">
        <v>0</v>
      </c>
    </row>
    <row r="4819" spans="1:5" x14ac:dyDescent="0.4">
      <c r="A4819" t="s">
        <v>312</v>
      </c>
      <c r="B4819" t="s">
        <v>311</v>
      </c>
      <c r="C4819">
        <f>INDEX(Categories!C:C,MATCH(D4819,Categories!D:D,0))</f>
        <v>4</v>
      </c>
      <c r="D4819" s="88" t="s">
        <v>31</v>
      </c>
      <c r="E4819">
        <v>0</v>
      </c>
    </row>
    <row r="4820" spans="1:5" x14ac:dyDescent="0.4">
      <c r="A4820" t="s">
        <v>312</v>
      </c>
      <c r="B4820" t="s">
        <v>311</v>
      </c>
      <c r="C4820">
        <f>INDEX(Categories!C:C,MATCH(D4820,Categories!D:D,0))</f>
        <v>6</v>
      </c>
      <c r="D4820" s="88" t="s">
        <v>34</v>
      </c>
      <c r="E4820">
        <v>0</v>
      </c>
    </row>
    <row r="4821" spans="1:5" x14ac:dyDescent="0.4">
      <c r="A4821" t="s">
        <v>312</v>
      </c>
      <c r="B4821" t="s">
        <v>311</v>
      </c>
      <c r="C4821">
        <f>INDEX(Categories!C:C,MATCH(D4821,Categories!D:D,0))</f>
        <v>7</v>
      </c>
      <c r="D4821" s="88" t="s">
        <v>35</v>
      </c>
      <c r="E4821">
        <v>60000</v>
      </c>
    </row>
    <row r="4822" spans="1:5" x14ac:dyDescent="0.4">
      <c r="A4822" t="s">
        <v>312</v>
      </c>
      <c r="B4822" t="s">
        <v>311</v>
      </c>
      <c r="C4822">
        <f>INDEX(Categories!C:C,MATCH(D4822,Categories!D:D,0))</f>
        <v>10</v>
      </c>
      <c r="D4822" s="88" t="s">
        <v>38</v>
      </c>
      <c r="E4822">
        <v>75000</v>
      </c>
    </row>
    <row r="4823" spans="1:5" x14ac:dyDescent="0.4">
      <c r="A4823" t="s">
        <v>312</v>
      </c>
      <c r="B4823" t="s">
        <v>311</v>
      </c>
      <c r="C4823">
        <f>INDEX(Categories!C:C,MATCH(D4823,Categories!D:D,0))</f>
        <v>15</v>
      </c>
      <c r="D4823" s="88" t="s">
        <v>42</v>
      </c>
      <c r="E4823">
        <v>0</v>
      </c>
    </row>
    <row r="4824" spans="1:5" x14ac:dyDescent="0.4">
      <c r="A4824" t="s">
        <v>312</v>
      </c>
      <c r="B4824" t="s">
        <v>311</v>
      </c>
      <c r="C4824">
        <f>INDEX(Categories!C:C,MATCH(D4824,Categories!D:D,0))</f>
        <v>16</v>
      </c>
      <c r="D4824" s="88" t="s">
        <v>45</v>
      </c>
      <c r="E4824">
        <v>15000</v>
      </c>
    </row>
    <row r="4825" spans="1:5" x14ac:dyDescent="0.4">
      <c r="A4825" t="s">
        <v>312</v>
      </c>
      <c r="B4825" t="s">
        <v>311</v>
      </c>
      <c r="C4825">
        <f>INDEX(Categories!C:C,MATCH(D4825,Categories!D:D,0))</f>
        <v>17</v>
      </c>
      <c r="D4825" s="88" t="s">
        <v>46</v>
      </c>
      <c r="E4825">
        <v>0</v>
      </c>
    </row>
    <row r="4826" spans="1:5" x14ac:dyDescent="0.4">
      <c r="A4826" t="s">
        <v>312</v>
      </c>
      <c r="B4826" t="s">
        <v>311</v>
      </c>
      <c r="C4826">
        <f>INDEX(Categories!C:C,MATCH(D4826,Categories!D:D,0))</f>
        <v>18</v>
      </c>
      <c r="D4826" s="88" t="s">
        <v>47</v>
      </c>
      <c r="E4826">
        <v>0</v>
      </c>
    </row>
    <row r="4827" spans="1:5" x14ac:dyDescent="0.4">
      <c r="A4827" t="s">
        <v>312</v>
      </c>
      <c r="B4827" t="s">
        <v>311</v>
      </c>
      <c r="C4827">
        <f>INDEX(Categories!C:C,MATCH(D4827,Categories!D:D,0))</f>
        <v>20</v>
      </c>
      <c r="D4827" s="88" t="s">
        <v>49</v>
      </c>
      <c r="E4827">
        <v>0</v>
      </c>
    </row>
    <row r="4828" spans="1:5" x14ac:dyDescent="0.4">
      <c r="A4828" t="s">
        <v>312</v>
      </c>
      <c r="B4828" t="s">
        <v>311</v>
      </c>
      <c r="C4828">
        <f>INDEX(Categories!C:C,MATCH(D4828,Categories!D:D,0))</f>
        <v>21</v>
      </c>
      <c r="D4828" s="88" t="s">
        <v>50</v>
      </c>
      <c r="E4828">
        <v>0</v>
      </c>
    </row>
    <row r="4829" spans="1:5" x14ac:dyDescent="0.4">
      <c r="A4829" t="s">
        <v>312</v>
      </c>
      <c r="B4829" t="s">
        <v>311</v>
      </c>
      <c r="C4829">
        <f>INDEX(Categories!C:C,MATCH(D4829,Categories!D:D,0))</f>
        <v>22</v>
      </c>
      <c r="D4829" s="88" t="s">
        <v>51</v>
      </c>
      <c r="E4829">
        <v>0</v>
      </c>
    </row>
    <row r="4830" spans="1:5" x14ac:dyDescent="0.4">
      <c r="A4830" t="s">
        <v>312</v>
      </c>
      <c r="B4830" t="s">
        <v>311</v>
      </c>
      <c r="C4830">
        <f>INDEX(Categories!C:C,MATCH(D4830,Categories!D:D,0))</f>
        <v>23</v>
      </c>
      <c r="D4830" s="88" t="s">
        <v>52</v>
      </c>
      <c r="E4830">
        <v>0</v>
      </c>
    </row>
    <row r="4831" spans="1:5" x14ac:dyDescent="0.4">
      <c r="A4831" t="s">
        <v>312</v>
      </c>
      <c r="B4831" t="s">
        <v>311</v>
      </c>
      <c r="C4831">
        <f>INDEX(Categories!C:C,MATCH(D4831,Categories!D:D,0))</f>
        <v>24</v>
      </c>
      <c r="D4831" s="88" t="s">
        <v>53</v>
      </c>
      <c r="E4831">
        <v>0</v>
      </c>
    </row>
    <row r="4832" spans="1:5" x14ac:dyDescent="0.4">
      <c r="A4832" t="s">
        <v>312</v>
      </c>
      <c r="B4832" t="s">
        <v>311</v>
      </c>
      <c r="C4832">
        <f>INDEX(Categories!C:C,MATCH(D4832,Categories!D:D,0))</f>
        <v>25</v>
      </c>
      <c r="D4832" s="88" t="s">
        <v>56</v>
      </c>
      <c r="E4832">
        <v>0</v>
      </c>
    </row>
    <row r="4833" spans="1:5" x14ac:dyDescent="0.4">
      <c r="A4833" t="s">
        <v>312</v>
      </c>
      <c r="B4833" t="s">
        <v>311</v>
      </c>
      <c r="C4833">
        <f>INDEX(Categories!C:C,MATCH(D4833,Categories!D:D,0))</f>
        <v>5</v>
      </c>
      <c r="D4833" s="88" t="s">
        <v>32</v>
      </c>
      <c r="E4833">
        <v>50000</v>
      </c>
    </row>
    <row r="4834" spans="1:5" x14ac:dyDescent="0.4">
      <c r="A4834" t="s">
        <v>312</v>
      </c>
      <c r="B4834" t="s">
        <v>311</v>
      </c>
      <c r="C4834">
        <f>INDEX(Categories!C:C,MATCH(D4834,Categories!D:D,0))</f>
        <v>8</v>
      </c>
      <c r="D4834" s="88" t="s">
        <v>36</v>
      </c>
      <c r="E4834">
        <v>0</v>
      </c>
    </row>
    <row r="4835" spans="1:5" x14ac:dyDescent="0.4">
      <c r="A4835" t="s">
        <v>312</v>
      </c>
      <c r="B4835" t="s">
        <v>311</v>
      </c>
      <c r="C4835">
        <f>INDEX(Categories!C:C,MATCH(D4835,Categories!D:D,0))</f>
        <v>9</v>
      </c>
      <c r="D4835" s="88" t="s">
        <v>37</v>
      </c>
      <c r="E4835">
        <v>0</v>
      </c>
    </row>
    <row r="4836" spans="1:5" x14ac:dyDescent="0.4">
      <c r="A4836" t="s">
        <v>312</v>
      </c>
      <c r="B4836" t="s">
        <v>311</v>
      </c>
      <c r="C4836">
        <f>INDEX(Categories!C:C,MATCH(D4836,Categories!D:D,0))</f>
        <v>11</v>
      </c>
      <c r="D4836" s="88" t="s">
        <v>601</v>
      </c>
      <c r="E4836">
        <v>75000</v>
      </c>
    </row>
    <row r="4837" spans="1:5" x14ac:dyDescent="0.4">
      <c r="A4837" t="s">
        <v>312</v>
      </c>
      <c r="B4837" t="s">
        <v>311</v>
      </c>
      <c r="C4837">
        <f>INDEX(Categories!C:C,MATCH(D4837,Categories!D:D,0))</f>
        <v>12</v>
      </c>
      <c r="D4837" s="88" t="s">
        <v>602</v>
      </c>
      <c r="E4837">
        <v>0</v>
      </c>
    </row>
    <row r="4838" spans="1:5" x14ac:dyDescent="0.4">
      <c r="A4838" t="s">
        <v>312</v>
      </c>
      <c r="B4838" t="s">
        <v>311</v>
      </c>
      <c r="C4838">
        <f>INDEX(Categories!C:C,MATCH(D4838,Categories!D:D,0))</f>
        <v>13</v>
      </c>
      <c r="D4838" s="88" t="s">
        <v>604</v>
      </c>
      <c r="E4838">
        <v>0</v>
      </c>
    </row>
    <row r="4839" spans="1:5" x14ac:dyDescent="0.4">
      <c r="A4839" t="s">
        <v>312</v>
      </c>
      <c r="B4839" t="s">
        <v>311</v>
      </c>
      <c r="C4839">
        <f>INDEX(Categories!C:C,MATCH(D4839,Categories!D:D,0))</f>
        <v>14</v>
      </c>
      <c r="D4839" s="88" t="s">
        <v>41</v>
      </c>
      <c r="E4839">
        <v>0</v>
      </c>
    </row>
    <row r="4840" spans="1:5" x14ac:dyDescent="0.4">
      <c r="A4840" t="s">
        <v>312</v>
      </c>
      <c r="B4840" t="s">
        <v>311</v>
      </c>
      <c r="C4840">
        <f>INDEX(Categories!C:C,MATCH(D4840,Categories!D:D,0))</f>
        <v>19</v>
      </c>
      <c r="D4840" s="88" t="s">
        <v>48</v>
      </c>
      <c r="E4840">
        <v>0</v>
      </c>
    </row>
    <row r="4841" spans="1:5" x14ac:dyDescent="0.4">
      <c r="A4841" t="s">
        <v>312</v>
      </c>
      <c r="B4841" t="s">
        <v>311</v>
      </c>
      <c r="C4841">
        <f>INDEX(Categories!C:C,MATCH(D4841,Categories!D:D,0))</f>
        <v>26</v>
      </c>
      <c r="D4841" s="88" t="s">
        <v>57</v>
      </c>
      <c r="E4841">
        <v>0</v>
      </c>
    </row>
    <row r="4842" spans="1:5" x14ac:dyDescent="0.4">
      <c r="A4842" t="s">
        <v>312</v>
      </c>
      <c r="B4842" t="s">
        <v>311</v>
      </c>
      <c r="C4842">
        <f>INDEX(Categories!C:C,MATCH(D4842,Categories!D:D,0))</f>
        <v>27</v>
      </c>
      <c r="D4842" s="88" t="s">
        <v>58</v>
      </c>
      <c r="E4842">
        <v>0</v>
      </c>
    </row>
    <row r="4843" spans="1:5" x14ac:dyDescent="0.4">
      <c r="A4843" t="s">
        <v>312</v>
      </c>
      <c r="B4843" t="s">
        <v>311</v>
      </c>
      <c r="C4843">
        <f>INDEX(Categories!C:C,MATCH(D4843,Categories!D:D,0))</f>
        <v>28</v>
      </c>
      <c r="D4843" s="88" t="s">
        <v>59</v>
      </c>
      <c r="E4843">
        <v>0</v>
      </c>
    </row>
    <row r="4844" spans="1:5" x14ac:dyDescent="0.4">
      <c r="A4844" t="s">
        <v>312</v>
      </c>
      <c r="B4844" t="s">
        <v>311</v>
      </c>
      <c r="C4844">
        <f>INDEX(Categories!C:C,MATCH(D4844,Categories!D:D,0))</f>
        <v>29</v>
      </c>
      <c r="D4844" s="88" t="s">
        <v>92</v>
      </c>
      <c r="E4844">
        <v>1949080</v>
      </c>
    </row>
    <row r="4845" spans="1:5" x14ac:dyDescent="0.4">
      <c r="A4845" t="s">
        <v>315</v>
      </c>
      <c r="B4845" t="s">
        <v>314</v>
      </c>
      <c r="C4845">
        <f>INDEX(Categories!C:C,MATCH(D4845,Categories!D:D,0))</f>
        <v>1</v>
      </c>
      <c r="D4845" s="88" t="s">
        <v>595</v>
      </c>
      <c r="E4845">
        <v>0</v>
      </c>
    </row>
    <row r="4846" spans="1:5" x14ac:dyDescent="0.4">
      <c r="A4846" t="s">
        <v>315</v>
      </c>
      <c r="B4846" t="s">
        <v>314</v>
      </c>
      <c r="C4846">
        <f>INDEX(Categories!C:C,MATCH(D4846,Categories!D:D,0))</f>
        <v>2</v>
      </c>
      <c r="D4846" s="88" t="s">
        <v>597</v>
      </c>
      <c r="E4846">
        <v>0</v>
      </c>
    </row>
    <row r="4847" spans="1:5" x14ac:dyDescent="0.4">
      <c r="A4847" t="s">
        <v>315</v>
      </c>
      <c r="B4847" t="s">
        <v>314</v>
      </c>
      <c r="C4847">
        <f>INDEX(Categories!C:C,MATCH(D4847,Categories!D:D,0))</f>
        <v>3</v>
      </c>
      <c r="D4847" s="88" t="s">
        <v>30</v>
      </c>
      <c r="E4847">
        <v>0</v>
      </c>
    </row>
    <row r="4848" spans="1:5" x14ac:dyDescent="0.4">
      <c r="A4848" t="s">
        <v>315</v>
      </c>
      <c r="B4848" t="s">
        <v>314</v>
      </c>
      <c r="C4848">
        <f>INDEX(Categories!C:C,MATCH(D4848,Categories!D:D,0))</f>
        <v>4</v>
      </c>
      <c r="D4848" s="88" t="s">
        <v>31</v>
      </c>
      <c r="E4848">
        <v>0</v>
      </c>
    </row>
    <row r="4849" spans="1:5" x14ac:dyDescent="0.4">
      <c r="A4849" t="s">
        <v>315</v>
      </c>
      <c r="B4849" t="s">
        <v>314</v>
      </c>
      <c r="C4849">
        <f>INDEX(Categories!C:C,MATCH(D4849,Categories!D:D,0))</f>
        <v>6</v>
      </c>
      <c r="D4849" s="88" t="s">
        <v>34</v>
      </c>
      <c r="E4849">
        <v>0</v>
      </c>
    </row>
    <row r="4850" spans="1:5" x14ac:dyDescent="0.4">
      <c r="A4850" t="s">
        <v>315</v>
      </c>
      <c r="B4850" t="s">
        <v>314</v>
      </c>
      <c r="C4850">
        <f>INDEX(Categories!C:C,MATCH(D4850,Categories!D:D,0))</f>
        <v>7</v>
      </c>
      <c r="D4850" s="88" t="s">
        <v>35</v>
      </c>
      <c r="E4850">
        <v>104093</v>
      </c>
    </row>
    <row r="4851" spans="1:5" x14ac:dyDescent="0.4">
      <c r="A4851" t="s">
        <v>315</v>
      </c>
      <c r="B4851" t="s">
        <v>314</v>
      </c>
      <c r="C4851">
        <f>INDEX(Categories!C:C,MATCH(D4851,Categories!D:D,0))</f>
        <v>10</v>
      </c>
      <c r="D4851" s="88" t="s">
        <v>38</v>
      </c>
      <c r="E4851">
        <v>124207</v>
      </c>
    </row>
    <row r="4852" spans="1:5" x14ac:dyDescent="0.4">
      <c r="A4852" t="s">
        <v>315</v>
      </c>
      <c r="B4852" t="s">
        <v>314</v>
      </c>
      <c r="C4852">
        <f>INDEX(Categories!C:C,MATCH(D4852,Categories!D:D,0))</f>
        <v>15</v>
      </c>
      <c r="D4852" s="88" t="s">
        <v>42</v>
      </c>
      <c r="E4852">
        <v>0</v>
      </c>
    </row>
    <row r="4853" spans="1:5" x14ac:dyDescent="0.4">
      <c r="A4853" t="s">
        <v>315</v>
      </c>
      <c r="B4853" t="s">
        <v>314</v>
      </c>
      <c r="C4853">
        <f>INDEX(Categories!C:C,MATCH(D4853,Categories!D:D,0))</f>
        <v>16</v>
      </c>
      <c r="D4853" s="88" t="s">
        <v>45</v>
      </c>
      <c r="E4853">
        <v>0</v>
      </c>
    </row>
    <row r="4854" spans="1:5" x14ac:dyDescent="0.4">
      <c r="A4854" t="s">
        <v>315</v>
      </c>
      <c r="B4854" t="s">
        <v>314</v>
      </c>
      <c r="C4854">
        <f>INDEX(Categories!C:C,MATCH(D4854,Categories!D:D,0))</f>
        <v>17</v>
      </c>
      <c r="D4854" s="88" t="s">
        <v>46</v>
      </c>
      <c r="E4854">
        <v>0</v>
      </c>
    </row>
    <row r="4855" spans="1:5" x14ac:dyDescent="0.4">
      <c r="A4855" t="s">
        <v>315</v>
      </c>
      <c r="B4855" t="s">
        <v>314</v>
      </c>
      <c r="C4855">
        <f>INDEX(Categories!C:C,MATCH(D4855,Categories!D:D,0))</f>
        <v>18</v>
      </c>
      <c r="D4855" s="88" t="s">
        <v>47</v>
      </c>
      <c r="E4855">
        <v>0</v>
      </c>
    </row>
    <row r="4856" spans="1:5" x14ac:dyDescent="0.4">
      <c r="A4856" t="s">
        <v>315</v>
      </c>
      <c r="B4856" t="s">
        <v>314</v>
      </c>
      <c r="C4856">
        <f>INDEX(Categories!C:C,MATCH(D4856,Categories!D:D,0))</f>
        <v>20</v>
      </c>
      <c r="D4856" s="88" t="s">
        <v>49</v>
      </c>
      <c r="E4856">
        <v>0</v>
      </c>
    </row>
    <row r="4857" spans="1:5" x14ac:dyDescent="0.4">
      <c r="A4857" t="s">
        <v>315</v>
      </c>
      <c r="B4857" t="s">
        <v>314</v>
      </c>
      <c r="C4857">
        <f>INDEX(Categories!C:C,MATCH(D4857,Categories!D:D,0))</f>
        <v>21</v>
      </c>
      <c r="D4857" s="88" t="s">
        <v>50</v>
      </c>
      <c r="E4857">
        <v>0</v>
      </c>
    </row>
    <row r="4858" spans="1:5" x14ac:dyDescent="0.4">
      <c r="A4858" t="s">
        <v>315</v>
      </c>
      <c r="B4858" t="s">
        <v>314</v>
      </c>
      <c r="C4858">
        <f>INDEX(Categories!C:C,MATCH(D4858,Categories!D:D,0))</f>
        <v>22</v>
      </c>
      <c r="D4858" s="88" t="s">
        <v>51</v>
      </c>
      <c r="E4858">
        <v>6509</v>
      </c>
    </row>
    <row r="4859" spans="1:5" x14ac:dyDescent="0.4">
      <c r="A4859" t="s">
        <v>315</v>
      </c>
      <c r="B4859" t="s">
        <v>314</v>
      </c>
      <c r="C4859">
        <f>INDEX(Categories!C:C,MATCH(D4859,Categories!D:D,0))</f>
        <v>23</v>
      </c>
      <c r="D4859" s="88" t="s">
        <v>52</v>
      </c>
      <c r="E4859">
        <v>0</v>
      </c>
    </row>
    <row r="4860" spans="1:5" x14ac:dyDescent="0.4">
      <c r="A4860" t="s">
        <v>315</v>
      </c>
      <c r="B4860" t="s">
        <v>314</v>
      </c>
      <c r="C4860">
        <f>INDEX(Categories!C:C,MATCH(D4860,Categories!D:D,0))</f>
        <v>24</v>
      </c>
      <c r="D4860" s="88" t="s">
        <v>53</v>
      </c>
      <c r="E4860">
        <v>0</v>
      </c>
    </row>
    <row r="4861" spans="1:5" x14ac:dyDescent="0.4">
      <c r="A4861" t="s">
        <v>315</v>
      </c>
      <c r="B4861" t="s">
        <v>314</v>
      </c>
      <c r="C4861">
        <f>INDEX(Categories!C:C,MATCH(D4861,Categories!D:D,0))</f>
        <v>25</v>
      </c>
      <c r="D4861" s="88" t="s">
        <v>56</v>
      </c>
      <c r="E4861">
        <v>0</v>
      </c>
    </row>
    <row r="4862" spans="1:5" x14ac:dyDescent="0.4">
      <c r="A4862" t="s">
        <v>315</v>
      </c>
      <c r="B4862" t="s">
        <v>314</v>
      </c>
      <c r="C4862">
        <f>INDEX(Categories!C:C,MATCH(D4862,Categories!D:D,0))</f>
        <v>5</v>
      </c>
      <c r="D4862" s="88" t="s">
        <v>32</v>
      </c>
      <c r="E4862">
        <v>9829</v>
      </c>
    </row>
    <row r="4863" spans="1:5" x14ac:dyDescent="0.4">
      <c r="A4863" t="s">
        <v>315</v>
      </c>
      <c r="B4863" t="s">
        <v>314</v>
      </c>
      <c r="C4863">
        <f>INDEX(Categories!C:C,MATCH(D4863,Categories!D:D,0))</f>
        <v>8</v>
      </c>
      <c r="D4863" s="88" t="s">
        <v>36</v>
      </c>
      <c r="E4863">
        <v>0</v>
      </c>
    </row>
    <row r="4864" spans="1:5" x14ac:dyDescent="0.4">
      <c r="A4864" t="s">
        <v>315</v>
      </c>
      <c r="B4864" t="s">
        <v>314</v>
      </c>
      <c r="C4864">
        <f>INDEX(Categories!C:C,MATCH(D4864,Categories!D:D,0))</f>
        <v>9</v>
      </c>
      <c r="D4864" s="88" t="s">
        <v>37</v>
      </c>
      <c r="E4864">
        <v>0</v>
      </c>
    </row>
    <row r="4865" spans="1:5" x14ac:dyDescent="0.4">
      <c r="A4865" t="s">
        <v>315</v>
      </c>
      <c r="B4865" t="s">
        <v>314</v>
      </c>
      <c r="C4865">
        <f>INDEX(Categories!C:C,MATCH(D4865,Categories!D:D,0))</f>
        <v>11</v>
      </c>
      <c r="D4865" s="88" t="s">
        <v>601</v>
      </c>
      <c r="E4865">
        <v>0</v>
      </c>
    </row>
    <row r="4866" spans="1:5" x14ac:dyDescent="0.4">
      <c r="A4866" t="s">
        <v>315</v>
      </c>
      <c r="B4866" t="s">
        <v>314</v>
      </c>
      <c r="C4866">
        <f>INDEX(Categories!C:C,MATCH(D4866,Categories!D:D,0))</f>
        <v>12</v>
      </c>
      <c r="D4866" s="88" t="s">
        <v>602</v>
      </c>
      <c r="E4866">
        <v>0</v>
      </c>
    </row>
    <row r="4867" spans="1:5" x14ac:dyDescent="0.4">
      <c r="A4867" t="s">
        <v>315</v>
      </c>
      <c r="B4867" t="s">
        <v>314</v>
      </c>
      <c r="C4867">
        <f>INDEX(Categories!C:C,MATCH(D4867,Categories!D:D,0))</f>
        <v>13</v>
      </c>
      <c r="D4867" s="88" t="s">
        <v>604</v>
      </c>
      <c r="E4867">
        <v>0</v>
      </c>
    </row>
    <row r="4868" spans="1:5" x14ac:dyDescent="0.4">
      <c r="A4868" t="s">
        <v>315</v>
      </c>
      <c r="B4868" t="s">
        <v>314</v>
      </c>
      <c r="C4868">
        <f>INDEX(Categories!C:C,MATCH(D4868,Categories!D:D,0))</f>
        <v>14</v>
      </c>
      <c r="D4868" s="88" t="s">
        <v>41</v>
      </c>
      <c r="E4868">
        <v>0</v>
      </c>
    </row>
    <row r="4869" spans="1:5" x14ac:dyDescent="0.4">
      <c r="A4869" t="s">
        <v>315</v>
      </c>
      <c r="B4869" t="s">
        <v>314</v>
      </c>
      <c r="C4869">
        <f>INDEX(Categories!C:C,MATCH(D4869,Categories!D:D,0))</f>
        <v>19</v>
      </c>
      <c r="D4869" s="88" t="s">
        <v>48</v>
      </c>
      <c r="E4869">
        <v>0</v>
      </c>
    </row>
    <row r="4870" spans="1:5" x14ac:dyDescent="0.4">
      <c r="A4870" t="s">
        <v>315</v>
      </c>
      <c r="B4870" t="s">
        <v>314</v>
      </c>
      <c r="C4870">
        <f>INDEX(Categories!C:C,MATCH(D4870,Categories!D:D,0))</f>
        <v>26</v>
      </c>
      <c r="D4870" s="88" t="s">
        <v>57</v>
      </c>
      <c r="E4870">
        <v>0</v>
      </c>
    </row>
    <row r="4871" spans="1:5" x14ac:dyDescent="0.4">
      <c r="A4871" t="s">
        <v>315</v>
      </c>
      <c r="B4871" t="s">
        <v>314</v>
      </c>
      <c r="C4871">
        <f>INDEX(Categories!C:C,MATCH(D4871,Categories!D:D,0))</f>
        <v>27</v>
      </c>
      <c r="D4871" s="88" t="s">
        <v>58</v>
      </c>
      <c r="E4871">
        <v>0</v>
      </c>
    </row>
    <row r="4872" spans="1:5" x14ac:dyDescent="0.4">
      <c r="A4872" t="s">
        <v>315</v>
      </c>
      <c r="B4872" t="s">
        <v>314</v>
      </c>
      <c r="C4872">
        <f>INDEX(Categories!C:C,MATCH(D4872,Categories!D:D,0))</f>
        <v>28</v>
      </c>
      <c r="D4872" s="88" t="s">
        <v>59</v>
      </c>
      <c r="E4872">
        <v>0</v>
      </c>
    </row>
    <row r="4873" spans="1:5" x14ac:dyDescent="0.4">
      <c r="A4873" t="s">
        <v>315</v>
      </c>
      <c r="B4873" t="s">
        <v>314</v>
      </c>
      <c r="C4873">
        <f>INDEX(Categories!C:C,MATCH(D4873,Categories!D:D,0))</f>
        <v>29</v>
      </c>
      <c r="D4873" s="88" t="s">
        <v>92</v>
      </c>
      <c r="E4873">
        <v>96148</v>
      </c>
    </row>
    <row r="4874" spans="1:5" x14ac:dyDescent="0.4">
      <c r="A4874" t="s">
        <v>821</v>
      </c>
      <c r="B4874" t="s">
        <v>822</v>
      </c>
      <c r="C4874">
        <f>INDEX(Categories!C:C,MATCH(D4874,Categories!D:D,0))</f>
        <v>1</v>
      </c>
      <c r="D4874" s="88" t="s">
        <v>595</v>
      </c>
      <c r="E4874">
        <v>0</v>
      </c>
    </row>
    <row r="4875" spans="1:5" x14ac:dyDescent="0.4">
      <c r="A4875" t="s">
        <v>821</v>
      </c>
      <c r="B4875" t="s">
        <v>822</v>
      </c>
      <c r="C4875">
        <f>INDEX(Categories!C:C,MATCH(D4875,Categories!D:D,0))</f>
        <v>2</v>
      </c>
      <c r="D4875" s="88" t="s">
        <v>597</v>
      </c>
      <c r="E4875">
        <v>0</v>
      </c>
    </row>
    <row r="4876" spans="1:5" x14ac:dyDescent="0.4">
      <c r="A4876" t="s">
        <v>821</v>
      </c>
      <c r="B4876" t="s">
        <v>822</v>
      </c>
      <c r="C4876">
        <f>INDEX(Categories!C:C,MATCH(D4876,Categories!D:D,0))</f>
        <v>3</v>
      </c>
      <c r="D4876" s="88" t="s">
        <v>30</v>
      </c>
      <c r="E4876">
        <v>0</v>
      </c>
    </row>
    <row r="4877" spans="1:5" x14ac:dyDescent="0.4">
      <c r="A4877" t="s">
        <v>821</v>
      </c>
      <c r="B4877" t="s">
        <v>822</v>
      </c>
      <c r="C4877">
        <f>INDEX(Categories!C:C,MATCH(D4877,Categories!D:D,0))</f>
        <v>4</v>
      </c>
      <c r="D4877" s="88" t="s">
        <v>31</v>
      </c>
      <c r="E4877">
        <v>0</v>
      </c>
    </row>
    <row r="4878" spans="1:5" x14ac:dyDescent="0.4">
      <c r="A4878" t="s">
        <v>821</v>
      </c>
      <c r="B4878" t="s">
        <v>822</v>
      </c>
      <c r="C4878">
        <f>INDEX(Categories!C:C,MATCH(D4878,Categories!D:D,0))</f>
        <v>6</v>
      </c>
      <c r="D4878" s="88" t="s">
        <v>34</v>
      </c>
      <c r="E4878">
        <v>0</v>
      </c>
    </row>
    <row r="4879" spans="1:5" x14ac:dyDescent="0.4">
      <c r="A4879" t="s">
        <v>821</v>
      </c>
      <c r="B4879" t="s">
        <v>822</v>
      </c>
      <c r="C4879">
        <f>INDEX(Categories!C:C,MATCH(D4879,Categories!D:D,0))</f>
        <v>7</v>
      </c>
      <c r="D4879" s="88" t="s">
        <v>35</v>
      </c>
      <c r="E4879">
        <v>0</v>
      </c>
    </row>
    <row r="4880" spans="1:5" x14ac:dyDescent="0.4">
      <c r="A4880" t="s">
        <v>821</v>
      </c>
      <c r="B4880" t="s">
        <v>822</v>
      </c>
      <c r="C4880">
        <f>INDEX(Categories!C:C,MATCH(D4880,Categories!D:D,0))</f>
        <v>10</v>
      </c>
      <c r="D4880" s="88" t="s">
        <v>38</v>
      </c>
      <c r="E4880">
        <v>0</v>
      </c>
    </row>
    <row r="4881" spans="1:5" x14ac:dyDescent="0.4">
      <c r="A4881" t="s">
        <v>821</v>
      </c>
      <c r="B4881" t="s">
        <v>822</v>
      </c>
      <c r="C4881">
        <f>INDEX(Categories!C:C,MATCH(D4881,Categories!D:D,0))</f>
        <v>15</v>
      </c>
      <c r="D4881" s="88" t="s">
        <v>42</v>
      </c>
      <c r="E4881">
        <v>0</v>
      </c>
    </row>
    <row r="4882" spans="1:5" x14ac:dyDescent="0.4">
      <c r="A4882" t="s">
        <v>821</v>
      </c>
      <c r="B4882" t="s">
        <v>822</v>
      </c>
      <c r="C4882">
        <f>INDEX(Categories!C:C,MATCH(D4882,Categories!D:D,0))</f>
        <v>16</v>
      </c>
      <c r="D4882" s="88" t="s">
        <v>45</v>
      </c>
      <c r="E4882">
        <v>0</v>
      </c>
    </row>
    <row r="4883" spans="1:5" x14ac:dyDescent="0.4">
      <c r="A4883" t="s">
        <v>821</v>
      </c>
      <c r="B4883" t="s">
        <v>822</v>
      </c>
      <c r="C4883">
        <f>INDEX(Categories!C:C,MATCH(D4883,Categories!D:D,0))</f>
        <v>17</v>
      </c>
      <c r="D4883" s="88" t="s">
        <v>46</v>
      </c>
      <c r="E4883">
        <v>0</v>
      </c>
    </row>
    <row r="4884" spans="1:5" x14ac:dyDescent="0.4">
      <c r="A4884" t="s">
        <v>821</v>
      </c>
      <c r="B4884" t="s">
        <v>822</v>
      </c>
      <c r="C4884">
        <f>INDEX(Categories!C:C,MATCH(D4884,Categories!D:D,0))</f>
        <v>18</v>
      </c>
      <c r="D4884" s="88" t="s">
        <v>47</v>
      </c>
      <c r="E4884">
        <v>0</v>
      </c>
    </row>
    <row r="4885" spans="1:5" x14ac:dyDescent="0.4">
      <c r="A4885" t="s">
        <v>821</v>
      </c>
      <c r="B4885" t="s">
        <v>822</v>
      </c>
      <c r="C4885">
        <f>INDEX(Categories!C:C,MATCH(D4885,Categories!D:D,0))</f>
        <v>20</v>
      </c>
      <c r="D4885" s="88" t="s">
        <v>49</v>
      </c>
      <c r="E4885">
        <v>0</v>
      </c>
    </row>
    <row r="4886" spans="1:5" x14ac:dyDescent="0.4">
      <c r="A4886" t="s">
        <v>821</v>
      </c>
      <c r="B4886" t="s">
        <v>822</v>
      </c>
      <c r="C4886">
        <f>INDEX(Categories!C:C,MATCH(D4886,Categories!D:D,0))</f>
        <v>21</v>
      </c>
      <c r="D4886" s="88" t="s">
        <v>50</v>
      </c>
      <c r="E4886">
        <v>0</v>
      </c>
    </row>
    <row r="4887" spans="1:5" x14ac:dyDescent="0.4">
      <c r="A4887" t="s">
        <v>821</v>
      </c>
      <c r="B4887" t="s">
        <v>822</v>
      </c>
      <c r="C4887">
        <f>INDEX(Categories!C:C,MATCH(D4887,Categories!D:D,0))</f>
        <v>22</v>
      </c>
      <c r="D4887" s="88" t="s">
        <v>51</v>
      </c>
      <c r="E4887">
        <v>0</v>
      </c>
    </row>
    <row r="4888" spans="1:5" x14ac:dyDescent="0.4">
      <c r="A4888" t="s">
        <v>821</v>
      </c>
      <c r="B4888" t="s">
        <v>822</v>
      </c>
      <c r="C4888">
        <f>INDEX(Categories!C:C,MATCH(D4888,Categories!D:D,0))</f>
        <v>23</v>
      </c>
      <c r="D4888" s="88" t="s">
        <v>52</v>
      </c>
      <c r="E4888">
        <v>0</v>
      </c>
    </row>
    <row r="4889" spans="1:5" x14ac:dyDescent="0.4">
      <c r="A4889" t="s">
        <v>821</v>
      </c>
      <c r="B4889" t="s">
        <v>822</v>
      </c>
      <c r="C4889">
        <f>INDEX(Categories!C:C,MATCH(D4889,Categories!D:D,0))</f>
        <v>24</v>
      </c>
      <c r="D4889" s="88" t="s">
        <v>53</v>
      </c>
      <c r="E4889">
        <v>0</v>
      </c>
    </row>
    <row r="4890" spans="1:5" x14ac:dyDescent="0.4">
      <c r="A4890" t="s">
        <v>821</v>
      </c>
      <c r="B4890" t="s">
        <v>822</v>
      </c>
      <c r="C4890">
        <f>INDEX(Categories!C:C,MATCH(D4890,Categories!D:D,0))</f>
        <v>25</v>
      </c>
      <c r="D4890" s="88" t="s">
        <v>56</v>
      </c>
      <c r="E4890">
        <v>0</v>
      </c>
    </row>
    <row r="4891" spans="1:5" x14ac:dyDescent="0.4">
      <c r="A4891" t="s">
        <v>821</v>
      </c>
      <c r="B4891" t="s">
        <v>822</v>
      </c>
      <c r="C4891">
        <f>INDEX(Categories!C:C,MATCH(D4891,Categories!D:D,0))</f>
        <v>5</v>
      </c>
      <c r="D4891" s="88" t="s">
        <v>32</v>
      </c>
      <c r="E4891">
        <v>0</v>
      </c>
    </row>
    <row r="4892" spans="1:5" x14ac:dyDescent="0.4">
      <c r="A4892" t="s">
        <v>821</v>
      </c>
      <c r="B4892" t="s">
        <v>822</v>
      </c>
      <c r="C4892">
        <f>INDEX(Categories!C:C,MATCH(D4892,Categories!D:D,0))</f>
        <v>8</v>
      </c>
      <c r="D4892" s="88" t="s">
        <v>36</v>
      </c>
      <c r="E4892">
        <v>0</v>
      </c>
    </row>
    <row r="4893" spans="1:5" x14ac:dyDescent="0.4">
      <c r="A4893" t="s">
        <v>821</v>
      </c>
      <c r="B4893" t="s">
        <v>822</v>
      </c>
      <c r="C4893">
        <f>INDEX(Categories!C:C,MATCH(D4893,Categories!D:D,0))</f>
        <v>9</v>
      </c>
      <c r="D4893" s="88" t="s">
        <v>37</v>
      </c>
      <c r="E4893">
        <v>0</v>
      </c>
    </row>
    <row r="4894" spans="1:5" x14ac:dyDescent="0.4">
      <c r="A4894" t="s">
        <v>821</v>
      </c>
      <c r="B4894" t="s">
        <v>822</v>
      </c>
      <c r="C4894">
        <f>INDEX(Categories!C:C,MATCH(D4894,Categories!D:D,0))</f>
        <v>11</v>
      </c>
      <c r="D4894" s="88" t="s">
        <v>601</v>
      </c>
      <c r="E4894">
        <v>0</v>
      </c>
    </row>
    <row r="4895" spans="1:5" x14ac:dyDescent="0.4">
      <c r="A4895" t="s">
        <v>821</v>
      </c>
      <c r="B4895" t="s">
        <v>822</v>
      </c>
      <c r="C4895">
        <f>INDEX(Categories!C:C,MATCH(D4895,Categories!D:D,0))</f>
        <v>12</v>
      </c>
      <c r="D4895" s="88" t="s">
        <v>602</v>
      </c>
      <c r="E4895">
        <v>0</v>
      </c>
    </row>
    <row r="4896" spans="1:5" x14ac:dyDescent="0.4">
      <c r="A4896" t="s">
        <v>821</v>
      </c>
      <c r="B4896" t="s">
        <v>822</v>
      </c>
      <c r="C4896">
        <f>INDEX(Categories!C:C,MATCH(D4896,Categories!D:D,0))</f>
        <v>13</v>
      </c>
      <c r="D4896" s="88" t="s">
        <v>604</v>
      </c>
      <c r="E4896">
        <v>0</v>
      </c>
    </row>
    <row r="4897" spans="1:5" x14ac:dyDescent="0.4">
      <c r="A4897" t="s">
        <v>821</v>
      </c>
      <c r="B4897" t="s">
        <v>822</v>
      </c>
      <c r="C4897">
        <f>INDEX(Categories!C:C,MATCH(D4897,Categories!D:D,0))</f>
        <v>14</v>
      </c>
      <c r="D4897" s="88" t="s">
        <v>41</v>
      </c>
      <c r="E4897">
        <v>0</v>
      </c>
    </row>
    <row r="4898" spans="1:5" x14ac:dyDescent="0.4">
      <c r="A4898" t="s">
        <v>821</v>
      </c>
      <c r="B4898" t="s">
        <v>822</v>
      </c>
      <c r="C4898">
        <f>INDEX(Categories!C:C,MATCH(D4898,Categories!D:D,0))</f>
        <v>19</v>
      </c>
      <c r="D4898" s="88" t="s">
        <v>48</v>
      </c>
      <c r="E4898">
        <v>0</v>
      </c>
    </row>
    <row r="4899" spans="1:5" x14ac:dyDescent="0.4">
      <c r="A4899" t="s">
        <v>821</v>
      </c>
      <c r="B4899" t="s">
        <v>822</v>
      </c>
      <c r="C4899">
        <f>INDEX(Categories!C:C,MATCH(D4899,Categories!D:D,0))</f>
        <v>26</v>
      </c>
      <c r="D4899" s="88" t="s">
        <v>57</v>
      </c>
      <c r="E4899">
        <v>0</v>
      </c>
    </row>
    <row r="4900" spans="1:5" x14ac:dyDescent="0.4">
      <c r="A4900" t="s">
        <v>821</v>
      </c>
      <c r="B4900" t="s">
        <v>822</v>
      </c>
      <c r="C4900">
        <f>INDEX(Categories!C:C,MATCH(D4900,Categories!D:D,0))</f>
        <v>27</v>
      </c>
      <c r="D4900" s="88" t="s">
        <v>58</v>
      </c>
      <c r="E4900">
        <v>0</v>
      </c>
    </row>
    <row r="4901" spans="1:5" x14ac:dyDescent="0.4">
      <c r="A4901" t="s">
        <v>821</v>
      </c>
      <c r="B4901" t="s">
        <v>822</v>
      </c>
      <c r="C4901">
        <f>INDEX(Categories!C:C,MATCH(D4901,Categories!D:D,0))</f>
        <v>28</v>
      </c>
      <c r="D4901" s="88" t="s">
        <v>59</v>
      </c>
      <c r="E4901">
        <v>0</v>
      </c>
    </row>
    <row r="4902" spans="1:5" x14ac:dyDescent="0.4">
      <c r="A4902" t="s">
        <v>821</v>
      </c>
      <c r="B4902" t="s">
        <v>822</v>
      </c>
      <c r="C4902">
        <f>INDEX(Categories!C:C,MATCH(D4902,Categories!D:D,0))</f>
        <v>29</v>
      </c>
      <c r="D4902" s="88" t="s">
        <v>92</v>
      </c>
      <c r="E4902">
        <v>0</v>
      </c>
    </row>
    <row r="4903" spans="1:5" x14ac:dyDescent="0.4">
      <c r="A4903" t="s">
        <v>823</v>
      </c>
      <c r="B4903" t="s">
        <v>824</v>
      </c>
      <c r="C4903">
        <f>INDEX(Categories!C:C,MATCH(D4903,Categories!D:D,0))</f>
        <v>1</v>
      </c>
      <c r="D4903" s="88" t="s">
        <v>595</v>
      </c>
      <c r="E4903">
        <v>0</v>
      </c>
    </row>
    <row r="4904" spans="1:5" x14ac:dyDescent="0.4">
      <c r="A4904" t="s">
        <v>823</v>
      </c>
      <c r="B4904" t="s">
        <v>824</v>
      </c>
      <c r="C4904">
        <f>INDEX(Categories!C:C,MATCH(D4904,Categories!D:D,0))</f>
        <v>2</v>
      </c>
      <c r="D4904" s="88" t="s">
        <v>597</v>
      </c>
      <c r="E4904">
        <v>0</v>
      </c>
    </row>
    <row r="4905" spans="1:5" x14ac:dyDescent="0.4">
      <c r="A4905" t="s">
        <v>823</v>
      </c>
      <c r="B4905" t="s">
        <v>824</v>
      </c>
      <c r="C4905">
        <f>INDEX(Categories!C:C,MATCH(D4905,Categories!D:D,0))</f>
        <v>3</v>
      </c>
      <c r="D4905" s="88" t="s">
        <v>30</v>
      </c>
      <c r="E4905">
        <v>0</v>
      </c>
    </row>
    <row r="4906" spans="1:5" x14ac:dyDescent="0.4">
      <c r="A4906" t="s">
        <v>823</v>
      </c>
      <c r="B4906" t="s">
        <v>824</v>
      </c>
      <c r="C4906">
        <f>INDEX(Categories!C:C,MATCH(D4906,Categories!D:D,0))</f>
        <v>4</v>
      </c>
      <c r="D4906" s="88" t="s">
        <v>31</v>
      </c>
      <c r="E4906">
        <v>0</v>
      </c>
    </row>
    <row r="4907" spans="1:5" x14ac:dyDescent="0.4">
      <c r="A4907" t="s">
        <v>823</v>
      </c>
      <c r="B4907" t="s">
        <v>824</v>
      </c>
      <c r="C4907">
        <f>INDEX(Categories!C:C,MATCH(D4907,Categories!D:D,0))</f>
        <v>6</v>
      </c>
      <c r="D4907" s="88" t="s">
        <v>34</v>
      </c>
      <c r="E4907">
        <v>0</v>
      </c>
    </row>
    <row r="4908" spans="1:5" x14ac:dyDescent="0.4">
      <c r="A4908" t="s">
        <v>823</v>
      </c>
      <c r="B4908" t="s">
        <v>824</v>
      </c>
      <c r="C4908">
        <f>INDEX(Categories!C:C,MATCH(D4908,Categories!D:D,0))</f>
        <v>7</v>
      </c>
      <c r="D4908" s="88" t="s">
        <v>35</v>
      </c>
      <c r="E4908">
        <v>0</v>
      </c>
    </row>
    <row r="4909" spans="1:5" x14ac:dyDescent="0.4">
      <c r="A4909" t="s">
        <v>823</v>
      </c>
      <c r="B4909" t="s">
        <v>824</v>
      </c>
      <c r="C4909">
        <f>INDEX(Categories!C:C,MATCH(D4909,Categories!D:D,0))</f>
        <v>10</v>
      </c>
      <c r="D4909" s="88" t="s">
        <v>38</v>
      </c>
      <c r="E4909">
        <v>0</v>
      </c>
    </row>
    <row r="4910" spans="1:5" x14ac:dyDescent="0.4">
      <c r="A4910" t="s">
        <v>823</v>
      </c>
      <c r="B4910" t="s">
        <v>824</v>
      </c>
      <c r="C4910">
        <f>INDEX(Categories!C:C,MATCH(D4910,Categories!D:D,0))</f>
        <v>15</v>
      </c>
      <c r="D4910" s="88" t="s">
        <v>42</v>
      </c>
      <c r="E4910">
        <v>0</v>
      </c>
    </row>
    <row r="4911" spans="1:5" x14ac:dyDescent="0.4">
      <c r="A4911" t="s">
        <v>823</v>
      </c>
      <c r="B4911" t="s">
        <v>824</v>
      </c>
      <c r="C4911">
        <f>INDEX(Categories!C:C,MATCH(D4911,Categories!D:D,0))</f>
        <v>16</v>
      </c>
      <c r="D4911" s="88" t="s">
        <v>45</v>
      </c>
      <c r="E4911">
        <v>0</v>
      </c>
    </row>
    <row r="4912" spans="1:5" x14ac:dyDescent="0.4">
      <c r="A4912" t="s">
        <v>823</v>
      </c>
      <c r="B4912" t="s">
        <v>824</v>
      </c>
      <c r="C4912">
        <f>INDEX(Categories!C:C,MATCH(D4912,Categories!D:D,0))</f>
        <v>17</v>
      </c>
      <c r="D4912" s="88" t="s">
        <v>46</v>
      </c>
      <c r="E4912">
        <v>0</v>
      </c>
    </row>
    <row r="4913" spans="1:5" x14ac:dyDescent="0.4">
      <c r="A4913" t="s">
        <v>823</v>
      </c>
      <c r="B4913" t="s">
        <v>824</v>
      </c>
      <c r="C4913">
        <f>INDEX(Categories!C:C,MATCH(D4913,Categories!D:D,0))</f>
        <v>18</v>
      </c>
      <c r="D4913" s="88" t="s">
        <v>47</v>
      </c>
      <c r="E4913">
        <v>0</v>
      </c>
    </row>
    <row r="4914" spans="1:5" x14ac:dyDescent="0.4">
      <c r="A4914" t="s">
        <v>823</v>
      </c>
      <c r="B4914" t="s">
        <v>824</v>
      </c>
      <c r="C4914">
        <f>INDEX(Categories!C:C,MATCH(D4914,Categories!D:D,0))</f>
        <v>20</v>
      </c>
      <c r="D4914" s="88" t="s">
        <v>49</v>
      </c>
      <c r="E4914">
        <v>0</v>
      </c>
    </row>
    <row r="4915" spans="1:5" x14ac:dyDescent="0.4">
      <c r="A4915" t="s">
        <v>823</v>
      </c>
      <c r="B4915" t="s">
        <v>824</v>
      </c>
      <c r="C4915">
        <f>INDEX(Categories!C:C,MATCH(D4915,Categories!D:D,0))</f>
        <v>21</v>
      </c>
      <c r="D4915" s="88" t="s">
        <v>50</v>
      </c>
      <c r="E4915">
        <v>0</v>
      </c>
    </row>
    <row r="4916" spans="1:5" x14ac:dyDescent="0.4">
      <c r="A4916" t="s">
        <v>823</v>
      </c>
      <c r="B4916" t="s">
        <v>824</v>
      </c>
      <c r="C4916">
        <f>INDEX(Categories!C:C,MATCH(D4916,Categories!D:D,0))</f>
        <v>22</v>
      </c>
      <c r="D4916" s="88" t="s">
        <v>51</v>
      </c>
      <c r="E4916">
        <v>0</v>
      </c>
    </row>
    <row r="4917" spans="1:5" x14ac:dyDescent="0.4">
      <c r="A4917" t="s">
        <v>823</v>
      </c>
      <c r="B4917" t="s">
        <v>824</v>
      </c>
      <c r="C4917">
        <f>INDEX(Categories!C:C,MATCH(D4917,Categories!D:D,0))</f>
        <v>23</v>
      </c>
      <c r="D4917" s="88" t="s">
        <v>52</v>
      </c>
      <c r="E4917">
        <v>0</v>
      </c>
    </row>
    <row r="4918" spans="1:5" x14ac:dyDescent="0.4">
      <c r="A4918" t="s">
        <v>823</v>
      </c>
      <c r="B4918" t="s">
        <v>824</v>
      </c>
      <c r="C4918">
        <f>INDEX(Categories!C:C,MATCH(D4918,Categories!D:D,0))</f>
        <v>24</v>
      </c>
      <c r="D4918" s="88" t="s">
        <v>53</v>
      </c>
      <c r="E4918">
        <v>0</v>
      </c>
    </row>
    <row r="4919" spans="1:5" x14ac:dyDescent="0.4">
      <c r="A4919" t="s">
        <v>823</v>
      </c>
      <c r="B4919" t="s">
        <v>824</v>
      </c>
      <c r="C4919">
        <f>INDEX(Categories!C:C,MATCH(D4919,Categories!D:D,0))</f>
        <v>25</v>
      </c>
      <c r="D4919" s="88" t="s">
        <v>56</v>
      </c>
      <c r="E4919">
        <v>0</v>
      </c>
    </row>
    <row r="4920" spans="1:5" x14ac:dyDescent="0.4">
      <c r="A4920" t="s">
        <v>823</v>
      </c>
      <c r="B4920" t="s">
        <v>824</v>
      </c>
      <c r="C4920">
        <f>INDEX(Categories!C:C,MATCH(D4920,Categories!D:D,0))</f>
        <v>5</v>
      </c>
      <c r="D4920" s="88" t="s">
        <v>32</v>
      </c>
      <c r="E4920">
        <v>321190</v>
      </c>
    </row>
    <row r="4921" spans="1:5" x14ac:dyDescent="0.4">
      <c r="A4921" t="s">
        <v>823</v>
      </c>
      <c r="B4921" t="s">
        <v>824</v>
      </c>
      <c r="C4921">
        <f>INDEX(Categories!C:C,MATCH(D4921,Categories!D:D,0))</f>
        <v>8</v>
      </c>
      <c r="D4921" s="88" t="s">
        <v>36</v>
      </c>
      <c r="E4921">
        <v>0</v>
      </c>
    </row>
    <row r="4922" spans="1:5" x14ac:dyDescent="0.4">
      <c r="A4922" t="s">
        <v>823</v>
      </c>
      <c r="B4922" t="s">
        <v>824</v>
      </c>
      <c r="C4922">
        <f>INDEX(Categories!C:C,MATCH(D4922,Categories!D:D,0))</f>
        <v>9</v>
      </c>
      <c r="D4922" s="88" t="s">
        <v>37</v>
      </c>
      <c r="E4922">
        <v>0</v>
      </c>
    </row>
    <row r="4923" spans="1:5" x14ac:dyDescent="0.4">
      <c r="A4923" t="s">
        <v>823</v>
      </c>
      <c r="B4923" t="s">
        <v>824</v>
      </c>
      <c r="C4923">
        <f>INDEX(Categories!C:C,MATCH(D4923,Categories!D:D,0))</f>
        <v>11</v>
      </c>
      <c r="D4923" s="88" t="s">
        <v>601</v>
      </c>
      <c r="E4923">
        <v>0</v>
      </c>
    </row>
    <row r="4924" spans="1:5" x14ac:dyDescent="0.4">
      <c r="A4924" t="s">
        <v>823</v>
      </c>
      <c r="B4924" t="s">
        <v>824</v>
      </c>
      <c r="C4924">
        <f>INDEX(Categories!C:C,MATCH(D4924,Categories!D:D,0))</f>
        <v>12</v>
      </c>
      <c r="D4924" s="88" t="s">
        <v>602</v>
      </c>
      <c r="E4924">
        <v>0</v>
      </c>
    </row>
    <row r="4925" spans="1:5" x14ac:dyDescent="0.4">
      <c r="A4925" t="s">
        <v>823</v>
      </c>
      <c r="B4925" t="s">
        <v>824</v>
      </c>
      <c r="C4925">
        <f>INDEX(Categories!C:C,MATCH(D4925,Categories!D:D,0))</f>
        <v>13</v>
      </c>
      <c r="D4925" s="88" t="s">
        <v>604</v>
      </c>
      <c r="E4925">
        <v>0</v>
      </c>
    </row>
    <row r="4926" spans="1:5" x14ac:dyDescent="0.4">
      <c r="A4926" t="s">
        <v>823</v>
      </c>
      <c r="B4926" t="s">
        <v>824</v>
      </c>
      <c r="C4926">
        <f>INDEX(Categories!C:C,MATCH(D4926,Categories!D:D,0))</f>
        <v>14</v>
      </c>
      <c r="D4926" s="88" t="s">
        <v>41</v>
      </c>
      <c r="E4926">
        <v>0</v>
      </c>
    </row>
    <row r="4927" spans="1:5" x14ac:dyDescent="0.4">
      <c r="A4927" t="s">
        <v>823</v>
      </c>
      <c r="B4927" t="s">
        <v>824</v>
      </c>
      <c r="C4927">
        <f>INDEX(Categories!C:C,MATCH(D4927,Categories!D:D,0))</f>
        <v>19</v>
      </c>
      <c r="D4927" s="88" t="s">
        <v>48</v>
      </c>
      <c r="E4927">
        <v>0</v>
      </c>
    </row>
    <row r="4928" spans="1:5" x14ac:dyDescent="0.4">
      <c r="A4928" t="s">
        <v>823</v>
      </c>
      <c r="B4928" t="s">
        <v>824</v>
      </c>
      <c r="C4928">
        <f>INDEX(Categories!C:C,MATCH(D4928,Categories!D:D,0))</f>
        <v>26</v>
      </c>
      <c r="D4928" s="88" t="s">
        <v>57</v>
      </c>
      <c r="E4928">
        <v>0</v>
      </c>
    </row>
    <row r="4929" spans="1:5" x14ac:dyDescent="0.4">
      <c r="A4929" t="s">
        <v>823</v>
      </c>
      <c r="B4929" t="s">
        <v>824</v>
      </c>
      <c r="C4929">
        <f>INDEX(Categories!C:C,MATCH(D4929,Categories!D:D,0))</f>
        <v>27</v>
      </c>
      <c r="D4929" s="88" t="s">
        <v>58</v>
      </c>
      <c r="E4929">
        <v>0</v>
      </c>
    </row>
    <row r="4930" spans="1:5" x14ac:dyDescent="0.4">
      <c r="A4930" t="s">
        <v>823</v>
      </c>
      <c r="B4930" t="s">
        <v>824</v>
      </c>
      <c r="C4930">
        <f>INDEX(Categories!C:C,MATCH(D4930,Categories!D:D,0))</f>
        <v>28</v>
      </c>
      <c r="D4930" s="88" t="s">
        <v>59</v>
      </c>
      <c r="E4930">
        <v>0</v>
      </c>
    </row>
    <row r="4931" spans="1:5" x14ac:dyDescent="0.4">
      <c r="A4931" t="s">
        <v>823</v>
      </c>
      <c r="B4931" t="s">
        <v>824</v>
      </c>
      <c r="C4931">
        <f>INDEX(Categories!C:C,MATCH(D4931,Categories!D:D,0))</f>
        <v>29</v>
      </c>
      <c r="D4931" s="88" t="s">
        <v>92</v>
      </c>
      <c r="E4931">
        <v>0</v>
      </c>
    </row>
    <row r="4932" spans="1:5" x14ac:dyDescent="0.4">
      <c r="A4932" t="s">
        <v>825</v>
      </c>
      <c r="B4932" t="s">
        <v>826</v>
      </c>
      <c r="C4932">
        <f>INDEX(Categories!C:C,MATCH(D4932,Categories!D:D,0))</f>
        <v>1</v>
      </c>
      <c r="D4932" s="88" t="s">
        <v>595</v>
      </c>
      <c r="E4932">
        <v>0</v>
      </c>
    </row>
    <row r="4933" spans="1:5" x14ac:dyDescent="0.4">
      <c r="A4933" t="s">
        <v>825</v>
      </c>
      <c r="B4933" t="s">
        <v>826</v>
      </c>
      <c r="C4933">
        <f>INDEX(Categories!C:C,MATCH(D4933,Categories!D:D,0))</f>
        <v>2</v>
      </c>
      <c r="D4933" s="88" t="s">
        <v>597</v>
      </c>
      <c r="E4933">
        <v>0</v>
      </c>
    </row>
    <row r="4934" spans="1:5" x14ac:dyDescent="0.4">
      <c r="A4934" t="s">
        <v>825</v>
      </c>
      <c r="B4934" t="s">
        <v>826</v>
      </c>
      <c r="C4934">
        <f>INDEX(Categories!C:C,MATCH(D4934,Categories!D:D,0))</f>
        <v>3</v>
      </c>
      <c r="D4934" s="88" t="s">
        <v>30</v>
      </c>
      <c r="E4934">
        <v>0</v>
      </c>
    </row>
    <row r="4935" spans="1:5" x14ac:dyDescent="0.4">
      <c r="A4935" t="s">
        <v>825</v>
      </c>
      <c r="B4935" t="s">
        <v>826</v>
      </c>
      <c r="C4935">
        <f>INDEX(Categories!C:C,MATCH(D4935,Categories!D:D,0))</f>
        <v>4</v>
      </c>
      <c r="D4935" s="88" t="s">
        <v>31</v>
      </c>
      <c r="E4935">
        <v>0</v>
      </c>
    </row>
    <row r="4936" spans="1:5" x14ac:dyDescent="0.4">
      <c r="A4936" t="s">
        <v>825</v>
      </c>
      <c r="B4936" t="s">
        <v>826</v>
      </c>
      <c r="C4936">
        <f>INDEX(Categories!C:C,MATCH(D4936,Categories!D:D,0))</f>
        <v>6</v>
      </c>
      <c r="D4936" s="88" t="s">
        <v>34</v>
      </c>
      <c r="E4936">
        <v>0</v>
      </c>
    </row>
    <row r="4937" spans="1:5" x14ac:dyDescent="0.4">
      <c r="A4937" t="s">
        <v>825</v>
      </c>
      <c r="B4937" t="s">
        <v>826</v>
      </c>
      <c r="C4937">
        <f>INDEX(Categories!C:C,MATCH(D4937,Categories!D:D,0))</f>
        <v>7</v>
      </c>
      <c r="D4937" s="88" t="s">
        <v>35</v>
      </c>
      <c r="E4937">
        <v>0</v>
      </c>
    </row>
    <row r="4938" spans="1:5" x14ac:dyDescent="0.4">
      <c r="A4938" t="s">
        <v>825</v>
      </c>
      <c r="B4938" t="s">
        <v>826</v>
      </c>
      <c r="C4938">
        <f>INDEX(Categories!C:C,MATCH(D4938,Categories!D:D,0))</f>
        <v>10</v>
      </c>
      <c r="D4938" s="88" t="s">
        <v>38</v>
      </c>
      <c r="E4938">
        <v>0</v>
      </c>
    </row>
    <row r="4939" spans="1:5" x14ac:dyDescent="0.4">
      <c r="A4939" t="s">
        <v>825</v>
      </c>
      <c r="B4939" t="s">
        <v>826</v>
      </c>
      <c r="C4939">
        <f>INDEX(Categories!C:C,MATCH(D4939,Categories!D:D,0))</f>
        <v>15</v>
      </c>
      <c r="D4939" s="88" t="s">
        <v>42</v>
      </c>
      <c r="E4939">
        <v>0</v>
      </c>
    </row>
    <row r="4940" spans="1:5" x14ac:dyDescent="0.4">
      <c r="A4940" t="s">
        <v>825</v>
      </c>
      <c r="B4940" t="s">
        <v>826</v>
      </c>
      <c r="C4940">
        <f>INDEX(Categories!C:C,MATCH(D4940,Categories!D:D,0))</f>
        <v>16</v>
      </c>
      <c r="D4940" s="88" t="s">
        <v>45</v>
      </c>
      <c r="E4940">
        <v>0</v>
      </c>
    </row>
    <row r="4941" spans="1:5" x14ac:dyDescent="0.4">
      <c r="A4941" t="s">
        <v>825</v>
      </c>
      <c r="B4941" t="s">
        <v>826</v>
      </c>
      <c r="C4941">
        <f>INDEX(Categories!C:C,MATCH(D4941,Categories!D:D,0))</f>
        <v>17</v>
      </c>
      <c r="D4941" s="88" t="s">
        <v>46</v>
      </c>
      <c r="E4941">
        <v>0</v>
      </c>
    </row>
    <row r="4942" spans="1:5" x14ac:dyDescent="0.4">
      <c r="A4942" t="s">
        <v>825</v>
      </c>
      <c r="B4942" t="s">
        <v>826</v>
      </c>
      <c r="C4942">
        <f>INDEX(Categories!C:C,MATCH(D4942,Categories!D:D,0))</f>
        <v>18</v>
      </c>
      <c r="D4942" s="88" t="s">
        <v>47</v>
      </c>
      <c r="E4942">
        <v>0</v>
      </c>
    </row>
    <row r="4943" spans="1:5" x14ac:dyDescent="0.4">
      <c r="A4943" t="s">
        <v>825</v>
      </c>
      <c r="B4943" t="s">
        <v>826</v>
      </c>
      <c r="C4943">
        <f>INDEX(Categories!C:C,MATCH(D4943,Categories!D:D,0))</f>
        <v>20</v>
      </c>
      <c r="D4943" s="88" t="s">
        <v>49</v>
      </c>
      <c r="E4943">
        <v>0</v>
      </c>
    </row>
    <row r="4944" spans="1:5" x14ac:dyDescent="0.4">
      <c r="A4944" t="s">
        <v>825</v>
      </c>
      <c r="B4944" t="s">
        <v>826</v>
      </c>
      <c r="C4944">
        <f>INDEX(Categories!C:C,MATCH(D4944,Categories!D:D,0))</f>
        <v>21</v>
      </c>
      <c r="D4944" s="88" t="s">
        <v>50</v>
      </c>
      <c r="E4944">
        <v>0</v>
      </c>
    </row>
    <row r="4945" spans="1:5" x14ac:dyDescent="0.4">
      <c r="A4945" t="s">
        <v>825</v>
      </c>
      <c r="B4945" t="s">
        <v>826</v>
      </c>
      <c r="C4945">
        <f>INDEX(Categories!C:C,MATCH(D4945,Categories!D:D,0))</f>
        <v>22</v>
      </c>
      <c r="D4945" s="88" t="s">
        <v>51</v>
      </c>
      <c r="E4945">
        <v>0</v>
      </c>
    </row>
    <row r="4946" spans="1:5" x14ac:dyDescent="0.4">
      <c r="A4946" t="s">
        <v>825</v>
      </c>
      <c r="B4946" t="s">
        <v>826</v>
      </c>
      <c r="C4946">
        <f>INDEX(Categories!C:C,MATCH(D4946,Categories!D:D,0))</f>
        <v>23</v>
      </c>
      <c r="D4946" s="88" t="s">
        <v>52</v>
      </c>
      <c r="E4946">
        <v>0</v>
      </c>
    </row>
    <row r="4947" spans="1:5" x14ac:dyDescent="0.4">
      <c r="A4947" t="s">
        <v>825</v>
      </c>
      <c r="B4947" t="s">
        <v>826</v>
      </c>
      <c r="C4947">
        <f>INDEX(Categories!C:C,MATCH(D4947,Categories!D:D,0))</f>
        <v>24</v>
      </c>
      <c r="D4947" s="88" t="s">
        <v>53</v>
      </c>
      <c r="E4947">
        <v>0</v>
      </c>
    </row>
    <row r="4948" spans="1:5" x14ac:dyDescent="0.4">
      <c r="A4948" t="s">
        <v>825</v>
      </c>
      <c r="B4948" t="s">
        <v>826</v>
      </c>
      <c r="C4948">
        <f>INDEX(Categories!C:C,MATCH(D4948,Categories!D:D,0))</f>
        <v>25</v>
      </c>
      <c r="D4948" s="88" t="s">
        <v>56</v>
      </c>
      <c r="E4948">
        <v>0</v>
      </c>
    </row>
    <row r="4949" spans="1:5" x14ac:dyDescent="0.4">
      <c r="A4949" t="s">
        <v>825</v>
      </c>
      <c r="B4949" t="s">
        <v>826</v>
      </c>
      <c r="C4949">
        <f>INDEX(Categories!C:C,MATCH(D4949,Categories!D:D,0))</f>
        <v>5</v>
      </c>
      <c r="D4949" s="88" t="s">
        <v>32</v>
      </c>
      <c r="E4949">
        <v>0</v>
      </c>
    </row>
    <row r="4950" spans="1:5" x14ac:dyDescent="0.4">
      <c r="A4950" t="s">
        <v>825</v>
      </c>
      <c r="B4950" t="s">
        <v>826</v>
      </c>
      <c r="C4950">
        <f>INDEX(Categories!C:C,MATCH(D4950,Categories!D:D,0))</f>
        <v>8</v>
      </c>
      <c r="D4950" s="88" t="s">
        <v>36</v>
      </c>
      <c r="E4950">
        <v>0</v>
      </c>
    </row>
    <row r="4951" spans="1:5" x14ac:dyDescent="0.4">
      <c r="A4951" t="s">
        <v>825</v>
      </c>
      <c r="B4951" t="s">
        <v>826</v>
      </c>
      <c r="C4951">
        <f>INDEX(Categories!C:C,MATCH(D4951,Categories!D:D,0))</f>
        <v>9</v>
      </c>
      <c r="D4951" s="88" t="s">
        <v>37</v>
      </c>
      <c r="E4951">
        <v>0</v>
      </c>
    </row>
    <row r="4952" spans="1:5" x14ac:dyDescent="0.4">
      <c r="A4952" t="s">
        <v>825</v>
      </c>
      <c r="B4952" t="s">
        <v>826</v>
      </c>
      <c r="C4952">
        <f>INDEX(Categories!C:C,MATCH(D4952,Categories!D:D,0))</f>
        <v>11</v>
      </c>
      <c r="D4952" s="88" t="s">
        <v>601</v>
      </c>
      <c r="E4952">
        <v>0</v>
      </c>
    </row>
    <row r="4953" spans="1:5" x14ac:dyDescent="0.4">
      <c r="A4953" t="s">
        <v>825</v>
      </c>
      <c r="B4953" t="s">
        <v>826</v>
      </c>
      <c r="C4953">
        <f>INDEX(Categories!C:C,MATCH(D4953,Categories!D:D,0))</f>
        <v>12</v>
      </c>
      <c r="D4953" s="88" t="s">
        <v>602</v>
      </c>
      <c r="E4953">
        <v>0</v>
      </c>
    </row>
    <row r="4954" spans="1:5" x14ac:dyDescent="0.4">
      <c r="A4954" t="s">
        <v>825</v>
      </c>
      <c r="B4954" t="s">
        <v>826</v>
      </c>
      <c r="C4954">
        <f>INDEX(Categories!C:C,MATCH(D4954,Categories!D:D,0))</f>
        <v>13</v>
      </c>
      <c r="D4954" s="88" t="s">
        <v>604</v>
      </c>
      <c r="E4954">
        <v>0</v>
      </c>
    </row>
    <row r="4955" spans="1:5" x14ac:dyDescent="0.4">
      <c r="A4955" t="s">
        <v>825</v>
      </c>
      <c r="B4955" t="s">
        <v>826</v>
      </c>
      <c r="C4955">
        <f>INDEX(Categories!C:C,MATCH(D4955,Categories!D:D,0))</f>
        <v>14</v>
      </c>
      <c r="D4955" s="88" t="s">
        <v>41</v>
      </c>
      <c r="E4955">
        <v>0</v>
      </c>
    </row>
    <row r="4956" spans="1:5" x14ac:dyDescent="0.4">
      <c r="A4956" t="s">
        <v>825</v>
      </c>
      <c r="B4956" t="s">
        <v>826</v>
      </c>
      <c r="C4956">
        <f>INDEX(Categories!C:C,MATCH(D4956,Categories!D:D,0))</f>
        <v>19</v>
      </c>
      <c r="D4956" s="88" t="s">
        <v>48</v>
      </c>
      <c r="E4956">
        <v>0</v>
      </c>
    </row>
    <row r="4957" spans="1:5" x14ac:dyDescent="0.4">
      <c r="A4957" t="s">
        <v>825</v>
      </c>
      <c r="B4957" t="s">
        <v>826</v>
      </c>
      <c r="C4957">
        <f>INDEX(Categories!C:C,MATCH(D4957,Categories!D:D,0))</f>
        <v>26</v>
      </c>
      <c r="D4957" s="88" t="s">
        <v>57</v>
      </c>
      <c r="E4957">
        <v>0</v>
      </c>
    </row>
    <row r="4958" spans="1:5" x14ac:dyDescent="0.4">
      <c r="A4958" t="s">
        <v>825</v>
      </c>
      <c r="B4958" t="s">
        <v>826</v>
      </c>
      <c r="C4958">
        <f>INDEX(Categories!C:C,MATCH(D4958,Categories!D:D,0))</f>
        <v>27</v>
      </c>
      <c r="D4958" s="88" t="s">
        <v>58</v>
      </c>
      <c r="E4958">
        <v>0</v>
      </c>
    </row>
    <row r="4959" spans="1:5" x14ac:dyDescent="0.4">
      <c r="A4959" t="s">
        <v>825</v>
      </c>
      <c r="B4959" t="s">
        <v>826</v>
      </c>
      <c r="C4959">
        <f>INDEX(Categories!C:C,MATCH(D4959,Categories!D:D,0))</f>
        <v>28</v>
      </c>
      <c r="D4959" s="88" t="s">
        <v>59</v>
      </c>
      <c r="E4959">
        <v>0</v>
      </c>
    </row>
    <row r="4960" spans="1:5" x14ac:dyDescent="0.4">
      <c r="A4960" t="s">
        <v>825</v>
      </c>
      <c r="B4960" t="s">
        <v>826</v>
      </c>
      <c r="C4960">
        <f>INDEX(Categories!C:C,MATCH(D4960,Categories!D:D,0))</f>
        <v>29</v>
      </c>
      <c r="D4960" s="88" t="s">
        <v>92</v>
      </c>
      <c r="E4960">
        <v>0</v>
      </c>
    </row>
    <row r="4961" spans="1:5" x14ac:dyDescent="0.4">
      <c r="A4961" t="s">
        <v>827</v>
      </c>
      <c r="B4961" t="s">
        <v>828</v>
      </c>
      <c r="C4961">
        <f>INDEX(Categories!C:C,MATCH(D4961,Categories!D:D,0))</f>
        <v>1</v>
      </c>
      <c r="D4961" s="88" t="s">
        <v>595</v>
      </c>
      <c r="E4961">
        <v>97250</v>
      </c>
    </row>
    <row r="4962" spans="1:5" x14ac:dyDescent="0.4">
      <c r="A4962" t="s">
        <v>827</v>
      </c>
      <c r="B4962" t="s">
        <v>828</v>
      </c>
      <c r="C4962">
        <f>INDEX(Categories!C:C,MATCH(D4962,Categories!D:D,0))</f>
        <v>2</v>
      </c>
      <c r="D4962" s="88" t="s">
        <v>597</v>
      </c>
      <c r="E4962">
        <v>0</v>
      </c>
    </row>
    <row r="4963" spans="1:5" x14ac:dyDescent="0.4">
      <c r="A4963" t="s">
        <v>827</v>
      </c>
      <c r="B4963" t="s">
        <v>828</v>
      </c>
      <c r="C4963">
        <f>INDEX(Categories!C:C,MATCH(D4963,Categories!D:D,0))</f>
        <v>3</v>
      </c>
      <c r="D4963" s="88" t="s">
        <v>30</v>
      </c>
      <c r="E4963">
        <v>350</v>
      </c>
    </row>
    <row r="4964" spans="1:5" x14ac:dyDescent="0.4">
      <c r="A4964" t="s">
        <v>827</v>
      </c>
      <c r="B4964" t="s">
        <v>828</v>
      </c>
      <c r="C4964">
        <f>INDEX(Categories!C:C,MATCH(D4964,Categories!D:D,0))</f>
        <v>4</v>
      </c>
      <c r="D4964" s="88" t="s">
        <v>31</v>
      </c>
      <c r="E4964">
        <v>2250</v>
      </c>
    </row>
    <row r="4965" spans="1:5" x14ac:dyDescent="0.4">
      <c r="A4965" t="s">
        <v>827</v>
      </c>
      <c r="B4965" t="s">
        <v>828</v>
      </c>
      <c r="C4965">
        <f>INDEX(Categories!C:C,MATCH(D4965,Categories!D:D,0))</f>
        <v>6</v>
      </c>
      <c r="D4965" s="88" t="s">
        <v>34</v>
      </c>
      <c r="E4965">
        <v>0</v>
      </c>
    </row>
    <row r="4966" spans="1:5" x14ac:dyDescent="0.4">
      <c r="A4966" t="s">
        <v>827</v>
      </c>
      <c r="B4966" t="s">
        <v>828</v>
      </c>
      <c r="C4966">
        <f>INDEX(Categories!C:C,MATCH(D4966,Categories!D:D,0))</f>
        <v>7</v>
      </c>
      <c r="D4966" s="88" t="s">
        <v>35</v>
      </c>
      <c r="E4966">
        <v>226325</v>
      </c>
    </row>
    <row r="4967" spans="1:5" x14ac:dyDescent="0.4">
      <c r="A4967" t="s">
        <v>827</v>
      </c>
      <c r="B4967" t="s">
        <v>828</v>
      </c>
      <c r="C4967">
        <f>INDEX(Categories!C:C,MATCH(D4967,Categories!D:D,0))</f>
        <v>10</v>
      </c>
      <c r="D4967" s="88" t="s">
        <v>38</v>
      </c>
      <c r="E4967">
        <v>45800</v>
      </c>
    </row>
    <row r="4968" spans="1:5" x14ac:dyDescent="0.4">
      <c r="A4968" t="s">
        <v>827</v>
      </c>
      <c r="B4968" t="s">
        <v>828</v>
      </c>
      <c r="C4968">
        <f>INDEX(Categories!C:C,MATCH(D4968,Categories!D:D,0))</f>
        <v>15</v>
      </c>
      <c r="D4968" s="88" t="s">
        <v>42</v>
      </c>
      <c r="E4968">
        <v>0</v>
      </c>
    </row>
    <row r="4969" spans="1:5" x14ac:dyDescent="0.4">
      <c r="A4969" t="s">
        <v>827</v>
      </c>
      <c r="B4969" t="s">
        <v>828</v>
      </c>
      <c r="C4969">
        <f>INDEX(Categories!C:C,MATCH(D4969,Categories!D:D,0))</f>
        <v>16</v>
      </c>
      <c r="D4969" s="88" t="s">
        <v>45</v>
      </c>
      <c r="E4969">
        <v>0</v>
      </c>
    </row>
    <row r="4970" spans="1:5" x14ac:dyDescent="0.4">
      <c r="A4970" t="s">
        <v>827</v>
      </c>
      <c r="B4970" t="s">
        <v>828</v>
      </c>
      <c r="C4970">
        <f>INDEX(Categories!C:C,MATCH(D4970,Categories!D:D,0))</f>
        <v>17</v>
      </c>
      <c r="D4970" s="88" t="s">
        <v>46</v>
      </c>
      <c r="E4970">
        <v>0</v>
      </c>
    </row>
    <row r="4971" spans="1:5" x14ac:dyDescent="0.4">
      <c r="A4971" t="s">
        <v>827</v>
      </c>
      <c r="B4971" t="s">
        <v>828</v>
      </c>
      <c r="C4971">
        <f>INDEX(Categories!C:C,MATCH(D4971,Categories!D:D,0))</f>
        <v>18</v>
      </c>
      <c r="D4971" s="88" t="s">
        <v>47</v>
      </c>
      <c r="E4971">
        <v>0</v>
      </c>
    </row>
    <row r="4972" spans="1:5" x14ac:dyDescent="0.4">
      <c r="A4972" t="s">
        <v>827</v>
      </c>
      <c r="B4972" t="s">
        <v>828</v>
      </c>
      <c r="C4972">
        <f>INDEX(Categories!C:C,MATCH(D4972,Categories!D:D,0))</f>
        <v>20</v>
      </c>
      <c r="D4972" s="88" t="s">
        <v>49</v>
      </c>
      <c r="E4972">
        <v>0</v>
      </c>
    </row>
    <row r="4973" spans="1:5" x14ac:dyDescent="0.4">
      <c r="A4973" t="s">
        <v>827</v>
      </c>
      <c r="B4973" t="s">
        <v>828</v>
      </c>
      <c r="C4973">
        <f>INDEX(Categories!C:C,MATCH(D4973,Categories!D:D,0))</f>
        <v>21</v>
      </c>
      <c r="D4973" s="88" t="s">
        <v>50</v>
      </c>
      <c r="E4973">
        <v>0</v>
      </c>
    </row>
    <row r="4974" spans="1:5" x14ac:dyDescent="0.4">
      <c r="A4974" t="s">
        <v>827</v>
      </c>
      <c r="B4974" t="s">
        <v>828</v>
      </c>
      <c r="C4974">
        <f>INDEX(Categories!C:C,MATCH(D4974,Categories!D:D,0))</f>
        <v>22</v>
      </c>
      <c r="D4974" s="88" t="s">
        <v>51</v>
      </c>
      <c r="E4974">
        <v>10000</v>
      </c>
    </row>
    <row r="4975" spans="1:5" x14ac:dyDescent="0.4">
      <c r="A4975" t="s">
        <v>827</v>
      </c>
      <c r="B4975" t="s">
        <v>828</v>
      </c>
      <c r="C4975">
        <f>INDEX(Categories!C:C,MATCH(D4975,Categories!D:D,0))</f>
        <v>23</v>
      </c>
      <c r="D4975" s="88" t="s">
        <v>52</v>
      </c>
      <c r="E4975">
        <v>0</v>
      </c>
    </row>
    <row r="4976" spans="1:5" x14ac:dyDescent="0.4">
      <c r="A4976" t="s">
        <v>827</v>
      </c>
      <c r="B4976" t="s">
        <v>828</v>
      </c>
      <c r="C4976">
        <f>INDEX(Categories!C:C,MATCH(D4976,Categories!D:D,0))</f>
        <v>24</v>
      </c>
      <c r="D4976" s="88" t="s">
        <v>53</v>
      </c>
      <c r="E4976">
        <v>0</v>
      </c>
    </row>
    <row r="4977" spans="1:5" x14ac:dyDescent="0.4">
      <c r="A4977" t="s">
        <v>827</v>
      </c>
      <c r="B4977" t="s">
        <v>828</v>
      </c>
      <c r="C4977">
        <f>INDEX(Categories!C:C,MATCH(D4977,Categories!D:D,0))</f>
        <v>25</v>
      </c>
      <c r="D4977" s="88" t="s">
        <v>56</v>
      </c>
      <c r="E4977">
        <v>1200</v>
      </c>
    </row>
    <row r="4978" spans="1:5" x14ac:dyDescent="0.4">
      <c r="A4978" t="s">
        <v>827</v>
      </c>
      <c r="B4978" t="s">
        <v>828</v>
      </c>
      <c r="C4978">
        <f>INDEX(Categories!C:C,MATCH(D4978,Categories!D:D,0))</f>
        <v>5</v>
      </c>
      <c r="D4978" s="88" t="s">
        <v>32</v>
      </c>
      <c r="E4978">
        <v>2300</v>
      </c>
    </row>
    <row r="4979" spans="1:5" x14ac:dyDescent="0.4">
      <c r="A4979" t="s">
        <v>827</v>
      </c>
      <c r="B4979" t="s">
        <v>828</v>
      </c>
      <c r="C4979">
        <f>INDEX(Categories!C:C,MATCH(D4979,Categories!D:D,0))</f>
        <v>8</v>
      </c>
      <c r="D4979" s="88" t="s">
        <v>36</v>
      </c>
      <c r="E4979">
        <v>0</v>
      </c>
    </row>
    <row r="4980" spans="1:5" x14ac:dyDescent="0.4">
      <c r="A4980" t="s">
        <v>827</v>
      </c>
      <c r="B4980" t="s">
        <v>828</v>
      </c>
      <c r="C4980">
        <f>INDEX(Categories!C:C,MATCH(D4980,Categories!D:D,0))</f>
        <v>9</v>
      </c>
      <c r="D4980" s="88" t="s">
        <v>37</v>
      </c>
      <c r="E4980">
        <v>0</v>
      </c>
    </row>
    <row r="4981" spans="1:5" x14ac:dyDescent="0.4">
      <c r="A4981" t="s">
        <v>827</v>
      </c>
      <c r="B4981" t="s">
        <v>828</v>
      </c>
      <c r="C4981">
        <f>INDEX(Categories!C:C,MATCH(D4981,Categories!D:D,0))</f>
        <v>11</v>
      </c>
      <c r="D4981" s="88" t="s">
        <v>601</v>
      </c>
      <c r="E4981">
        <v>175000</v>
      </c>
    </row>
    <row r="4982" spans="1:5" x14ac:dyDescent="0.4">
      <c r="A4982" t="s">
        <v>827</v>
      </c>
      <c r="B4982" t="s">
        <v>828</v>
      </c>
      <c r="C4982">
        <f>INDEX(Categories!C:C,MATCH(D4982,Categories!D:D,0))</f>
        <v>12</v>
      </c>
      <c r="D4982" s="88" t="s">
        <v>602</v>
      </c>
      <c r="E4982">
        <v>0</v>
      </c>
    </row>
    <row r="4983" spans="1:5" x14ac:dyDescent="0.4">
      <c r="A4983" t="s">
        <v>827</v>
      </c>
      <c r="B4983" t="s">
        <v>828</v>
      </c>
      <c r="C4983">
        <f>INDEX(Categories!C:C,MATCH(D4983,Categories!D:D,0))</f>
        <v>13</v>
      </c>
      <c r="D4983" s="88" t="s">
        <v>604</v>
      </c>
      <c r="E4983">
        <v>135000</v>
      </c>
    </row>
    <row r="4984" spans="1:5" x14ac:dyDescent="0.4">
      <c r="A4984" t="s">
        <v>827</v>
      </c>
      <c r="B4984" t="s">
        <v>828</v>
      </c>
      <c r="C4984">
        <f>INDEX(Categories!C:C,MATCH(D4984,Categories!D:D,0))</f>
        <v>14</v>
      </c>
      <c r="D4984" s="88" t="s">
        <v>41</v>
      </c>
      <c r="E4984">
        <v>0</v>
      </c>
    </row>
    <row r="4985" spans="1:5" x14ac:dyDescent="0.4">
      <c r="A4985" t="s">
        <v>827</v>
      </c>
      <c r="B4985" t="s">
        <v>828</v>
      </c>
      <c r="C4985">
        <f>INDEX(Categories!C:C,MATCH(D4985,Categories!D:D,0))</f>
        <v>19</v>
      </c>
      <c r="D4985" s="88" t="s">
        <v>48</v>
      </c>
      <c r="E4985">
        <v>0</v>
      </c>
    </row>
    <row r="4986" spans="1:5" x14ac:dyDescent="0.4">
      <c r="A4986" t="s">
        <v>827</v>
      </c>
      <c r="B4986" t="s">
        <v>828</v>
      </c>
      <c r="C4986">
        <f>INDEX(Categories!C:C,MATCH(D4986,Categories!D:D,0))</f>
        <v>26</v>
      </c>
      <c r="D4986" s="88" t="s">
        <v>57</v>
      </c>
      <c r="E4986">
        <v>12400</v>
      </c>
    </row>
    <row r="4987" spans="1:5" x14ac:dyDescent="0.4">
      <c r="A4987" t="s">
        <v>827</v>
      </c>
      <c r="B4987" t="s">
        <v>828</v>
      </c>
      <c r="C4987">
        <f>INDEX(Categories!C:C,MATCH(D4987,Categories!D:D,0))</f>
        <v>27</v>
      </c>
      <c r="D4987" s="88" t="s">
        <v>58</v>
      </c>
      <c r="E4987">
        <v>0</v>
      </c>
    </row>
    <row r="4988" spans="1:5" x14ac:dyDescent="0.4">
      <c r="A4988" t="s">
        <v>827</v>
      </c>
      <c r="B4988" t="s">
        <v>828</v>
      </c>
      <c r="C4988">
        <f>INDEX(Categories!C:C,MATCH(D4988,Categories!D:D,0))</f>
        <v>28</v>
      </c>
      <c r="D4988" s="88" t="s">
        <v>59</v>
      </c>
      <c r="E4988">
        <v>0</v>
      </c>
    </row>
    <row r="4989" spans="1:5" x14ac:dyDescent="0.4">
      <c r="A4989" t="s">
        <v>827</v>
      </c>
      <c r="B4989" t="s">
        <v>828</v>
      </c>
      <c r="C4989">
        <f>INDEX(Categories!C:C,MATCH(D4989,Categories!D:D,0))</f>
        <v>29</v>
      </c>
      <c r="D4989" s="88" t="s">
        <v>92</v>
      </c>
      <c r="E4989">
        <v>0</v>
      </c>
    </row>
    <row r="4990" spans="1:5" x14ac:dyDescent="0.4">
      <c r="A4990" t="s">
        <v>829</v>
      </c>
      <c r="B4990" t="s">
        <v>830</v>
      </c>
      <c r="C4990">
        <f>INDEX(Categories!C:C,MATCH(D4990,Categories!D:D,0))</f>
        <v>1</v>
      </c>
      <c r="D4990" s="88" t="s">
        <v>595</v>
      </c>
      <c r="E4990">
        <v>0</v>
      </c>
    </row>
    <row r="4991" spans="1:5" x14ac:dyDescent="0.4">
      <c r="A4991" t="s">
        <v>829</v>
      </c>
      <c r="B4991" t="s">
        <v>830</v>
      </c>
      <c r="C4991">
        <f>INDEX(Categories!C:C,MATCH(D4991,Categories!D:D,0))</f>
        <v>2</v>
      </c>
      <c r="D4991" s="88" t="s">
        <v>597</v>
      </c>
      <c r="E4991">
        <v>0</v>
      </c>
    </row>
    <row r="4992" spans="1:5" x14ac:dyDescent="0.4">
      <c r="A4992" t="s">
        <v>829</v>
      </c>
      <c r="B4992" t="s">
        <v>830</v>
      </c>
      <c r="C4992">
        <f>INDEX(Categories!C:C,MATCH(D4992,Categories!D:D,0))</f>
        <v>3</v>
      </c>
      <c r="D4992" s="88" t="s">
        <v>30</v>
      </c>
      <c r="E4992">
        <v>0</v>
      </c>
    </row>
    <row r="4993" spans="1:5" x14ac:dyDescent="0.4">
      <c r="A4993" t="s">
        <v>829</v>
      </c>
      <c r="B4993" t="s">
        <v>830</v>
      </c>
      <c r="C4993">
        <f>INDEX(Categories!C:C,MATCH(D4993,Categories!D:D,0))</f>
        <v>4</v>
      </c>
      <c r="D4993" s="88" t="s">
        <v>31</v>
      </c>
      <c r="E4993">
        <v>0</v>
      </c>
    </row>
    <row r="4994" spans="1:5" x14ac:dyDescent="0.4">
      <c r="A4994" t="s">
        <v>829</v>
      </c>
      <c r="B4994" t="s">
        <v>830</v>
      </c>
      <c r="C4994">
        <f>INDEX(Categories!C:C,MATCH(D4994,Categories!D:D,0))</f>
        <v>6</v>
      </c>
      <c r="D4994" s="88" t="s">
        <v>34</v>
      </c>
      <c r="E4994">
        <v>0</v>
      </c>
    </row>
    <row r="4995" spans="1:5" x14ac:dyDescent="0.4">
      <c r="A4995" t="s">
        <v>829</v>
      </c>
      <c r="B4995" t="s">
        <v>830</v>
      </c>
      <c r="C4995">
        <f>INDEX(Categories!C:C,MATCH(D4995,Categories!D:D,0))</f>
        <v>7</v>
      </c>
      <c r="D4995" s="88" t="s">
        <v>35</v>
      </c>
      <c r="E4995">
        <v>0</v>
      </c>
    </row>
    <row r="4996" spans="1:5" x14ac:dyDescent="0.4">
      <c r="A4996" t="s">
        <v>829</v>
      </c>
      <c r="B4996" t="s">
        <v>830</v>
      </c>
      <c r="C4996">
        <f>INDEX(Categories!C:C,MATCH(D4996,Categories!D:D,0))</f>
        <v>10</v>
      </c>
      <c r="D4996" s="88" t="s">
        <v>38</v>
      </c>
      <c r="E4996">
        <v>0</v>
      </c>
    </row>
    <row r="4997" spans="1:5" x14ac:dyDescent="0.4">
      <c r="A4997" t="s">
        <v>829</v>
      </c>
      <c r="B4997" t="s">
        <v>830</v>
      </c>
      <c r="C4997">
        <f>INDEX(Categories!C:C,MATCH(D4997,Categories!D:D,0))</f>
        <v>15</v>
      </c>
      <c r="D4997" s="88" t="s">
        <v>42</v>
      </c>
      <c r="E4997">
        <v>0</v>
      </c>
    </row>
    <row r="4998" spans="1:5" x14ac:dyDescent="0.4">
      <c r="A4998" t="s">
        <v>829</v>
      </c>
      <c r="B4998" t="s">
        <v>830</v>
      </c>
      <c r="C4998">
        <f>INDEX(Categories!C:C,MATCH(D4998,Categories!D:D,0))</f>
        <v>16</v>
      </c>
      <c r="D4998" s="88" t="s">
        <v>45</v>
      </c>
      <c r="E4998">
        <v>0</v>
      </c>
    </row>
    <row r="4999" spans="1:5" x14ac:dyDescent="0.4">
      <c r="A4999" t="s">
        <v>829</v>
      </c>
      <c r="B4999" t="s">
        <v>830</v>
      </c>
      <c r="C4999">
        <f>INDEX(Categories!C:C,MATCH(D4999,Categories!D:D,0))</f>
        <v>17</v>
      </c>
      <c r="D4999" s="88" t="s">
        <v>46</v>
      </c>
      <c r="E4999">
        <v>0</v>
      </c>
    </row>
    <row r="5000" spans="1:5" x14ac:dyDescent="0.4">
      <c r="A5000" t="s">
        <v>829</v>
      </c>
      <c r="B5000" t="s">
        <v>830</v>
      </c>
      <c r="C5000">
        <f>INDEX(Categories!C:C,MATCH(D5000,Categories!D:D,0))</f>
        <v>18</v>
      </c>
      <c r="D5000" s="88" t="s">
        <v>47</v>
      </c>
      <c r="E5000">
        <v>0</v>
      </c>
    </row>
    <row r="5001" spans="1:5" x14ac:dyDescent="0.4">
      <c r="A5001" t="s">
        <v>829</v>
      </c>
      <c r="B5001" t="s">
        <v>830</v>
      </c>
      <c r="C5001">
        <f>INDEX(Categories!C:C,MATCH(D5001,Categories!D:D,0))</f>
        <v>20</v>
      </c>
      <c r="D5001" s="88" t="s">
        <v>49</v>
      </c>
      <c r="E5001">
        <v>0</v>
      </c>
    </row>
    <row r="5002" spans="1:5" x14ac:dyDescent="0.4">
      <c r="A5002" t="s">
        <v>829</v>
      </c>
      <c r="B5002" t="s">
        <v>830</v>
      </c>
      <c r="C5002">
        <f>INDEX(Categories!C:C,MATCH(D5002,Categories!D:D,0))</f>
        <v>21</v>
      </c>
      <c r="D5002" s="88" t="s">
        <v>50</v>
      </c>
      <c r="E5002">
        <v>0</v>
      </c>
    </row>
    <row r="5003" spans="1:5" x14ac:dyDescent="0.4">
      <c r="A5003" t="s">
        <v>829</v>
      </c>
      <c r="B5003" t="s">
        <v>830</v>
      </c>
      <c r="C5003">
        <f>INDEX(Categories!C:C,MATCH(D5003,Categories!D:D,0))</f>
        <v>22</v>
      </c>
      <c r="D5003" s="88" t="s">
        <v>51</v>
      </c>
      <c r="E5003">
        <v>0</v>
      </c>
    </row>
    <row r="5004" spans="1:5" x14ac:dyDescent="0.4">
      <c r="A5004" t="s">
        <v>829</v>
      </c>
      <c r="B5004" t="s">
        <v>830</v>
      </c>
      <c r="C5004">
        <f>INDEX(Categories!C:C,MATCH(D5004,Categories!D:D,0))</f>
        <v>23</v>
      </c>
      <c r="D5004" s="88" t="s">
        <v>52</v>
      </c>
      <c r="E5004">
        <v>0</v>
      </c>
    </row>
    <row r="5005" spans="1:5" x14ac:dyDescent="0.4">
      <c r="A5005" t="s">
        <v>829</v>
      </c>
      <c r="B5005" t="s">
        <v>830</v>
      </c>
      <c r="C5005">
        <f>INDEX(Categories!C:C,MATCH(D5005,Categories!D:D,0))</f>
        <v>24</v>
      </c>
      <c r="D5005" s="88" t="s">
        <v>53</v>
      </c>
      <c r="E5005">
        <v>0</v>
      </c>
    </row>
    <row r="5006" spans="1:5" x14ac:dyDescent="0.4">
      <c r="A5006" t="s">
        <v>829</v>
      </c>
      <c r="B5006" t="s">
        <v>830</v>
      </c>
      <c r="C5006">
        <f>INDEX(Categories!C:C,MATCH(D5006,Categories!D:D,0))</f>
        <v>25</v>
      </c>
      <c r="D5006" s="88" t="s">
        <v>56</v>
      </c>
      <c r="E5006">
        <v>0</v>
      </c>
    </row>
    <row r="5007" spans="1:5" x14ac:dyDescent="0.4">
      <c r="A5007" t="s">
        <v>829</v>
      </c>
      <c r="B5007" t="s">
        <v>830</v>
      </c>
      <c r="C5007">
        <f>INDEX(Categories!C:C,MATCH(D5007,Categories!D:D,0))</f>
        <v>5</v>
      </c>
      <c r="D5007" s="88" t="s">
        <v>32</v>
      </c>
      <c r="E5007">
        <v>0</v>
      </c>
    </row>
    <row r="5008" spans="1:5" x14ac:dyDescent="0.4">
      <c r="A5008" t="s">
        <v>829</v>
      </c>
      <c r="B5008" t="s">
        <v>830</v>
      </c>
      <c r="C5008">
        <f>INDEX(Categories!C:C,MATCH(D5008,Categories!D:D,0))</f>
        <v>8</v>
      </c>
      <c r="D5008" s="88" t="s">
        <v>36</v>
      </c>
      <c r="E5008">
        <v>0</v>
      </c>
    </row>
    <row r="5009" spans="1:5" x14ac:dyDescent="0.4">
      <c r="A5009" t="s">
        <v>829</v>
      </c>
      <c r="B5009" t="s">
        <v>830</v>
      </c>
      <c r="C5009">
        <f>INDEX(Categories!C:C,MATCH(D5009,Categories!D:D,0))</f>
        <v>9</v>
      </c>
      <c r="D5009" s="88" t="s">
        <v>37</v>
      </c>
      <c r="E5009">
        <v>0</v>
      </c>
    </row>
    <row r="5010" spans="1:5" x14ac:dyDescent="0.4">
      <c r="A5010" t="s">
        <v>829</v>
      </c>
      <c r="B5010" t="s">
        <v>830</v>
      </c>
      <c r="C5010">
        <f>INDEX(Categories!C:C,MATCH(D5010,Categories!D:D,0))</f>
        <v>11</v>
      </c>
      <c r="D5010" s="88" t="s">
        <v>601</v>
      </c>
      <c r="E5010">
        <v>0</v>
      </c>
    </row>
    <row r="5011" spans="1:5" x14ac:dyDescent="0.4">
      <c r="A5011" t="s">
        <v>829</v>
      </c>
      <c r="B5011" t="s">
        <v>830</v>
      </c>
      <c r="C5011">
        <f>INDEX(Categories!C:C,MATCH(D5011,Categories!D:D,0))</f>
        <v>12</v>
      </c>
      <c r="D5011" s="88" t="s">
        <v>602</v>
      </c>
      <c r="E5011">
        <v>0</v>
      </c>
    </row>
    <row r="5012" spans="1:5" x14ac:dyDescent="0.4">
      <c r="A5012" t="s">
        <v>829</v>
      </c>
      <c r="B5012" t="s">
        <v>830</v>
      </c>
      <c r="C5012">
        <f>INDEX(Categories!C:C,MATCH(D5012,Categories!D:D,0))</f>
        <v>13</v>
      </c>
      <c r="D5012" s="88" t="s">
        <v>604</v>
      </c>
      <c r="E5012">
        <v>0</v>
      </c>
    </row>
    <row r="5013" spans="1:5" x14ac:dyDescent="0.4">
      <c r="A5013" t="s">
        <v>829</v>
      </c>
      <c r="B5013" t="s">
        <v>830</v>
      </c>
      <c r="C5013">
        <f>INDEX(Categories!C:C,MATCH(D5013,Categories!D:D,0))</f>
        <v>14</v>
      </c>
      <c r="D5013" s="88" t="s">
        <v>41</v>
      </c>
      <c r="E5013">
        <v>0</v>
      </c>
    </row>
    <row r="5014" spans="1:5" x14ac:dyDescent="0.4">
      <c r="A5014" t="s">
        <v>829</v>
      </c>
      <c r="B5014" t="s">
        <v>830</v>
      </c>
      <c r="C5014">
        <f>INDEX(Categories!C:C,MATCH(D5014,Categories!D:D,0))</f>
        <v>19</v>
      </c>
      <c r="D5014" s="88" t="s">
        <v>48</v>
      </c>
      <c r="E5014">
        <v>0</v>
      </c>
    </row>
    <row r="5015" spans="1:5" x14ac:dyDescent="0.4">
      <c r="A5015" t="s">
        <v>829</v>
      </c>
      <c r="B5015" t="s">
        <v>830</v>
      </c>
      <c r="C5015">
        <f>INDEX(Categories!C:C,MATCH(D5015,Categories!D:D,0))</f>
        <v>26</v>
      </c>
      <c r="D5015" s="88" t="s">
        <v>57</v>
      </c>
      <c r="E5015">
        <v>0</v>
      </c>
    </row>
    <row r="5016" spans="1:5" x14ac:dyDescent="0.4">
      <c r="A5016" t="s">
        <v>829</v>
      </c>
      <c r="B5016" t="s">
        <v>830</v>
      </c>
      <c r="C5016">
        <f>INDEX(Categories!C:C,MATCH(D5016,Categories!D:D,0))</f>
        <v>27</v>
      </c>
      <c r="D5016" s="88" t="s">
        <v>58</v>
      </c>
      <c r="E5016">
        <v>0</v>
      </c>
    </row>
    <row r="5017" spans="1:5" x14ac:dyDescent="0.4">
      <c r="A5017" t="s">
        <v>829</v>
      </c>
      <c r="B5017" t="s">
        <v>830</v>
      </c>
      <c r="C5017">
        <f>INDEX(Categories!C:C,MATCH(D5017,Categories!D:D,0))</f>
        <v>28</v>
      </c>
      <c r="D5017" s="88" t="s">
        <v>59</v>
      </c>
      <c r="E5017">
        <v>0</v>
      </c>
    </row>
    <row r="5018" spans="1:5" x14ac:dyDescent="0.4">
      <c r="A5018" t="s">
        <v>829</v>
      </c>
      <c r="B5018" t="s">
        <v>830</v>
      </c>
      <c r="C5018">
        <f>INDEX(Categories!C:C,MATCH(D5018,Categories!D:D,0))</f>
        <v>29</v>
      </c>
      <c r="D5018" s="88" t="s">
        <v>92</v>
      </c>
      <c r="E5018">
        <v>0</v>
      </c>
    </row>
    <row r="5019" spans="1:5" x14ac:dyDescent="0.4">
      <c r="A5019" t="s">
        <v>831</v>
      </c>
      <c r="B5019" t="s">
        <v>832</v>
      </c>
      <c r="C5019">
        <f>INDEX(Categories!C:C,MATCH(D5019,Categories!D:D,0))</f>
        <v>1</v>
      </c>
      <c r="D5019" s="88" t="s">
        <v>595</v>
      </c>
      <c r="E5019">
        <v>0</v>
      </c>
    </row>
    <row r="5020" spans="1:5" x14ac:dyDescent="0.4">
      <c r="A5020" t="s">
        <v>831</v>
      </c>
      <c r="B5020" t="s">
        <v>832</v>
      </c>
      <c r="C5020">
        <f>INDEX(Categories!C:C,MATCH(D5020,Categories!D:D,0))</f>
        <v>2</v>
      </c>
      <c r="D5020" s="88" t="s">
        <v>597</v>
      </c>
      <c r="E5020">
        <v>0</v>
      </c>
    </row>
    <row r="5021" spans="1:5" x14ac:dyDescent="0.4">
      <c r="A5021" t="s">
        <v>831</v>
      </c>
      <c r="B5021" t="s">
        <v>832</v>
      </c>
      <c r="C5021">
        <f>INDEX(Categories!C:C,MATCH(D5021,Categories!D:D,0))</f>
        <v>3</v>
      </c>
      <c r="D5021" s="88" t="s">
        <v>30</v>
      </c>
      <c r="E5021">
        <v>0</v>
      </c>
    </row>
    <row r="5022" spans="1:5" x14ac:dyDescent="0.4">
      <c r="A5022" t="s">
        <v>831</v>
      </c>
      <c r="B5022" t="s">
        <v>832</v>
      </c>
      <c r="C5022">
        <f>INDEX(Categories!C:C,MATCH(D5022,Categories!D:D,0))</f>
        <v>4</v>
      </c>
      <c r="D5022" s="88" t="s">
        <v>31</v>
      </c>
      <c r="E5022">
        <v>0</v>
      </c>
    </row>
    <row r="5023" spans="1:5" x14ac:dyDescent="0.4">
      <c r="A5023" t="s">
        <v>831</v>
      </c>
      <c r="B5023" t="s">
        <v>832</v>
      </c>
      <c r="C5023">
        <f>INDEX(Categories!C:C,MATCH(D5023,Categories!D:D,0))</f>
        <v>6</v>
      </c>
      <c r="D5023" s="88" t="s">
        <v>34</v>
      </c>
      <c r="E5023">
        <v>220000</v>
      </c>
    </row>
    <row r="5024" spans="1:5" x14ac:dyDescent="0.4">
      <c r="A5024" t="s">
        <v>831</v>
      </c>
      <c r="B5024" t="s">
        <v>832</v>
      </c>
      <c r="C5024">
        <f>INDEX(Categories!C:C,MATCH(D5024,Categories!D:D,0))</f>
        <v>7</v>
      </c>
      <c r="D5024" s="88" t="s">
        <v>35</v>
      </c>
      <c r="E5024">
        <v>146000</v>
      </c>
    </row>
    <row r="5025" spans="1:5" x14ac:dyDescent="0.4">
      <c r="A5025" t="s">
        <v>831</v>
      </c>
      <c r="B5025" t="s">
        <v>832</v>
      </c>
      <c r="C5025">
        <f>INDEX(Categories!C:C,MATCH(D5025,Categories!D:D,0))</f>
        <v>10</v>
      </c>
      <c r="D5025" s="88" t="s">
        <v>38</v>
      </c>
      <c r="E5025">
        <v>0</v>
      </c>
    </row>
    <row r="5026" spans="1:5" x14ac:dyDescent="0.4">
      <c r="A5026" t="s">
        <v>831</v>
      </c>
      <c r="B5026" t="s">
        <v>832</v>
      </c>
      <c r="C5026">
        <f>INDEX(Categories!C:C,MATCH(D5026,Categories!D:D,0))</f>
        <v>15</v>
      </c>
      <c r="D5026" s="88" t="s">
        <v>42</v>
      </c>
      <c r="E5026">
        <v>0</v>
      </c>
    </row>
    <row r="5027" spans="1:5" x14ac:dyDescent="0.4">
      <c r="A5027" t="s">
        <v>831</v>
      </c>
      <c r="B5027" t="s">
        <v>832</v>
      </c>
      <c r="C5027">
        <f>INDEX(Categories!C:C,MATCH(D5027,Categories!D:D,0))</f>
        <v>16</v>
      </c>
      <c r="D5027" s="88" t="s">
        <v>45</v>
      </c>
      <c r="E5027">
        <v>0</v>
      </c>
    </row>
    <row r="5028" spans="1:5" x14ac:dyDescent="0.4">
      <c r="A5028" t="s">
        <v>831</v>
      </c>
      <c r="B5028" t="s">
        <v>832</v>
      </c>
      <c r="C5028">
        <f>INDEX(Categories!C:C,MATCH(D5028,Categories!D:D,0))</f>
        <v>17</v>
      </c>
      <c r="D5028" s="88" t="s">
        <v>46</v>
      </c>
      <c r="E5028">
        <v>0</v>
      </c>
    </row>
    <row r="5029" spans="1:5" x14ac:dyDescent="0.4">
      <c r="A5029" t="s">
        <v>831</v>
      </c>
      <c r="B5029" t="s">
        <v>832</v>
      </c>
      <c r="C5029">
        <f>INDEX(Categories!C:C,MATCH(D5029,Categories!D:D,0))</f>
        <v>18</v>
      </c>
      <c r="D5029" s="88" t="s">
        <v>47</v>
      </c>
      <c r="E5029">
        <v>0</v>
      </c>
    </row>
    <row r="5030" spans="1:5" x14ac:dyDescent="0.4">
      <c r="A5030" t="s">
        <v>831</v>
      </c>
      <c r="B5030" t="s">
        <v>832</v>
      </c>
      <c r="C5030">
        <f>INDEX(Categories!C:C,MATCH(D5030,Categories!D:D,0))</f>
        <v>20</v>
      </c>
      <c r="D5030" s="88" t="s">
        <v>49</v>
      </c>
      <c r="E5030">
        <v>0</v>
      </c>
    </row>
    <row r="5031" spans="1:5" x14ac:dyDescent="0.4">
      <c r="A5031" t="s">
        <v>831</v>
      </c>
      <c r="B5031" t="s">
        <v>832</v>
      </c>
      <c r="C5031">
        <f>INDEX(Categories!C:C,MATCH(D5031,Categories!D:D,0))</f>
        <v>21</v>
      </c>
      <c r="D5031" s="88" t="s">
        <v>50</v>
      </c>
      <c r="E5031">
        <v>0</v>
      </c>
    </row>
    <row r="5032" spans="1:5" x14ac:dyDescent="0.4">
      <c r="A5032" t="s">
        <v>831</v>
      </c>
      <c r="B5032" t="s">
        <v>832</v>
      </c>
      <c r="C5032">
        <f>INDEX(Categories!C:C,MATCH(D5032,Categories!D:D,0))</f>
        <v>22</v>
      </c>
      <c r="D5032" s="88" t="s">
        <v>51</v>
      </c>
      <c r="E5032">
        <v>2000</v>
      </c>
    </row>
    <row r="5033" spans="1:5" x14ac:dyDescent="0.4">
      <c r="A5033" t="s">
        <v>831</v>
      </c>
      <c r="B5033" t="s">
        <v>832</v>
      </c>
      <c r="C5033">
        <f>INDEX(Categories!C:C,MATCH(D5033,Categories!D:D,0))</f>
        <v>23</v>
      </c>
      <c r="D5033" s="88" t="s">
        <v>52</v>
      </c>
      <c r="E5033">
        <v>2000</v>
      </c>
    </row>
    <row r="5034" spans="1:5" x14ac:dyDescent="0.4">
      <c r="A5034" t="s">
        <v>831</v>
      </c>
      <c r="B5034" t="s">
        <v>832</v>
      </c>
      <c r="C5034">
        <f>INDEX(Categories!C:C,MATCH(D5034,Categories!D:D,0))</f>
        <v>24</v>
      </c>
      <c r="D5034" s="88" t="s">
        <v>53</v>
      </c>
      <c r="E5034">
        <v>0</v>
      </c>
    </row>
    <row r="5035" spans="1:5" x14ac:dyDescent="0.4">
      <c r="A5035" t="s">
        <v>831</v>
      </c>
      <c r="B5035" t="s">
        <v>832</v>
      </c>
      <c r="C5035">
        <f>INDEX(Categories!C:C,MATCH(D5035,Categories!D:D,0))</f>
        <v>25</v>
      </c>
      <c r="D5035" s="88" t="s">
        <v>56</v>
      </c>
      <c r="E5035">
        <v>0</v>
      </c>
    </row>
    <row r="5036" spans="1:5" x14ac:dyDescent="0.4">
      <c r="A5036" t="s">
        <v>831</v>
      </c>
      <c r="B5036" t="s">
        <v>832</v>
      </c>
      <c r="C5036">
        <f>INDEX(Categories!C:C,MATCH(D5036,Categories!D:D,0))</f>
        <v>5</v>
      </c>
      <c r="D5036" s="88" t="s">
        <v>32</v>
      </c>
      <c r="E5036">
        <v>10000</v>
      </c>
    </row>
    <row r="5037" spans="1:5" x14ac:dyDescent="0.4">
      <c r="A5037" t="s">
        <v>831</v>
      </c>
      <c r="B5037" t="s">
        <v>832</v>
      </c>
      <c r="C5037">
        <f>INDEX(Categories!C:C,MATCH(D5037,Categories!D:D,0))</f>
        <v>8</v>
      </c>
      <c r="D5037" s="88" t="s">
        <v>36</v>
      </c>
      <c r="E5037">
        <v>0</v>
      </c>
    </row>
    <row r="5038" spans="1:5" x14ac:dyDescent="0.4">
      <c r="A5038" t="s">
        <v>831</v>
      </c>
      <c r="B5038" t="s">
        <v>832</v>
      </c>
      <c r="C5038">
        <f>INDEX(Categories!C:C,MATCH(D5038,Categories!D:D,0))</f>
        <v>9</v>
      </c>
      <c r="D5038" s="88" t="s">
        <v>37</v>
      </c>
      <c r="E5038">
        <v>0</v>
      </c>
    </row>
    <row r="5039" spans="1:5" x14ac:dyDescent="0.4">
      <c r="A5039" t="s">
        <v>831</v>
      </c>
      <c r="B5039" t="s">
        <v>832</v>
      </c>
      <c r="C5039">
        <f>INDEX(Categories!C:C,MATCH(D5039,Categories!D:D,0))</f>
        <v>11</v>
      </c>
      <c r="D5039" s="88" t="s">
        <v>601</v>
      </c>
      <c r="E5039">
        <v>246000</v>
      </c>
    </row>
    <row r="5040" spans="1:5" x14ac:dyDescent="0.4">
      <c r="A5040" t="s">
        <v>831</v>
      </c>
      <c r="B5040" t="s">
        <v>832</v>
      </c>
      <c r="C5040">
        <f>INDEX(Categories!C:C,MATCH(D5040,Categories!D:D,0))</f>
        <v>12</v>
      </c>
      <c r="D5040" s="88" t="s">
        <v>602</v>
      </c>
      <c r="E5040">
        <v>0</v>
      </c>
    </row>
    <row r="5041" spans="1:5" x14ac:dyDescent="0.4">
      <c r="A5041" t="s">
        <v>831</v>
      </c>
      <c r="B5041" t="s">
        <v>832</v>
      </c>
      <c r="C5041">
        <f>INDEX(Categories!C:C,MATCH(D5041,Categories!D:D,0))</f>
        <v>13</v>
      </c>
      <c r="D5041" s="88" t="s">
        <v>604</v>
      </c>
      <c r="E5041">
        <v>0</v>
      </c>
    </row>
    <row r="5042" spans="1:5" x14ac:dyDescent="0.4">
      <c r="A5042" t="s">
        <v>831</v>
      </c>
      <c r="B5042" t="s">
        <v>832</v>
      </c>
      <c r="C5042">
        <f>INDEX(Categories!C:C,MATCH(D5042,Categories!D:D,0))</f>
        <v>14</v>
      </c>
      <c r="D5042" s="88" t="s">
        <v>41</v>
      </c>
      <c r="E5042">
        <v>0</v>
      </c>
    </row>
    <row r="5043" spans="1:5" x14ac:dyDescent="0.4">
      <c r="A5043" t="s">
        <v>831</v>
      </c>
      <c r="B5043" t="s">
        <v>832</v>
      </c>
      <c r="C5043">
        <f>INDEX(Categories!C:C,MATCH(D5043,Categories!D:D,0))</f>
        <v>19</v>
      </c>
      <c r="D5043" s="88" t="s">
        <v>48</v>
      </c>
      <c r="E5043">
        <v>0</v>
      </c>
    </row>
    <row r="5044" spans="1:5" x14ac:dyDescent="0.4">
      <c r="A5044" t="s">
        <v>831</v>
      </c>
      <c r="B5044" t="s">
        <v>832</v>
      </c>
      <c r="C5044">
        <f>INDEX(Categories!C:C,MATCH(D5044,Categories!D:D,0))</f>
        <v>26</v>
      </c>
      <c r="D5044" s="88" t="s">
        <v>57</v>
      </c>
      <c r="E5044">
        <v>0</v>
      </c>
    </row>
    <row r="5045" spans="1:5" x14ac:dyDescent="0.4">
      <c r="A5045" t="s">
        <v>831</v>
      </c>
      <c r="B5045" t="s">
        <v>832</v>
      </c>
      <c r="C5045">
        <f>INDEX(Categories!C:C,MATCH(D5045,Categories!D:D,0))</f>
        <v>27</v>
      </c>
      <c r="D5045" s="88" t="s">
        <v>58</v>
      </c>
      <c r="E5045">
        <v>0</v>
      </c>
    </row>
    <row r="5046" spans="1:5" x14ac:dyDescent="0.4">
      <c r="A5046" t="s">
        <v>831</v>
      </c>
      <c r="B5046" t="s">
        <v>832</v>
      </c>
      <c r="C5046">
        <f>INDEX(Categories!C:C,MATCH(D5046,Categories!D:D,0))</f>
        <v>28</v>
      </c>
      <c r="D5046" s="88" t="s">
        <v>59</v>
      </c>
      <c r="E5046">
        <v>0</v>
      </c>
    </row>
    <row r="5047" spans="1:5" x14ac:dyDescent="0.4">
      <c r="A5047" t="s">
        <v>831</v>
      </c>
      <c r="B5047" t="s">
        <v>832</v>
      </c>
      <c r="C5047">
        <f>INDEX(Categories!C:C,MATCH(D5047,Categories!D:D,0))</f>
        <v>29</v>
      </c>
      <c r="D5047" s="88" t="s">
        <v>92</v>
      </c>
      <c r="E5047">
        <v>0</v>
      </c>
    </row>
    <row r="5048" spans="1:5" x14ac:dyDescent="0.4">
      <c r="A5048" t="s">
        <v>317</v>
      </c>
      <c r="B5048" t="s">
        <v>316</v>
      </c>
      <c r="C5048">
        <f>INDEX(Categories!C:C,MATCH(D5048,Categories!D:D,0))</f>
        <v>1</v>
      </c>
      <c r="D5048" s="88" t="s">
        <v>595</v>
      </c>
      <c r="E5048">
        <v>0</v>
      </c>
    </row>
    <row r="5049" spans="1:5" x14ac:dyDescent="0.4">
      <c r="A5049" t="s">
        <v>317</v>
      </c>
      <c r="B5049" t="s">
        <v>316</v>
      </c>
      <c r="C5049">
        <f>INDEX(Categories!C:C,MATCH(D5049,Categories!D:D,0))</f>
        <v>2</v>
      </c>
      <c r="D5049" s="88" t="s">
        <v>597</v>
      </c>
      <c r="E5049">
        <v>0</v>
      </c>
    </row>
    <row r="5050" spans="1:5" x14ac:dyDescent="0.4">
      <c r="A5050" t="s">
        <v>317</v>
      </c>
      <c r="B5050" t="s">
        <v>316</v>
      </c>
      <c r="C5050">
        <f>INDEX(Categories!C:C,MATCH(D5050,Categories!D:D,0))</f>
        <v>3</v>
      </c>
      <c r="D5050" s="88" t="s">
        <v>30</v>
      </c>
      <c r="E5050">
        <v>0</v>
      </c>
    </row>
    <row r="5051" spans="1:5" x14ac:dyDescent="0.4">
      <c r="A5051" t="s">
        <v>317</v>
      </c>
      <c r="B5051" t="s">
        <v>316</v>
      </c>
      <c r="C5051">
        <f>INDEX(Categories!C:C,MATCH(D5051,Categories!D:D,0))</f>
        <v>4</v>
      </c>
      <c r="D5051" s="88" t="s">
        <v>31</v>
      </c>
      <c r="E5051">
        <v>0</v>
      </c>
    </row>
    <row r="5052" spans="1:5" x14ac:dyDescent="0.4">
      <c r="A5052" t="s">
        <v>317</v>
      </c>
      <c r="B5052" t="s">
        <v>316</v>
      </c>
      <c r="C5052">
        <f>INDEX(Categories!C:C,MATCH(D5052,Categories!D:D,0))</f>
        <v>6</v>
      </c>
      <c r="D5052" s="88" t="s">
        <v>34</v>
      </c>
      <c r="E5052">
        <v>2500</v>
      </c>
    </row>
    <row r="5053" spans="1:5" x14ac:dyDescent="0.4">
      <c r="A5053" t="s">
        <v>317</v>
      </c>
      <c r="B5053" t="s">
        <v>316</v>
      </c>
      <c r="C5053">
        <f>INDEX(Categories!C:C,MATCH(D5053,Categories!D:D,0))</f>
        <v>7</v>
      </c>
      <c r="D5053" s="88" t="s">
        <v>35</v>
      </c>
      <c r="E5053">
        <v>0</v>
      </c>
    </row>
    <row r="5054" spans="1:5" x14ac:dyDescent="0.4">
      <c r="A5054" t="s">
        <v>317</v>
      </c>
      <c r="B5054" t="s">
        <v>316</v>
      </c>
      <c r="C5054">
        <f>INDEX(Categories!C:C,MATCH(D5054,Categories!D:D,0))</f>
        <v>10</v>
      </c>
      <c r="D5054" s="88" t="s">
        <v>38</v>
      </c>
      <c r="E5054">
        <v>0</v>
      </c>
    </row>
    <row r="5055" spans="1:5" x14ac:dyDescent="0.4">
      <c r="A5055" t="s">
        <v>317</v>
      </c>
      <c r="B5055" t="s">
        <v>316</v>
      </c>
      <c r="C5055">
        <f>INDEX(Categories!C:C,MATCH(D5055,Categories!D:D,0))</f>
        <v>15</v>
      </c>
      <c r="D5055" s="88" t="s">
        <v>42</v>
      </c>
      <c r="E5055">
        <v>0</v>
      </c>
    </row>
    <row r="5056" spans="1:5" x14ac:dyDescent="0.4">
      <c r="A5056" t="s">
        <v>317</v>
      </c>
      <c r="B5056" t="s">
        <v>316</v>
      </c>
      <c r="C5056">
        <f>INDEX(Categories!C:C,MATCH(D5056,Categories!D:D,0))</f>
        <v>16</v>
      </c>
      <c r="D5056" s="88" t="s">
        <v>45</v>
      </c>
      <c r="E5056">
        <v>0</v>
      </c>
    </row>
    <row r="5057" spans="1:5" x14ac:dyDescent="0.4">
      <c r="A5057" t="s">
        <v>317</v>
      </c>
      <c r="B5057" t="s">
        <v>316</v>
      </c>
      <c r="C5057">
        <f>INDEX(Categories!C:C,MATCH(D5057,Categories!D:D,0))</f>
        <v>17</v>
      </c>
      <c r="D5057" s="88" t="s">
        <v>46</v>
      </c>
      <c r="E5057">
        <v>0</v>
      </c>
    </row>
    <row r="5058" spans="1:5" x14ac:dyDescent="0.4">
      <c r="A5058" t="s">
        <v>317</v>
      </c>
      <c r="B5058" t="s">
        <v>316</v>
      </c>
      <c r="C5058">
        <f>INDEX(Categories!C:C,MATCH(D5058,Categories!D:D,0))</f>
        <v>18</v>
      </c>
      <c r="D5058" s="88" t="s">
        <v>47</v>
      </c>
      <c r="E5058">
        <v>0</v>
      </c>
    </row>
    <row r="5059" spans="1:5" x14ac:dyDescent="0.4">
      <c r="A5059" t="s">
        <v>317</v>
      </c>
      <c r="B5059" t="s">
        <v>316</v>
      </c>
      <c r="C5059">
        <f>INDEX(Categories!C:C,MATCH(D5059,Categories!D:D,0))</f>
        <v>20</v>
      </c>
      <c r="D5059" s="88" t="s">
        <v>49</v>
      </c>
      <c r="E5059">
        <v>0</v>
      </c>
    </row>
    <row r="5060" spans="1:5" x14ac:dyDescent="0.4">
      <c r="A5060" t="s">
        <v>317</v>
      </c>
      <c r="B5060" t="s">
        <v>316</v>
      </c>
      <c r="C5060">
        <f>INDEX(Categories!C:C,MATCH(D5060,Categories!D:D,0))</f>
        <v>21</v>
      </c>
      <c r="D5060" s="88" t="s">
        <v>50</v>
      </c>
      <c r="E5060">
        <v>0</v>
      </c>
    </row>
    <row r="5061" spans="1:5" x14ac:dyDescent="0.4">
      <c r="A5061" t="s">
        <v>317</v>
      </c>
      <c r="B5061" t="s">
        <v>316</v>
      </c>
      <c r="C5061">
        <f>INDEX(Categories!C:C,MATCH(D5061,Categories!D:D,0))</f>
        <v>22</v>
      </c>
      <c r="D5061" s="88" t="s">
        <v>51</v>
      </c>
      <c r="E5061">
        <v>0</v>
      </c>
    </row>
    <row r="5062" spans="1:5" x14ac:dyDescent="0.4">
      <c r="A5062" t="s">
        <v>317</v>
      </c>
      <c r="B5062" t="s">
        <v>316</v>
      </c>
      <c r="C5062">
        <f>INDEX(Categories!C:C,MATCH(D5062,Categories!D:D,0))</f>
        <v>23</v>
      </c>
      <c r="D5062" s="88" t="s">
        <v>52</v>
      </c>
      <c r="E5062">
        <v>1000</v>
      </c>
    </row>
    <row r="5063" spans="1:5" x14ac:dyDescent="0.4">
      <c r="A5063" t="s">
        <v>317</v>
      </c>
      <c r="B5063" t="s">
        <v>316</v>
      </c>
      <c r="C5063">
        <f>INDEX(Categories!C:C,MATCH(D5063,Categories!D:D,0))</f>
        <v>24</v>
      </c>
      <c r="D5063" s="88" t="s">
        <v>53</v>
      </c>
      <c r="E5063">
        <v>0</v>
      </c>
    </row>
    <row r="5064" spans="1:5" x14ac:dyDescent="0.4">
      <c r="A5064" t="s">
        <v>317</v>
      </c>
      <c r="B5064" t="s">
        <v>316</v>
      </c>
      <c r="C5064">
        <f>INDEX(Categories!C:C,MATCH(D5064,Categories!D:D,0))</f>
        <v>25</v>
      </c>
      <c r="D5064" s="88" t="s">
        <v>56</v>
      </c>
      <c r="E5064">
        <v>0</v>
      </c>
    </row>
    <row r="5065" spans="1:5" x14ac:dyDescent="0.4">
      <c r="A5065" t="s">
        <v>317</v>
      </c>
      <c r="B5065" t="s">
        <v>316</v>
      </c>
      <c r="C5065">
        <f>INDEX(Categories!C:C,MATCH(D5065,Categories!D:D,0))</f>
        <v>5</v>
      </c>
      <c r="D5065" s="88" t="s">
        <v>32</v>
      </c>
      <c r="E5065">
        <v>0</v>
      </c>
    </row>
    <row r="5066" spans="1:5" x14ac:dyDescent="0.4">
      <c r="A5066" t="s">
        <v>317</v>
      </c>
      <c r="B5066" t="s">
        <v>316</v>
      </c>
      <c r="C5066">
        <f>INDEX(Categories!C:C,MATCH(D5066,Categories!D:D,0))</f>
        <v>8</v>
      </c>
      <c r="D5066" s="88" t="s">
        <v>36</v>
      </c>
      <c r="E5066">
        <v>0</v>
      </c>
    </row>
    <row r="5067" spans="1:5" x14ac:dyDescent="0.4">
      <c r="A5067" t="s">
        <v>317</v>
      </c>
      <c r="B5067" t="s">
        <v>316</v>
      </c>
      <c r="C5067">
        <f>INDEX(Categories!C:C,MATCH(D5067,Categories!D:D,0))</f>
        <v>9</v>
      </c>
      <c r="D5067" s="88" t="s">
        <v>37</v>
      </c>
      <c r="E5067">
        <v>0</v>
      </c>
    </row>
    <row r="5068" spans="1:5" x14ac:dyDescent="0.4">
      <c r="A5068" t="s">
        <v>317</v>
      </c>
      <c r="B5068" t="s">
        <v>316</v>
      </c>
      <c r="C5068">
        <f>INDEX(Categories!C:C,MATCH(D5068,Categories!D:D,0))</f>
        <v>11</v>
      </c>
      <c r="D5068" s="88" t="s">
        <v>601</v>
      </c>
      <c r="E5068">
        <v>0</v>
      </c>
    </row>
    <row r="5069" spans="1:5" x14ac:dyDescent="0.4">
      <c r="A5069" t="s">
        <v>317</v>
      </c>
      <c r="B5069" t="s">
        <v>316</v>
      </c>
      <c r="C5069">
        <f>INDEX(Categories!C:C,MATCH(D5069,Categories!D:D,0))</f>
        <v>12</v>
      </c>
      <c r="D5069" s="88" t="s">
        <v>602</v>
      </c>
      <c r="E5069">
        <v>0</v>
      </c>
    </row>
    <row r="5070" spans="1:5" x14ac:dyDescent="0.4">
      <c r="A5070" t="s">
        <v>317</v>
      </c>
      <c r="B5070" t="s">
        <v>316</v>
      </c>
      <c r="C5070">
        <f>INDEX(Categories!C:C,MATCH(D5070,Categories!D:D,0))</f>
        <v>13</v>
      </c>
      <c r="D5070" s="88" t="s">
        <v>604</v>
      </c>
      <c r="E5070">
        <v>41133</v>
      </c>
    </row>
    <row r="5071" spans="1:5" x14ac:dyDescent="0.4">
      <c r="A5071" t="s">
        <v>317</v>
      </c>
      <c r="B5071" t="s">
        <v>316</v>
      </c>
      <c r="C5071">
        <f>INDEX(Categories!C:C,MATCH(D5071,Categories!D:D,0))</f>
        <v>14</v>
      </c>
      <c r="D5071" s="88" t="s">
        <v>41</v>
      </c>
      <c r="E5071">
        <v>0</v>
      </c>
    </row>
    <row r="5072" spans="1:5" x14ac:dyDescent="0.4">
      <c r="A5072" t="s">
        <v>317</v>
      </c>
      <c r="B5072" t="s">
        <v>316</v>
      </c>
      <c r="C5072">
        <f>INDEX(Categories!C:C,MATCH(D5072,Categories!D:D,0))</f>
        <v>19</v>
      </c>
      <c r="D5072" s="88" t="s">
        <v>48</v>
      </c>
      <c r="E5072">
        <v>0</v>
      </c>
    </row>
    <row r="5073" spans="1:5" x14ac:dyDescent="0.4">
      <c r="A5073" t="s">
        <v>317</v>
      </c>
      <c r="B5073" t="s">
        <v>316</v>
      </c>
      <c r="C5073">
        <f>INDEX(Categories!C:C,MATCH(D5073,Categories!D:D,0))</f>
        <v>26</v>
      </c>
      <c r="D5073" s="88" t="s">
        <v>57</v>
      </c>
      <c r="E5073">
        <v>0</v>
      </c>
    </row>
    <row r="5074" spans="1:5" x14ac:dyDescent="0.4">
      <c r="A5074" t="s">
        <v>317</v>
      </c>
      <c r="B5074" t="s">
        <v>316</v>
      </c>
      <c r="C5074">
        <f>INDEX(Categories!C:C,MATCH(D5074,Categories!D:D,0))</f>
        <v>27</v>
      </c>
      <c r="D5074" s="88" t="s">
        <v>58</v>
      </c>
      <c r="E5074">
        <v>0</v>
      </c>
    </row>
    <row r="5075" spans="1:5" x14ac:dyDescent="0.4">
      <c r="A5075" t="s">
        <v>317</v>
      </c>
      <c r="B5075" t="s">
        <v>316</v>
      </c>
      <c r="C5075">
        <f>INDEX(Categories!C:C,MATCH(D5075,Categories!D:D,0))</f>
        <v>28</v>
      </c>
      <c r="D5075" s="88" t="s">
        <v>59</v>
      </c>
      <c r="E5075">
        <v>0</v>
      </c>
    </row>
    <row r="5076" spans="1:5" x14ac:dyDescent="0.4">
      <c r="A5076" t="s">
        <v>317</v>
      </c>
      <c r="B5076" t="s">
        <v>316</v>
      </c>
      <c r="C5076">
        <f>INDEX(Categories!C:C,MATCH(D5076,Categories!D:D,0))</f>
        <v>29</v>
      </c>
      <c r="D5076" s="88" t="s">
        <v>92</v>
      </c>
      <c r="E5076">
        <v>23000</v>
      </c>
    </row>
    <row r="5077" spans="1:5" x14ac:dyDescent="0.4">
      <c r="A5077" t="s">
        <v>833</v>
      </c>
      <c r="B5077" t="s">
        <v>834</v>
      </c>
      <c r="C5077">
        <f>INDEX(Categories!C:C,MATCH(D5077,Categories!D:D,0))</f>
        <v>1</v>
      </c>
      <c r="D5077" s="88" t="s">
        <v>595</v>
      </c>
      <c r="E5077">
        <v>123067</v>
      </c>
    </row>
    <row r="5078" spans="1:5" x14ac:dyDescent="0.4">
      <c r="A5078" t="s">
        <v>833</v>
      </c>
      <c r="B5078" t="s">
        <v>834</v>
      </c>
      <c r="C5078">
        <f>INDEX(Categories!C:C,MATCH(D5078,Categories!D:D,0))</f>
        <v>2</v>
      </c>
      <c r="D5078" s="88" t="s">
        <v>597</v>
      </c>
      <c r="E5078">
        <v>0</v>
      </c>
    </row>
    <row r="5079" spans="1:5" x14ac:dyDescent="0.4">
      <c r="A5079" t="s">
        <v>833</v>
      </c>
      <c r="B5079" t="s">
        <v>834</v>
      </c>
      <c r="C5079">
        <f>INDEX(Categories!C:C,MATCH(D5079,Categories!D:D,0))</f>
        <v>3</v>
      </c>
      <c r="D5079" s="88" t="s">
        <v>30</v>
      </c>
      <c r="E5079">
        <v>51000</v>
      </c>
    </row>
    <row r="5080" spans="1:5" x14ac:dyDescent="0.4">
      <c r="A5080" t="s">
        <v>833</v>
      </c>
      <c r="B5080" t="s">
        <v>834</v>
      </c>
      <c r="C5080">
        <f>INDEX(Categories!C:C,MATCH(D5080,Categories!D:D,0))</f>
        <v>4</v>
      </c>
      <c r="D5080" s="88" t="s">
        <v>31</v>
      </c>
      <c r="E5080">
        <v>14063</v>
      </c>
    </row>
    <row r="5081" spans="1:5" x14ac:dyDescent="0.4">
      <c r="A5081" t="s">
        <v>833</v>
      </c>
      <c r="B5081" t="s">
        <v>834</v>
      </c>
      <c r="C5081">
        <f>INDEX(Categories!C:C,MATCH(D5081,Categories!D:D,0))</f>
        <v>6</v>
      </c>
      <c r="D5081" s="88" t="s">
        <v>34</v>
      </c>
      <c r="E5081">
        <v>0</v>
      </c>
    </row>
    <row r="5082" spans="1:5" x14ac:dyDescent="0.4">
      <c r="A5082" t="s">
        <v>833</v>
      </c>
      <c r="B5082" t="s">
        <v>834</v>
      </c>
      <c r="C5082">
        <f>INDEX(Categories!C:C,MATCH(D5082,Categories!D:D,0))</f>
        <v>7</v>
      </c>
      <c r="D5082" s="88" t="s">
        <v>35</v>
      </c>
      <c r="E5082">
        <v>336958</v>
      </c>
    </row>
    <row r="5083" spans="1:5" x14ac:dyDescent="0.4">
      <c r="A5083" t="s">
        <v>833</v>
      </c>
      <c r="B5083" t="s">
        <v>834</v>
      </c>
      <c r="C5083">
        <f>INDEX(Categories!C:C,MATCH(D5083,Categories!D:D,0))</f>
        <v>10</v>
      </c>
      <c r="D5083" s="88" t="s">
        <v>38</v>
      </c>
      <c r="E5083">
        <v>7900</v>
      </c>
    </row>
    <row r="5084" spans="1:5" x14ac:dyDescent="0.4">
      <c r="A5084" t="s">
        <v>833</v>
      </c>
      <c r="B5084" t="s">
        <v>834</v>
      </c>
      <c r="C5084">
        <f>INDEX(Categories!C:C,MATCH(D5084,Categories!D:D,0))</f>
        <v>15</v>
      </c>
      <c r="D5084" s="88" t="s">
        <v>42</v>
      </c>
      <c r="E5084">
        <v>0</v>
      </c>
    </row>
    <row r="5085" spans="1:5" x14ac:dyDescent="0.4">
      <c r="A5085" t="s">
        <v>833</v>
      </c>
      <c r="B5085" t="s">
        <v>834</v>
      </c>
      <c r="C5085">
        <f>INDEX(Categories!C:C,MATCH(D5085,Categories!D:D,0))</f>
        <v>16</v>
      </c>
      <c r="D5085" s="88" t="s">
        <v>45</v>
      </c>
      <c r="E5085">
        <v>20160</v>
      </c>
    </row>
    <row r="5086" spans="1:5" x14ac:dyDescent="0.4">
      <c r="A5086" t="s">
        <v>833</v>
      </c>
      <c r="B5086" t="s">
        <v>834</v>
      </c>
      <c r="C5086">
        <f>INDEX(Categories!C:C,MATCH(D5086,Categories!D:D,0))</f>
        <v>17</v>
      </c>
      <c r="D5086" s="88" t="s">
        <v>46</v>
      </c>
      <c r="E5086">
        <v>0</v>
      </c>
    </row>
    <row r="5087" spans="1:5" x14ac:dyDescent="0.4">
      <c r="A5087" t="s">
        <v>833</v>
      </c>
      <c r="B5087" t="s">
        <v>834</v>
      </c>
      <c r="C5087">
        <f>INDEX(Categories!C:C,MATCH(D5087,Categories!D:D,0))</f>
        <v>18</v>
      </c>
      <c r="D5087" s="88" t="s">
        <v>47</v>
      </c>
      <c r="E5087">
        <v>0</v>
      </c>
    </row>
    <row r="5088" spans="1:5" x14ac:dyDescent="0.4">
      <c r="A5088" t="s">
        <v>833</v>
      </c>
      <c r="B5088" t="s">
        <v>834</v>
      </c>
      <c r="C5088">
        <f>INDEX(Categories!C:C,MATCH(D5088,Categories!D:D,0))</f>
        <v>20</v>
      </c>
      <c r="D5088" s="88" t="s">
        <v>49</v>
      </c>
      <c r="E5088">
        <v>0</v>
      </c>
    </row>
    <row r="5089" spans="1:5" x14ac:dyDescent="0.4">
      <c r="A5089" t="s">
        <v>833</v>
      </c>
      <c r="B5089" t="s">
        <v>834</v>
      </c>
      <c r="C5089">
        <f>INDEX(Categories!C:C,MATCH(D5089,Categories!D:D,0))</f>
        <v>21</v>
      </c>
      <c r="D5089" s="88" t="s">
        <v>50</v>
      </c>
      <c r="E5089">
        <v>0</v>
      </c>
    </row>
    <row r="5090" spans="1:5" x14ac:dyDescent="0.4">
      <c r="A5090" t="s">
        <v>833</v>
      </c>
      <c r="B5090" t="s">
        <v>834</v>
      </c>
      <c r="C5090">
        <f>INDEX(Categories!C:C,MATCH(D5090,Categories!D:D,0))</f>
        <v>22</v>
      </c>
      <c r="D5090" s="88" t="s">
        <v>51</v>
      </c>
      <c r="E5090">
        <v>0</v>
      </c>
    </row>
    <row r="5091" spans="1:5" x14ac:dyDescent="0.4">
      <c r="A5091" t="s">
        <v>833</v>
      </c>
      <c r="B5091" t="s">
        <v>834</v>
      </c>
      <c r="C5091">
        <f>INDEX(Categories!C:C,MATCH(D5091,Categories!D:D,0))</f>
        <v>23</v>
      </c>
      <c r="D5091" s="88" t="s">
        <v>52</v>
      </c>
      <c r="E5091">
        <v>0</v>
      </c>
    </row>
    <row r="5092" spans="1:5" x14ac:dyDescent="0.4">
      <c r="A5092" t="s">
        <v>833</v>
      </c>
      <c r="B5092" t="s">
        <v>834</v>
      </c>
      <c r="C5092">
        <f>INDEX(Categories!C:C,MATCH(D5092,Categories!D:D,0))</f>
        <v>24</v>
      </c>
      <c r="D5092" s="88" t="s">
        <v>53</v>
      </c>
      <c r="E5092">
        <v>0</v>
      </c>
    </row>
    <row r="5093" spans="1:5" x14ac:dyDescent="0.4">
      <c r="A5093" t="s">
        <v>833</v>
      </c>
      <c r="B5093" t="s">
        <v>834</v>
      </c>
      <c r="C5093">
        <f>INDEX(Categories!C:C,MATCH(D5093,Categories!D:D,0))</f>
        <v>25</v>
      </c>
      <c r="D5093" s="88" t="s">
        <v>56</v>
      </c>
      <c r="E5093">
        <v>0</v>
      </c>
    </row>
    <row r="5094" spans="1:5" x14ac:dyDescent="0.4">
      <c r="A5094" t="s">
        <v>833</v>
      </c>
      <c r="B5094" t="s">
        <v>834</v>
      </c>
      <c r="C5094">
        <f>INDEX(Categories!C:C,MATCH(D5094,Categories!D:D,0))</f>
        <v>5</v>
      </c>
      <c r="D5094" s="88" t="s">
        <v>32</v>
      </c>
      <c r="E5094">
        <v>76644</v>
      </c>
    </row>
    <row r="5095" spans="1:5" x14ac:dyDescent="0.4">
      <c r="A5095" t="s">
        <v>833</v>
      </c>
      <c r="B5095" t="s">
        <v>834</v>
      </c>
      <c r="C5095">
        <f>INDEX(Categories!C:C,MATCH(D5095,Categories!D:D,0))</f>
        <v>8</v>
      </c>
      <c r="D5095" s="88" t="s">
        <v>36</v>
      </c>
      <c r="E5095">
        <v>0</v>
      </c>
    </row>
    <row r="5096" spans="1:5" x14ac:dyDescent="0.4">
      <c r="A5096" t="s">
        <v>833</v>
      </c>
      <c r="B5096" t="s">
        <v>834</v>
      </c>
      <c r="C5096">
        <f>INDEX(Categories!C:C,MATCH(D5096,Categories!D:D,0))</f>
        <v>9</v>
      </c>
      <c r="D5096" s="88" t="s">
        <v>37</v>
      </c>
      <c r="E5096">
        <v>0</v>
      </c>
    </row>
    <row r="5097" spans="1:5" x14ac:dyDescent="0.4">
      <c r="A5097" t="s">
        <v>833</v>
      </c>
      <c r="B5097" t="s">
        <v>834</v>
      </c>
      <c r="C5097">
        <f>INDEX(Categories!C:C,MATCH(D5097,Categories!D:D,0))</f>
        <v>11</v>
      </c>
      <c r="D5097" s="88" t="s">
        <v>601</v>
      </c>
      <c r="E5097">
        <v>0</v>
      </c>
    </row>
    <row r="5098" spans="1:5" x14ac:dyDescent="0.4">
      <c r="A5098" t="s">
        <v>833</v>
      </c>
      <c r="B5098" t="s">
        <v>834</v>
      </c>
      <c r="C5098">
        <f>INDEX(Categories!C:C,MATCH(D5098,Categories!D:D,0))</f>
        <v>12</v>
      </c>
      <c r="D5098" s="88" t="s">
        <v>602</v>
      </c>
      <c r="E5098">
        <v>0</v>
      </c>
    </row>
    <row r="5099" spans="1:5" x14ac:dyDescent="0.4">
      <c r="A5099" t="s">
        <v>833</v>
      </c>
      <c r="B5099" t="s">
        <v>834</v>
      </c>
      <c r="C5099">
        <f>INDEX(Categories!C:C,MATCH(D5099,Categories!D:D,0))</f>
        <v>13</v>
      </c>
      <c r="D5099" s="88" t="s">
        <v>604</v>
      </c>
      <c r="E5099">
        <v>0</v>
      </c>
    </row>
    <row r="5100" spans="1:5" x14ac:dyDescent="0.4">
      <c r="A5100" t="s">
        <v>833</v>
      </c>
      <c r="B5100" t="s">
        <v>834</v>
      </c>
      <c r="C5100">
        <f>INDEX(Categories!C:C,MATCH(D5100,Categories!D:D,0))</f>
        <v>14</v>
      </c>
      <c r="D5100" s="88" t="s">
        <v>41</v>
      </c>
      <c r="E5100">
        <v>0</v>
      </c>
    </row>
    <row r="5101" spans="1:5" x14ac:dyDescent="0.4">
      <c r="A5101" t="s">
        <v>833</v>
      </c>
      <c r="B5101" t="s">
        <v>834</v>
      </c>
      <c r="C5101">
        <f>INDEX(Categories!C:C,MATCH(D5101,Categories!D:D,0))</f>
        <v>19</v>
      </c>
      <c r="D5101" s="88" t="s">
        <v>48</v>
      </c>
      <c r="E5101">
        <v>0</v>
      </c>
    </row>
    <row r="5102" spans="1:5" x14ac:dyDescent="0.4">
      <c r="A5102" t="s">
        <v>833</v>
      </c>
      <c r="B5102" t="s">
        <v>834</v>
      </c>
      <c r="C5102">
        <f>INDEX(Categories!C:C,MATCH(D5102,Categories!D:D,0))</f>
        <v>26</v>
      </c>
      <c r="D5102" s="88" t="s">
        <v>57</v>
      </c>
      <c r="E5102">
        <v>0</v>
      </c>
    </row>
    <row r="5103" spans="1:5" x14ac:dyDescent="0.4">
      <c r="A5103" t="s">
        <v>833</v>
      </c>
      <c r="B5103" t="s">
        <v>834</v>
      </c>
      <c r="C5103">
        <f>INDEX(Categories!C:C,MATCH(D5103,Categories!D:D,0))</f>
        <v>27</v>
      </c>
      <c r="D5103" s="88" t="s">
        <v>58</v>
      </c>
      <c r="E5103">
        <v>0</v>
      </c>
    </row>
    <row r="5104" spans="1:5" x14ac:dyDescent="0.4">
      <c r="A5104" t="s">
        <v>833</v>
      </c>
      <c r="B5104" t="s">
        <v>834</v>
      </c>
      <c r="C5104">
        <f>INDEX(Categories!C:C,MATCH(D5104,Categories!D:D,0))</f>
        <v>28</v>
      </c>
      <c r="D5104" s="88" t="s">
        <v>59</v>
      </c>
      <c r="E5104">
        <v>0</v>
      </c>
    </row>
    <row r="5105" spans="1:5" x14ac:dyDescent="0.4">
      <c r="A5105" t="s">
        <v>833</v>
      </c>
      <c r="B5105" t="s">
        <v>834</v>
      </c>
      <c r="C5105">
        <f>INDEX(Categories!C:C,MATCH(D5105,Categories!D:D,0))</f>
        <v>29</v>
      </c>
      <c r="D5105" s="88" t="s">
        <v>92</v>
      </c>
      <c r="E5105">
        <v>0</v>
      </c>
    </row>
    <row r="5106" spans="1:5" x14ac:dyDescent="0.4">
      <c r="A5106" t="s">
        <v>835</v>
      </c>
      <c r="B5106" t="s">
        <v>836</v>
      </c>
      <c r="C5106">
        <f>INDEX(Categories!C:C,MATCH(D5106,Categories!D:D,0))</f>
        <v>1</v>
      </c>
      <c r="D5106" s="88" t="s">
        <v>595</v>
      </c>
      <c r="E5106">
        <v>0</v>
      </c>
    </row>
    <row r="5107" spans="1:5" x14ac:dyDescent="0.4">
      <c r="A5107" t="s">
        <v>835</v>
      </c>
      <c r="B5107" t="s">
        <v>836</v>
      </c>
      <c r="C5107">
        <f>INDEX(Categories!C:C,MATCH(D5107,Categories!D:D,0))</f>
        <v>2</v>
      </c>
      <c r="D5107" s="88" t="s">
        <v>597</v>
      </c>
      <c r="E5107">
        <v>0</v>
      </c>
    </row>
    <row r="5108" spans="1:5" x14ac:dyDescent="0.4">
      <c r="A5108" t="s">
        <v>835</v>
      </c>
      <c r="B5108" t="s">
        <v>836</v>
      </c>
      <c r="C5108">
        <f>INDEX(Categories!C:C,MATCH(D5108,Categories!D:D,0))</f>
        <v>3</v>
      </c>
      <c r="D5108" s="88" t="s">
        <v>30</v>
      </c>
      <c r="E5108">
        <v>0</v>
      </c>
    </row>
    <row r="5109" spans="1:5" x14ac:dyDescent="0.4">
      <c r="A5109" t="s">
        <v>835</v>
      </c>
      <c r="B5109" t="s">
        <v>836</v>
      </c>
      <c r="C5109">
        <f>INDEX(Categories!C:C,MATCH(D5109,Categories!D:D,0))</f>
        <v>4</v>
      </c>
      <c r="D5109" s="88" t="s">
        <v>31</v>
      </c>
      <c r="E5109">
        <v>0</v>
      </c>
    </row>
    <row r="5110" spans="1:5" x14ac:dyDescent="0.4">
      <c r="A5110" t="s">
        <v>835</v>
      </c>
      <c r="B5110" t="s">
        <v>836</v>
      </c>
      <c r="C5110">
        <f>INDEX(Categories!C:C,MATCH(D5110,Categories!D:D,0))</f>
        <v>6</v>
      </c>
      <c r="D5110" s="88" t="s">
        <v>34</v>
      </c>
      <c r="E5110">
        <v>0</v>
      </c>
    </row>
    <row r="5111" spans="1:5" x14ac:dyDescent="0.4">
      <c r="A5111" t="s">
        <v>835</v>
      </c>
      <c r="B5111" t="s">
        <v>836</v>
      </c>
      <c r="C5111">
        <f>INDEX(Categories!C:C,MATCH(D5111,Categories!D:D,0))</f>
        <v>7</v>
      </c>
      <c r="D5111" s="88" t="s">
        <v>35</v>
      </c>
      <c r="E5111">
        <v>0</v>
      </c>
    </row>
    <row r="5112" spans="1:5" x14ac:dyDescent="0.4">
      <c r="A5112" t="s">
        <v>835</v>
      </c>
      <c r="B5112" t="s">
        <v>836</v>
      </c>
      <c r="C5112">
        <f>INDEX(Categories!C:C,MATCH(D5112,Categories!D:D,0))</f>
        <v>10</v>
      </c>
      <c r="D5112" s="88" t="s">
        <v>38</v>
      </c>
      <c r="E5112">
        <v>0</v>
      </c>
    </row>
    <row r="5113" spans="1:5" x14ac:dyDescent="0.4">
      <c r="A5113" t="s">
        <v>835</v>
      </c>
      <c r="B5113" t="s">
        <v>836</v>
      </c>
      <c r="C5113">
        <f>INDEX(Categories!C:C,MATCH(D5113,Categories!D:D,0))</f>
        <v>15</v>
      </c>
      <c r="D5113" s="88" t="s">
        <v>42</v>
      </c>
      <c r="E5113">
        <v>0</v>
      </c>
    </row>
    <row r="5114" spans="1:5" x14ac:dyDescent="0.4">
      <c r="A5114" t="s">
        <v>835</v>
      </c>
      <c r="B5114" t="s">
        <v>836</v>
      </c>
      <c r="C5114">
        <f>INDEX(Categories!C:C,MATCH(D5114,Categories!D:D,0))</f>
        <v>16</v>
      </c>
      <c r="D5114" s="88" t="s">
        <v>45</v>
      </c>
      <c r="E5114">
        <v>0</v>
      </c>
    </row>
    <row r="5115" spans="1:5" x14ac:dyDescent="0.4">
      <c r="A5115" t="s">
        <v>835</v>
      </c>
      <c r="B5115" t="s">
        <v>836</v>
      </c>
      <c r="C5115">
        <f>INDEX(Categories!C:C,MATCH(D5115,Categories!D:D,0))</f>
        <v>17</v>
      </c>
      <c r="D5115" s="88" t="s">
        <v>46</v>
      </c>
      <c r="E5115">
        <v>0</v>
      </c>
    </row>
    <row r="5116" spans="1:5" x14ac:dyDescent="0.4">
      <c r="A5116" t="s">
        <v>835</v>
      </c>
      <c r="B5116" t="s">
        <v>836</v>
      </c>
      <c r="C5116">
        <f>INDEX(Categories!C:C,MATCH(D5116,Categories!D:D,0))</f>
        <v>18</v>
      </c>
      <c r="D5116" s="88" t="s">
        <v>47</v>
      </c>
      <c r="E5116">
        <v>0</v>
      </c>
    </row>
    <row r="5117" spans="1:5" x14ac:dyDescent="0.4">
      <c r="A5117" t="s">
        <v>835</v>
      </c>
      <c r="B5117" t="s">
        <v>836</v>
      </c>
      <c r="C5117">
        <f>INDEX(Categories!C:C,MATCH(D5117,Categories!D:D,0))</f>
        <v>20</v>
      </c>
      <c r="D5117" s="88" t="s">
        <v>49</v>
      </c>
      <c r="E5117">
        <v>0</v>
      </c>
    </row>
    <row r="5118" spans="1:5" x14ac:dyDescent="0.4">
      <c r="A5118" t="s">
        <v>835</v>
      </c>
      <c r="B5118" t="s">
        <v>836</v>
      </c>
      <c r="C5118">
        <f>INDEX(Categories!C:C,MATCH(D5118,Categories!D:D,0))</f>
        <v>21</v>
      </c>
      <c r="D5118" s="88" t="s">
        <v>50</v>
      </c>
      <c r="E5118">
        <v>0</v>
      </c>
    </row>
    <row r="5119" spans="1:5" x14ac:dyDescent="0.4">
      <c r="A5119" t="s">
        <v>835</v>
      </c>
      <c r="B5119" t="s">
        <v>836</v>
      </c>
      <c r="C5119">
        <f>INDEX(Categories!C:C,MATCH(D5119,Categories!D:D,0))</f>
        <v>22</v>
      </c>
      <c r="D5119" s="88" t="s">
        <v>51</v>
      </c>
      <c r="E5119">
        <v>0</v>
      </c>
    </row>
    <row r="5120" spans="1:5" x14ac:dyDescent="0.4">
      <c r="A5120" t="s">
        <v>835</v>
      </c>
      <c r="B5120" t="s">
        <v>836</v>
      </c>
      <c r="C5120">
        <f>INDEX(Categories!C:C,MATCH(D5120,Categories!D:D,0))</f>
        <v>23</v>
      </c>
      <c r="D5120" s="88" t="s">
        <v>52</v>
      </c>
      <c r="E5120">
        <v>0</v>
      </c>
    </row>
    <row r="5121" spans="1:5" x14ac:dyDescent="0.4">
      <c r="A5121" t="s">
        <v>835</v>
      </c>
      <c r="B5121" t="s">
        <v>836</v>
      </c>
      <c r="C5121">
        <f>INDEX(Categories!C:C,MATCH(D5121,Categories!D:D,0))</f>
        <v>24</v>
      </c>
      <c r="D5121" s="88" t="s">
        <v>53</v>
      </c>
      <c r="E5121">
        <v>0</v>
      </c>
    </row>
    <row r="5122" spans="1:5" x14ac:dyDescent="0.4">
      <c r="A5122" t="s">
        <v>835</v>
      </c>
      <c r="B5122" t="s">
        <v>836</v>
      </c>
      <c r="C5122">
        <f>INDEX(Categories!C:C,MATCH(D5122,Categories!D:D,0))</f>
        <v>25</v>
      </c>
      <c r="D5122" s="88" t="s">
        <v>56</v>
      </c>
      <c r="E5122">
        <v>0</v>
      </c>
    </row>
    <row r="5123" spans="1:5" x14ac:dyDescent="0.4">
      <c r="A5123" t="s">
        <v>835</v>
      </c>
      <c r="B5123" t="s">
        <v>836</v>
      </c>
      <c r="C5123">
        <f>INDEX(Categories!C:C,MATCH(D5123,Categories!D:D,0))</f>
        <v>5</v>
      </c>
      <c r="D5123" s="88" t="s">
        <v>32</v>
      </c>
      <c r="E5123">
        <v>0</v>
      </c>
    </row>
    <row r="5124" spans="1:5" x14ac:dyDescent="0.4">
      <c r="A5124" t="s">
        <v>835</v>
      </c>
      <c r="B5124" t="s">
        <v>836</v>
      </c>
      <c r="C5124">
        <f>INDEX(Categories!C:C,MATCH(D5124,Categories!D:D,0))</f>
        <v>8</v>
      </c>
      <c r="D5124" s="88" t="s">
        <v>36</v>
      </c>
      <c r="E5124">
        <v>0</v>
      </c>
    </row>
    <row r="5125" spans="1:5" x14ac:dyDescent="0.4">
      <c r="A5125" t="s">
        <v>835</v>
      </c>
      <c r="B5125" t="s">
        <v>836</v>
      </c>
      <c r="C5125">
        <f>INDEX(Categories!C:C,MATCH(D5125,Categories!D:D,0))</f>
        <v>9</v>
      </c>
      <c r="D5125" s="88" t="s">
        <v>37</v>
      </c>
      <c r="E5125">
        <v>0</v>
      </c>
    </row>
    <row r="5126" spans="1:5" x14ac:dyDescent="0.4">
      <c r="A5126" t="s">
        <v>835</v>
      </c>
      <c r="B5126" t="s">
        <v>836</v>
      </c>
      <c r="C5126">
        <f>INDEX(Categories!C:C,MATCH(D5126,Categories!D:D,0))</f>
        <v>11</v>
      </c>
      <c r="D5126" s="88" t="s">
        <v>601</v>
      </c>
      <c r="E5126">
        <v>0</v>
      </c>
    </row>
    <row r="5127" spans="1:5" x14ac:dyDescent="0.4">
      <c r="A5127" t="s">
        <v>835</v>
      </c>
      <c r="B5127" t="s">
        <v>836</v>
      </c>
      <c r="C5127">
        <f>INDEX(Categories!C:C,MATCH(D5127,Categories!D:D,0))</f>
        <v>12</v>
      </c>
      <c r="D5127" s="88" t="s">
        <v>602</v>
      </c>
      <c r="E5127">
        <v>0</v>
      </c>
    </row>
    <row r="5128" spans="1:5" x14ac:dyDescent="0.4">
      <c r="A5128" t="s">
        <v>835</v>
      </c>
      <c r="B5128" t="s">
        <v>836</v>
      </c>
      <c r="C5128">
        <f>INDEX(Categories!C:C,MATCH(D5128,Categories!D:D,0))</f>
        <v>13</v>
      </c>
      <c r="D5128" s="88" t="s">
        <v>604</v>
      </c>
      <c r="E5128">
        <v>0</v>
      </c>
    </row>
    <row r="5129" spans="1:5" x14ac:dyDescent="0.4">
      <c r="A5129" t="s">
        <v>835</v>
      </c>
      <c r="B5129" t="s">
        <v>836</v>
      </c>
      <c r="C5129">
        <f>INDEX(Categories!C:C,MATCH(D5129,Categories!D:D,0))</f>
        <v>14</v>
      </c>
      <c r="D5129" s="88" t="s">
        <v>41</v>
      </c>
      <c r="E5129">
        <v>0</v>
      </c>
    </row>
    <row r="5130" spans="1:5" x14ac:dyDescent="0.4">
      <c r="A5130" t="s">
        <v>835</v>
      </c>
      <c r="B5130" t="s">
        <v>836</v>
      </c>
      <c r="C5130">
        <f>INDEX(Categories!C:C,MATCH(D5130,Categories!D:D,0))</f>
        <v>19</v>
      </c>
      <c r="D5130" s="88" t="s">
        <v>48</v>
      </c>
      <c r="E5130">
        <v>0</v>
      </c>
    </row>
    <row r="5131" spans="1:5" x14ac:dyDescent="0.4">
      <c r="A5131" t="s">
        <v>835</v>
      </c>
      <c r="B5131" t="s">
        <v>836</v>
      </c>
      <c r="C5131">
        <f>INDEX(Categories!C:C,MATCH(D5131,Categories!D:D,0))</f>
        <v>26</v>
      </c>
      <c r="D5131" s="88" t="s">
        <v>57</v>
      </c>
      <c r="E5131">
        <v>0</v>
      </c>
    </row>
    <row r="5132" spans="1:5" x14ac:dyDescent="0.4">
      <c r="A5132" t="s">
        <v>835</v>
      </c>
      <c r="B5132" t="s">
        <v>836</v>
      </c>
      <c r="C5132">
        <f>INDEX(Categories!C:C,MATCH(D5132,Categories!D:D,0))</f>
        <v>27</v>
      </c>
      <c r="D5132" s="88" t="s">
        <v>58</v>
      </c>
      <c r="E5132">
        <v>0</v>
      </c>
    </row>
    <row r="5133" spans="1:5" x14ac:dyDescent="0.4">
      <c r="A5133" t="s">
        <v>835</v>
      </c>
      <c r="B5133" t="s">
        <v>836</v>
      </c>
      <c r="C5133">
        <f>INDEX(Categories!C:C,MATCH(D5133,Categories!D:D,0))</f>
        <v>28</v>
      </c>
      <c r="D5133" s="88" t="s">
        <v>59</v>
      </c>
      <c r="E5133">
        <v>0</v>
      </c>
    </row>
    <row r="5134" spans="1:5" x14ac:dyDescent="0.4">
      <c r="A5134" t="s">
        <v>835</v>
      </c>
      <c r="B5134" t="s">
        <v>836</v>
      </c>
      <c r="C5134">
        <f>INDEX(Categories!C:C,MATCH(D5134,Categories!D:D,0))</f>
        <v>29</v>
      </c>
      <c r="D5134" s="88" t="s">
        <v>92</v>
      </c>
      <c r="E5134">
        <v>0</v>
      </c>
    </row>
    <row r="5135" spans="1:5" x14ac:dyDescent="0.4">
      <c r="A5135" t="s">
        <v>837</v>
      </c>
      <c r="B5135" t="s">
        <v>838</v>
      </c>
      <c r="C5135">
        <f>INDEX(Categories!C:C,MATCH(D5135,Categories!D:D,0))</f>
        <v>1</v>
      </c>
      <c r="D5135" s="88" t="s">
        <v>595</v>
      </c>
      <c r="E5135">
        <v>120871</v>
      </c>
    </row>
    <row r="5136" spans="1:5" x14ac:dyDescent="0.4">
      <c r="A5136" t="s">
        <v>837</v>
      </c>
      <c r="B5136" t="s">
        <v>838</v>
      </c>
      <c r="C5136">
        <f>INDEX(Categories!C:C,MATCH(D5136,Categories!D:D,0))</f>
        <v>2</v>
      </c>
      <c r="D5136" s="88" t="s">
        <v>597</v>
      </c>
      <c r="E5136">
        <v>0</v>
      </c>
    </row>
    <row r="5137" spans="1:5" x14ac:dyDescent="0.4">
      <c r="A5137" t="s">
        <v>837</v>
      </c>
      <c r="B5137" t="s">
        <v>838</v>
      </c>
      <c r="C5137">
        <f>INDEX(Categories!C:C,MATCH(D5137,Categories!D:D,0))</f>
        <v>3</v>
      </c>
      <c r="D5137" s="88" t="s">
        <v>30</v>
      </c>
      <c r="E5137">
        <v>0</v>
      </c>
    </row>
    <row r="5138" spans="1:5" x14ac:dyDescent="0.4">
      <c r="A5138" t="s">
        <v>837</v>
      </c>
      <c r="B5138" t="s">
        <v>838</v>
      </c>
      <c r="C5138">
        <f>INDEX(Categories!C:C,MATCH(D5138,Categories!D:D,0))</f>
        <v>4</v>
      </c>
      <c r="D5138" s="88" t="s">
        <v>31</v>
      </c>
      <c r="E5138">
        <v>0</v>
      </c>
    </row>
    <row r="5139" spans="1:5" x14ac:dyDescent="0.4">
      <c r="A5139" t="s">
        <v>837</v>
      </c>
      <c r="B5139" t="s">
        <v>838</v>
      </c>
      <c r="C5139">
        <f>INDEX(Categories!C:C,MATCH(D5139,Categories!D:D,0))</f>
        <v>6</v>
      </c>
      <c r="D5139" s="88" t="s">
        <v>34</v>
      </c>
      <c r="E5139">
        <v>0</v>
      </c>
    </row>
    <row r="5140" spans="1:5" x14ac:dyDescent="0.4">
      <c r="A5140" t="s">
        <v>837</v>
      </c>
      <c r="B5140" t="s">
        <v>838</v>
      </c>
      <c r="C5140">
        <f>INDEX(Categories!C:C,MATCH(D5140,Categories!D:D,0))</f>
        <v>7</v>
      </c>
      <c r="D5140" s="88" t="s">
        <v>35</v>
      </c>
      <c r="E5140">
        <v>174656</v>
      </c>
    </row>
    <row r="5141" spans="1:5" x14ac:dyDescent="0.4">
      <c r="A5141" t="s">
        <v>837</v>
      </c>
      <c r="B5141" t="s">
        <v>838</v>
      </c>
      <c r="C5141">
        <f>INDEX(Categories!C:C,MATCH(D5141,Categories!D:D,0))</f>
        <v>10</v>
      </c>
      <c r="D5141" s="88" t="s">
        <v>38</v>
      </c>
      <c r="E5141">
        <v>15002</v>
      </c>
    </row>
    <row r="5142" spans="1:5" x14ac:dyDescent="0.4">
      <c r="A5142" t="s">
        <v>837</v>
      </c>
      <c r="B5142" t="s">
        <v>838</v>
      </c>
      <c r="C5142">
        <f>INDEX(Categories!C:C,MATCH(D5142,Categories!D:D,0))</f>
        <v>15</v>
      </c>
      <c r="D5142" s="88" t="s">
        <v>42</v>
      </c>
      <c r="E5142">
        <v>0</v>
      </c>
    </row>
    <row r="5143" spans="1:5" x14ac:dyDescent="0.4">
      <c r="A5143" t="s">
        <v>837</v>
      </c>
      <c r="B5143" t="s">
        <v>838</v>
      </c>
      <c r="C5143">
        <f>INDEX(Categories!C:C,MATCH(D5143,Categories!D:D,0))</f>
        <v>16</v>
      </c>
      <c r="D5143" s="88" t="s">
        <v>45</v>
      </c>
      <c r="E5143">
        <v>0</v>
      </c>
    </row>
    <row r="5144" spans="1:5" x14ac:dyDescent="0.4">
      <c r="A5144" t="s">
        <v>837</v>
      </c>
      <c r="B5144" t="s">
        <v>838</v>
      </c>
      <c r="C5144">
        <f>INDEX(Categories!C:C,MATCH(D5144,Categories!D:D,0))</f>
        <v>17</v>
      </c>
      <c r="D5144" s="88" t="s">
        <v>46</v>
      </c>
      <c r="E5144">
        <v>0</v>
      </c>
    </row>
    <row r="5145" spans="1:5" x14ac:dyDescent="0.4">
      <c r="A5145" t="s">
        <v>837</v>
      </c>
      <c r="B5145" t="s">
        <v>838</v>
      </c>
      <c r="C5145">
        <f>INDEX(Categories!C:C,MATCH(D5145,Categories!D:D,0))</f>
        <v>18</v>
      </c>
      <c r="D5145" s="88" t="s">
        <v>47</v>
      </c>
      <c r="E5145">
        <v>0</v>
      </c>
    </row>
    <row r="5146" spans="1:5" x14ac:dyDescent="0.4">
      <c r="A5146" t="s">
        <v>837</v>
      </c>
      <c r="B5146" t="s">
        <v>838</v>
      </c>
      <c r="C5146">
        <f>INDEX(Categories!C:C,MATCH(D5146,Categories!D:D,0))</f>
        <v>20</v>
      </c>
      <c r="D5146" s="88" t="s">
        <v>49</v>
      </c>
      <c r="E5146">
        <v>0</v>
      </c>
    </row>
    <row r="5147" spans="1:5" x14ac:dyDescent="0.4">
      <c r="A5147" t="s">
        <v>837</v>
      </c>
      <c r="B5147" t="s">
        <v>838</v>
      </c>
      <c r="C5147">
        <f>INDEX(Categories!C:C,MATCH(D5147,Categories!D:D,0))</f>
        <v>21</v>
      </c>
      <c r="D5147" s="88" t="s">
        <v>50</v>
      </c>
      <c r="E5147">
        <v>0</v>
      </c>
    </row>
    <row r="5148" spans="1:5" x14ac:dyDescent="0.4">
      <c r="A5148" t="s">
        <v>837</v>
      </c>
      <c r="B5148" t="s">
        <v>838</v>
      </c>
      <c r="C5148">
        <f>INDEX(Categories!C:C,MATCH(D5148,Categories!D:D,0))</f>
        <v>22</v>
      </c>
      <c r="D5148" s="88" t="s">
        <v>51</v>
      </c>
      <c r="E5148">
        <v>8212</v>
      </c>
    </row>
    <row r="5149" spans="1:5" x14ac:dyDescent="0.4">
      <c r="A5149" t="s">
        <v>837</v>
      </c>
      <c r="B5149" t="s">
        <v>838</v>
      </c>
      <c r="C5149">
        <f>INDEX(Categories!C:C,MATCH(D5149,Categories!D:D,0))</f>
        <v>23</v>
      </c>
      <c r="D5149" s="88" t="s">
        <v>52</v>
      </c>
      <c r="E5149">
        <v>0</v>
      </c>
    </row>
    <row r="5150" spans="1:5" x14ac:dyDescent="0.4">
      <c r="A5150" t="s">
        <v>837</v>
      </c>
      <c r="B5150" t="s">
        <v>838</v>
      </c>
      <c r="C5150">
        <f>INDEX(Categories!C:C,MATCH(D5150,Categories!D:D,0))</f>
        <v>24</v>
      </c>
      <c r="D5150" s="88" t="s">
        <v>53</v>
      </c>
      <c r="E5150">
        <v>0</v>
      </c>
    </row>
    <row r="5151" spans="1:5" x14ac:dyDescent="0.4">
      <c r="A5151" t="s">
        <v>837</v>
      </c>
      <c r="B5151" t="s">
        <v>838</v>
      </c>
      <c r="C5151">
        <f>INDEX(Categories!C:C,MATCH(D5151,Categories!D:D,0))</f>
        <v>25</v>
      </c>
      <c r="D5151" s="88" t="s">
        <v>56</v>
      </c>
      <c r="E5151">
        <v>23908</v>
      </c>
    </row>
    <row r="5152" spans="1:5" x14ac:dyDescent="0.4">
      <c r="A5152" t="s">
        <v>837</v>
      </c>
      <c r="B5152" t="s">
        <v>838</v>
      </c>
      <c r="C5152">
        <f>INDEX(Categories!C:C,MATCH(D5152,Categories!D:D,0))</f>
        <v>5</v>
      </c>
      <c r="D5152" s="88" t="s">
        <v>32</v>
      </c>
      <c r="E5152">
        <v>128975</v>
      </c>
    </row>
    <row r="5153" spans="1:5" x14ac:dyDescent="0.4">
      <c r="A5153" t="s">
        <v>837</v>
      </c>
      <c r="B5153" t="s">
        <v>838</v>
      </c>
      <c r="C5153">
        <f>INDEX(Categories!C:C,MATCH(D5153,Categories!D:D,0))</f>
        <v>8</v>
      </c>
      <c r="D5153" s="88" t="s">
        <v>36</v>
      </c>
      <c r="E5153">
        <v>0</v>
      </c>
    </row>
    <row r="5154" spans="1:5" x14ac:dyDescent="0.4">
      <c r="A5154" t="s">
        <v>837</v>
      </c>
      <c r="B5154" t="s">
        <v>838</v>
      </c>
      <c r="C5154">
        <f>INDEX(Categories!C:C,MATCH(D5154,Categories!D:D,0))</f>
        <v>9</v>
      </c>
      <c r="D5154" s="88" t="s">
        <v>37</v>
      </c>
      <c r="E5154">
        <v>0</v>
      </c>
    </row>
    <row r="5155" spans="1:5" x14ac:dyDescent="0.4">
      <c r="A5155" t="s">
        <v>837</v>
      </c>
      <c r="B5155" t="s">
        <v>838</v>
      </c>
      <c r="C5155">
        <f>INDEX(Categories!C:C,MATCH(D5155,Categories!D:D,0))</f>
        <v>11</v>
      </c>
      <c r="D5155" s="88" t="s">
        <v>601</v>
      </c>
      <c r="E5155">
        <v>0</v>
      </c>
    </row>
    <row r="5156" spans="1:5" x14ac:dyDescent="0.4">
      <c r="A5156" t="s">
        <v>837</v>
      </c>
      <c r="B5156" t="s">
        <v>838</v>
      </c>
      <c r="C5156">
        <f>INDEX(Categories!C:C,MATCH(D5156,Categories!D:D,0))</f>
        <v>12</v>
      </c>
      <c r="D5156" s="88" t="s">
        <v>602</v>
      </c>
      <c r="E5156">
        <v>0</v>
      </c>
    </row>
    <row r="5157" spans="1:5" x14ac:dyDescent="0.4">
      <c r="A5157" t="s">
        <v>837</v>
      </c>
      <c r="B5157" t="s">
        <v>838</v>
      </c>
      <c r="C5157">
        <f>INDEX(Categories!C:C,MATCH(D5157,Categories!D:D,0))</f>
        <v>13</v>
      </c>
      <c r="D5157" s="88" t="s">
        <v>604</v>
      </c>
      <c r="E5157">
        <v>0</v>
      </c>
    </row>
    <row r="5158" spans="1:5" x14ac:dyDescent="0.4">
      <c r="A5158" t="s">
        <v>837</v>
      </c>
      <c r="B5158" t="s">
        <v>838</v>
      </c>
      <c r="C5158">
        <f>INDEX(Categories!C:C,MATCH(D5158,Categories!D:D,0))</f>
        <v>14</v>
      </c>
      <c r="D5158" s="88" t="s">
        <v>41</v>
      </c>
      <c r="E5158">
        <v>0</v>
      </c>
    </row>
    <row r="5159" spans="1:5" x14ac:dyDescent="0.4">
      <c r="A5159" t="s">
        <v>837</v>
      </c>
      <c r="B5159" t="s">
        <v>838</v>
      </c>
      <c r="C5159">
        <f>INDEX(Categories!C:C,MATCH(D5159,Categories!D:D,0))</f>
        <v>19</v>
      </c>
      <c r="D5159" s="88" t="s">
        <v>48</v>
      </c>
      <c r="E5159">
        <v>0</v>
      </c>
    </row>
    <row r="5160" spans="1:5" x14ac:dyDescent="0.4">
      <c r="A5160" t="s">
        <v>837</v>
      </c>
      <c r="B5160" t="s">
        <v>838</v>
      </c>
      <c r="C5160">
        <f>INDEX(Categories!C:C,MATCH(D5160,Categories!D:D,0))</f>
        <v>26</v>
      </c>
      <c r="D5160" s="88" t="s">
        <v>57</v>
      </c>
      <c r="E5160">
        <v>0</v>
      </c>
    </row>
    <row r="5161" spans="1:5" x14ac:dyDescent="0.4">
      <c r="A5161" t="s">
        <v>837</v>
      </c>
      <c r="B5161" t="s">
        <v>838</v>
      </c>
      <c r="C5161">
        <f>INDEX(Categories!C:C,MATCH(D5161,Categories!D:D,0))</f>
        <v>27</v>
      </c>
      <c r="D5161" s="88" t="s">
        <v>58</v>
      </c>
      <c r="E5161">
        <v>0</v>
      </c>
    </row>
    <row r="5162" spans="1:5" x14ac:dyDescent="0.4">
      <c r="A5162" t="s">
        <v>837</v>
      </c>
      <c r="B5162" t="s">
        <v>838</v>
      </c>
      <c r="C5162">
        <f>INDEX(Categories!C:C,MATCH(D5162,Categories!D:D,0))</f>
        <v>28</v>
      </c>
      <c r="D5162" s="88" t="s">
        <v>59</v>
      </c>
      <c r="E5162">
        <v>0</v>
      </c>
    </row>
    <row r="5163" spans="1:5" x14ac:dyDescent="0.4">
      <c r="A5163" t="s">
        <v>837</v>
      </c>
      <c r="B5163" t="s">
        <v>838</v>
      </c>
      <c r="C5163">
        <f>INDEX(Categories!C:C,MATCH(D5163,Categories!D:D,0))</f>
        <v>29</v>
      </c>
      <c r="D5163" s="88" t="s">
        <v>92</v>
      </c>
      <c r="E5163">
        <v>0</v>
      </c>
    </row>
    <row r="5164" spans="1:5" x14ac:dyDescent="0.4">
      <c r="A5164" t="s">
        <v>839</v>
      </c>
      <c r="B5164" t="s">
        <v>840</v>
      </c>
      <c r="C5164">
        <f>INDEX(Categories!C:C,MATCH(D5164,Categories!D:D,0))</f>
        <v>1</v>
      </c>
      <c r="D5164" s="88" t="s">
        <v>595</v>
      </c>
      <c r="E5164">
        <v>37212</v>
      </c>
    </row>
    <row r="5165" spans="1:5" x14ac:dyDescent="0.4">
      <c r="A5165" t="s">
        <v>839</v>
      </c>
      <c r="B5165" t="s">
        <v>840</v>
      </c>
      <c r="C5165">
        <f>INDEX(Categories!C:C,MATCH(D5165,Categories!D:D,0))</f>
        <v>2</v>
      </c>
      <c r="D5165" s="88" t="s">
        <v>597</v>
      </c>
      <c r="E5165">
        <v>0</v>
      </c>
    </row>
    <row r="5166" spans="1:5" x14ac:dyDescent="0.4">
      <c r="A5166" t="s">
        <v>839</v>
      </c>
      <c r="B5166" t="s">
        <v>840</v>
      </c>
      <c r="C5166">
        <f>INDEX(Categories!C:C,MATCH(D5166,Categories!D:D,0))</f>
        <v>3</v>
      </c>
      <c r="D5166" s="88" t="s">
        <v>30</v>
      </c>
      <c r="E5166">
        <v>0</v>
      </c>
    </row>
    <row r="5167" spans="1:5" x14ac:dyDescent="0.4">
      <c r="A5167" t="s">
        <v>839</v>
      </c>
      <c r="B5167" t="s">
        <v>840</v>
      </c>
      <c r="C5167">
        <f>INDEX(Categories!C:C,MATCH(D5167,Categories!D:D,0))</f>
        <v>4</v>
      </c>
      <c r="D5167" s="88" t="s">
        <v>31</v>
      </c>
      <c r="E5167">
        <v>0</v>
      </c>
    </row>
    <row r="5168" spans="1:5" x14ac:dyDescent="0.4">
      <c r="A5168" t="s">
        <v>839</v>
      </c>
      <c r="B5168" t="s">
        <v>840</v>
      </c>
      <c r="C5168">
        <f>INDEX(Categories!C:C,MATCH(D5168,Categories!D:D,0))</f>
        <v>6</v>
      </c>
      <c r="D5168" s="88" t="s">
        <v>34</v>
      </c>
      <c r="E5168">
        <v>2500</v>
      </c>
    </row>
    <row r="5169" spans="1:5" x14ac:dyDescent="0.4">
      <c r="A5169" t="s">
        <v>839</v>
      </c>
      <c r="B5169" t="s">
        <v>840</v>
      </c>
      <c r="C5169">
        <f>INDEX(Categories!C:C,MATCH(D5169,Categories!D:D,0))</f>
        <v>7</v>
      </c>
      <c r="D5169" s="88" t="s">
        <v>35</v>
      </c>
      <c r="E5169">
        <v>54450</v>
      </c>
    </row>
    <row r="5170" spans="1:5" x14ac:dyDescent="0.4">
      <c r="A5170" t="s">
        <v>839</v>
      </c>
      <c r="B5170" t="s">
        <v>840</v>
      </c>
      <c r="C5170">
        <f>INDEX(Categories!C:C,MATCH(D5170,Categories!D:D,0))</f>
        <v>10</v>
      </c>
      <c r="D5170" s="88" t="s">
        <v>38</v>
      </c>
      <c r="E5170">
        <v>64810</v>
      </c>
    </row>
    <row r="5171" spans="1:5" x14ac:dyDescent="0.4">
      <c r="A5171" t="s">
        <v>839</v>
      </c>
      <c r="B5171" t="s">
        <v>840</v>
      </c>
      <c r="C5171">
        <f>INDEX(Categories!C:C,MATCH(D5171,Categories!D:D,0))</f>
        <v>15</v>
      </c>
      <c r="D5171" s="88" t="s">
        <v>42</v>
      </c>
      <c r="E5171">
        <v>0</v>
      </c>
    </row>
    <row r="5172" spans="1:5" x14ac:dyDescent="0.4">
      <c r="A5172" t="s">
        <v>839</v>
      </c>
      <c r="B5172" t="s">
        <v>840</v>
      </c>
      <c r="C5172">
        <f>INDEX(Categories!C:C,MATCH(D5172,Categories!D:D,0))</f>
        <v>16</v>
      </c>
      <c r="D5172" s="88" t="s">
        <v>45</v>
      </c>
      <c r="E5172">
        <v>16000</v>
      </c>
    </row>
    <row r="5173" spans="1:5" x14ac:dyDescent="0.4">
      <c r="A5173" t="s">
        <v>839</v>
      </c>
      <c r="B5173" t="s">
        <v>840</v>
      </c>
      <c r="C5173">
        <f>INDEX(Categories!C:C,MATCH(D5173,Categories!D:D,0))</f>
        <v>17</v>
      </c>
      <c r="D5173" s="88" t="s">
        <v>46</v>
      </c>
      <c r="E5173">
        <v>0</v>
      </c>
    </row>
    <row r="5174" spans="1:5" x14ac:dyDescent="0.4">
      <c r="A5174" t="s">
        <v>839</v>
      </c>
      <c r="B5174" t="s">
        <v>840</v>
      </c>
      <c r="C5174">
        <f>INDEX(Categories!C:C,MATCH(D5174,Categories!D:D,0))</f>
        <v>18</v>
      </c>
      <c r="D5174" s="88" t="s">
        <v>47</v>
      </c>
      <c r="E5174">
        <v>0</v>
      </c>
    </row>
    <row r="5175" spans="1:5" x14ac:dyDescent="0.4">
      <c r="A5175" t="s">
        <v>839</v>
      </c>
      <c r="B5175" t="s">
        <v>840</v>
      </c>
      <c r="C5175">
        <f>INDEX(Categories!C:C,MATCH(D5175,Categories!D:D,0))</f>
        <v>20</v>
      </c>
      <c r="D5175" s="88" t="s">
        <v>49</v>
      </c>
      <c r="E5175">
        <v>0</v>
      </c>
    </row>
    <row r="5176" spans="1:5" x14ac:dyDescent="0.4">
      <c r="A5176" t="s">
        <v>839</v>
      </c>
      <c r="B5176" t="s">
        <v>840</v>
      </c>
      <c r="C5176">
        <f>INDEX(Categories!C:C,MATCH(D5176,Categories!D:D,0))</f>
        <v>21</v>
      </c>
      <c r="D5176" s="88" t="s">
        <v>50</v>
      </c>
      <c r="E5176">
        <v>0</v>
      </c>
    </row>
    <row r="5177" spans="1:5" x14ac:dyDescent="0.4">
      <c r="A5177" t="s">
        <v>839</v>
      </c>
      <c r="B5177" t="s">
        <v>840</v>
      </c>
      <c r="C5177">
        <f>INDEX(Categories!C:C,MATCH(D5177,Categories!D:D,0))</f>
        <v>22</v>
      </c>
      <c r="D5177" s="88" t="s">
        <v>51</v>
      </c>
      <c r="E5177">
        <v>10748</v>
      </c>
    </row>
    <row r="5178" spans="1:5" x14ac:dyDescent="0.4">
      <c r="A5178" t="s">
        <v>839</v>
      </c>
      <c r="B5178" t="s">
        <v>840</v>
      </c>
      <c r="C5178">
        <f>INDEX(Categories!C:C,MATCH(D5178,Categories!D:D,0))</f>
        <v>23</v>
      </c>
      <c r="D5178" s="88" t="s">
        <v>52</v>
      </c>
      <c r="E5178">
        <v>0</v>
      </c>
    </row>
    <row r="5179" spans="1:5" x14ac:dyDescent="0.4">
      <c r="A5179" t="s">
        <v>839</v>
      </c>
      <c r="B5179" t="s">
        <v>840</v>
      </c>
      <c r="C5179">
        <f>INDEX(Categories!C:C,MATCH(D5179,Categories!D:D,0))</f>
        <v>24</v>
      </c>
      <c r="D5179" s="88" t="s">
        <v>53</v>
      </c>
      <c r="E5179">
        <v>0</v>
      </c>
    </row>
    <row r="5180" spans="1:5" x14ac:dyDescent="0.4">
      <c r="A5180" t="s">
        <v>839</v>
      </c>
      <c r="B5180" t="s">
        <v>840</v>
      </c>
      <c r="C5180">
        <f>INDEX(Categories!C:C,MATCH(D5180,Categories!D:D,0))</f>
        <v>25</v>
      </c>
      <c r="D5180" s="88" t="s">
        <v>56</v>
      </c>
      <c r="E5180">
        <v>0</v>
      </c>
    </row>
    <row r="5181" spans="1:5" x14ac:dyDescent="0.4">
      <c r="A5181" t="s">
        <v>839</v>
      </c>
      <c r="B5181" t="s">
        <v>840</v>
      </c>
      <c r="C5181">
        <f>INDEX(Categories!C:C,MATCH(D5181,Categories!D:D,0))</f>
        <v>5</v>
      </c>
      <c r="D5181" s="88" t="s">
        <v>32</v>
      </c>
      <c r="E5181">
        <v>104735</v>
      </c>
    </row>
    <row r="5182" spans="1:5" x14ac:dyDescent="0.4">
      <c r="A5182" t="s">
        <v>839</v>
      </c>
      <c r="B5182" t="s">
        <v>840</v>
      </c>
      <c r="C5182">
        <f>INDEX(Categories!C:C,MATCH(D5182,Categories!D:D,0))</f>
        <v>8</v>
      </c>
      <c r="D5182" s="88" t="s">
        <v>36</v>
      </c>
      <c r="E5182">
        <v>15000</v>
      </c>
    </row>
    <row r="5183" spans="1:5" x14ac:dyDescent="0.4">
      <c r="A5183" t="s">
        <v>839</v>
      </c>
      <c r="B5183" t="s">
        <v>840</v>
      </c>
      <c r="C5183">
        <f>INDEX(Categories!C:C,MATCH(D5183,Categories!D:D,0))</f>
        <v>9</v>
      </c>
      <c r="D5183" s="88" t="s">
        <v>37</v>
      </c>
      <c r="E5183">
        <v>0</v>
      </c>
    </row>
    <row r="5184" spans="1:5" x14ac:dyDescent="0.4">
      <c r="A5184" t="s">
        <v>839</v>
      </c>
      <c r="B5184" t="s">
        <v>840</v>
      </c>
      <c r="C5184">
        <f>INDEX(Categories!C:C,MATCH(D5184,Categories!D:D,0))</f>
        <v>11</v>
      </c>
      <c r="D5184" s="88" t="s">
        <v>601</v>
      </c>
      <c r="E5184">
        <v>0</v>
      </c>
    </row>
    <row r="5185" spans="1:5" x14ac:dyDescent="0.4">
      <c r="A5185" t="s">
        <v>839</v>
      </c>
      <c r="B5185" t="s">
        <v>840</v>
      </c>
      <c r="C5185">
        <f>INDEX(Categories!C:C,MATCH(D5185,Categories!D:D,0))</f>
        <v>12</v>
      </c>
      <c r="D5185" s="88" t="s">
        <v>602</v>
      </c>
      <c r="E5185">
        <v>0</v>
      </c>
    </row>
    <row r="5186" spans="1:5" x14ac:dyDescent="0.4">
      <c r="A5186" t="s">
        <v>839</v>
      </c>
      <c r="B5186" t="s">
        <v>840</v>
      </c>
      <c r="C5186">
        <f>INDEX(Categories!C:C,MATCH(D5186,Categories!D:D,0))</f>
        <v>13</v>
      </c>
      <c r="D5186" s="88" t="s">
        <v>604</v>
      </c>
      <c r="E5186">
        <v>0</v>
      </c>
    </row>
    <row r="5187" spans="1:5" x14ac:dyDescent="0.4">
      <c r="A5187" t="s">
        <v>839</v>
      </c>
      <c r="B5187" t="s">
        <v>840</v>
      </c>
      <c r="C5187">
        <f>INDEX(Categories!C:C,MATCH(D5187,Categories!D:D,0))</f>
        <v>14</v>
      </c>
      <c r="D5187" s="88" t="s">
        <v>41</v>
      </c>
      <c r="E5187">
        <v>0</v>
      </c>
    </row>
    <row r="5188" spans="1:5" x14ac:dyDescent="0.4">
      <c r="A5188" t="s">
        <v>839</v>
      </c>
      <c r="B5188" t="s">
        <v>840</v>
      </c>
      <c r="C5188">
        <f>INDEX(Categories!C:C,MATCH(D5188,Categories!D:D,0))</f>
        <v>19</v>
      </c>
      <c r="D5188" s="88" t="s">
        <v>48</v>
      </c>
      <c r="E5188">
        <v>10000</v>
      </c>
    </row>
    <row r="5189" spans="1:5" x14ac:dyDescent="0.4">
      <c r="A5189" t="s">
        <v>839</v>
      </c>
      <c r="B5189" t="s">
        <v>840</v>
      </c>
      <c r="C5189">
        <f>INDEX(Categories!C:C,MATCH(D5189,Categories!D:D,0))</f>
        <v>26</v>
      </c>
      <c r="D5189" s="88" t="s">
        <v>57</v>
      </c>
      <c r="E5189">
        <v>16000</v>
      </c>
    </row>
    <row r="5190" spans="1:5" x14ac:dyDescent="0.4">
      <c r="A5190" t="s">
        <v>839</v>
      </c>
      <c r="B5190" t="s">
        <v>840</v>
      </c>
      <c r="C5190">
        <f>INDEX(Categories!C:C,MATCH(D5190,Categories!D:D,0))</f>
        <v>27</v>
      </c>
      <c r="D5190" s="88" t="s">
        <v>58</v>
      </c>
      <c r="E5190">
        <v>0</v>
      </c>
    </row>
    <row r="5191" spans="1:5" x14ac:dyDescent="0.4">
      <c r="A5191" t="s">
        <v>839</v>
      </c>
      <c r="B5191" t="s">
        <v>840</v>
      </c>
      <c r="C5191">
        <f>INDEX(Categories!C:C,MATCH(D5191,Categories!D:D,0))</f>
        <v>28</v>
      </c>
      <c r="D5191" s="88" t="s">
        <v>59</v>
      </c>
      <c r="E5191">
        <v>0</v>
      </c>
    </row>
    <row r="5192" spans="1:5" x14ac:dyDescent="0.4">
      <c r="A5192" t="s">
        <v>839</v>
      </c>
      <c r="B5192" t="s">
        <v>840</v>
      </c>
      <c r="C5192">
        <f>INDEX(Categories!C:C,MATCH(D5192,Categories!D:D,0))</f>
        <v>29</v>
      </c>
      <c r="D5192" s="88" t="s">
        <v>92</v>
      </c>
      <c r="E5192">
        <v>0</v>
      </c>
    </row>
    <row r="5193" spans="1:5" x14ac:dyDescent="0.4">
      <c r="A5193" t="s">
        <v>324</v>
      </c>
      <c r="B5193" t="s">
        <v>323</v>
      </c>
      <c r="C5193">
        <f>INDEX(Categories!C:C,MATCH(D5193,Categories!D:D,0))</f>
        <v>1</v>
      </c>
      <c r="D5193" s="88" t="s">
        <v>595</v>
      </c>
      <c r="E5193">
        <v>56000</v>
      </c>
    </row>
    <row r="5194" spans="1:5" x14ac:dyDescent="0.4">
      <c r="A5194" t="s">
        <v>324</v>
      </c>
      <c r="B5194" t="s">
        <v>323</v>
      </c>
      <c r="C5194">
        <f>INDEX(Categories!C:C,MATCH(D5194,Categories!D:D,0))</f>
        <v>2</v>
      </c>
      <c r="D5194" s="88" t="s">
        <v>597</v>
      </c>
      <c r="E5194">
        <v>0</v>
      </c>
    </row>
    <row r="5195" spans="1:5" x14ac:dyDescent="0.4">
      <c r="A5195" t="s">
        <v>324</v>
      </c>
      <c r="B5195" t="s">
        <v>323</v>
      </c>
      <c r="C5195">
        <f>INDEX(Categories!C:C,MATCH(D5195,Categories!D:D,0))</f>
        <v>3</v>
      </c>
      <c r="D5195" s="88" t="s">
        <v>30</v>
      </c>
      <c r="E5195">
        <v>0</v>
      </c>
    </row>
    <row r="5196" spans="1:5" x14ac:dyDescent="0.4">
      <c r="A5196" t="s">
        <v>324</v>
      </c>
      <c r="B5196" t="s">
        <v>323</v>
      </c>
      <c r="C5196">
        <f>INDEX(Categories!C:C,MATCH(D5196,Categories!D:D,0))</f>
        <v>4</v>
      </c>
      <c r="D5196" s="88" t="s">
        <v>31</v>
      </c>
      <c r="E5196">
        <v>0</v>
      </c>
    </row>
    <row r="5197" spans="1:5" x14ac:dyDescent="0.4">
      <c r="A5197" t="s">
        <v>324</v>
      </c>
      <c r="B5197" t="s">
        <v>323</v>
      </c>
      <c r="C5197">
        <f>INDEX(Categories!C:C,MATCH(D5197,Categories!D:D,0))</f>
        <v>6</v>
      </c>
      <c r="D5197" s="88" t="s">
        <v>34</v>
      </c>
      <c r="E5197">
        <v>2400</v>
      </c>
    </row>
    <row r="5198" spans="1:5" x14ac:dyDescent="0.4">
      <c r="A5198" t="s">
        <v>324</v>
      </c>
      <c r="B5198" t="s">
        <v>323</v>
      </c>
      <c r="C5198">
        <f>INDEX(Categories!C:C,MATCH(D5198,Categories!D:D,0))</f>
        <v>7</v>
      </c>
      <c r="D5198" s="88" t="s">
        <v>35</v>
      </c>
      <c r="E5198">
        <v>46000</v>
      </c>
    </row>
    <row r="5199" spans="1:5" x14ac:dyDescent="0.4">
      <c r="A5199" t="s">
        <v>324</v>
      </c>
      <c r="B5199" t="s">
        <v>323</v>
      </c>
      <c r="C5199">
        <f>INDEX(Categories!C:C,MATCH(D5199,Categories!D:D,0))</f>
        <v>10</v>
      </c>
      <c r="D5199" s="88" t="s">
        <v>38</v>
      </c>
      <c r="E5199">
        <v>6000</v>
      </c>
    </row>
    <row r="5200" spans="1:5" x14ac:dyDescent="0.4">
      <c r="A5200" t="s">
        <v>324</v>
      </c>
      <c r="B5200" t="s">
        <v>323</v>
      </c>
      <c r="C5200">
        <f>INDEX(Categories!C:C,MATCH(D5200,Categories!D:D,0))</f>
        <v>15</v>
      </c>
      <c r="D5200" s="88" t="s">
        <v>42</v>
      </c>
      <c r="E5200">
        <v>0</v>
      </c>
    </row>
    <row r="5201" spans="1:5" x14ac:dyDescent="0.4">
      <c r="A5201" t="s">
        <v>324</v>
      </c>
      <c r="B5201" t="s">
        <v>323</v>
      </c>
      <c r="C5201">
        <f>INDEX(Categories!C:C,MATCH(D5201,Categories!D:D,0))</f>
        <v>16</v>
      </c>
      <c r="D5201" s="88" t="s">
        <v>45</v>
      </c>
      <c r="E5201">
        <v>0</v>
      </c>
    </row>
    <row r="5202" spans="1:5" x14ac:dyDescent="0.4">
      <c r="A5202" t="s">
        <v>324</v>
      </c>
      <c r="B5202" t="s">
        <v>323</v>
      </c>
      <c r="C5202">
        <f>INDEX(Categories!C:C,MATCH(D5202,Categories!D:D,0))</f>
        <v>17</v>
      </c>
      <c r="D5202" s="88" t="s">
        <v>46</v>
      </c>
      <c r="E5202">
        <v>0</v>
      </c>
    </row>
    <row r="5203" spans="1:5" x14ac:dyDescent="0.4">
      <c r="A5203" t="s">
        <v>324</v>
      </c>
      <c r="B5203" t="s">
        <v>323</v>
      </c>
      <c r="C5203">
        <f>INDEX(Categories!C:C,MATCH(D5203,Categories!D:D,0))</f>
        <v>18</v>
      </c>
      <c r="D5203" s="88" t="s">
        <v>47</v>
      </c>
      <c r="E5203">
        <v>0</v>
      </c>
    </row>
    <row r="5204" spans="1:5" x14ac:dyDescent="0.4">
      <c r="A5204" t="s">
        <v>324</v>
      </c>
      <c r="B5204" t="s">
        <v>323</v>
      </c>
      <c r="C5204">
        <f>INDEX(Categories!C:C,MATCH(D5204,Categories!D:D,0))</f>
        <v>20</v>
      </c>
      <c r="D5204" s="88" t="s">
        <v>49</v>
      </c>
      <c r="E5204">
        <v>0</v>
      </c>
    </row>
    <row r="5205" spans="1:5" x14ac:dyDescent="0.4">
      <c r="A5205" t="s">
        <v>324</v>
      </c>
      <c r="B5205" t="s">
        <v>323</v>
      </c>
      <c r="C5205">
        <f>INDEX(Categories!C:C,MATCH(D5205,Categories!D:D,0))</f>
        <v>21</v>
      </c>
      <c r="D5205" s="88" t="s">
        <v>50</v>
      </c>
      <c r="E5205">
        <v>0</v>
      </c>
    </row>
    <row r="5206" spans="1:5" x14ac:dyDescent="0.4">
      <c r="A5206" t="s">
        <v>324</v>
      </c>
      <c r="B5206" t="s">
        <v>323</v>
      </c>
      <c r="C5206">
        <f>INDEX(Categories!C:C,MATCH(D5206,Categories!D:D,0))</f>
        <v>22</v>
      </c>
      <c r="D5206" s="88" t="s">
        <v>51</v>
      </c>
      <c r="E5206">
        <v>0</v>
      </c>
    </row>
    <row r="5207" spans="1:5" x14ac:dyDescent="0.4">
      <c r="A5207" t="s">
        <v>324</v>
      </c>
      <c r="B5207" t="s">
        <v>323</v>
      </c>
      <c r="C5207">
        <f>INDEX(Categories!C:C,MATCH(D5207,Categories!D:D,0))</f>
        <v>23</v>
      </c>
      <c r="D5207" s="88" t="s">
        <v>52</v>
      </c>
      <c r="E5207">
        <v>0</v>
      </c>
    </row>
    <row r="5208" spans="1:5" x14ac:dyDescent="0.4">
      <c r="A5208" t="s">
        <v>324</v>
      </c>
      <c r="B5208" t="s">
        <v>323</v>
      </c>
      <c r="C5208">
        <f>INDEX(Categories!C:C,MATCH(D5208,Categories!D:D,0))</f>
        <v>24</v>
      </c>
      <c r="D5208" s="88" t="s">
        <v>53</v>
      </c>
      <c r="E5208">
        <v>0</v>
      </c>
    </row>
    <row r="5209" spans="1:5" x14ac:dyDescent="0.4">
      <c r="A5209" t="s">
        <v>324</v>
      </c>
      <c r="B5209" t="s">
        <v>323</v>
      </c>
      <c r="C5209">
        <f>INDEX(Categories!C:C,MATCH(D5209,Categories!D:D,0))</f>
        <v>25</v>
      </c>
      <c r="D5209" s="88" t="s">
        <v>56</v>
      </c>
      <c r="E5209">
        <v>14000</v>
      </c>
    </row>
    <row r="5210" spans="1:5" x14ac:dyDescent="0.4">
      <c r="A5210" t="s">
        <v>324</v>
      </c>
      <c r="B5210" t="s">
        <v>323</v>
      </c>
      <c r="C5210">
        <f>INDEX(Categories!C:C,MATCH(D5210,Categories!D:D,0))</f>
        <v>5</v>
      </c>
      <c r="D5210" s="88" t="s">
        <v>32</v>
      </c>
      <c r="E5210">
        <v>53000</v>
      </c>
    </row>
    <row r="5211" spans="1:5" x14ac:dyDescent="0.4">
      <c r="A5211" t="s">
        <v>324</v>
      </c>
      <c r="B5211" t="s">
        <v>323</v>
      </c>
      <c r="C5211">
        <f>INDEX(Categories!C:C,MATCH(D5211,Categories!D:D,0))</f>
        <v>8</v>
      </c>
      <c r="D5211" s="88" t="s">
        <v>36</v>
      </c>
      <c r="E5211">
        <v>0</v>
      </c>
    </row>
    <row r="5212" spans="1:5" x14ac:dyDescent="0.4">
      <c r="A5212" t="s">
        <v>324</v>
      </c>
      <c r="B5212" t="s">
        <v>323</v>
      </c>
      <c r="C5212">
        <f>INDEX(Categories!C:C,MATCH(D5212,Categories!D:D,0))</f>
        <v>9</v>
      </c>
      <c r="D5212" s="88" t="s">
        <v>37</v>
      </c>
      <c r="E5212">
        <v>0</v>
      </c>
    </row>
    <row r="5213" spans="1:5" x14ac:dyDescent="0.4">
      <c r="A5213" t="s">
        <v>324</v>
      </c>
      <c r="B5213" t="s">
        <v>323</v>
      </c>
      <c r="C5213">
        <f>INDEX(Categories!C:C,MATCH(D5213,Categories!D:D,0))</f>
        <v>11</v>
      </c>
      <c r="D5213" s="88" t="s">
        <v>601</v>
      </c>
      <c r="E5213">
        <v>0</v>
      </c>
    </row>
    <row r="5214" spans="1:5" x14ac:dyDescent="0.4">
      <c r="A5214" t="s">
        <v>324</v>
      </c>
      <c r="B5214" t="s">
        <v>323</v>
      </c>
      <c r="C5214">
        <f>INDEX(Categories!C:C,MATCH(D5214,Categories!D:D,0))</f>
        <v>12</v>
      </c>
      <c r="D5214" s="88" t="s">
        <v>602</v>
      </c>
      <c r="E5214">
        <v>0</v>
      </c>
    </row>
    <row r="5215" spans="1:5" x14ac:dyDescent="0.4">
      <c r="A5215" t="s">
        <v>324</v>
      </c>
      <c r="B5215" t="s">
        <v>323</v>
      </c>
      <c r="C5215">
        <f>INDEX(Categories!C:C,MATCH(D5215,Categories!D:D,0))</f>
        <v>13</v>
      </c>
      <c r="D5215" s="88" t="s">
        <v>604</v>
      </c>
      <c r="E5215">
        <v>0</v>
      </c>
    </row>
    <row r="5216" spans="1:5" x14ac:dyDescent="0.4">
      <c r="A5216" t="s">
        <v>324</v>
      </c>
      <c r="B5216" t="s">
        <v>323</v>
      </c>
      <c r="C5216">
        <f>INDEX(Categories!C:C,MATCH(D5216,Categories!D:D,0))</f>
        <v>14</v>
      </c>
      <c r="D5216" s="88" t="s">
        <v>41</v>
      </c>
      <c r="E5216">
        <v>0</v>
      </c>
    </row>
    <row r="5217" spans="1:5" x14ac:dyDescent="0.4">
      <c r="A5217" t="s">
        <v>324</v>
      </c>
      <c r="B5217" t="s">
        <v>323</v>
      </c>
      <c r="C5217">
        <f>INDEX(Categories!C:C,MATCH(D5217,Categories!D:D,0))</f>
        <v>19</v>
      </c>
      <c r="D5217" s="88" t="s">
        <v>48</v>
      </c>
      <c r="E5217">
        <v>0</v>
      </c>
    </row>
    <row r="5218" spans="1:5" x14ac:dyDescent="0.4">
      <c r="A5218" t="s">
        <v>324</v>
      </c>
      <c r="B5218" t="s">
        <v>323</v>
      </c>
      <c r="C5218">
        <f>INDEX(Categories!C:C,MATCH(D5218,Categories!D:D,0))</f>
        <v>26</v>
      </c>
      <c r="D5218" s="88" t="s">
        <v>57</v>
      </c>
      <c r="E5218">
        <v>0</v>
      </c>
    </row>
    <row r="5219" spans="1:5" x14ac:dyDescent="0.4">
      <c r="A5219" t="s">
        <v>324</v>
      </c>
      <c r="B5219" t="s">
        <v>323</v>
      </c>
      <c r="C5219">
        <f>INDEX(Categories!C:C,MATCH(D5219,Categories!D:D,0))</f>
        <v>27</v>
      </c>
      <c r="D5219" s="88" t="s">
        <v>58</v>
      </c>
      <c r="E5219">
        <v>0</v>
      </c>
    </row>
    <row r="5220" spans="1:5" x14ac:dyDescent="0.4">
      <c r="A5220" t="s">
        <v>324</v>
      </c>
      <c r="B5220" t="s">
        <v>323</v>
      </c>
      <c r="C5220">
        <f>INDEX(Categories!C:C,MATCH(D5220,Categories!D:D,0))</f>
        <v>28</v>
      </c>
      <c r="D5220" s="88" t="s">
        <v>59</v>
      </c>
      <c r="E5220">
        <v>0</v>
      </c>
    </row>
    <row r="5221" spans="1:5" x14ac:dyDescent="0.4">
      <c r="A5221" t="s">
        <v>324</v>
      </c>
      <c r="B5221" t="s">
        <v>323</v>
      </c>
      <c r="C5221">
        <f>INDEX(Categories!C:C,MATCH(D5221,Categories!D:D,0))</f>
        <v>29</v>
      </c>
      <c r="D5221" s="88" t="s">
        <v>92</v>
      </c>
      <c r="E5221">
        <v>15763</v>
      </c>
    </row>
    <row r="5222" spans="1:5" x14ac:dyDescent="0.4">
      <c r="A5222" t="s">
        <v>326</v>
      </c>
      <c r="B5222" t="s">
        <v>325</v>
      </c>
      <c r="C5222">
        <f>INDEX(Categories!C:C,MATCH(D5222,Categories!D:D,0))</f>
        <v>1</v>
      </c>
      <c r="D5222" s="88" t="s">
        <v>595</v>
      </c>
      <c r="E5222">
        <v>403279</v>
      </c>
    </row>
    <row r="5223" spans="1:5" x14ac:dyDescent="0.4">
      <c r="A5223" t="s">
        <v>326</v>
      </c>
      <c r="B5223" t="s">
        <v>325</v>
      </c>
      <c r="C5223">
        <f>INDEX(Categories!C:C,MATCH(D5223,Categories!D:D,0))</f>
        <v>2</v>
      </c>
      <c r="D5223" s="88" t="s">
        <v>597</v>
      </c>
      <c r="E5223">
        <v>0</v>
      </c>
    </row>
    <row r="5224" spans="1:5" x14ac:dyDescent="0.4">
      <c r="A5224" t="s">
        <v>326</v>
      </c>
      <c r="B5224" t="s">
        <v>325</v>
      </c>
      <c r="C5224">
        <f>INDEX(Categories!C:C,MATCH(D5224,Categories!D:D,0))</f>
        <v>3</v>
      </c>
      <c r="D5224" s="88" t="s">
        <v>30</v>
      </c>
      <c r="E5224">
        <v>0</v>
      </c>
    </row>
    <row r="5225" spans="1:5" x14ac:dyDescent="0.4">
      <c r="A5225" t="s">
        <v>326</v>
      </c>
      <c r="B5225" t="s">
        <v>325</v>
      </c>
      <c r="C5225">
        <f>INDEX(Categories!C:C,MATCH(D5225,Categories!D:D,0))</f>
        <v>4</v>
      </c>
      <c r="D5225" s="88" t="s">
        <v>31</v>
      </c>
      <c r="E5225">
        <v>0</v>
      </c>
    </row>
    <row r="5226" spans="1:5" x14ac:dyDescent="0.4">
      <c r="A5226" t="s">
        <v>326</v>
      </c>
      <c r="B5226" t="s">
        <v>325</v>
      </c>
      <c r="C5226">
        <f>INDEX(Categories!C:C,MATCH(D5226,Categories!D:D,0))</f>
        <v>6</v>
      </c>
      <c r="D5226" s="88" t="s">
        <v>34</v>
      </c>
      <c r="E5226">
        <v>0</v>
      </c>
    </row>
    <row r="5227" spans="1:5" x14ac:dyDescent="0.4">
      <c r="A5227" t="s">
        <v>326</v>
      </c>
      <c r="B5227" t="s">
        <v>325</v>
      </c>
      <c r="C5227">
        <f>INDEX(Categories!C:C,MATCH(D5227,Categories!D:D,0))</f>
        <v>7</v>
      </c>
      <c r="D5227" s="88" t="s">
        <v>35</v>
      </c>
      <c r="E5227">
        <v>173030</v>
      </c>
    </row>
    <row r="5228" spans="1:5" x14ac:dyDescent="0.4">
      <c r="A5228" t="s">
        <v>326</v>
      </c>
      <c r="B5228" t="s">
        <v>325</v>
      </c>
      <c r="C5228">
        <f>INDEX(Categories!C:C,MATCH(D5228,Categories!D:D,0))</f>
        <v>10</v>
      </c>
      <c r="D5228" s="88" t="s">
        <v>38</v>
      </c>
      <c r="E5228">
        <v>75809</v>
      </c>
    </row>
    <row r="5229" spans="1:5" x14ac:dyDescent="0.4">
      <c r="A5229" t="s">
        <v>326</v>
      </c>
      <c r="B5229" t="s">
        <v>325</v>
      </c>
      <c r="C5229">
        <f>INDEX(Categories!C:C,MATCH(D5229,Categories!D:D,0))</f>
        <v>15</v>
      </c>
      <c r="D5229" s="88" t="s">
        <v>42</v>
      </c>
      <c r="E5229">
        <v>0</v>
      </c>
    </row>
    <row r="5230" spans="1:5" x14ac:dyDescent="0.4">
      <c r="A5230" t="s">
        <v>326</v>
      </c>
      <c r="B5230" t="s">
        <v>325</v>
      </c>
      <c r="C5230">
        <f>INDEX(Categories!C:C,MATCH(D5230,Categories!D:D,0))</f>
        <v>16</v>
      </c>
      <c r="D5230" s="88" t="s">
        <v>45</v>
      </c>
      <c r="E5230">
        <v>65000</v>
      </c>
    </row>
    <row r="5231" spans="1:5" x14ac:dyDescent="0.4">
      <c r="A5231" t="s">
        <v>326</v>
      </c>
      <c r="B5231" t="s">
        <v>325</v>
      </c>
      <c r="C5231">
        <f>INDEX(Categories!C:C,MATCH(D5231,Categories!D:D,0))</f>
        <v>17</v>
      </c>
      <c r="D5231" s="88" t="s">
        <v>46</v>
      </c>
      <c r="E5231">
        <v>0</v>
      </c>
    </row>
    <row r="5232" spans="1:5" x14ac:dyDescent="0.4">
      <c r="A5232" t="s">
        <v>326</v>
      </c>
      <c r="B5232" t="s">
        <v>325</v>
      </c>
      <c r="C5232">
        <f>INDEX(Categories!C:C,MATCH(D5232,Categories!D:D,0))</f>
        <v>18</v>
      </c>
      <c r="D5232" s="88" t="s">
        <v>47</v>
      </c>
      <c r="E5232">
        <v>0</v>
      </c>
    </row>
    <row r="5233" spans="1:5" x14ac:dyDescent="0.4">
      <c r="A5233" t="s">
        <v>326</v>
      </c>
      <c r="B5233" t="s">
        <v>325</v>
      </c>
      <c r="C5233">
        <f>INDEX(Categories!C:C,MATCH(D5233,Categories!D:D,0))</f>
        <v>20</v>
      </c>
      <c r="D5233" s="88" t="s">
        <v>49</v>
      </c>
      <c r="E5233">
        <v>86</v>
      </c>
    </row>
    <row r="5234" spans="1:5" x14ac:dyDescent="0.4">
      <c r="A5234" t="s">
        <v>326</v>
      </c>
      <c r="B5234" t="s">
        <v>325</v>
      </c>
      <c r="C5234">
        <f>INDEX(Categories!C:C,MATCH(D5234,Categories!D:D,0))</f>
        <v>21</v>
      </c>
      <c r="D5234" s="88" t="s">
        <v>50</v>
      </c>
      <c r="E5234">
        <v>0</v>
      </c>
    </row>
    <row r="5235" spans="1:5" x14ac:dyDescent="0.4">
      <c r="A5235" t="s">
        <v>326</v>
      </c>
      <c r="B5235" t="s">
        <v>325</v>
      </c>
      <c r="C5235">
        <f>INDEX(Categories!C:C,MATCH(D5235,Categories!D:D,0))</f>
        <v>22</v>
      </c>
      <c r="D5235" s="88" t="s">
        <v>51</v>
      </c>
      <c r="E5235">
        <v>54413</v>
      </c>
    </row>
    <row r="5236" spans="1:5" x14ac:dyDescent="0.4">
      <c r="A5236" t="s">
        <v>326</v>
      </c>
      <c r="B5236" t="s">
        <v>325</v>
      </c>
      <c r="C5236">
        <f>INDEX(Categories!C:C,MATCH(D5236,Categories!D:D,0))</f>
        <v>23</v>
      </c>
      <c r="D5236" s="88" t="s">
        <v>52</v>
      </c>
      <c r="E5236">
        <v>0</v>
      </c>
    </row>
    <row r="5237" spans="1:5" x14ac:dyDescent="0.4">
      <c r="A5237" t="s">
        <v>326</v>
      </c>
      <c r="B5237" t="s">
        <v>325</v>
      </c>
      <c r="C5237">
        <f>INDEX(Categories!C:C,MATCH(D5237,Categories!D:D,0))</f>
        <v>24</v>
      </c>
      <c r="D5237" s="88" t="s">
        <v>53</v>
      </c>
      <c r="E5237">
        <v>0</v>
      </c>
    </row>
    <row r="5238" spans="1:5" x14ac:dyDescent="0.4">
      <c r="A5238" t="s">
        <v>326</v>
      </c>
      <c r="B5238" t="s">
        <v>325</v>
      </c>
      <c r="C5238">
        <f>INDEX(Categories!C:C,MATCH(D5238,Categories!D:D,0))</f>
        <v>25</v>
      </c>
      <c r="D5238" s="88" t="s">
        <v>56</v>
      </c>
      <c r="E5238">
        <v>0</v>
      </c>
    </row>
    <row r="5239" spans="1:5" x14ac:dyDescent="0.4">
      <c r="A5239" t="s">
        <v>326</v>
      </c>
      <c r="B5239" t="s">
        <v>325</v>
      </c>
      <c r="C5239">
        <f>INDEX(Categories!C:C,MATCH(D5239,Categories!D:D,0))</f>
        <v>5</v>
      </c>
      <c r="D5239" s="88" t="s">
        <v>32</v>
      </c>
      <c r="E5239">
        <v>1003444</v>
      </c>
    </row>
    <row r="5240" spans="1:5" x14ac:dyDescent="0.4">
      <c r="A5240" t="s">
        <v>326</v>
      </c>
      <c r="B5240" t="s">
        <v>325</v>
      </c>
      <c r="C5240">
        <f>INDEX(Categories!C:C,MATCH(D5240,Categories!D:D,0))</f>
        <v>8</v>
      </c>
      <c r="D5240" s="88" t="s">
        <v>36</v>
      </c>
      <c r="E5240">
        <v>0</v>
      </c>
    </row>
    <row r="5241" spans="1:5" x14ac:dyDescent="0.4">
      <c r="A5241" t="s">
        <v>326</v>
      </c>
      <c r="B5241" t="s">
        <v>325</v>
      </c>
      <c r="C5241">
        <f>INDEX(Categories!C:C,MATCH(D5241,Categories!D:D,0))</f>
        <v>9</v>
      </c>
      <c r="D5241" s="88" t="s">
        <v>37</v>
      </c>
      <c r="E5241">
        <v>0</v>
      </c>
    </row>
    <row r="5242" spans="1:5" x14ac:dyDescent="0.4">
      <c r="A5242" t="s">
        <v>326</v>
      </c>
      <c r="B5242" t="s">
        <v>325</v>
      </c>
      <c r="C5242">
        <f>INDEX(Categories!C:C,MATCH(D5242,Categories!D:D,0))</f>
        <v>11</v>
      </c>
      <c r="D5242" s="88" t="s">
        <v>601</v>
      </c>
      <c r="E5242">
        <v>0</v>
      </c>
    </row>
    <row r="5243" spans="1:5" x14ac:dyDescent="0.4">
      <c r="A5243" t="s">
        <v>326</v>
      </c>
      <c r="B5243" t="s">
        <v>325</v>
      </c>
      <c r="C5243">
        <f>INDEX(Categories!C:C,MATCH(D5243,Categories!D:D,0))</f>
        <v>12</v>
      </c>
      <c r="D5243" s="88" t="s">
        <v>602</v>
      </c>
      <c r="E5243">
        <v>0</v>
      </c>
    </row>
    <row r="5244" spans="1:5" x14ac:dyDescent="0.4">
      <c r="A5244" t="s">
        <v>326</v>
      </c>
      <c r="B5244" t="s">
        <v>325</v>
      </c>
      <c r="C5244">
        <f>INDEX(Categories!C:C,MATCH(D5244,Categories!D:D,0))</f>
        <v>13</v>
      </c>
      <c r="D5244" s="88" t="s">
        <v>604</v>
      </c>
      <c r="E5244">
        <v>0</v>
      </c>
    </row>
    <row r="5245" spans="1:5" x14ac:dyDescent="0.4">
      <c r="A5245" t="s">
        <v>326</v>
      </c>
      <c r="B5245" t="s">
        <v>325</v>
      </c>
      <c r="C5245">
        <f>INDEX(Categories!C:C,MATCH(D5245,Categories!D:D,0))</f>
        <v>14</v>
      </c>
      <c r="D5245" s="88" t="s">
        <v>41</v>
      </c>
      <c r="E5245">
        <v>0</v>
      </c>
    </row>
    <row r="5246" spans="1:5" x14ac:dyDescent="0.4">
      <c r="A5246" t="s">
        <v>326</v>
      </c>
      <c r="B5246" t="s">
        <v>325</v>
      </c>
      <c r="C5246">
        <f>INDEX(Categories!C:C,MATCH(D5246,Categories!D:D,0))</f>
        <v>19</v>
      </c>
      <c r="D5246" s="88" t="s">
        <v>48</v>
      </c>
      <c r="E5246">
        <v>0</v>
      </c>
    </row>
    <row r="5247" spans="1:5" x14ac:dyDescent="0.4">
      <c r="A5247" t="s">
        <v>326</v>
      </c>
      <c r="B5247" t="s">
        <v>325</v>
      </c>
      <c r="C5247">
        <f>INDEX(Categories!C:C,MATCH(D5247,Categories!D:D,0))</f>
        <v>26</v>
      </c>
      <c r="D5247" s="88" t="s">
        <v>57</v>
      </c>
      <c r="E5247">
        <v>0</v>
      </c>
    </row>
    <row r="5248" spans="1:5" x14ac:dyDescent="0.4">
      <c r="A5248" t="s">
        <v>326</v>
      </c>
      <c r="B5248" t="s">
        <v>325</v>
      </c>
      <c r="C5248">
        <f>INDEX(Categories!C:C,MATCH(D5248,Categories!D:D,0))</f>
        <v>27</v>
      </c>
      <c r="D5248" s="88" t="s">
        <v>58</v>
      </c>
      <c r="E5248">
        <v>0</v>
      </c>
    </row>
    <row r="5249" spans="1:5" x14ac:dyDescent="0.4">
      <c r="A5249" t="s">
        <v>326</v>
      </c>
      <c r="B5249" t="s">
        <v>325</v>
      </c>
      <c r="C5249">
        <f>INDEX(Categories!C:C,MATCH(D5249,Categories!D:D,0))</f>
        <v>28</v>
      </c>
      <c r="D5249" s="88" t="s">
        <v>59</v>
      </c>
      <c r="E5249">
        <v>0</v>
      </c>
    </row>
    <row r="5250" spans="1:5" x14ac:dyDescent="0.4">
      <c r="A5250" t="s">
        <v>326</v>
      </c>
      <c r="B5250" t="s">
        <v>325</v>
      </c>
      <c r="C5250">
        <f>INDEX(Categories!C:C,MATCH(D5250,Categories!D:D,0))</f>
        <v>29</v>
      </c>
      <c r="D5250" s="88" t="s">
        <v>92</v>
      </c>
      <c r="E5250">
        <v>208385</v>
      </c>
    </row>
    <row r="5251" spans="1:5" x14ac:dyDescent="0.4">
      <c r="A5251" t="s">
        <v>841</v>
      </c>
      <c r="B5251" t="s">
        <v>842</v>
      </c>
      <c r="C5251">
        <f>INDEX(Categories!C:C,MATCH(D5251,Categories!D:D,0))</f>
        <v>1</v>
      </c>
      <c r="D5251" s="88" t="s">
        <v>595</v>
      </c>
      <c r="E5251">
        <v>0</v>
      </c>
    </row>
    <row r="5252" spans="1:5" x14ac:dyDescent="0.4">
      <c r="A5252" t="s">
        <v>841</v>
      </c>
      <c r="B5252" t="s">
        <v>842</v>
      </c>
      <c r="C5252">
        <f>INDEX(Categories!C:C,MATCH(D5252,Categories!D:D,0))</f>
        <v>2</v>
      </c>
      <c r="D5252" s="88" t="s">
        <v>597</v>
      </c>
      <c r="E5252">
        <v>0</v>
      </c>
    </row>
    <row r="5253" spans="1:5" x14ac:dyDescent="0.4">
      <c r="A5253" t="s">
        <v>841</v>
      </c>
      <c r="B5253" t="s">
        <v>842</v>
      </c>
      <c r="C5253">
        <f>INDEX(Categories!C:C,MATCH(D5253,Categories!D:D,0))</f>
        <v>3</v>
      </c>
      <c r="D5253" s="88" t="s">
        <v>30</v>
      </c>
      <c r="E5253">
        <v>0</v>
      </c>
    </row>
    <row r="5254" spans="1:5" x14ac:dyDescent="0.4">
      <c r="A5254" t="s">
        <v>841</v>
      </c>
      <c r="B5254" t="s">
        <v>842</v>
      </c>
      <c r="C5254">
        <f>INDEX(Categories!C:C,MATCH(D5254,Categories!D:D,0))</f>
        <v>4</v>
      </c>
      <c r="D5254" s="88" t="s">
        <v>31</v>
      </c>
      <c r="E5254">
        <v>0</v>
      </c>
    </row>
    <row r="5255" spans="1:5" x14ac:dyDescent="0.4">
      <c r="A5255" t="s">
        <v>841</v>
      </c>
      <c r="B5255" t="s">
        <v>842</v>
      </c>
      <c r="C5255">
        <f>INDEX(Categories!C:C,MATCH(D5255,Categories!D:D,0))</f>
        <v>6</v>
      </c>
      <c r="D5255" s="88" t="s">
        <v>34</v>
      </c>
      <c r="E5255">
        <v>0</v>
      </c>
    </row>
    <row r="5256" spans="1:5" x14ac:dyDescent="0.4">
      <c r="A5256" t="s">
        <v>841</v>
      </c>
      <c r="B5256" t="s">
        <v>842</v>
      </c>
      <c r="C5256">
        <f>INDEX(Categories!C:C,MATCH(D5256,Categories!D:D,0))</f>
        <v>7</v>
      </c>
      <c r="D5256" s="88" t="s">
        <v>35</v>
      </c>
      <c r="E5256">
        <v>0</v>
      </c>
    </row>
    <row r="5257" spans="1:5" x14ac:dyDescent="0.4">
      <c r="A5257" t="s">
        <v>841</v>
      </c>
      <c r="B5257" t="s">
        <v>842</v>
      </c>
      <c r="C5257">
        <f>INDEX(Categories!C:C,MATCH(D5257,Categories!D:D,0))</f>
        <v>10</v>
      </c>
      <c r="D5257" s="88" t="s">
        <v>38</v>
      </c>
      <c r="E5257">
        <v>0</v>
      </c>
    </row>
    <row r="5258" spans="1:5" x14ac:dyDescent="0.4">
      <c r="A5258" t="s">
        <v>841</v>
      </c>
      <c r="B5258" t="s">
        <v>842</v>
      </c>
      <c r="C5258">
        <f>INDEX(Categories!C:C,MATCH(D5258,Categories!D:D,0))</f>
        <v>15</v>
      </c>
      <c r="D5258" s="88" t="s">
        <v>42</v>
      </c>
      <c r="E5258">
        <v>0</v>
      </c>
    </row>
    <row r="5259" spans="1:5" x14ac:dyDescent="0.4">
      <c r="A5259" t="s">
        <v>841</v>
      </c>
      <c r="B5259" t="s">
        <v>842</v>
      </c>
      <c r="C5259">
        <f>INDEX(Categories!C:C,MATCH(D5259,Categories!D:D,0))</f>
        <v>16</v>
      </c>
      <c r="D5259" s="88" t="s">
        <v>45</v>
      </c>
      <c r="E5259">
        <v>0</v>
      </c>
    </row>
    <row r="5260" spans="1:5" x14ac:dyDescent="0.4">
      <c r="A5260" t="s">
        <v>841</v>
      </c>
      <c r="B5260" t="s">
        <v>842</v>
      </c>
      <c r="C5260">
        <f>INDEX(Categories!C:C,MATCH(D5260,Categories!D:D,0))</f>
        <v>17</v>
      </c>
      <c r="D5260" s="88" t="s">
        <v>46</v>
      </c>
      <c r="E5260">
        <v>0</v>
      </c>
    </row>
    <row r="5261" spans="1:5" x14ac:dyDescent="0.4">
      <c r="A5261" t="s">
        <v>841</v>
      </c>
      <c r="B5261" t="s">
        <v>842</v>
      </c>
      <c r="C5261">
        <f>INDEX(Categories!C:C,MATCH(D5261,Categories!D:D,0))</f>
        <v>18</v>
      </c>
      <c r="D5261" s="88" t="s">
        <v>47</v>
      </c>
      <c r="E5261">
        <v>0</v>
      </c>
    </row>
    <row r="5262" spans="1:5" x14ac:dyDescent="0.4">
      <c r="A5262" t="s">
        <v>841</v>
      </c>
      <c r="B5262" t="s">
        <v>842</v>
      </c>
      <c r="C5262">
        <f>INDEX(Categories!C:C,MATCH(D5262,Categories!D:D,0))</f>
        <v>20</v>
      </c>
      <c r="D5262" s="88" t="s">
        <v>49</v>
      </c>
      <c r="E5262">
        <v>0</v>
      </c>
    </row>
    <row r="5263" spans="1:5" x14ac:dyDescent="0.4">
      <c r="A5263" t="s">
        <v>841</v>
      </c>
      <c r="B5263" t="s">
        <v>842</v>
      </c>
      <c r="C5263">
        <f>INDEX(Categories!C:C,MATCH(D5263,Categories!D:D,0))</f>
        <v>21</v>
      </c>
      <c r="D5263" s="88" t="s">
        <v>50</v>
      </c>
      <c r="E5263">
        <v>0</v>
      </c>
    </row>
    <row r="5264" spans="1:5" x14ac:dyDescent="0.4">
      <c r="A5264" t="s">
        <v>841</v>
      </c>
      <c r="B5264" t="s">
        <v>842</v>
      </c>
      <c r="C5264">
        <f>INDEX(Categories!C:C,MATCH(D5264,Categories!D:D,0))</f>
        <v>22</v>
      </c>
      <c r="D5264" s="88" t="s">
        <v>51</v>
      </c>
      <c r="E5264">
        <v>0</v>
      </c>
    </row>
    <row r="5265" spans="1:5" x14ac:dyDescent="0.4">
      <c r="A5265" t="s">
        <v>841</v>
      </c>
      <c r="B5265" t="s">
        <v>842</v>
      </c>
      <c r="C5265">
        <f>INDEX(Categories!C:C,MATCH(D5265,Categories!D:D,0))</f>
        <v>23</v>
      </c>
      <c r="D5265" s="88" t="s">
        <v>52</v>
      </c>
      <c r="E5265">
        <v>0</v>
      </c>
    </row>
    <row r="5266" spans="1:5" x14ac:dyDescent="0.4">
      <c r="A5266" t="s">
        <v>841</v>
      </c>
      <c r="B5266" t="s">
        <v>842</v>
      </c>
      <c r="C5266">
        <f>INDEX(Categories!C:C,MATCH(D5266,Categories!D:D,0))</f>
        <v>24</v>
      </c>
      <c r="D5266" s="88" t="s">
        <v>53</v>
      </c>
      <c r="E5266">
        <v>0</v>
      </c>
    </row>
    <row r="5267" spans="1:5" x14ac:dyDescent="0.4">
      <c r="A5267" t="s">
        <v>841</v>
      </c>
      <c r="B5267" t="s">
        <v>842</v>
      </c>
      <c r="C5267">
        <f>INDEX(Categories!C:C,MATCH(D5267,Categories!D:D,0))</f>
        <v>25</v>
      </c>
      <c r="D5267" s="88" t="s">
        <v>56</v>
      </c>
      <c r="E5267">
        <v>0</v>
      </c>
    </row>
    <row r="5268" spans="1:5" x14ac:dyDescent="0.4">
      <c r="A5268" t="s">
        <v>841</v>
      </c>
      <c r="B5268" t="s">
        <v>842</v>
      </c>
      <c r="C5268">
        <f>INDEX(Categories!C:C,MATCH(D5268,Categories!D:D,0))</f>
        <v>5</v>
      </c>
      <c r="D5268" s="88" t="s">
        <v>32</v>
      </c>
      <c r="E5268">
        <v>0</v>
      </c>
    </row>
    <row r="5269" spans="1:5" x14ac:dyDescent="0.4">
      <c r="A5269" t="s">
        <v>841</v>
      </c>
      <c r="B5269" t="s">
        <v>842</v>
      </c>
      <c r="C5269">
        <f>INDEX(Categories!C:C,MATCH(D5269,Categories!D:D,0))</f>
        <v>8</v>
      </c>
      <c r="D5269" s="88" t="s">
        <v>36</v>
      </c>
      <c r="E5269">
        <v>0</v>
      </c>
    </row>
    <row r="5270" spans="1:5" x14ac:dyDescent="0.4">
      <c r="A5270" t="s">
        <v>841</v>
      </c>
      <c r="B5270" t="s">
        <v>842</v>
      </c>
      <c r="C5270">
        <f>INDEX(Categories!C:C,MATCH(D5270,Categories!D:D,0))</f>
        <v>9</v>
      </c>
      <c r="D5270" s="88" t="s">
        <v>37</v>
      </c>
      <c r="E5270">
        <v>0</v>
      </c>
    </row>
    <row r="5271" spans="1:5" x14ac:dyDescent="0.4">
      <c r="A5271" t="s">
        <v>841</v>
      </c>
      <c r="B5271" t="s">
        <v>842</v>
      </c>
      <c r="C5271">
        <f>INDEX(Categories!C:C,MATCH(D5271,Categories!D:D,0))</f>
        <v>11</v>
      </c>
      <c r="D5271" s="88" t="s">
        <v>601</v>
      </c>
      <c r="E5271">
        <v>0</v>
      </c>
    </row>
    <row r="5272" spans="1:5" x14ac:dyDescent="0.4">
      <c r="A5272" t="s">
        <v>841</v>
      </c>
      <c r="B5272" t="s">
        <v>842</v>
      </c>
      <c r="C5272">
        <f>INDEX(Categories!C:C,MATCH(D5272,Categories!D:D,0))</f>
        <v>12</v>
      </c>
      <c r="D5272" s="88" t="s">
        <v>602</v>
      </c>
      <c r="E5272">
        <v>0</v>
      </c>
    </row>
    <row r="5273" spans="1:5" x14ac:dyDescent="0.4">
      <c r="A5273" t="s">
        <v>841</v>
      </c>
      <c r="B5273" t="s">
        <v>842</v>
      </c>
      <c r="C5273">
        <f>INDEX(Categories!C:C,MATCH(D5273,Categories!D:D,0))</f>
        <v>13</v>
      </c>
      <c r="D5273" s="88" t="s">
        <v>604</v>
      </c>
      <c r="E5273">
        <v>0</v>
      </c>
    </row>
    <row r="5274" spans="1:5" x14ac:dyDescent="0.4">
      <c r="A5274" t="s">
        <v>841</v>
      </c>
      <c r="B5274" t="s">
        <v>842</v>
      </c>
      <c r="C5274">
        <f>INDEX(Categories!C:C,MATCH(D5274,Categories!D:D,0))</f>
        <v>14</v>
      </c>
      <c r="D5274" s="88" t="s">
        <v>41</v>
      </c>
      <c r="E5274">
        <v>0</v>
      </c>
    </row>
    <row r="5275" spans="1:5" x14ac:dyDescent="0.4">
      <c r="A5275" t="s">
        <v>841</v>
      </c>
      <c r="B5275" t="s">
        <v>842</v>
      </c>
      <c r="C5275">
        <f>INDEX(Categories!C:C,MATCH(D5275,Categories!D:D,0))</f>
        <v>19</v>
      </c>
      <c r="D5275" s="88" t="s">
        <v>48</v>
      </c>
      <c r="E5275">
        <v>0</v>
      </c>
    </row>
    <row r="5276" spans="1:5" x14ac:dyDescent="0.4">
      <c r="A5276" t="s">
        <v>841</v>
      </c>
      <c r="B5276" t="s">
        <v>842</v>
      </c>
      <c r="C5276">
        <f>INDEX(Categories!C:C,MATCH(D5276,Categories!D:D,0))</f>
        <v>26</v>
      </c>
      <c r="D5276" s="88" t="s">
        <v>57</v>
      </c>
      <c r="E5276">
        <v>0</v>
      </c>
    </row>
    <row r="5277" spans="1:5" x14ac:dyDescent="0.4">
      <c r="A5277" t="s">
        <v>841</v>
      </c>
      <c r="B5277" t="s">
        <v>842</v>
      </c>
      <c r="C5277">
        <f>INDEX(Categories!C:C,MATCH(D5277,Categories!D:D,0))</f>
        <v>27</v>
      </c>
      <c r="D5277" s="88" t="s">
        <v>58</v>
      </c>
      <c r="E5277">
        <v>0</v>
      </c>
    </row>
    <row r="5278" spans="1:5" x14ac:dyDescent="0.4">
      <c r="A5278" t="s">
        <v>841</v>
      </c>
      <c r="B5278" t="s">
        <v>842</v>
      </c>
      <c r="C5278">
        <f>INDEX(Categories!C:C,MATCH(D5278,Categories!D:D,0))</f>
        <v>28</v>
      </c>
      <c r="D5278" s="88" t="s">
        <v>59</v>
      </c>
      <c r="E5278">
        <v>0</v>
      </c>
    </row>
    <row r="5279" spans="1:5" x14ac:dyDescent="0.4">
      <c r="A5279" t="s">
        <v>841</v>
      </c>
      <c r="B5279" t="s">
        <v>842</v>
      </c>
      <c r="C5279">
        <f>INDEX(Categories!C:C,MATCH(D5279,Categories!D:D,0))</f>
        <v>29</v>
      </c>
      <c r="D5279" s="88" t="s">
        <v>92</v>
      </c>
      <c r="E5279">
        <v>0</v>
      </c>
    </row>
    <row r="5280" spans="1:5" x14ac:dyDescent="0.4">
      <c r="A5280" t="s">
        <v>843</v>
      </c>
      <c r="B5280" t="s">
        <v>844</v>
      </c>
      <c r="C5280">
        <f>INDEX(Categories!C:C,MATCH(D5280,Categories!D:D,0))</f>
        <v>1</v>
      </c>
      <c r="D5280" s="88" t="s">
        <v>595</v>
      </c>
      <c r="E5280">
        <v>0</v>
      </c>
    </row>
    <row r="5281" spans="1:5" x14ac:dyDescent="0.4">
      <c r="A5281" t="s">
        <v>843</v>
      </c>
      <c r="B5281" t="s">
        <v>844</v>
      </c>
      <c r="C5281">
        <f>INDEX(Categories!C:C,MATCH(D5281,Categories!D:D,0))</f>
        <v>2</v>
      </c>
      <c r="D5281" s="88" t="s">
        <v>597</v>
      </c>
      <c r="E5281">
        <v>0</v>
      </c>
    </row>
    <row r="5282" spans="1:5" x14ac:dyDescent="0.4">
      <c r="A5282" t="s">
        <v>843</v>
      </c>
      <c r="B5282" t="s">
        <v>844</v>
      </c>
      <c r="C5282">
        <f>INDEX(Categories!C:C,MATCH(D5282,Categories!D:D,0))</f>
        <v>3</v>
      </c>
      <c r="D5282" s="88" t="s">
        <v>30</v>
      </c>
      <c r="E5282">
        <v>0</v>
      </c>
    </row>
    <row r="5283" spans="1:5" x14ac:dyDescent="0.4">
      <c r="A5283" t="s">
        <v>843</v>
      </c>
      <c r="B5283" t="s">
        <v>844</v>
      </c>
      <c r="C5283">
        <f>INDEX(Categories!C:C,MATCH(D5283,Categories!D:D,0))</f>
        <v>4</v>
      </c>
      <c r="D5283" s="88" t="s">
        <v>31</v>
      </c>
      <c r="E5283">
        <v>0</v>
      </c>
    </row>
    <row r="5284" spans="1:5" x14ac:dyDescent="0.4">
      <c r="A5284" t="s">
        <v>843</v>
      </c>
      <c r="B5284" t="s">
        <v>844</v>
      </c>
      <c r="C5284">
        <f>INDEX(Categories!C:C,MATCH(D5284,Categories!D:D,0))</f>
        <v>6</v>
      </c>
      <c r="D5284" s="88" t="s">
        <v>34</v>
      </c>
      <c r="E5284">
        <v>0</v>
      </c>
    </row>
    <row r="5285" spans="1:5" x14ac:dyDescent="0.4">
      <c r="A5285" t="s">
        <v>843</v>
      </c>
      <c r="B5285" t="s">
        <v>844</v>
      </c>
      <c r="C5285">
        <f>INDEX(Categories!C:C,MATCH(D5285,Categories!D:D,0))</f>
        <v>7</v>
      </c>
      <c r="D5285" s="88" t="s">
        <v>35</v>
      </c>
      <c r="E5285">
        <v>0</v>
      </c>
    </row>
    <row r="5286" spans="1:5" x14ac:dyDescent="0.4">
      <c r="A5286" t="s">
        <v>843</v>
      </c>
      <c r="B5286" t="s">
        <v>844</v>
      </c>
      <c r="C5286">
        <f>INDEX(Categories!C:C,MATCH(D5286,Categories!D:D,0))</f>
        <v>10</v>
      </c>
      <c r="D5286" s="88" t="s">
        <v>38</v>
      </c>
      <c r="E5286">
        <v>0</v>
      </c>
    </row>
    <row r="5287" spans="1:5" x14ac:dyDescent="0.4">
      <c r="A5287" t="s">
        <v>843</v>
      </c>
      <c r="B5287" t="s">
        <v>844</v>
      </c>
      <c r="C5287">
        <f>INDEX(Categories!C:C,MATCH(D5287,Categories!D:D,0))</f>
        <v>15</v>
      </c>
      <c r="D5287" s="88" t="s">
        <v>42</v>
      </c>
      <c r="E5287">
        <v>0</v>
      </c>
    </row>
    <row r="5288" spans="1:5" x14ac:dyDescent="0.4">
      <c r="A5288" t="s">
        <v>843</v>
      </c>
      <c r="B5288" t="s">
        <v>844</v>
      </c>
      <c r="C5288">
        <f>INDEX(Categories!C:C,MATCH(D5288,Categories!D:D,0))</f>
        <v>16</v>
      </c>
      <c r="D5288" s="88" t="s">
        <v>45</v>
      </c>
      <c r="E5288">
        <v>0</v>
      </c>
    </row>
    <row r="5289" spans="1:5" x14ac:dyDescent="0.4">
      <c r="A5289" t="s">
        <v>843</v>
      </c>
      <c r="B5289" t="s">
        <v>844</v>
      </c>
      <c r="C5289">
        <f>INDEX(Categories!C:C,MATCH(D5289,Categories!D:D,0))</f>
        <v>17</v>
      </c>
      <c r="D5289" s="88" t="s">
        <v>46</v>
      </c>
      <c r="E5289">
        <v>0</v>
      </c>
    </row>
    <row r="5290" spans="1:5" x14ac:dyDescent="0.4">
      <c r="A5290" t="s">
        <v>843</v>
      </c>
      <c r="B5290" t="s">
        <v>844</v>
      </c>
      <c r="C5290">
        <f>INDEX(Categories!C:C,MATCH(D5290,Categories!D:D,0))</f>
        <v>18</v>
      </c>
      <c r="D5290" s="88" t="s">
        <v>47</v>
      </c>
      <c r="E5290">
        <v>0</v>
      </c>
    </row>
    <row r="5291" spans="1:5" x14ac:dyDescent="0.4">
      <c r="A5291" t="s">
        <v>843</v>
      </c>
      <c r="B5291" t="s">
        <v>844</v>
      </c>
      <c r="C5291">
        <f>INDEX(Categories!C:C,MATCH(D5291,Categories!D:D,0))</f>
        <v>20</v>
      </c>
      <c r="D5291" s="88" t="s">
        <v>49</v>
      </c>
      <c r="E5291">
        <v>0</v>
      </c>
    </row>
    <row r="5292" spans="1:5" x14ac:dyDescent="0.4">
      <c r="A5292" t="s">
        <v>843</v>
      </c>
      <c r="B5292" t="s">
        <v>844</v>
      </c>
      <c r="C5292">
        <f>INDEX(Categories!C:C,MATCH(D5292,Categories!D:D,0))</f>
        <v>21</v>
      </c>
      <c r="D5292" s="88" t="s">
        <v>50</v>
      </c>
      <c r="E5292">
        <v>0</v>
      </c>
    </row>
    <row r="5293" spans="1:5" x14ac:dyDescent="0.4">
      <c r="A5293" t="s">
        <v>843</v>
      </c>
      <c r="B5293" t="s">
        <v>844</v>
      </c>
      <c r="C5293">
        <f>INDEX(Categories!C:C,MATCH(D5293,Categories!D:D,0))</f>
        <v>22</v>
      </c>
      <c r="D5293" s="88" t="s">
        <v>51</v>
      </c>
      <c r="E5293">
        <v>0</v>
      </c>
    </row>
    <row r="5294" spans="1:5" x14ac:dyDescent="0.4">
      <c r="A5294" t="s">
        <v>843</v>
      </c>
      <c r="B5294" t="s">
        <v>844</v>
      </c>
      <c r="C5294">
        <f>INDEX(Categories!C:C,MATCH(D5294,Categories!D:D,0))</f>
        <v>23</v>
      </c>
      <c r="D5294" s="88" t="s">
        <v>52</v>
      </c>
      <c r="E5294">
        <v>0</v>
      </c>
    </row>
    <row r="5295" spans="1:5" x14ac:dyDescent="0.4">
      <c r="A5295" t="s">
        <v>843</v>
      </c>
      <c r="B5295" t="s">
        <v>844</v>
      </c>
      <c r="C5295">
        <f>INDEX(Categories!C:C,MATCH(D5295,Categories!D:D,0))</f>
        <v>24</v>
      </c>
      <c r="D5295" s="88" t="s">
        <v>53</v>
      </c>
      <c r="E5295">
        <v>0</v>
      </c>
    </row>
    <row r="5296" spans="1:5" x14ac:dyDescent="0.4">
      <c r="A5296" t="s">
        <v>843</v>
      </c>
      <c r="B5296" t="s">
        <v>844</v>
      </c>
      <c r="C5296">
        <f>INDEX(Categories!C:C,MATCH(D5296,Categories!D:D,0))</f>
        <v>25</v>
      </c>
      <c r="D5296" s="88" t="s">
        <v>56</v>
      </c>
      <c r="E5296">
        <v>0</v>
      </c>
    </row>
    <row r="5297" spans="1:5" x14ac:dyDescent="0.4">
      <c r="A5297" t="s">
        <v>843</v>
      </c>
      <c r="B5297" t="s">
        <v>844</v>
      </c>
      <c r="C5297">
        <f>INDEX(Categories!C:C,MATCH(D5297,Categories!D:D,0))</f>
        <v>5</v>
      </c>
      <c r="D5297" s="88" t="s">
        <v>32</v>
      </c>
      <c r="E5297">
        <v>0</v>
      </c>
    </row>
    <row r="5298" spans="1:5" x14ac:dyDescent="0.4">
      <c r="A5298" t="s">
        <v>843</v>
      </c>
      <c r="B5298" t="s">
        <v>844</v>
      </c>
      <c r="C5298">
        <f>INDEX(Categories!C:C,MATCH(D5298,Categories!D:D,0))</f>
        <v>8</v>
      </c>
      <c r="D5298" s="88" t="s">
        <v>36</v>
      </c>
      <c r="E5298">
        <v>0</v>
      </c>
    </row>
    <row r="5299" spans="1:5" x14ac:dyDescent="0.4">
      <c r="A5299" t="s">
        <v>843</v>
      </c>
      <c r="B5299" t="s">
        <v>844</v>
      </c>
      <c r="C5299">
        <f>INDEX(Categories!C:C,MATCH(D5299,Categories!D:D,0))</f>
        <v>9</v>
      </c>
      <c r="D5299" s="88" t="s">
        <v>37</v>
      </c>
      <c r="E5299">
        <v>0</v>
      </c>
    </row>
    <row r="5300" spans="1:5" x14ac:dyDescent="0.4">
      <c r="A5300" t="s">
        <v>843</v>
      </c>
      <c r="B5300" t="s">
        <v>844</v>
      </c>
      <c r="C5300">
        <f>INDEX(Categories!C:C,MATCH(D5300,Categories!D:D,0))</f>
        <v>11</v>
      </c>
      <c r="D5300" s="88" t="s">
        <v>601</v>
      </c>
      <c r="E5300">
        <v>0</v>
      </c>
    </row>
    <row r="5301" spans="1:5" x14ac:dyDescent="0.4">
      <c r="A5301" t="s">
        <v>843</v>
      </c>
      <c r="B5301" t="s">
        <v>844</v>
      </c>
      <c r="C5301">
        <f>INDEX(Categories!C:C,MATCH(D5301,Categories!D:D,0))</f>
        <v>12</v>
      </c>
      <c r="D5301" s="88" t="s">
        <v>602</v>
      </c>
      <c r="E5301">
        <v>0</v>
      </c>
    </row>
    <row r="5302" spans="1:5" x14ac:dyDescent="0.4">
      <c r="A5302" t="s">
        <v>843</v>
      </c>
      <c r="B5302" t="s">
        <v>844</v>
      </c>
      <c r="C5302">
        <f>INDEX(Categories!C:C,MATCH(D5302,Categories!D:D,0))</f>
        <v>13</v>
      </c>
      <c r="D5302" s="88" t="s">
        <v>604</v>
      </c>
      <c r="E5302">
        <v>0</v>
      </c>
    </row>
    <row r="5303" spans="1:5" x14ac:dyDescent="0.4">
      <c r="A5303" t="s">
        <v>843</v>
      </c>
      <c r="B5303" t="s">
        <v>844</v>
      </c>
      <c r="C5303">
        <f>INDEX(Categories!C:C,MATCH(D5303,Categories!D:D,0))</f>
        <v>14</v>
      </c>
      <c r="D5303" s="88" t="s">
        <v>41</v>
      </c>
      <c r="E5303">
        <v>0</v>
      </c>
    </row>
    <row r="5304" spans="1:5" x14ac:dyDescent="0.4">
      <c r="A5304" t="s">
        <v>843</v>
      </c>
      <c r="B5304" t="s">
        <v>844</v>
      </c>
      <c r="C5304">
        <f>INDEX(Categories!C:C,MATCH(D5304,Categories!D:D,0))</f>
        <v>19</v>
      </c>
      <c r="D5304" s="88" t="s">
        <v>48</v>
      </c>
      <c r="E5304">
        <v>0</v>
      </c>
    </row>
    <row r="5305" spans="1:5" x14ac:dyDescent="0.4">
      <c r="A5305" t="s">
        <v>843</v>
      </c>
      <c r="B5305" t="s">
        <v>844</v>
      </c>
      <c r="C5305">
        <f>INDEX(Categories!C:C,MATCH(D5305,Categories!D:D,0))</f>
        <v>26</v>
      </c>
      <c r="D5305" s="88" t="s">
        <v>57</v>
      </c>
      <c r="E5305">
        <v>0</v>
      </c>
    </row>
    <row r="5306" spans="1:5" x14ac:dyDescent="0.4">
      <c r="A5306" t="s">
        <v>843</v>
      </c>
      <c r="B5306" t="s">
        <v>844</v>
      </c>
      <c r="C5306">
        <f>INDEX(Categories!C:C,MATCH(D5306,Categories!D:D,0))</f>
        <v>27</v>
      </c>
      <c r="D5306" s="88" t="s">
        <v>58</v>
      </c>
      <c r="E5306">
        <v>0</v>
      </c>
    </row>
    <row r="5307" spans="1:5" x14ac:dyDescent="0.4">
      <c r="A5307" t="s">
        <v>843</v>
      </c>
      <c r="B5307" t="s">
        <v>844</v>
      </c>
      <c r="C5307">
        <f>INDEX(Categories!C:C,MATCH(D5307,Categories!D:D,0))</f>
        <v>28</v>
      </c>
      <c r="D5307" s="88" t="s">
        <v>59</v>
      </c>
      <c r="E5307">
        <v>0</v>
      </c>
    </row>
    <row r="5308" spans="1:5" x14ac:dyDescent="0.4">
      <c r="A5308" t="s">
        <v>843</v>
      </c>
      <c r="B5308" t="s">
        <v>844</v>
      </c>
      <c r="C5308">
        <f>INDEX(Categories!C:C,MATCH(D5308,Categories!D:D,0))</f>
        <v>29</v>
      </c>
      <c r="D5308" s="88" t="s">
        <v>92</v>
      </c>
      <c r="E5308">
        <v>0</v>
      </c>
    </row>
    <row r="5309" spans="1:5" x14ac:dyDescent="0.4">
      <c r="A5309" t="s">
        <v>845</v>
      </c>
      <c r="B5309" t="s">
        <v>846</v>
      </c>
      <c r="C5309">
        <f>INDEX(Categories!C:C,MATCH(D5309,Categories!D:D,0))</f>
        <v>1</v>
      </c>
      <c r="D5309" s="88" t="s">
        <v>595</v>
      </c>
      <c r="E5309">
        <v>63613</v>
      </c>
    </row>
    <row r="5310" spans="1:5" x14ac:dyDescent="0.4">
      <c r="A5310" t="s">
        <v>845</v>
      </c>
      <c r="B5310" t="s">
        <v>846</v>
      </c>
      <c r="C5310">
        <f>INDEX(Categories!C:C,MATCH(D5310,Categories!D:D,0))</f>
        <v>2</v>
      </c>
      <c r="D5310" s="88" t="s">
        <v>597</v>
      </c>
      <c r="E5310">
        <v>0</v>
      </c>
    </row>
    <row r="5311" spans="1:5" x14ac:dyDescent="0.4">
      <c r="A5311" t="s">
        <v>845</v>
      </c>
      <c r="B5311" t="s">
        <v>846</v>
      </c>
      <c r="C5311">
        <f>INDEX(Categories!C:C,MATCH(D5311,Categories!D:D,0))</f>
        <v>3</v>
      </c>
      <c r="D5311" s="88" t="s">
        <v>30</v>
      </c>
      <c r="E5311">
        <v>0</v>
      </c>
    </row>
    <row r="5312" spans="1:5" x14ac:dyDescent="0.4">
      <c r="A5312" t="s">
        <v>845</v>
      </c>
      <c r="B5312" t="s">
        <v>846</v>
      </c>
      <c r="C5312">
        <f>INDEX(Categories!C:C,MATCH(D5312,Categories!D:D,0))</f>
        <v>4</v>
      </c>
      <c r="D5312" s="88" t="s">
        <v>31</v>
      </c>
      <c r="E5312">
        <v>0</v>
      </c>
    </row>
    <row r="5313" spans="1:5" x14ac:dyDescent="0.4">
      <c r="A5313" t="s">
        <v>845</v>
      </c>
      <c r="B5313" t="s">
        <v>846</v>
      </c>
      <c r="C5313">
        <f>INDEX(Categories!C:C,MATCH(D5313,Categories!D:D,0))</f>
        <v>6</v>
      </c>
      <c r="D5313" s="88" t="s">
        <v>34</v>
      </c>
      <c r="E5313">
        <v>0</v>
      </c>
    </row>
    <row r="5314" spans="1:5" x14ac:dyDescent="0.4">
      <c r="A5314" t="s">
        <v>845</v>
      </c>
      <c r="B5314" t="s">
        <v>846</v>
      </c>
      <c r="C5314">
        <f>INDEX(Categories!C:C,MATCH(D5314,Categories!D:D,0))</f>
        <v>7</v>
      </c>
      <c r="D5314" s="88" t="s">
        <v>35</v>
      </c>
      <c r="E5314">
        <v>3421</v>
      </c>
    </row>
    <row r="5315" spans="1:5" x14ac:dyDescent="0.4">
      <c r="A5315" t="s">
        <v>845</v>
      </c>
      <c r="B5315" t="s">
        <v>846</v>
      </c>
      <c r="C5315">
        <f>INDEX(Categories!C:C,MATCH(D5315,Categories!D:D,0))</f>
        <v>10</v>
      </c>
      <c r="D5315" s="88" t="s">
        <v>38</v>
      </c>
      <c r="E5315">
        <v>7008</v>
      </c>
    </row>
    <row r="5316" spans="1:5" x14ac:dyDescent="0.4">
      <c r="A5316" t="s">
        <v>845</v>
      </c>
      <c r="B5316" t="s">
        <v>846</v>
      </c>
      <c r="C5316">
        <f>INDEX(Categories!C:C,MATCH(D5316,Categories!D:D,0))</f>
        <v>15</v>
      </c>
      <c r="D5316" s="88" t="s">
        <v>42</v>
      </c>
      <c r="E5316">
        <v>0</v>
      </c>
    </row>
    <row r="5317" spans="1:5" x14ac:dyDescent="0.4">
      <c r="A5317" t="s">
        <v>845</v>
      </c>
      <c r="B5317" t="s">
        <v>846</v>
      </c>
      <c r="C5317">
        <f>INDEX(Categories!C:C,MATCH(D5317,Categories!D:D,0))</f>
        <v>16</v>
      </c>
      <c r="D5317" s="88" t="s">
        <v>45</v>
      </c>
      <c r="E5317">
        <v>256</v>
      </c>
    </row>
    <row r="5318" spans="1:5" x14ac:dyDescent="0.4">
      <c r="A5318" t="s">
        <v>845</v>
      </c>
      <c r="B5318" t="s">
        <v>846</v>
      </c>
      <c r="C5318">
        <f>INDEX(Categories!C:C,MATCH(D5318,Categories!D:D,0))</f>
        <v>17</v>
      </c>
      <c r="D5318" s="88" t="s">
        <v>46</v>
      </c>
      <c r="E5318">
        <v>0</v>
      </c>
    </row>
    <row r="5319" spans="1:5" x14ac:dyDescent="0.4">
      <c r="A5319" t="s">
        <v>845</v>
      </c>
      <c r="B5319" t="s">
        <v>846</v>
      </c>
      <c r="C5319">
        <f>INDEX(Categories!C:C,MATCH(D5319,Categories!D:D,0))</f>
        <v>18</v>
      </c>
      <c r="D5319" s="88" t="s">
        <v>47</v>
      </c>
      <c r="E5319">
        <v>0</v>
      </c>
    </row>
    <row r="5320" spans="1:5" x14ac:dyDescent="0.4">
      <c r="A5320" t="s">
        <v>845</v>
      </c>
      <c r="B5320" t="s">
        <v>846</v>
      </c>
      <c r="C5320">
        <f>INDEX(Categories!C:C,MATCH(D5320,Categories!D:D,0))</f>
        <v>20</v>
      </c>
      <c r="D5320" s="88" t="s">
        <v>49</v>
      </c>
      <c r="E5320">
        <v>0</v>
      </c>
    </row>
    <row r="5321" spans="1:5" x14ac:dyDescent="0.4">
      <c r="A5321" t="s">
        <v>845</v>
      </c>
      <c r="B5321" t="s">
        <v>846</v>
      </c>
      <c r="C5321">
        <f>INDEX(Categories!C:C,MATCH(D5321,Categories!D:D,0))</f>
        <v>21</v>
      </c>
      <c r="D5321" s="88" t="s">
        <v>50</v>
      </c>
      <c r="E5321">
        <v>0</v>
      </c>
    </row>
    <row r="5322" spans="1:5" x14ac:dyDescent="0.4">
      <c r="A5322" t="s">
        <v>845</v>
      </c>
      <c r="B5322" t="s">
        <v>846</v>
      </c>
      <c r="C5322">
        <f>INDEX(Categories!C:C,MATCH(D5322,Categories!D:D,0))</f>
        <v>22</v>
      </c>
      <c r="D5322" s="88" t="s">
        <v>51</v>
      </c>
      <c r="E5322">
        <v>266</v>
      </c>
    </row>
    <row r="5323" spans="1:5" x14ac:dyDescent="0.4">
      <c r="A5323" t="s">
        <v>845</v>
      </c>
      <c r="B5323" t="s">
        <v>846</v>
      </c>
      <c r="C5323">
        <f>INDEX(Categories!C:C,MATCH(D5323,Categories!D:D,0))</f>
        <v>23</v>
      </c>
      <c r="D5323" s="88" t="s">
        <v>52</v>
      </c>
      <c r="E5323">
        <v>0</v>
      </c>
    </row>
    <row r="5324" spans="1:5" x14ac:dyDescent="0.4">
      <c r="A5324" t="s">
        <v>845</v>
      </c>
      <c r="B5324" t="s">
        <v>846</v>
      </c>
      <c r="C5324">
        <f>INDEX(Categories!C:C,MATCH(D5324,Categories!D:D,0))</f>
        <v>24</v>
      </c>
      <c r="D5324" s="88" t="s">
        <v>53</v>
      </c>
      <c r="E5324">
        <v>0</v>
      </c>
    </row>
    <row r="5325" spans="1:5" x14ac:dyDescent="0.4">
      <c r="A5325" t="s">
        <v>845</v>
      </c>
      <c r="B5325" t="s">
        <v>846</v>
      </c>
      <c r="C5325">
        <f>INDEX(Categories!C:C,MATCH(D5325,Categories!D:D,0))</f>
        <v>25</v>
      </c>
      <c r="D5325" s="88" t="s">
        <v>56</v>
      </c>
      <c r="E5325">
        <v>0</v>
      </c>
    </row>
    <row r="5326" spans="1:5" x14ac:dyDescent="0.4">
      <c r="A5326" t="s">
        <v>845</v>
      </c>
      <c r="B5326" t="s">
        <v>846</v>
      </c>
      <c r="C5326">
        <f>INDEX(Categories!C:C,MATCH(D5326,Categories!D:D,0))</f>
        <v>5</v>
      </c>
      <c r="D5326" s="88" t="s">
        <v>32</v>
      </c>
      <c r="E5326">
        <v>14247</v>
      </c>
    </row>
    <row r="5327" spans="1:5" x14ac:dyDescent="0.4">
      <c r="A5327" t="s">
        <v>845</v>
      </c>
      <c r="B5327" t="s">
        <v>846</v>
      </c>
      <c r="C5327">
        <f>INDEX(Categories!C:C,MATCH(D5327,Categories!D:D,0))</f>
        <v>8</v>
      </c>
      <c r="D5327" s="88" t="s">
        <v>36</v>
      </c>
      <c r="E5327">
        <v>0</v>
      </c>
    </row>
    <row r="5328" spans="1:5" x14ac:dyDescent="0.4">
      <c r="A5328" t="s">
        <v>845</v>
      </c>
      <c r="B5328" t="s">
        <v>846</v>
      </c>
      <c r="C5328">
        <f>INDEX(Categories!C:C,MATCH(D5328,Categories!D:D,0))</f>
        <v>9</v>
      </c>
      <c r="D5328" s="88" t="s">
        <v>37</v>
      </c>
      <c r="E5328">
        <v>0</v>
      </c>
    </row>
    <row r="5329" spans="1:5" x14ac:dyDescent="0.4">
      <c r="A5329" t="s">
        <v>845</v>
      </c>
      <c r="B5329" t="s">
        <v>846</v>
      </c>
      <c r="C5329">
        <f>INDEX(Categories!C:C,MATCH(D5329,Categories!D:D,0))</f>
        <v>11</v>
      </c>
      <c r="D5329" s="88" t="s">
        <v>601</v>
      </c>
      <c r="E5329">
        <v>158</v>
      </c>
    </row>
    <row r="5330" spans="1:5" x14ac:dyDescent="0.4">
      <c r="A5330" t="s">
        <v>845</v>
      </c>
      <c r="B5330" t="s">
        <v>846</v>
      </c>
      <c r="C5330">
        <f>INDEX(Categories!C:C,MATCH(D5330,Categories!D:D,0))</f>
        <v>12</v>
      </c>
      <c r="D5330" s="88" t="s">
        <v>602</v>
      </c>
      <c r="E5330">
        <v>0</v>
      </c>
    </row>
    <row r="5331" spans="1:5" x14ac:dyDescent="0.4">
      <c r="A5331" t="s">
        <v>845</v>
      </c>
      <c r="B5331" t="s">
        <v>846</v>
      </c>
      <c r="C5331">
        <f>INDEX(Categories!C:C,MATCH(D5331,Categories!D:D,0))</f>
        <v>13</v>
      </c>
      <c r="D5331" s="88" t="s">
        <v>604</v>
      </c>
      <c r="E5331">
        <v>0</v>
      </c>
    </row>
    <row r="5332" spans="1:5" x14ac:dyDescent="0.4">
      <c r="A5332" t="s">
        <v>845</v>
      </c>
      <c r="B5332" t="s">
        <v>846</v>
      </c>
      <c r="C5332">
        <f>INDEX(Categories!C:C,MATCH(D5332,Categories!D:D,0))</f>
        <v>14</v>
      </c>
      <c r="D5332" s="88" t="s">
        <v>41</v>
      </c>
      <c r="E5332">
        <v>0</v>
      </c>
    </row>
    <row r="5333" spans="1:5" x14ac:dyDescent="0.4">
      <c r="A5333" t="s">
        <v>845</v>
      </c>
      <c r="B5333" t="s">
        <v>846</v>
      </c>
      <c r="C5333">
        <f>INDEX(Categories!C:C,MATCH(D5333,Categories!D:D,0))</f>
        <v>19</v>
      </c>
      <c r="D5333" s="88" t="s">
        <v>48</v>
      </c>
      <c r="E5333">
        <v>0</v>
      </c>
    </row>
    <row r="5334" spans="1:5" x14ac:dyDescent="0.4">
      <c r="A5334" t="s">
        <v>845</v>
      </c>
      <c r="B5334" t="s">
        <v>846</v>
      </c>
      <c r="C5334">
        <f>INDEX(Categories!C:C,MATCH(D5334,Categories!D:D,0))</f>
        <v>26</v>
      </c>
      <c r="D5334" s="88" t="s">
        <v>57</v>
      </c>
      <c r="E5334">
        <v>0</v>
      </c>
    </row>
    <row r="5335" spans="1:5" x14ac:dyDescent="0.4">
      <c r="A5335" t="s">
        <v>845</v>
      </c>
      <c r="B5335" t="s">
        <v>846</v>
      </c>
      <c r="C5335">
        <f>INDEX(Categories!C:C,MATCH(D5335,Categories!D:D,0))</f>
        <v>27</v>
      </c>
      <c r="D5335" s="88" t="s">
        <v>58</v>
      </c>
      <c r="E5335">
        <v>0</v>
      </c>
    </row>
    <row r="5336" spans="1:5" x14ac:dyDescent="0.4">
      <c r="A5336" t="s">
        <v>845</v>
      </c>
      <c r="B5336" t="s">
        <v>846</v>
      </c>
      <c r="C5336">
        <f>INDEX(Categories!C:C,MATCH(D5336,Categories!D:D,0))</f>
        <v>28</v>
      </c>
      <c r="D5336" s="88" t="s">
        <v>59</v>
      </c>
      <c r="E5336">
        <v>0</v>
      </c>
    </row>
    <row r="5337" spans="1:5" x14ac:dyDescent="0.4">
      <c r="A5337" t="s">
        <v>845</v>
      </c>
      <c r="B5337" t="s">
        <v>846</v>
      </c>
      <c r="C5337">
        <f>INDEX(Categories!C:C,MATCH(D5337,Categories!D:D,0))</f>
        <v>29</v>
      </c>
      <c r="D5337" s="88" t="s">
        <v>92</v>
      </c>
      <c r="E5337">
        <v>0</v>
      </c>
    </row>
    <row r="5338" spans="1:5" x14ac:dyDescent="0.4">
      <c r="A5338" t="s">
        <v>847</v>
      </c>
      <c r="B5338" t="s">
        <v>848</v>
      </c>
      <c r="C5338">
        <f>INDEX(Categories!C:C,MATCH(D5338,Categories!D:D,0))</f>
        <v>1</v>
      </c>
      <c r="D5338" s="88" t="s">
        <v>595</v>
      </c>
      <c r="E5338">
        <v>0</v>
      </c>
    </row>
    <row r="5339" spans="1:5" x14ac:dyDescent="0.4">
      <c r="A5339" t="s">
        <v>847</v>
      </c>
      <c r="B5339" t="s">
        <v>848</v>
      </c>
      <c r="C5339">
        <f>INDEX(Categories!C:C,MATCH(D5339,Categories!D:D,0))</f>
        <v>2</v>
      </c>
      <c r="D5339" s="88" t="s">
        <v>597</v>
      </c>
      <c r="E5339">
        <v>0</v>
      </c>
    </row>
    <row r="5340" spans="1:5" x14ac:dyDescent="0.4">
      <c r="A5340" t="s">
        <v>847</v>
      </c>
      <c r="B5340" t="s">
        <v>848</v>
      </c>
      <c r="C5340">
        <f>INDEX(Categories!C:C,MATCH(D5340,Categories!D:D,0))</f>
        <v>3</v>
      </c>
      <c r="D5340" s="88" t="s">
        <v>30</v>
      </c>
      <c r="E5340">
        <v>0</v>
      </c>
    </row>
    <row r="5341" spans="1:5" x14ac:dyDescent="0.4">
      <c r="A5341" t="s">
        <v>847</v>
      </c>
      <c r="B5341" t="s">
        <v>848</v>
      </c>
      <c r="C5341">
        <f>INDEX(Categories!C:C,MATCH(D5341,Categories!D:D,0))</f>
        <v>4</v>
      </c>
      <c r="D5341" s="88" t="s">
        <v>31</v>
      </c>
      <c r="E5341">
        <v>0</v>
      </c>
    </row>
    <row r="5342" spans="1:5" x14ac:dyDescent="0.4">
      <c r="A5342" t="s">
        <v>847</v>
      </c>
      <c r="B5342" t="s">
        <v>848</v>
      </c>
      <c r="C5342">
        <f>INDEX(Categories!C:C,MATCH(D5342,Categories!D:D,0))</f>
        <v>6</v>
      </c>
      <c r="D5342" s="88" t="s">
        <v>34</v>
      </c>
      <c r="E5342">
        <v>0</v>
      </c>
    </row>
    <row r="5343" spans="1:5" x14ac:dyDescent="0.4">
      <c r="A5343" t="s">
        <v>847</v>
      </c>
      <c r="B5343" t="s">
        <v>848</v>
      </c>
      <c r="C5343">
        <f>INDEX(Categories!C:C,MATCH(D5343,Categories!D:D,0))</f>
        <v>7</v>
      </c>
      <c r="D5343" s="88" t="s">
        <v>35</v>
      </c>
      <c r="E5343">
        <v>0</v>
      </c>
    </row>
    <row r="5344" spans="1:5" x14ac:dyDescent="0.4">
      <c r="A5344" t="s">
        <v>847</v>
      </c>
      <c r="B5344" t="s">
        <v>848</v>
      </c>
      <c r="C5344">
        <f>INDEX(Categories!C:C,MATCH(D5344,Categories!D:D,0))</f>
        <v>10</v>
      </c>
      <c r="D5344" s="88" t="s">
        <v>38</v>
      </c>
      <c r="E5344">
        <v>0</v>
      </c>
    </row>
    <row r="5345" spans="1:5" x14ac:dyDescent="0.4">
      <c r="A5345" t="s">
        <v>847</v>
      </c>
      <c r="B5345" t="s">
        <v>848</v>
      </c>
      <c r="C5345">
        <f>INDEX(Categories!C:C,MATCH(D5345,Categories!D:D,0))</f>
        <v>15</v>
      </c>
      <c r="D5345" s="88" t="s">
        <v>42</v>
      </c>
      <c r="E5345">
        <v>0</v>
      </c>
    </row>
    <row r="5346" spans="1:5" x14ac:dyDescent="0.4">
      <c r="A5346" t="s">
        <v>847</v>
      </c>
      <c r="B5346" t="s">
        <v>848</v>
      </c>
      <c r="C5346">
        <f>INDEX(Categories!C:C,MATCH(D5346,Categories!D:D,0))</f>
        <v>16</v>
      </c>
      <c r="D5346" s="88" t="s">
        <v>45</v>
      </c>
      <c r="E5346">
        <v>0</v>
      </c>
    </row>
    <row r="5347" spans="1:5" x14ac:dyDescent="0.4">
      <c r="A5347" t="s">
        <v>847</v>
      </c>
      <c r="B5347" t="s">
        <v>848</v>
      </c>
      <c r="C5347">
        <f>INDEX(Categories!C:C,MATCH(D5347,Categories!D:D,0))</f>
        <v>17</v>
      </c>
      <c r="D5347" s="88" t="s">
        <v>46</v>
      </c>
      <c r="E5347">
        <v>0</v>
      </c>
    </row>
    <row r="5348" spans="1:5" x14ac:dyDescent="0.4">
      <c r="A5348" t="s">
        <v>847</v>
      </c>
      <c r="B5348" t="s">
        <v>848</v>
      </c>
      <c r="C5348">
        <f>INDEX(Categories!C:C,MATCH(D5348,Categories!D:D,0))</f>
        <v>18</v>
      </c>
      <c r="D5348" s="88" t="s">
        <v>47</v>
      </c>
      <c r="E5348">
        <v>0</v>
      </c>
    </row>
    <row r="5349" spans="1:5" x14ac:dyDescent="0.4">
      <c r="A5349" t="s">
        <v>847</v>
      </c>
      <c r="B5349" t="s">
        <v>848</v>
      </c>
      <c r="C5349">
        <f>INDEX(Categories!C:C,MATCH(D5349,Categories!D:D,0))</f>
        <v>20</v>
      </c>
      <c r="D5349" s="88" t="s">
        <v>49</v>
      </c>
      <c r="E5349">
        <v>0</v>
      </c>
    </row>
    <row r="5350" spans="1:5" x14ac:dyDescent="0.4">
      <c r="A5350" t="s">
        <v>847</v>
      </c>
      <c r="B5350" t="s">
        <v>848</v>
      </c>
      <c r="C5350">
        <f>INDEX(Categories!C:C,MATCH(D5350,Categories!D:D,0))</f>
        <v>21</v>
      </c>
      <c r="D5350" s="88" t="s">
        <v>50</v>
      </c>
      <c r="E5350">
        <v>0</v>
      </c>
    </row>
    <row r="5351" spans="1:5" x14ac:dyDescent="0.4">
      <c r="A5351" t="s">
        <v>847</v>
      </c>
      <c r="B5351" t="s">
        <v>848</v>
      </c>
      <c r="C5351">
        <f>INDEX(Categories!C:C,MATCH(D5351,Categories!D:D,0))</f>
        <v>22</v>
      </c>
      <c r="D5351" s="88" t="s">
        <v>51</v>
      </c>
      <c r="E5351">
        <v>0</v>
      </c>
    </row>
    <row r="5352" spans="1:5" x14ac:dyDescent="0.4">
      <c r="A5352" t="s">
        <v>847</v>
      </c>
      <c r="B5352" t="s">
        <v>848</v>
      </c>
      <c r="C5352">
        <f>INDEX(Categories!C:C,MATCH(D5352,Categories!D:D,0))</f>
        <v>23</v>
      </c>
      <c r="D5352" s="88" t="s">
        <v>52</v>
      </c>
      <c r="E5352">
        <v>0</v>
      </c>
    </row>
    <row r="5353" spans="1:5" x14ac:dyDescent="0.4">
      <c r="A5353" t="s">
        <v>847</v>
      </c>
      <c r="B5353" t="s">
        <v>848</v>
      </c>
      <c r="C5353">
        <f>INDEX(Categories!C:C,MATCH(D5353,Categories!D:D,0))</f>
        <v>24</v>
      </c>
      <c r="D5353" s="88" t="s">
        <v>53</v>
      </c>
      <c r="E5353">
        <v>0</v>
      </c>
    </row>
    <row r="5354" spans="1:5" x14ac:dyDescent="0.4">
      <c r="A5354" t="s">
        <v>847</v>
      </c>
      <c r="B5354" t="s">
        <v>848</v>
      </c>
      <c r="C5354">
        <f>INDEX(Categories!C:C,MATCH(D5354,Categories!D:D,0))</f>
        <v>25</v>
      </c>
      <c r="D5354" s="88" t="s">
        <v>56</v>
      </c>
      <c r="E5354">
        <v>0</v>
      </c>
    </row>
    <row r="5355" spans="1:5" x14ac:dyDescent="0.4">
      <c r="A5355" t="s">
        <v>847</v>
      </c>
      <c r="B5355" t="s">
        <v>848</v>
      </c>
      <c r="C5355">
        <f>INDEX(Categories!C:C,MATCH(D5355,Categories!D:D,0))</f>
        <v>5</v>
      </c>
      <c r="D5355" s="88" t="s">
        <v>32</v>
      </c>
      <c r="E5355">
        <v>0</v>
      </c>
    </row>
    <row r="5356" spans="1:5" x14ac:dyDescent="0.4">
      <c r="A5356" t="s">
        <v>847</v>
      </c>
      <c r="B5356" t="s">
        <v>848</v>
      </c>
      <c r="C5356">
        <f>INDEX(Categories!C:C,MATCH(D5356,Categories!D:D,0))</f>
        <v>8</v>
      </c>
      <c r="D5356" s="88" t="s">
        <v>36</v>
      </c>
      <c r="E5356">
        <v>0</v>
      </c>
    </row>
    <row r="5357" spans="1:5" x14ac:dyDescent="0.4">
      <c r="A5357" t="s">
        <v>847</v>
      </c>
      <c r="B5357" t="s">
        <v>848</v>
      </c>
      <c r="C5357">
        <f>INDEX(Categories!C:C,MATCH(D5357,Categories!D:D,0))</f>
        <v>9</v>
      </c>
      <c r="D5357" s="88" t="s">
        <v>37</v>
      </c>
      <c r="E5357">
        <v>0</v>
      </c>
    </row>
    <row r="5358" spans="1:5" x14ac:dyDescent="0.4">
      <c r="A5358" t="s">
        <v>847</v>
      </c>
      <c r="B5358" t="s">
        <v>848</v>
      </c>
      <c r="C5358">
        <f>INDEX(Categories!C:C,MATCH(D5358,Categories!D:D,0))</f>
        <v>11</v>
      </c>
      <c r="D5358" s="88" t="s">
        <v>601</v>
      </c>
      <c r="E5358">
        <v>0</v>
      </c>
    </row>
    <row r="5359" spans="1:5" x14ac:dyDescent="0.4">
      <c r="A5359" t="s">
        <v>847</v>
      </c>
      <c r="B5359" t="s">
        <v>848</v>
      </c>
      <c r="C5359">
        <f>INDEX(Categories!C:C,MATCH(D5359,Categories!D:D,0))</f>
        <v>12</v>
      </c>
      <c r="D5359" s="88" t="s">
        <v>602</v>
      </c>
      <c r="E5359">
        <v>0</v>
      </c>
    </row>
    <row r="5360" spans="1:5" x14ac:dyDescent="0.4">
      <c r="A5360" t="s">
        <v>847</v>
      </c>
      <c r="B5360" t="s">
        <v>848</v>
      </c>
      <c r="C5360">
        <f>INDEX(Categories!C:C,MATCH(D5360,Categories!D:D,0))</f>
        <v>13</v>
      </c>
      <c r="D5360" s="88" t="s">
        <v>604</v>
      </c>
      <c r="E5360">
        <v>0</v>
      </c>
    </row>
    <row r="5361" spans="1:5" x14ac:dyDescent="0.4">
      <c r="A5361" t="s">
        <v>847</v>
      </c>
      <c r="B5361" t="s">
        <v>848</v>
      </c>
      <c r="C5361">
        <f>INDEX(Categories!C:C,MATCH(D5361,Categories!D:D,0))</f>
        <v>14</v>
      </c>
      <c r="D5361" s="88" t="s">
        <v>41</v>
      </c>
      <c r="E5361">
        <v>0</v>
      </c>
    </row>
    <row r="5362" spans="1:5" x14ac:dyDescent="0.4">
      <c r="A5362" t="s">
        <v>847</v>
      </c>
      <c r="B5362" t="s">
        <v>848</v>
      </c>
      <c r="C5362">
        <f>INDEX(Categories!C:C,MATCH(D5362,Categories!D:D,0))</f>
        <v>19</v>
      </c>
      <c r="D5362" s="88" t="s">
        <v>48</v>
      </c>
      <c r="E5362">
        <v>0</v>
      </c>
    </row>
    <row r="5363" spans="1:5" x14ac:dyDescent="0.4">
      <c r="A5363" t="s">
        <v>847</v>
      </c>
      <c r="B5363" t="s">
        <v>848</v>
      </c>
      <c r="C5363">
        <f>INDEX(Categories!C:C,MATCH(D5363,Categories!D:D,0))</f>
        <v>26</v>
      </c>
      <c r="D5363" s="88" t="s">
        <v>57</v>
      </c>
      <c r="E5363">
        <v>0</v>
      </c>
    </row>
    <row r="5364" spans="1:5" x14ac:dyDescent="0.4">
      <c r="A5364" t="s">
        <v>847</v>
      </c>
      <c r="B5364" t="s">
        <v>848</v>
      </c>
      <c r="C5364">
        <f>INDEX(Categories!C:C,MATCH(D5364,Categories!D:D,0))</f>
        <v>27</v>
      </c>
      <c r="D5364" s="88" t="s">
        <v>58</v>
      </c>
      <c r="E5364">
        <v>0</v>
      </c>
    </row>
    <row r="5365" spans="1:5" x14ac:dyDescent="0.4">
      <c r="A5365" t="s">
        <v>847</v>
      </c>
      <c r="B5365" t="s">
        <v>848</v>
      </c>
      <c r="C5365">
        <f>INDEX(Categories!C:C,MATCH(D5365,Categories!D:D,0))</f>
        <v>28</v>
      </c>
      <c r="D5365" s="88" t="s">
        <v>59</v>
      </c>
      <c r="E5365">
        <v>0</v>
      </c>
    </row>
    <row r="5366" spans="1:5" x14ac:dyDescent="0.4">
      <c r="A5366" t="s">
        <v>847</v>
      </c>
      <c r="B5366" t="s">
        <v>848</v>
      </c>
      <c r="C5366">
        <f>INDEX(Categories!C:C,MATCH(D5366,Categories!D:D,0))</f>
        <v>29</v>
      </c>
      <c r="D5366" s="88" t="s">
        <v>92</v>
      </c>
      <c r="E5366">
        <v>0</v>
      </c>
    </row>
    <row r="5367" spans="1:5" x14ac:dyDescent="0.4">
      <c r="A5367" t="s">
        <v>849</v>
      </c>
      <c r="B5367" t="s">
        <v>850</v>
      </c>
      <c r="C5367">
        <f>INDEX(Categories!C:C,MATCH(D5367,Categories!D:D,0))</f>
        <v>1</v>
      </c>
      <c r="D5367" s="88" t="s">
        <v>595</v>
      </c>
      <c r="E5367">
        <v>77201</v>
      </c>
    </row>
    <row r="5368" spans="1:5" x14ac:dyDescent="0.4">
      <c r="A5368" t="s">
        <v>849</v>
      </c>
      <c r="B5368" t="s">
        <v>850</v>
      </c>
      <c r="C5368">
        <f>INDEX(Categories!C:C,MATCH(D5368,Categories!D:D,0))</f>
        <v>2</v>
      </c>
      <c r="D5368" s="88" t="s">
        <v>597</v>
      </c>
      <c r="E5368">
        <v>0</v>
      </c>
    </row>
    <row r="5369" spans="1:5" x14ac:dyDescent="0.4">
      <c r="A5369" t="s">
        <v>849</v>
      </c>
      <c r="B5369" t="s">
        <v>850</v>
      </c>
      <c r="C5369">
        <f>INDEX(Categories!C:C,MATCH(D5369,Categories!D:D,0))</f>
        <v>3</v>
      </c>
      <c r="D5369" s="88" t="s">
        <v>30</v>
      </c>
      <c r="E5369">
        <v>0</v>
      </c>
    </row>
    <row r="5370" spans="1:5" x14ac:dyDescent="0.4">
      <c r="A5370" t="s">
        <v>849</v>
      </c>
      <c r="B5370" t="s">
        <v>850</v>
      </c>
      <c r="C5370">
        <f>INDEX(Categories!C:C,MATCH(D5370,Categories!D:D,0))</f>
        <v>4</v>
      </c>
      <c r="D5370" s="88" t="s">
        <v>31</v>
      </c>
      <c r="E5370">
        <v>5000</v>
      </c>
    </row>
    <row r="5371" spans="1:5" x14ac:dyDescent="0.4">
      <c r="A5371" t="s">
        <v>849</v>
      </c>
      <c r="B5371" t="s">
        <v>850</v>
      </c>
      <c r="C5371">
        <f>INDEX(Categories!C:C,MATCH(D5371,Categories!D:D,0))</f>
        <v>6</v>
      </c>
      <c r="D5371" s="88" t="s">
        <v>34</v>
      </c>
      <c r="E5371">
        <v>0</v>
      </c>
    </row>
    <row r="5372" spans="1:5" x14ac:dyDescent="0.4">
      <c r="A5372" t="s">
        <v>849</v>
      </c>
      <c r="B5372" t="s">
        <v>850</v>
      </c>
      <c r="C5372">
        <f>INDEX(Categories!C:C,MATCH(D5372,Categories!D:D,0))</f>
        <v>7</v>
      </c>
      <c r="D5372" s="88" t="s">
        <v>35</v>
      </c>
      <c r="E5372">
        <v>29318</v>
      </c>
    </row>
    <row r="5373" spans="1:5" x14ac:dyDescent="0.4">
      <c r="A5373" t="s">
        <v>849</v>
      </c>
      <c r="B5373" t="s">
        <v>850</v>
      </c>
      <c r="C5373">
        <f>INDEX(Categories!C:C,MATCH(D5373,Categories!D:D,0))</f>
        <v>10</v>
      </c>
      <c r="D5373" s="88" t="s">
        <v>38</v>
      </c>
      <c r="E5373">
        <v>0</v>
      </c>
    </row>
    <row r="5374" spans="1:5" x14ac:dyDescent="0.4">
      <c r="A5374" t="s">
        <v>849</v>
      </c>
      <c r="B5374" t="s">
        <v>850</v>
      </c>
      <c r="C5374">
        <f>INDEX(Categories!C:C,MATCH(D5374,Categories!D:D,0))</f>
        <v>15</v>
      </c>
      <c r="D5374" s="88" t="s">
        <v>42</v>
      </c>
      <c r="E5374">
        <v>0</v>
      </c>
    </row>
    <row r="5375" spans="1:5" x14ac:dyDescent="0.4">
      <c r="A5375" t="s">
        <v>849</v>
      </c>
      <c r="B5375" t="s">
        <v>850</v>
      </c>
      <c r="C5375">
        <f>INDEX(Categories!C:C,MATCH(D5375,Categories!D:D,0))</f>
        <v>16</v>
      </c>
      <c r="D5375" s="88" t="s">
        <v>45</v>
      </c>
      <c r="E5375">
        <v>0</v>
      </c>
    </row>
    <row r="5376" spans="1:5" x14ac:dyDescent="0.4">
      <c r="A5376" t="s">
        <v>849</v>
      </c>
      <c r="B5376" t="s">
        <v>850</v>
      </c>
      <c r="C5376">
        <f>INDEX(Categories!C:C,MATCH(D5376,Categories!D:D,0))</f>
        <v>17</v>
      </c>
      <c r="D5376" s="88" t="s">
        <v>46</v>
      </c>
      <c r="E5376">
        <v>0</v>
      </c>
    </row>
    <row r="5377" spans="1:5" x14ac:dyDescent="0.4">
      <c r="A5377" t="s">
        <v>849</v>
      </c>
      <c r="B5377" t="s">
        <v>850</v>
      </c>
      <c r="C5377">
        <f>INDEX(Categories!C:C,MATCH(D5377,Categories!D:D,0))</f>
        <v>18</v>
      </c>
      <c r="D5377" s="88" t="s">
        <v>47</v>
      </c>
      <c r="E5377">
        <v>0</v>
      </c>
    </row>
    <row r="5378" spans="1:5" x14ac:dyDescent="0.4">
      <c r="A5378" t="s">
        <v>849</v>
      </c>
      <c r="B5378" t="s">
        <v>850</v>
      </c>
      <c r="C5378">
        <f>INDEX(Categories!C:C,MATCH(D5378,Categories!D:D,0))</f>
        <v>20</v>
      </c>
      <c r="D5378" s="88" t="s">
        <v>49</v>
      </c>
      <c r="E5378">
        <v>0</v>
      </c>
    </row>
    <row r="5379" spans="1:5" x14ac:dyDescent="0.4">
      <c r="A5379" t="s">
        <v>849</v>
      </c>
      <c r="B5379" t="s">
        <v>850</v>
      </c>
      <c r="C5379">
        <f>INDEX(Categories!C:C,MATCH(D5379,Categories!D:D,0))</f>
        <v>21</v>
      </c>
      <c r="D5379" s="88" t="s">
        <v>50</v>
      </c>
      <c r="E5379">
        <v>0</v>
      </c>
    </row>
    <row r="5380" spans="1:5" x14ac:dyDescent="0.4">
      <c r="A5380" t="s">
        <v>849</v>
      </c>
      <c r="B5380" t="s">
        <v>850</v>
      </c>
      <c r="C5380">
        <f>INDEX(Categories!C:C,MATCH(D5380,Categories!D:D,0))</f>
        <v>22</v>
      </c>
      <c r="D5380" s="88" t="s">
        <v>51</v>
      </c>
      <c r="E5380">
        <v>3447</v>
      </c>
    </row>
    <row r="5381" spans="1:5" x14ac:dyDescent="0.4">
      <c r="A5381" t="s">
        <v>849</v>
      </c>
      <c r="B5381" t="s">
        <v>850</v>
      </c>
      <c r="C5381">
        <f>INDEX(Categories!C:C,MATCH(D5381,Categories!D:D,0))</f>
        <v>23</v>
      </c>
      <c r="D5381" s="88" t="s">
        <v>52</v>
      </c>
      <c r="E5381">
        <v>0</v>
      </c>
    </row>
    <row r="5382" spans="1:5" x14ac:dyDescent="0.4">
      <c r="A5382" t="s">
        <v>849</v>
      </c>
      <c r="B5382" t="s">
        <v>850</v>
      </c>
      <c r="C5382">
        <f>INDEX(Categories!C:C,MATCH(D5382,Categories!D:D,0))</f>
        <v>24</v>
      </c>
      <c r="D5382" s="88" t="s">
        <v>53</v>
      </c>
      <c r="E5382">
        <v>0</v>
      </c>
    </row>
    <row r="5383" spans="1:5" x14ac:dyDescent="0.4">
      <c r="A5383" t="s">
        <v>849</v>
      </c>
      <c r="B5383" t="s">
        <v>850</v>
      </c>
      <c r="C5383">
        <f>INDEX(Categories!C:C,MATCH(D5383,Categories!D:D,0))</f>
        <v>25</v>
      </c>
      <c r="D5383" s="88" t="s">
        <v>56</v>
      </c>
      <c r="E5383">
        <v>0</v>
      </c>
    </row>
    <row r="5384" spans="1:5" x14ac:dyDescent="0.4">
      <c r="A5384" t="s">
        <v>849</v>
      </c>
      <c r="B5384" t="s">
        <v>850</v>
      </c>
      <c r="C5384">
        <f>INDEX(Categories!C:C,MATCH(D5384,Categories!D:D,0))</f>
        <v>5</v>
      </c>
      <c r="D5384" s="88" t="s">
        <v>32</v>
      </c>
      <c r="E5384">
        <v>42739</v>
      </c>
    </row>
    <row r="5385" spans="1:5" x14ac:dyDescent="0.4">
      <c r="A5385" t="s">
        <v>849</v>
      </c>
      <c r="B5385" t="s">
        <v>850</v>
      </c>
      <c r="C5385">
        <f>INDEX(Categories!C:C,MATCH(D5385,Categories!D:D,0))</f>
        <v>8</v>
      </c>
      <c r="D5385" s="88" t="s">
        <v>36</v>
      </c>
      <c r="E5385">
        <v>33562</v>
      </c>
    </row>
    <row r="5386" spans="1:5" x14ac:dyDescent="0.4">
      <c r="A5386" t="s">
        <v>849</v>
      </c>
      <c r="B5386" t="s">
        <v>850</v>
      </c>
      <c r="C5386">
        <f>INDEX(Categories!C:C,MATCH(D5386,Categories!D:D,0))</f>
        <v>9</v>
      </c>
      <c r="D5386" s="88" t="s">
        <v>37</v>
      </c>
      <c r="E5386">
        <v>0</v>
      </c>
    </row>
    <row r="5387" spans="1:5" x14ac:dyDescent="0.4">
      <c r="A5387" t="s">
        <v>849</v>
      </c>
      <c r="B5387" t="s">
        <v>850</v>
      </c>
      <c r="C5387">
        <f>INDEX(Categories!C:C,MATCH(D5387,Categories!D:D,0))</f>
        <v>11</v>
      </c>
      <c r="D5387" s="88" t="s">
        <v>601</v>
      </c>
      <c r="E5387">
        <v>0</v>
      </c>
    </row>
    <row r="5388" spans="1:5" x14ac:dyDescent="0.4">
      <c r="A5388" t="s">
        <v>849</v>
      </c>
      <c r="B5388" t="s">
        <v>850</v>
      </c>
      <c r="C5388">
        <f>INDEX(Categories!C:C,MATCH(D5388,Categories!D:D,0))</f>
        <v>12</v>
      </c>
      <c r="D5388" s="88" t="s">
        <v>602</v>
      </c>
      <c r="E5388">
        <v>0</v>
      </c>
    </row>
    <row r="5389" spans="1:5" x14ac:dyDescent="0.4">
      <c r="A5389" t="s">
        <v>849</v>
      </c>
      <c r="B5389" t="s">
        <v>850</v>
      </c>
      <c r="C5389">
        <f>INDEX(Categories!C:C,MATCH(D5389,Categories!D:D,0))</f>
        <v>13</v>
      </c>
      <c r="D5389" s="88" t="s">
        <v>604</v>
      </c>
      <c r="E5389">
        <v>0</v>
      </c>
    </row>
    <row r="5390" spans="1:5" x14ac:dyDescent="0.4">
      <c r="A5390" t="s">
        <v>849</v>
      </c>
      <c r="B5390" t="s">
        <v>850</v>
      </c>
      <c r="C5390">
        <f>INDEX(Categories!C:C,MATCH(D5390,Categories!D:D,0))</f>
        <v>14</v>
      </c>
      <c r="D5390" s="88" t="s">
        <v>41</v>
      </c>
      <c r="E5390">
        <v>0</v>
      </c>
    </row>
    <row r="5391" spans="1:5" x14ac:dyDescent="0.4">
      <c r="A5391" t="s">
        <v>849</v>
      </c>
      <c r="B5391" t="s">
        <v>850</v>
      </c>
      <c r="C5391">
        <f>INDEX(Categories!C:C,MATCH(D5391,Categories!D:D,0))</f>
        <v>19</v>
      </c>
      <c r="D5391" s="88" t="s">
        <v>48</v>
      </c>
      <c r="E5391">
        <v>0</v>
      </c>
    </row>
    <row r="5392" spans="1:5" x14ac:dyDescent="0.4">
      <c r="A5392" t="s">
        <v>849</v>
      </c>
      <c r="B5392" t="s">
        <v>850</v>
      </c>
      <c r="C5392">
        <f>INDEX(Categories!C:C,MATCH(D5392,Categories!D:D,0))</f>
        <v>26</v>
      </c>
      <c r="D5392" s="88" t="s">
        <v>57</v>
      </c>
      <c r="E5392">
        <v>0</v>
      </c>
    </row>
    <row r="5393" spans="1:5" x14ac:dyDescent="0.4">
      <c r="A5393" t="s">
        <v>849</v>
      </c>
      <c r="B5393" t="s">
        <v>850</v>
      </c>
      <c r="C5393">
        <f>INDEX(Categories!C:C,MATCH(D5393,Categories!D:D,0))</f>
        <v>27</v>
      </c>
      <c r="D5393" s="88" t="s">
        <v>58</v>
      </c>
      <c r="E5393">
        <v>0</v>
      </c>
    </row>
    <row r="5394" spans="1:5" x14ac:dyDescent="0.4">
      <c r="A5394" t="s">
        <v>849</v>
      </c>
      <c r="B5394" t="s">
        <v>850</v>
      </c>
      <c r="C5394">
        <f>INDEX(Categories!C:C,MATCH(D5394,Categories!D:D,0))</f>
        <v>28</v>
      </c>
      <c r="D5394" s="88" t="s">
        <v>59</v>
      </c>
      <c r="E5394">
        <v>0</v>
      </c>
    </row>
    <row r="5395" spans="1:5" x14ac:dyDescent="0.4">
      <c r="A5395" t="s">
        <v>849</v>
      </c>
      <c r="B5395" t="s">
        <v>850</v>
      </c>
      <c r="C5395">
        <f>INDEX(Categories!C:C,MATCH(D5395,Categories!D:D,0))</f>
        <v>29</v>
      </c>
      <c r="D5395" s="88" t="s">
        <v>92</v>
      </c>
      <c r="E5395">
        <v>0</v>
      </c>
    </row>
    <row r="5396" spans="1:5" x14ac:dyDescent="0.4">
      <c r="A5396" t="s">
        <v>329</v>
      </c>
      <c r="B5396" t="s">
        <v>328</v>
      </c>
      <c r="C5396">
        <f>INDEX(Categories!C:C,MATCH(D5396,Categories!D:D,0))</f>
        <v>1</v>
      </c>
      <c r="D5396" s="88" t="s">
        <v>595</v>
      </c>
      <c r="E5396">
        <v>190306</v>
      </c>
    </row>
    <row r="5397" spans="1:5" x14ac:dyDescent="0.4">
      <c r="A5397" t="s">
        <v>329</v>
      </c>
      <c r="B5397" t="s">
        <v>328</v>
      </c>
      <c r="C5397">
        <f>INDEX(Categories!C:C,MATCH(D5397,Categories!D:D,0))</f>
        <v>2</v>
      </c>
      <c r="D5397" s="88" t="s">
        <v>597</v>
      </c>
      <c r="E5397">
        <v>1268</v>
      </c>
    </row>
    <row r="5398" spans="1:5" x14ac:dyDescent="0.4">
      <c r="A5398" t="s">
        <v>329</v>
      </c>
      <c r="B5398" t="s">
        <v>328</v>
      </c>
      <c r="C5398">
        <f>INDEX(Categories!C:C,MATCH(D5398,Categories!D:D,0))</f>
        <v>3</v>
      </c>
      <c r="D5398" s="88" t="s">
        <v>30</v>
      </c>
      <c r="E5398">
        <v>27875</v>
      </c>
    </row>
    <row r="5399" spans="1:5" x14ac:dyDescent="0.4">
      <c r="A5399" t="s">
        <v>329</v>
      </c>
      <c r="B5399" t="s">
        <v>328</v>
      </c>
      <c r="C5399">
        <f>INDEX(Categories!C:C,MATCH(D5399,Categories!D:D,0))</f>
        <v>4</v>
      </c>
      <c r="D5399" s="88" t="s">
        <v>31</v>
      </c>
      <c r="E5399">
        <v>0</v>
      </c>
    </row>
    <row r="5400" spans="1:5" x14ac:dyDescent="0.4">
      <c r="A5400" t="s">
        <v>329</v>
      </c>
      <c r="B5400" t="s">
        <v>328</v>
      </c>
      <c r="C5400">
        <f>INDEX(Categories!C:C,MATCH(D5400,Categories!D:D,0))</f>
        <v>6</v>
      </c>
      <c r="D5400" s="88" t="s">
        <v>34</v>
      </c>
      <c r="E5400">
        <v>3928</v>
      </c>
    </row>
    <row r="5401" spans="1:5" x14ac:dyDescent="0.4">
      <c r="A5401" t="s">
        <v>329</v>
      </c>
      <c r="B5401" t="s">
        <v>328</v>
      </c>
      <c r="C5401">
        <f>INDEX(Categories!C:C,MATCH(D5401,Categories!D:D,0))</f>
        <v>7</v>
      </c>
      <c r="D5401" s="88" t="s">
        <v>35</v>
      </c>
      <c r="E5401">
        <v>93930</v>
      </c>
    </row>
    <row r="5402" spans="1:5" x14ac:dyDescent="0.4">
      <c r="A5402" t="s">
        <v>329</v>
      </c>
      <c r="B5402" t="s">
        <v>328</v>
      </c>
      <c r="C5402">
        <f>INDEX(Categories!C:C,MATCH(D5402,Categories!D:D,0))</f>
        <v>10</v>
      </c>
      <c r="D5402" s="88" t="s">
        <v>38</v>
      </c>
      <c r="E5402">
        <v>64797</v>
      </c>
    </row>
    <row r="5403" spans="1:5" x14ac:dyDescent="0.4">
      <c r="A5403" t="s">
        <v>329</v>
      </c>
      <c r="B5403" t="s">
        <v>328</v>
      </c>
      <c r="C5403">
        <f>INDEX(Categories!C:C,MATCH(D5403,Categories!D:D,0))</f>
        <v>15</v>
      </c>
      <c r="D5403" s="88" t="s">
        <v>42</v>
      </c>
      <c r="E5403">
        <v>0</v>
      </c>
    </row>
    <row r="5404" spans="1:5" x14ac:dyDescent="0.4">
      <c r="A5404" t="s">
        <v>329</v>
      </c>
      <c r="B5404" t="s">
        <v>328</v>
      </c>
      <c r="C5404">
        <f>INDEX(Categories!C:C,MATCH(D5404,Categories!D:D,0))</f>
        <v>16</v>
      </c>
      <c r="D5404" s="88" t="s">
        <v>45</v>
      </c>
      <c r="E5404">
        <v>0</v>
      </c>
    </row>
    <row r="5405" spans="1:5" x14ac:dyDescent="0.4">
      <c r="A5405" t="s">
        <v>329</v>
      </c>
      <c r="B5405" t="s">
        <v>328</v>
      </c>
      <c r="C5405">
        <f>INDEX(Categories!C:C,MATCH(D5405,Categories!D:D,0))</f>
        <v>17</v>
      </c>
      <c r="D5405" s="88" t="s">
        <v>46</v>
      </c>
      <c r="E5405">
        <v>0</v>
      </c>
    </row>
    <row r="5406" spans="1:5" x14ac:dyDescent="0.4">
      <c r="A5406" t="s">
        <v>329</v>
      </c>
      <c r="B5406" t="s">
        <v>328</v>
      </c>
      <c r="C5406">
        <f>INDEX(Categories!C:C,MATCH(D5406,Categories!D:D,0))</f>
        <v>18</v>
      </c>
      <c r="D5406" s="88" t="s">
        <v>47</v>
      </c>
      <c r="E5406">
        <v>0</v>
      </c>
    </row>
    <row r="5407" spans="1:5" x14ac:dyDescent="0.4">
      <c r="A5407" t="s">
        <v>329</v>
      </c>
      <c r="B5407" t="s">
        <v>328</v>
      </c>
      <c r="C5407">
        <f>INDEX(Categories!C:C,MATCH(D5407,Categories!D:D,0))</f>
        <v>20</v>
      </c>
      <c r="D5407" s="88" t="s">
        <v>49</v>
      </c>
      <c r="E5407">
        <v>0</v>
      </c>
    </row>
    <row r="5408" spans="1:5" x14ac:dyDescent="0.4">
      <c r="A5408" t="s">
        <v>329</v>
      </c>
      <c r="B5408" t="s">
        <v>328</v>
      </c>
      <c r="C5408">
        <f>INDEX(Categories!C:C,MATCH(D5408,Categories!D:D,0))</f>
        <v>21</v>
      </c>
      <c r="D5408" s="88" t="s">
        <v>50</v>
      </c>
      <c r="E5408">
        <v>0</v>
      </c>
    </row>
    <row r="5409" spans="1:5" x14ac:dyDescent="0.4">
      <c r="A5409" t="s">
        <v>329</v>
      </c>
      <c r="B5409" t="s">
        <v>328</v>
      </c>
      <c r="C5409">
        <f>INDEX(Categories!C:C,MATCH(D5409,Categories!D:D,0))</f>
        <v>22</v>
      </c>
      <c r="D5409" s="88" t="s">
        <v>51</v>
      </c>
      <c r="E5409">
        <v>14111</v>
      </c>
    </row>
    <row r="5410" spans="1:5" x14ac:dyDescent="0.4">
      <c r="A5410" t="s">
        <v>329</v>
      </c>
      <c r="B5410" t="s">
        <v>328</v>
      </c>
      <c r="C5410">
        <f>INDEX(Categories!C:C,MATCH(D5410,Categories!D:D,0))</f>
        <v>23</v>
      </c>
      <c r="D5410" s="88" t="s">
        <v>52</v>
      </c>
      <c r="E5410">
        <v>500</v>
      </c>
    </row>
    <row r="5411" spans="1:5" x14ac:dyDescent="0.4">
      <c r="A5411" t="s">
        <v>329</v>
      </c>
      <c r="B5411" t="s">
        <v>328</v>
      </c>
      <c r="C5411">
        <f>INDEX(Categories!C:C,MATCH(D5411,Categories!D:D,0))</f>
        <v>24</v>
      </c>
      <c r="D5411" s="88" t="s">
        <v>53</v>
      </c>
      <c r="E5411">
        <v>1200</v>
      </c>
    </row>
    <row r="5412" spans="1:5" x14ac:dyDescent="0.4">
      <c r="A5412" t="s">
        <v>329</v>
      </c>
      <c r="B5412" t="s">
        <v>328</v>
      </c>
      <c r="C5412">
        <f>INDEX(Categories!C:C,MATCH(D5412,Categories!D:D,0))</f>
        <v>25</v>
      </c>
      <c r="D5412" s="88" t="s">
        <v>56</v>
      </c>
      <c r="E5412">
        <v>0</v>
      </c>
    </row>
    <row r="5413" spans="1:5" x14ac:dyDescent="0.4">
      <c r="A5413" t="s">
        <v>329</v>
      </c>
      <c r="B5413" t="s">
        <v>328</v>
      </c>
      <c r="C5413">
        <f>INDEX(Categories!C:C,MATCH(D5413,Categories!D:D,0))</f>
        <v>5</v>
      </c>
      <c r="D5413" s="88" t="s">
        <v>32</v>
      </c>
      <c r="E5413">
        <v>27061</v>
      </c>
    </row>
    <row r="5414" spans="1:5" x14ac:dyDescent="0.4">
      <c r="A5414" t="s">
        <v>329</v>
      </c>
      <c r="B5414" t="s">
        <v>328</v>
      </c>
      <c r="C5414">
        <f>INDEX(Categories!C:C,MATCH(D5414,Categories!D:D,0))</f>
        <v>8</v>
      </c>
      <c r="D5414" s="88" t="s">
        <v>36</v>
      </c>
      <c r="E5414">
        <v>0</v>
      </c>
    </row>
    <row r="5415" spans="1:5" x14ac:dyDescent="0.4">
      <c r="A5415" t="s">
        <v>329</v>
      </c>
      <c r="B5415" t="s">
        <v>328</v>
      </c>
      <c r="C5415">
        <f>INDEX(Categories!C:C,MATCH(D5415,Categories!D:D,0))</f>
        <v>9</v>
      </c>
      <c r="D5415" s="88" t="s">
        <v>37</v>
      </c>
      <c r="E5415">
        <v>0</v>
      </c>
    </row>
    <row r="5416" spans="1:5" x14ac:dyDescent="0.4">
      <c r="A5416" t="s">
        <v>329</v>
      </c>
      <c r="B5416" t="s">
        <v>328</v>
      </c>
      <c r="C5416">
        <f>INDEX(Categories!C:C,MATCH(D5416,Categories!D:D,0))</f>
        <v>11</v>
      </c>
      <c r="D5416" s="88" t="s">
        <v>601</v>
      </c>
      <c r="E5416">
        <v>127264</v>
      </c>
    </row>
    <row r="5417" spans="1:5" x14ac:dyDescent="0.4">
      <c r="A5417" t="s">
        <v>329</v>
      </c>
      <c r="B5417" t="s">
        <v>328</v>
      </c>
      <c r="C5417">
        <f>INDEX(Categories!C:C,MATCH(D5417,Categories!D:D,0))</f>
        <v>12</v>
      </c>
      <c r="D5417" s="88" t="s">
        <v>602</v>
      </c>
      <c r="E5417">
        <v>0</v>
      </c>
    </row>
    <row r="5418" spans="1:5" x14ac:dyDescent="0.4">
      <c r="A5418" t="s">
        <v>329</v>
      </c>
      <c r="B5418" t="s">
        <v>328</v>
      </c>
      <c r="C5418">
        <f>INDEX(Categories!C:C,MATCH(D5418,Categories!D:D,0))</f>
        <v>13</v>
      </c>
      <c r="D5418" s="88" t="s">
        <v>604</v>
      </c>
      <c r="E5418">
        <v>0</v>
      </c>
    </row>
    <row r="5419" spans="1:5" x14ac:dyDescent="0.4">
      <c r="A5419" t="s">
        <v>329</v>
      </c>
      <c r="B5419" t="s">
        <v>328</v>
      </c>
      <c r="C5419">
        <f>INDEX(Categories!C:C,MATCH(D5419,Categories!D:D,0))</f>
        <v>14</v>
      </c>
      <c r="D5419" s="88" t="s">
        <v>41</v>
      </c>
      <c r="E5419">
        <v>0</v>
      </c>
    </row>
    <row r="5420" spans="1:5" x14ac:dyDescent="0.4">
      <c r="A5420" t="s">
        <v>329</v>
      </c>
      <c r="B5420" t="s">
        <v>328</v>
      </c>
      <c r="C5420">
        <f>INDEX(Categories!C:C,MATCH(D5420,Categories!D:D,0))</f>
        <v>19</v>
      </c>
      <c r="D5420" s="88" t="s">
        <v>48</v>
      </c>
      <c r="E5420">
        <v>0</v>
      </c>
    </row>
    <row r="5421" spans="1:5" x14ac:dyDescent="0.4">
      <c r="A5421" t="s">
        <v>329</v>
      </c>
      <c r="B5421" t="s">
        <v>328</v>
      </c>
      <c r="C5421">
        <f>INDEX(Categories!C:C,MATCH(D5421,Categories!D:D,0))</f>
        <v>26</v>
      </c>
      <c r="D5421" s="88" t="s">
        <v>57</v>
      </c>
      <c r="E5421">
        <v>0</v>
      </c>
    </row>
    <row r="5422" spans="1:5" x14ac:dyDescent="0.4">
      <c r="A5422" t="s">
        <v>329</v>
      </c>
      <c r="B5422" t="s">
        <v>328</v>
      </c>
      <c r="C5422">
        <f>INDEX(Categories!C:C,MATCH(D5422,Categories!D:D,0))</f>
        <v>27</v>
      </c>
      <c r="D5422" s="88" t="s">
        <v>58</v>
      </c>
      <c r="E5422">
        <v>0</v>
      </c>
    </row>
    <row r="5423" spans="1:5" x14ac:dyDescent="0.4">
      <c r="A5423" t="s">
        <v>329</v>
      </c>
      <c r="B5423" t="s">
        <v>328</v>
      </c>
      <c r="C5423">
        <f>INDEX(Categories!C:C,MATCH(D5423,Categories!D:D,0))</f>
        <v>28</v>
      </c>
      <c r="D5423" s="88" t="s">
        <v>59</v>
      </c>
      <c r="E5423">
        <v>0</v>
      </c>
    </row>
    <row r="5424" spans="1:5" x14ac:dyDescent="0.4">
      <c r="A5424" t="s">
        <v>329</v>
      </c>
      <c r="B5424" t="s">
        <v>328</v>
      </c>
      <c r="C5424">
        <f>INDEX(Categories!C:C,MATCH(D5424,Categories!D:D,0))</f>
        <v>29</v>
      </c>
      <c r="D5424" s="88" t="s">
        <v>92</v>
      </c>
      <c r="E5424">
        <v>298416</v>
      </c>
    </row>
    <row r="5425" spans="1:5" x14ac:dyDescent="0.4">
      <c r="A5425" t="s">
        <v>332</v>
      </c>
      <c r="B5425" t="s">
        <v>331</v>
      </c>
      <c r="C5425">
        <f>INDEX(Categories!C:C,MATCH(D5425,Categories!D:D,0))</f>
        <v>1</v>
      </c>
      <c r="D5425" s="88" t="s">
        <v>595</v>
      </c>
      <c r="E5425">
        <v>7000</v>
      </c>
    </row>
    <row r="5426" spans="1:5" x14ac:dyDescent="0.4">
      <c r="A5426" t="s">
        <v>332</v>
      </c>
      <c r="B5426" t="s">
        <v>331</v>
      </c>
      <c r="C5426">
        <f>INDEX(Categories!C:C,MATCH(D5426,Categories!D:D,0))</f>
        <v>2</v>
      </c>
      <c r="D5426" s="88" t="s">
        <v>597</v>
      </c>
      <c r="E5426">
        <v>0</v>
      </c>
    </row>
    <row r="5427" spans="1:5" x14ac:dyDescent="0.4">
      <c r="A5427" t="s">
        <v>332</v>
      </c>
      <c r="B5427" t="s">
        <v>331</v>
      </c>
      <c r="C5427">
        <f>INDEX(Categories!C:C,MATCH(D5427,Categories!D:D,0))</f>
        <v>3</v>
      </c>
      <c r="D5427" s="88" t="s">
        <v>30</v>
      </c>
      <c r="E5427">
        <v>0</v>
      </c>
    </row>
    <row r="5428" spans="1:5" x14ac:dyDescent="0.4">
      <c r="A5428" t="s">
        <v>332</v>
      </c>
      <c r="B5428" t="s">
        <v>331</v>
      </c>
      <c r="C5428">
        <f>INDEX(Categories!C:C,MATCH(D5428,Categories!D:D,0))</f>
        <v>4</v>
      </c>
      <c r="D5428" s="88" t="s">
        <v>31</v>
      </c>
      <c r="E5428">
        <v>0</v>
      </c>
    </row>
    <row r="5429" spans="1:5" x14ac:dyDescent="0.4">
      <c r="A5429" t="s">
        <v>332</v>
      </c>
      <c r="B5429" t="s">
        <v>331</v>
      </c>
      <c r="C5429">
        <f>INDEX(Categories!C:C,MATCH(D5429,Categories!D:D,0))</f>
        <v>6</v>
      </c>
      <c r="D5429" s="88" t="s">
        <v>34</v>
      </c>
      <c r="E5429">
        <v>0</v>
      </c>
    </row>
    <row r="5430" spans="1:5" x14ac:dyDescent="0.4">
      <c r="A5430" t="s">
        <v>332</v>
      </c>
      <c r="B5430" t="s">
        <v>331</v>
      </c>
      <c r="C5430">
        <f>INDEX(Categories!C:C,MATCH(D5430,Categories!D:D,0))</f>
        <v>7</v>
      </c>
      <c r="D5430" s="88" t="s">
        <v>35</v>
      </c>
      <c r="E5430">
        <v>1500</v>
      </c>
    </row>
    <row r="5431" spans="1:5" x14ac:dyDescent="0.4">
      <c r="A5431" t="s">
        <v>332</v>
      </c>
      <c r="B5431" t="s">
        <v>331</v>
      </c>
      <c r="C5431">
        <f>INDEX(Categories!C:C,MATCH(D5431,Categories!D:D,0))</f>
        <v>10</v>
      </c>
      <c r="D5431" s="88" t="s">
        <v>38</v>
      </c>
      <c r="E5431">
        <v>0</v>
      </c>
    </row>
    <row r="5432" spans="1:5" x14ac:dyDescent="0.4">
      <c r="A5432" t="s">
        <v>332</v>
      </c>
      <c r="B5432" t="s">
        <v>331</v>
      </c>
      <c r="C5432">
        <f>INDEX(Categories!C:C,MATCH(D5432,Categories!D:D,0))</f>
        <v>15</v>
      </c>
      <c r="D5432" s="88" t="s">
        <v>42</v>
      </c>
      <c r="E5432">
        <v>0</v>
      </c>
    </row>
    <row r="5433" spans="1:5" x14ac:dyDescent="0.4">
      <c r="A5433" t="s">
        <v>332</v>
      </c>
      <c r="B5433" t="s">
        <v>331</v>
      </c>
      <c r="C5433">
        <f>INDEX(Categories!C:C,MATCH(D5433,Categories!D:D,0))</f>
        <v>16</v>
      </c>
      <c r="D5433" s="88" t="s">
        <v>45</v>
      </c>
      <c r="E5433">
        <v>12000</v>
      </c>
    </row>
    <row r="5434" spans="1:5" x14ac:dyDescent="0.4">
      <c r="A5434" t="s">
        <v>332</v>
      </c>
      <c r="B5434" t="s">
        <v>331</v>
      </c>
      <c r="C5434">
        <f>INDEX(Categories!C:C,MATCH(D5434,Categories!D:D,0))</f>
        <v>17</v>
      </c>
      <c r="D5434" s="88" t="s">
        <v>46</v>
      </c>
      <c r="E5434">
        <v>0</v>
      </c>
    </row>
    <row r="5435" spans="1:5" x14ac:dyDescent="0.4">
      <c r="A5435" t="s">
        <v>332</v>
      </c>
      <c r="B5435" t="s">
        <v>331</v>
      </c>
      <c r="C5435">
        <f>INDEX(Categories!C:C,MATCH(D5435,Categories!D:D,0))</f>
        <v>18</v>
      </c>
      <c r="D5435" s="88" t="s">
        <v>47</v>
      </c>
      <c r="E5435">
        <v>0</v>
      </c>
    </row>
    <row r="5436" spans="1:5" x14ac:dyDescent="0.4">
      <c r="A5436" t="s">
        <v>332</v>
      </c>
      <c r="B5436" t="s">
        <v>331</v>
      </c>
      <c r="C5436">
        <f>INDEX(Categories!C:C,MATCH(D5436,Categories!D:D,0))</f>
        <v>20</v>
      </c>
      <c r="D5436" s="88" t="s">
        <v>49</v>
      </c>
      <c r="E5436">
        <v>0</v>
      </c>
    </row>
    <row r="5437" spans="1:5" x14ac:dyDescent="0.4">
      <c r="A5437" t="s">
        <v>332</v>
      </c>
      <c r="B5437" t="s">
        <v>331</v>
      </c>
      <c r="C5437">
        <f>INDEX(Categories!C:C,MATCH(D5437,Categories!D:D,0))</f>
        <v>21</v>
      </c>
      <c r="D5437" s="88" t="s">
        <v>50</v>
      </c>
      <c r="E5437">
        <v>0</v>
      </c>
    </row>
    <row r="5438" spans="1:5" x14ac:dyDescent="0.4">
      <c r="A5438" t="s">
        <v>332</v>
      </c>
      <c r="B5438" t="s">
        <v>331</v>
      </c>
      <c r="C5438">
        <f>INDEX(Categories!C:C,MATCH(D5438,Categories!D:D,0))</f>
        <v>22</v>
      </c>
      <c r="D5438" s="88" t="s">
        <v>51</v>
      </c>
      <c r="E5438">
        <v>0</v>
      </c>
    </row>
    <row r="5439" spans="1:5" x14ac:dyDescent="0.4">
      <c r="A5439" t="s">
        <v>332</v>
      </c>
      <c r="B5439" t="s">
        <v>331</v>
      </c>
      <c r="C5439">
        <f>INDEX(Categories!C:C,MATCH(D5439,Categories!D:D,0))</f>
        <v>23</v>
      </c>
      <c r="D5439" s="88" t="s">
        <v>52</v>
      </c>
      <c r="E5439">
        <v>0</v>
      </c>
    </row>
    <row r="5440" spans="1:5" x14ac:dyDescent="0.4">
      <c r="A5440" t="s">
        <v>332</v>
      </c>
      <c r="B5440" t="s">
        <v>331</v>
      </c>
      <c r="C5440">
        <f>INDEX(Categories!C:C,MATCH(D5440,Categories!D:D,0))</f>
        <v>24</v>
      </c>
      <c r="D5440" s="88" t="s">
        <v>53</v>
      </c>
      <c r="E5440">
        <v>0</v>
      </c>
    </row>
    <row r="5441" spans="1:5" x14ac:dyDescent="0.4">
      <c r="A5441" t="s">
        <v>332</v>
      </c>
      <c r="B5441" t="s">
        <v>331</v>
      </c>
      <c r="C5441">
        <f>INDEX(Categories!C:C,MATCH(D5441,Categories!D:D,0))</f>
        <v>25</v>
      </c>
      <c r="D5441" s="88" t="s">
        <v>56</v>
      </c>
      <c r="E5441">
        <v>0</v>
      </c>
    </row>
    <row r="5442" spans="1:5" x14ac:dyDescent="0.4">
      <c r="A5442" t="s">
        <v>332</v>
      </c>
      <c r="B5442" t="s">
        <v>331</v>
      </c>
      <c r="C5442">
        <f>INDEX(Categories!C:C,MATCH(D5442,Categories!D:D,0))</f>
        <v>5</v>
      </c>
      <c r="D5442" s="88" t="s">
        <v>32</v>
      </c>
      <c r="E5442">
        <v>0</v>
      </c>
    </row>
    <row r="5443" spans="1:5" x14ac:dyDescent="0.4">
      <c r="A5443" t="s">
        <v>332</v>
      </c>
      <c r="B5443" t="s">
        <v>331</v>
      </c>
      <c r="C5443">
        <f>INDEX(Categories!C:C,MATCH(D5443,Categories!D:D,0))</f>
        <v>8</v>
      </c>
      <c r="D5443" s="88" t="s">
        <v>36</v>
      </c>
      <c r="E5443">
        <v>0</v>
      </c>
    </row>
    <row r="5444" spans="1:5" x14ac:dyDescent="0.4">
      <c r="A5444" t="s">
        <v>332</v>
      </c>
      <c r="B5444" t="s">
        <v>331</v>
      </c>
      <c r="C5444">
        <f>INDEX(Categories!C:C,MATCH(D5444,Categories!D:D,0))</f>
        <v>9</v>
      </c>
      <c r="D5444" s="88" t="s">
        <v>37</v>
      </c>
      <c r="E5444">
        <v>0</v>
      </c>
    </row>
    <row r="5445" spans="1:5" x14ac:dyDescent="0.4">
      <c r="A5445" t="s">
        <v>332</v>
      </c>
      <c r="B5445" t="s">
        <v>331</v>
      </c>
      <c r="C5445">
        <f>INDEX(Categories!C:C,MATCH(D5445,Categories!D:D,0))</f>
        <v>11</v>
      </c>
      <c r="D5445" s="88" t="s">
        <v>601</v>
      </c>
      <c r="E5445">
        <v>2000</v>
      </c>
    </row>
    <row r="5446" spans="1:5" x14ac:dyDescent="0.4">
      <c r="A5446" t="s">
        <v>332</v>
      </c>
      <c r="B5446" t="s">
        <v>331</v>
      </c>
      <c r="C5446">
        <f>INDEX(Categories!C:C,MATCH(D5446,Categories!D:D,0))</f>
        <v>12</v>
      </c>
      <c r="D5446" s="88" t="s">
        <v>602</v>
      </c>
      <c r="E5446">
        <v>0</v>
      </c>
    </row>
    <row r="5447" spans="1:5" x14ac:dyDescent="0.4">
      <c r="A5447" t="s">
        <v>332</v>
      </c>
      <c r="B5447" t="s">
        <v>331</v>
      </c>
      <c r="C5447">
        <f>INDEX(Categories!C:C,MATCH(D5447,Categories!D:D,0))</f>
        <v>13</v>
      </c>
      <c r="D5447" s="88" t="s">
        <v>604</v>
      </c>
      <c r="E5447">
        <v>0</v>
      </c>
    </row>
    <row r="5448" spans="1:5" x14ac:dyDescent="0.4">
      <c r="A5448" t="s">
        <v>332</v>
      </c>
      <c r="B5448" t="s">
        <v>331</v>
      </c>
      <c r="C5448">
        <f>INDEX(Categories!C:C,MATCH(D5448,Categories!D:D,0))</f>
        <v>14</v>
      </c>
      <c r="D5448" s="88" t="s">
        <v>41</v>
      </c>
      <c r="E5448">
        <v>0</v>
      </c>
    </row>
    <row r="5449" spans="1:5" x14ac:dyDescent="0.4">
      <c r="A5449" t="s">
        <v>332</v>
      </c>
      <c r="B5449" t="s">
        <v>331</v>
      </c>
      <c r="C5449">
        <f>INDEX(Categories!C:C,MATCH(D5449,Categories!D:D,0))</f>
        <v>19</v>
      </c>
      <c r="D5449" s="88" t="s">
        <v>48</v>
      </c>
      <c r="E5449">
        <v>0</v>
      </c>
    </row>
    <row r="5450" spans="1:5" x14ac:dyDescent="0.4">
      <c r="A5450" t="s">
        <v>332</v>
      </c>
      <c r="B5450" t="s">
        <v>331</v>
      </c>
      <c r="C5450">
        <f>INDEX(Categories!C:C,MATCH(D5450,Categories!D:D,0))</f>
        <v>26</v>
      </c>
      <c r="D5450" s="88" t="s">
        <v>57</v>
      </c>
      <c r="E5450">
        <v>0</v>
      </c>
    </row>
    <row r="5451" spans="1:5" x14ac:dyDescent="0.4">
      <c r="A5451" t="s">
        <v>332</v>
      </c>
      <c r="B5451" t="s">
        <v>331</v>
      </c>
      <c r="C5451">
        <f>INDEX(Categories!C:C,MATCH(D5451,Categories!D:D,0))</f>
        <v>27</v>
      </c>
      <c r="D5451" s="88" t="s">
        <v>58</v>
      </c>
      <c r="E5451">
        <v>0</v>
      </c>
    </row>
    <row r="5452" spans="1:5" x14ac:dyDescent="0.4">
      <c r="A5452" t="s">
        <v>332</v>
      </c>
      <c r="B5452" t="s">
        <v>331</v>
      </c>
      <c r="C5452">
        <f>INDEX(Categories!C:C,MATCH(D5452,Categories!D:D,0))</f>
        <v>28</v>
      </c>
      <c r="D5452" s="88" t="s">
        <v>59</v>
      </c>
      <c r="E5452">
        <v>0</v>
      </c>
    </row>
    <row r="5453" spans="1:5" x14ac:dyDescent="0.4">
      <c r="A5453" t="s">
        <v>332</v>
      </c>
      <c r="B5453" t="s">
        <v>331</v>
      </c>
      <c r="C5453">
        <f>INDEX(Categories!C:C,MATCH(D5453,Categories!D:D,0))</f>
        <v>29</v>
      </c>
      <c r="D5453" s="88" t="s">
        <v>92</v>
      </c>
      <c r="E5453">
        <v>31000</v>
      </c>
    </row>
    <row r="5454" spans="1:5" x14ac:dyDescent="0.4">
      <c r="A5454" t="s">
        <v>337</v>
      </c>
      <c r="B5454" t="s">
        <v>336</v>
      </c>
      <c r="C5454">
        <f>INDEX(Categories!C:C,MATCH(D5454,Categories!D:D,0))</f>
        <v>1</v>
      </c>
      <c r="D5454" s="88" t="s">
        <v>595</v>
      </c>
      <c r="E5454">
        <v>80000</v>
      </c>
    </row>
    <row r="5455" spans="1:5" x14ac:dyDescent="0.4">
      <c r="A5455" t="s">
        <v>337</v>
      </c>
      <c r="B5455" t="s">
        <v>336</v>
      </c>
      <c r="C5455">
        <f>INDEX(Categories!C:C,MATCH(D5455,Categories!D:D,0))</f>
        <v>2</v>
      </c>
      <c r="D5455" s="88" t="s">
        <v>597</v>
      </c>
      <c r="E5455">
        <v>0</v>
      </c>
    </row>
    <row r="5456" spans="1:5" x14ac:dyDescent="0.4">
      <c r="A5456" t="s">
        <v>337</v>
      </c>
      <c r="B5456" t="s">
        <v>336</v>
      </c>
      <c r="C5456">
        <f>INDEX(Categories!C:C,MATCH(D5456,Categories!D:D,0))</f>
        <v>3</v>
      </c>
      <c r="D5456" s="88" t="s">
        <v>30</v>
      </c>
      <c r="E5456">
        <v>14000</v>
      </c>
    </row>
    <row r="5457" spans="1:5" x14ac:dyDescent="0.4">
      <c r="A5457" t="s">
        <v>337</v>
      </c>
      <c r="B5457" t="s">
        <v>336</v>
      </c>
      <c r="C5457">
        <f>INDEX(Categories!C:C,MATCH(D5457,Categories!D:D,0))</f>
        <v>4</v>
      </c>
      <c r="D5457" s="88" t="s">
        <v>31</v>
      </c>
      <c r="E5457">
        <v>20000</v>
      </c>
    </row>
    <row r="5458" spans="1:5" x14ac:dyDescent="0.4">
      <c r="A5458" t="s">
        <v>337</v>
      </c>
      <c r="B5458" t="s">
        <v>336</v>
      </c>
      <c r="C5458">
        <f>INDEX(Categories!C:C,MATCH(D5458,Categories!D:D,0))</f>
        <v>6</v>
      </c>
      <c r="D5458" s="88" t="s">
        <v>34</v>
      </c>
      <c r="E5458">
        <v>0</v>
      </c>
    </row>
    <row r="5459" spans="1:5" x14ac:dyDescent="0.4">
      <c r="A5459" t="s">
        <v>337</v>
      </c>
      <c r="B5459" t="s">
        <v>336</v>
      </c>
      <c r="C5459">
        <f>INDEX(Categories!C:C,MATCH(D5459,Categories!D:D,0))</f>
        <v>7</v>
      </c>
      <c r="D5459" s="88" t="s">
        <v>35</v>
      </c>
      <c r="E5459">
        <v>48000</v>
      </c>
    </row>
    <row r="5460" spans="1:5" x14ac:dyDescent="0.4">
      <c r="A5460" t="s">
        <v>337</v>
      </c>
      <c r="B5460" t="s">
        <v>336</v>
      </c>
      <c r="C5460">
        <f>INDEX(Categories!C:C,MATCH(D5460,Categories!D:D,0))</f>
        <v>10</v>
      </c>
      <c r="D5460" s="88" t="s">
        <v>38</v>
      </c>
      <c r="E5460">
        <v>13000</v>
      </c>
    </row>
    <row r="5461" spans="1:5" x14ac:dyDescent="0.4">
      <c r="A5461" t="s">
        <v>337</v>
      </c>
      <c r="B5461" t="s">
        <v>336</v>
      </c>
      <c r="C5461">
        <f>INDEX(Categories!C:C,MATCH(D5461,Categories!D:D,0))</f>
        <v>15</v>
      </c>
      <c r="D5461" s="88" t="s">
        <v>42</v>
      </c>
      <c r="E5461">
        <v>0</v>
      </c>
    </row>
    <row r="5462" spans="1:5" x14ac:dyDescent="0.4">
      <c r="A5462" t="s">
        <v>337</v>
      </c>
      <c r="B5462" t="s">
        <v>336</v>
      </c>
      <c r="C5462">
        <f>INDEX(Categories!C:C,MATCH(D5462,Categories!D:D,0))</f>
        <v>16</v>
      </c>
      <c r="D5462" s="88" t="s">
        <v>45</v>
      </c>
      <c r="E5462">
        <v>0</v>
      </c>
    </row>
    <row r="5463" spans="1:5" x14ac:dyDescent="0.4">
      <c r="A5463" t="s">
        <v>337</v>
      </c>
      <c r="B5463" t="s">
        <v>336</v>
      </c>
      <c r="C5463">
        <f>INDEX(Categories!C:C,MATCH(D5463,Categories!D:D,0))</f>
        <v>17</v>
      </c>
      <c r="D5463" s="88" t="s">
        <v>46</v>
      </c>
      <c r="E5463">
        <v>0</v>
      </c>
    </row>
    <row r="5464" spans="1:5" x14ac:dyDescent="0.4">
      <c r="A5464" t="s">
        <v>337</v>
      </c>
      <c r="B5464" t="s">
        <v>336</v>
      </c>
      <c r="C5464">
        <f>INDEX(Categories!C:C,MATCH(D5464,Categories!D:D,0))</f>
        <v>18</v>
      </c>
      <c r="D5464" s="88" t="s">
        <v>47</v>
      </c>
      <c r="E5464">
        <v>0</v>
      </c>
    </row>
    <row r="5465" spans="1:5" x14ac:dyDescent="0.4">
      <c r="A5465" t="s">
        <v>337</v>
      </c>
      <c r="B5465" t="s">
        <v>336</v>
      </c>
      <c r="C5465">
        <f>INDEX(Categories!C:C,MATCH(D5465,Categories!D:D,0))</f>
        <v>20</v>
      </c>
      <c r="D5465" s="88" t="s">
        <v>49</v>
      </c>
      <c r="E5465">
        <v>0</v>
      </c>
    </row>
    <row r="5466" spans="1:5" x14ac:dyDescent="0.4">
      <c r="A5466" t="s">
        <v>337</v>
      </c>
      <c r="B5466" t="s">
        <v>336</v>
      </c>
      <c r="C5466">
        <f>INDEX(Categories!C:C,MATCH(D5466,Categories!D:D,0))</f>
        <v>21</v>
      </c>
      <c r="D5466" s="88" t="s">
        <v>50</v>
      </c>
      <c r="E5466">
        <v>0</v>
      </c>
    </row>
    <row r="5467" spans="1:5" x14ac:dyDescent="0.4">
      <c r="A5467" t="s">
        <v>337</v>
      </c>
      <c r="B5467" t="s">
        <v>336</v>
      </c>
      <c r="C5467">
        <f>INDEX(Categories!C:C,MATCH(D5467,Categories!D:D,0))</f>
        <v>22</v>
      </c>
      <c r="D5467" s="88" t="s">
        <v>51</v>
      </c>
      <c r="E5467">
        <v>0</v>
      </c>
    </row>
    <row r="5468" spans="1:5" x14ac:dyDescent="0.4">
      <c r="A5468" t="s">
        <v>337</v>
      </c>
      <c r="B5468" t="s">
        <v>336</v>
      </c>
      <c r="C5468">
        <f>INDEX(Categories!C:C,MATCH(D5468,Categories!D:D,0))</f>
        <v>23</v>
      </c>
      <c r="D5468" s="88" t="s">
        <v>52</v>
      </c>
      <c r="E5468">
        <v>0</v>
      </c>
    </row>
    <row r="5469" spans="1:5" x14ac:dyDescent="0.4">
      <c r="A5469" t="s">
        <v>337</v>
      </c>
      <c r="B5469" t="s">
        <v>336</v>
      </c>
      <c r="C5469">
        <f>INDEX(Categories!C:C,MATCH(D5469,Categories!D:D,0))</f>
        <v>24</v>
      </c>
      <c r="D5469" s="88" t="s">
        <v>53</v>
      </c>
      <c r="E5469">
        <v>0</v>
      </c>
    </row>
    <row r="5470" spans="1:5" x14ac:dyDescent="0.4">
      <c r="A5470" t="s">
        <v>337</v>
      </c>
      <c r="B5470" t="s">
        <v>336</v>
      </c>
      <c r="C5470">
        <f>INDEX(Categories!C:C,MATCH(D5470,Categories!D:D,0))</f>
        <v>25</v>
      </c>
      <c r="D5470" s="88" t="s">
        <v>56</v>
      </c>
      <c r="E5470">
        <v>0</v>
      </c>
    </row>
    <row r="5471" spans="1:5" x14ac:dyDescent="0.4">
      <c r="A5471" t="s">
        <v>337</v>
      </c>
      <c r="B5471" t="s">
        <v>336</v>
      </c>
      <c r="C5471">
        <f>INDEX(Categories!C:C,MATCH(D5471,Categories!D:D,0))</f>
        <v>5</v>
      </c>
      <c r="D5471" s="88" t="s">
        <v>32</v>
      </c>
      <c r="E5471">
        <v>17000</v>
      </c>
    </row>
    <row r="5472" spans="1:5" x14ac:dyDescent="0.4">
      <c r="A5472" t="s">
        <v>337</v>
      </c>
      <c r="B5472" t="s">
        <v>336</v>
      </c>
      <c r="C5472">
        <f>INDEX(Categories!C:C,MATCH(D5472,Categories!D:D,0))</f>
        <v>8</v>
      </c>
      <c r="D5472" s="88" t="s">
        <v>36</v>
      </c>
      <c r="E5472">
        <v>34000</v>
      </c>
    </row>
    <row r="5473" spans="1:5" x14ac:dyDescent="0.4">
      <c r="A5473" t="s">
        <v>337</v>
      </c>
      <c r="B5473" t="s">
        <v>336</v>
      </c>
      <c r="C5473">
        <f>INDEX(Categories!C:C,MATCH(D5473,Categories!D:D,0))</f>
        <v>9</v>
      </c>
      <c r="D5473" s="88" t="s">
        <v>37</v>
      </c>
      <c r="E5473">
        <v>0</v>
      </c>
    </row>
    <row r="5474" spans="1:5" x14ac:dyDescent="0.4">
      <c r="A5474" t="s">
        <v>337</v>
      </c>
      <c r="B5474" t="s">
        <v>336</v>
      </c>
      <c r="C5474">
        <f>INDEX(Categories!C:C,MATCH(D5474,Categories!D:D,0))</f>
        <v>11</v>
      </c>
      <c r="D5474" s="88" t="s">
        <v>601</v>
      </c>
      <c r="E5474">
        <v>0</v>
      </c>
    </row>
    <row r="5475" spans="1:5" x14ac:dyDescent="0.4">
      <c r="A5475" t="s">
        <v>337</v>
      </c>
      <c r="B5475" t="s">
        <v>336</v>
      </c>
      <c r="C5475">
        <f>INDEX(Categories!C:C,MATCH(D5475,Categories!D:D,0))</f>
        <v>12</v>
      </c>
      <c r="D5475" s="88" t="s">
        <v>602</v>
      </c>
      <c r="E5475">
        <v>0</v>
      </c>
    </row>
    <row r="5476" spans="1:5" x14ac:dyDescent="0.4">
      <c r="A5476" t="s">
        <v>337</v>
      </c>
      <c r="B5476" t="s">
        <v>336</v>
      </c>
      <c r="C5476">
        <f>INDEX(Categories!C:C,MATCH(D5476,Categories!D:D,0))</f>
        <v>13</v>
      </c>
      <c r="D5476" s="88" t="s">
        <v>604</v>
      </c>
      <c r="E5476">
        <v>0</v>
      </c>
    </row>
    <row r="5477" spans="1:5" x14ac:dyDescent="0.4">
      <c r="A5477" t="s">
        <v>337</v>
      </c>
      <c r="B5477" t="s">
        <v>336</v>
      </c>
      <c r="C5477">
        <f>INDEX(Categories!C:C,MATCH(D5477,Categories!D:D,0))</f>
        <v>14</v>
      </c>
      <c r="D5477" s="88" t="s">
        <v>41</v>
      </c>
      <c r="E5477">
        <v>0</v>
      </c>
    </row>
    <row r="5478" spans="1:5" x14ac:dyDescent="0.4">
      <c r="A5478" t="s">
        <v>337</v>
      </c>
      <c r="B5478" t="s">
        <v>336</v>
      </c>
      <c r="C5478">
        <f>INDEX(Categories!C:C,MATCH(D5478,Categories!D:D,0))</f>
        <v>19</v>
      </c>
      <c r="D5478" s="88" t="s">
        <v>48</v>
      </c>
      <c r="E5478">
        <v>0</v>
      </c>
    </row>
    <row r="5479" spans="1:5" x14ac:dyDescent="0.4">
      <c r="A5479" t="s">
        <v>337</v>
      </c>
      <c r="B5479" t="s">
        <v>336</v>
      </c>
      <c r="C5479">
        <f>INDEX(Categories!C:C,MATCH(D5479,Categories!D:D,0))</f>
        <v>26</v>
      </c>
      <c r="D5479" s="88" t="s">
        <v>57</v>
      </c>
      <c r="E5479">
        <v>0</v>
      </c>
    </row>
    <row r="5480" spans="1:5" x14ac:dyDescent="0.4">
      <c r="A5480" t="s">
        <v>337</v>
      </c>
      <c r="B5480" t="s">
        <v>336</v>
      </c>
      <c r="C5480">
        <f>INDEX(Categories!C:C,MATCH(D5480,Categories!D:D,0))</f>
        <v>27</v>
      </c>
      <c r="D5480" s="88" t="s">
        <v>58</v>
      </c>
      <c r="E5480">
        <v>0</v>
      </c>
    </row>
    <row r="5481" spans="1:5" x14ac:dyDescent="0.4">
      <c r="A5481" t="s">
        <v>337</v>
      </c>
      <c r="B5481" t="s">
        <v>336</v>
      </c>
      <c r="C5481">
        <f>INDEX(Categories!C:C,MATCH(D5481,Categories!D:D,0))</f>
        <v>28</v>
      </c>
      <c r="D5481" s="88" t="s">
        <v>59</v>
      </c>
      <c r="E5481">
        <v>0</v>
      </c>
    </row>
    <row r="5482" spans="1:5" x14ac:dyDescent="0.4">
      <c r="A5482" t="s">
        <v>337</v>
      </c>
      <c r="B5482" t="s">
        <v>336</v>
      </c>
      <c r="C5482">
        <f>INDEX(Categories!C:C,MATCH(D5482,Categories!D:D,0))</f>
        <v>29</v>
      </c>
      <c r="D5482" s="88" t="s">
        <v>92</v>
      </c>
      <c r="E5482">
        <v>55000</v>
      </c>
    </row>
    <row r="5483" spans="1:5" x14ac:dyDescent="0.4">
      <c r="A5483" t="s">
        <v>851</v>
      </c>
      <c r="B5483" t="s">
        <v>852</v>
      </c>
      <c r="C5483">
        <f>INDEX(Categories!C:C,MATCH(D5483,Categories!D:D,0))</f>
        <v>1</v>
      </c>
      <c r="D5483" s="88" t="s">
        <v>595</v>
      </c>
      <c r="E5483">
        <v>0</v>
      </c>
    </row>
    <row r="5484" spans="1:5" x14ac:dyDescent="0.4">
      <c r="A5484" t="s">
        <v>851</v>
      </c>
      <c r="B5484" t="s">
        <v>852</v>
      </c>
      <c r="C5484">
        <f>INDEX(Categories!C:C,MATCH(D5484,Categories!D:D,0))</f>
        <v>2</v>
      </c>
      <c r="D5484" s="88" t="s">
        <v>597</v>
      </c>
      <c r="E5484">
        <v>0</v>
      </c>
    </row>
    <row r="5485" spans="1:5" x14ac:dyDescent="0.4">
      <c r="A5485" t="s">
        <v>851</v>
      </c>
      <c r="B5485" t="s">
        <v>852</v>
      </c>
      <c r="C5485">
        <f>INDEX(Categories!C:C,MATCH(D5485,Categories!D:D,0))</f>
        <v>3</v>
      </c>
      <c r="D5485" s="88" t="s">
        <v>30</v>
      </c>
      <c r="E5485">
        <v>0</v>
      </c>
    </row>
    <row r="5486" spans="1:5" x14ac:dyDescent="0.4">
      <c r="A5486" t="s">
        <v>851</v>
      </c>
      <c r="B5486" t="s">
        <v>852</v>
      </c>
      <c r="C5486">
        <f>INDEX(Categories!C:C,MATCH(D5486,Categories!D:D,0))</f>
        <v>4</v>
      </c>
      <c r="D5486" s="88" t="s">
        <v>31</v>
      </c>
      <c r="E5486">
        <v>0</v>
      </c>
    </row>
    <row r="5487" spans="1:5" x14ac:dyDescent="0.4">
      <c r="A5487" t="s">
        <v>851</v>
      </c>
      <c r="B5487" t="s">
        <v>852</v>
      </c>
      <c r="C5487">
        <f>INDEX(Categories!C:C,MATCH(D5487,Categories!D:D,0))</f>
        <v>6</v>
      </c>
      <c r="D5487" s="88" t="s">
        <v>34</v>
      </c>
      <c r="E5487">
        <v>0</v>
      </c>
    </row>
    <row r="5488" spans="1:5" x14ac:dyDescent="0.4">
      <c r="A5488" t="s">
        <v>851</v>
      </c>
      <c r="B5488" t="s">
        <v>852</v>
      </c>
      <c r="C5488">
        <f>INDEX(Categories!C:C,MATCH(D5488,Categories!D:D,0))</f>
        <v>7</v>
      </c>
      <c r="D5488" s="88" t="s">
        <v>35</v>
      </c>
      <c r="E5488">
        <v>0</v>
      </c>
    </row>
    <row r="5489" spans="1:5" x14ac:dyDescent="0.4">
      <c r="A5489" t="s">
        <v>851</v>
      </c>
      <c r="B5489" t="s">
        <v>852</v>
      </c>
      <c r="C5489">
        <f>INDEX(Categories!C:C,MATCH(D5489,Categories!D:D,0))</f>
        <v>10</v>
      </c>
      <c r="D5489" s="88" t="s">
        <v>38</v>
      </c>
      <c r="E5489">
        <v>0</v>
      </c>
    </row>
    <row r="5490" spans="1:5" x14ac:dyDescent="0.4">
      <c r="A5490" t="s">
        <v>851</v>
      </c>
      <c r="B5490" t="s">
        <v>852</v>
      </c>
      <c r="C5490">
        <f>INDEX(Categories!C:C,MATCH(D5490,Categories!D:D,0))</f>
        <v>15</v>
      </c>
      <c r="D5490" s="88" t="s">
        <v>42</v>
      </c>
      <c r="E5490">
        <v>0</v>
      </c>
    </row>
    <row r="5491" spans="1:5" x14ac:dyDescent="0.4">
      <c r="A5491" t="s">
        <v>851</v>
      </c>
      <c r="B5491" t="s">
        <v>852</v>
      </c>
      <c r="C5491">
        <f>INDEX(Categories!C:C,MATCH(D5491,Categories!D:D,0))</f>
        <v>16</v>
      </c>
      <c r="D5491" s="88" t="s">
        <v>45</v>
      </c>
      <c r="E5491">
        <v>0</v>
      </c>
    </row>
    <row r="5492" spans="1:5" x14ac:dyDescent="0.4">
      <c r="A5492" t="s">
        <v>851</v>
      </c>
      <c r="B5492" t="s">
        <v>852</v>
      </c>
      <c r="C5492">
        <f>INDEX(Categories!C:C,MATCH(D5492,Categories!D:D,0))</f>
        <v>17</v>
      </c>
      <c r="D5492" s="88" t="s">
        <v>46</v>
      </c>
      <c r="E5492">
        <v>0</v>
      </c>
    </row>
    <row r="5493" spans="1:5" x14ac:dyDescent="0.4">
      <c r="A5493" t="s">
        <v>851</v>
      </c>
      <c r="B5493" t="s">
        <v>852</v>
      </c>
      <c r="C5493">
        <f>INDEX(Categories!C:C,MATCH(D5493,Categories!D:D,0))</f>
        <v>18</v>
      </c>
      <c r="D5493" s="88" t="s">
        <v>47</v>
      </c>
      <c r="E5493">
        <v>0</v>
      </c>
    </row>
    <row r="5494" spans="1:5" x14ac:dyDescent="0.4">
      <c r="A5494" t="s">
        <v>851</v>
      </c>
      <c r="B5494" t="s">
        <v>852</v>
      </c>
      <c r="C5494">
        <f>INDEX(Categories!C:C,MATCH(D5494,Categories!D:D,0))</f>
        <v>20</v>
      </c>
      <c r="D5494" s="88" t="s">
        <v>49</v>
      </c>
      <c r="E5494">
        <v>0</v>
      </c>
    </row>
    <row r="5495" spans="1:5" x14ac:dyDescent="0.4">
      <c r="A5495" t="s">
        <v>851</v>
      </c>
      <c r="B5495" t="s">
        <v>852</v>
      </c>
      <c r="C5495">
        <f>INDEX(Categories!C:C,MATCH(D5495,Categories!D:D,0))</f>
        <v>21</v>
      </c>
      <c r="D5495" s="88" t="s">
        <v>50</v>
      </c>
      <c r="E5495">
        <v>0</v>
      </c>
    </row>
    <row r="5496" spans="1:5" x14ac:dyDescent="0.4">
      <c r="A5496" t="s">
        <v>851</v>
      </c>
      <c r="B5496" t="s">
        <v>852</v>
      </c>
      <c r="C5496">
        <f>INDEX(Categories!C:C,MATCH(D5496,Categories!D:D,0))</f>
        <v>22</v>
      </c>
      <c r="D5496" s="88" t="s">
        <v>51</v>
      </c>
      <c r="E5496">
        <v>0</v>
      </c>
    </row>
    <row r="5497" spans="1:5" x14ac:dyDescent="0.4">
      <c r="A5497" t="s">
        <v>851</v>
      </c>
      <c r="B5497" t="s">
        <v>852</v>
      </c>
      <c r="C5497">
        <f>INDEX(Categories!C:C,MATCH(D5497,Categories!D:D,0))</f>
        <v>23</v>
      </c>
      <c r="D5497" s="88" t="s">
        <v>52</v>
      </c>
      <c r="E5497">
        <v>0</v>
      </c>
    </row>
    <row r="5498" spans="1:5" x14ac:dyDescent="0.4">
      <c r="A5498" t="s">
        <v>851</v>
      </c>
      <c r="B5498" t="s">
        <v>852</v>
      </c>
      <c r="C5498">
        <f>INDEX(Categories!C:C,MATCH(D5498,Categories!D:D,0))</f>
        <v>24</v>
      </c>
      <c r="D5498" s="88" t="s">
        <v>53</v>
      </c>
      <c r="E5498">
        <v>0</v>
      </c>
    </row>
    <row r="5499" spans="1:5" x14ac:dyDescent="0.4">
      <c r="A5499" t="s">
        <v>851</v>
      </c>
      <c r="B5499" t="s">
        <v>852</v>
      </c>
      <c r="C5499">
        <f>INDEX(Categories!C:C,MATCH(D5499,Categories!D:D,0))</f>
        <v>25</v>
      </c>
      <c r="D5499" s="88" t="s">
        <v>56</v>
      </c>
      <c r="E5499">
        <v>0</v>
      </c>
    </row>
    <row r="5500" spans="1:5" x14ac:dyDescent="0.4">
      <c r="A5500" t="s">
        <v>851</v>
      </c>
      <c r="B5500" t="s">
        <v>852</v>
      </c>
      <c r="C5500">
        <f>INDEX(Categories!C:C,MATCH(D5500,Categories!D:D,0))</f>
        <v>5</v>
      </c>
      <c r="D5500" s="88" t="s">
        <v>32</v>
      </c>
      <c r="E5500">
        <v>0</v>
      </c>
    </row>
    <row r="5501" spans="1:5" x14ac:dyDescent="0.4">
      <c r="A5501" t="s">
        <v>851</v>
      </c>
      <c r="B5501" t="s">
        <v>852</v>
      </c>
      <c r="C5501">
        <f>INDEX(Categories!C:C,MATCH(D5501,Categories!D:D,0))</f>
        <v>8</v>
      </c>
      <c r="D5501" s="88" t="s">
        <v>36</v>
      </c>
      <c r="E5501">
        <v>0</v>
      </c>
    </row>
    <row r="5502" spans="1:5" x14ac:dyDescent="0.4">
      <c r="A5502" t="s">
        <v>851</v>
      </c>
      <c r="B5502" t="s">
        <v>852</v>
      </c>
      <c r="C5502">
        <f>INDEX(Categories!C:C,MATCH(D5502,Categories!D:D,0))</f>
        <v>9</v>
      </c>
      <c r="D5502" s="88" t="s">
        <v>37</v>
      </c>
      <c r="E5502">
        <v>0</v>
      </c>
    </row>
    <row r="5503" spans="1:5" x14ac:dyDescent="0.4">
      <c r="A5503" t="s">
        <v>851</v>
      </c>
      <c r="B5503" t="s">
        <v>852</v>
      </c>
      <c r="C5503">
        <f>INDEX(Categories!C:C,MATCH(D5503,Categories!D:D,0))</f>
        <v>11</v>
      </c>
      <c r="D5503" s="88" t="s">
        <v>601</v>
      </c>
      <c r="E5503">
        <v>0</v>
      </c>
    </row>
    <row r="5504" spans="1:5" x14ac:dyDescent="0.4">
      <c r="A5504" t="s">
        <v>851</v>
      </c>
      <c r="B5504" t="s">
        <v>852</v>
      </c>
      <c r="C5504">
        <f>INDEX(Categories!C:C,MATCH(D5504,Categories!D:D,0))</f>
        <v>12</v>
      </c>
      <c r="D5504" s="88" t="s">
        <v>602</v>
      </c>
      <c r="E5504">
        <v>0</v>
      </c>
    </row>
    <row r="5505" spans="1:5" x14ac:dyDescent="0.4">
      <c r="A5505" t="s">
        <v>851</v>
      </c>
      <c r="B5505" t="s">
        <v>852</v>
      </c>
      <c r="C5505">
        <f>INDEX(Categories!C:C,MATCH(D5505,Categories!D:D,0))</f>
        <v>13</v>
      </c>
      <c r="D5505" s="88" t="s">
        <v>604</v>
      </c>
      <c r="E5505">
        <v>0</v>
      </c>
    </row>
    <row r="5506" spans="1:5" x14ac:dyDescent="0.4">
      <c r="A5506" t="s">
        <v>851</v>
      </c>
      <c r="B5506" t="s">
        <v>852</v>
      </c>
      <c r="C5506">
        <f>INDEX(Categories!C:C,MATCH(D5506,Categories!D:D,0))</f>
        <v>14</v>
      </c>
      <c r="D5506" s="88" t="s">
        <v>41</v>
      </c>
      <c r="E5506">
        <v>0</v>
      </c>
    </row>
    <row r="5507" spans="1:5" x14ac:dyDescent="0.4">
      <c r="A5507" t="s">
        <v>851</v>
      </c>
      <c r="B5507" t="s">
        <v>852</v>
      </c>
      <c r="C5507">
        <f>INDEX(Categories!C:C,MATCH(D5507,Categories!D:D,0))</f>
        <v>19</v>
      </c>
      <c r="D5507" s="88" t="s">
        <v>48</v>
      </c>
      <c r="E5507">
        <v>0</v>
      </c>
    </row>
    <row r="5508" spans="1:5" x14ac:dyDescent="0.4">
      <c r="A5508" t="s">
        <v>851</v>
      </c>
      <c r="B5508" t="s">
        <v>852</v>
      </c>
      <c r="C5508">
        <f>INDEX(Categories!C:C,MATCH(D5508,Categories!D:D,0))</f>
        <v>26</v>
      </c>
      <c r="D5508" s="88" t="s">
        <v>57</v>
      </c>
      <c r="E5508">
        <v>0</v>
      </c>
    </row>
    <row r="5509" spans="1:5" x14ac:dyDescent="0.4">
      <c r="A5509" t="s">
        <v>851</v>
      </c>
      <c r="B5509" t="s">
        <v>852</v>
      </c>
      <c r="C5509">
        <f>INDEX(Categories!C:C,MATCH(D5509,Categories!D:D,0))</f>
        <v>27</v>
      </c>
      <c r="D5509" s="88" t="s">
        <v>58</v>
      </c>
      <c r="E5509">
        <v>0</v>
      </c>
    </row>
    <row r="5510" spans="1:5" x14ac:dyDescent="0.4">
      <c r="A5510" t="s">
        <v>851</v>
      </c>
      <c r="B5510" t="s">
        <v>852</v>
      </c>
      <c r="C5510">
        <f>INDEX(Categories!C:C,MATCH(D5510,Categories!D:D,0))</f>
        <v>28</v>
      </c>
      <c r="D5510" s="88" t="s">
        <v>59</v>
      </c>
      <c r="E5510">
        <v>0</v>
      </c>
    </row>
    <row r="5511" spans="1:5" x14ac:dyDescent="0.4">
      <c r="A5511" t="s">
        <v>851</v>
      </c>
      <c r="B5511" t="s">
        <v>852</v>
      </c>
      <c r="C5511">
        <f>INDEX(Categories!C:C,MATCH(D5511,Categories!D:D,0))</f>
        <v>29</v>
      </c>
      <c r="D5511" s="88" t="s">
        <v>92</v>
      </c>
      <c r="E5511">
        <v>0</v>
      </c>
    </row>
    <row r="5512" spans="1:5" x14ac:dyDescent="0.4">
      <c r="A5512" t="s">
        <v>853</v>
      </c>
      <c r="B5512" t="s">
        <v>854</v>
      </c>
      <c r="C5512">
        <f>INDEX(Categories!C:C,MATCH(D5512,Categories!D:D,0))</f>
        <v>1</v>
      </c>
      <c r="D5512" s="88" t="s">
        <v>595</v>
      </c>
      <c r="E5512">
        <v>0</v>
      </c>
    </row>
    <row r="5513" spans="1:5" x14ac:dyDescent="0.4">
      <c r="A5513" t="s">
        <v>853</v>
      </c>
      <c r="B5513" t="s">
        <v>854</v>
      </c>
      <c r="C5513">
        <f>INDEX(Categories!C:C,MATCH(D5513,Categories!D:D,0))</f>
        <v>2</v>
      </c>
      <c r="D5513" s="88" t="s">
        <v>597</v>
      </c>
      <c r="E5513">
        <v>0</v>
      </c>
    </row>
    <row r="5514" spans="1:5" x14ac:dyDescent="0.4">
      <c r="A5514" t="s">
        <v>853</v>
      </c>
      <c r="B5514" t="s">
        <v>854</v>
      </c>
      <c r="C5514">
        <f>INDEX(Categories!C:C,MATCH(D5514,Categories!D:D,0))</f>
        <v>3</v>
      </c>
      <c r="D5514" s="88" t="s">
        <v>30</v>
      </c>
      <c r="E5514">
        <v>0</v>
      </c>
    </row>
    <row r="5515" spans="1:5" x14ac:dyDescent="0.4">
      <c r="A5515" t="s">
        <v>853</v>
      </c>
      <c r="B5515" t="s">
        <v>854</v>
      </c>
      <c r="C5515">
        <f>INDEX(Categories!C:C,MATCH(D5515,Categories!D:D,0))</f>
        <v>4</v>
      </c>
      <c r="D5515" s="88" t="s">
        <v>31</v>
      </c>
      <c r="E5515">
        <v>0</v>
      </c>
    </row>
    <row r="5516" spans="1:5" x14ac:dyDescent="0.4">
      <c r="A5516" t="s">
        <v>853</v>
      </c>
      <c r="B5516" t="s">
        <v>854</v>
      </c>
      <c r="C5516">
        <f>INDEX(Categories!C:C,MATCH(D5516,Categories!D:D,0))</f>
        <v>6</v>
      </c>
      <c r="D5516" s="88" t="s">
        <v>34</v>
      </c>
      <c r="E5516">
        <v>0</v>
      </c>
    </row>
    <row r="5517" spans="1:5" x14ac:dyDescent="0.4">
      <c r="A5517" t="s">
        <v>853</v>
      </c>
      <c r="B5517" t="s">
        <v>854</v>
      </c>
      <c r="C5517">
        <f>INDEX(Categories!C:C,MATCH(D5517,Categories!D:D,0))</f>
        <v>7</v>
      </c>
      <c r="D5517" s="88" t="s">
        <v>35</v>
      </c>
      <c r="E5517">
        <v>0</v>
      </c>
    </row>
    <row r="5518" spans="1:5" x14ac:dyDescent="0.4">
      <c r="A5518" t="s">
        <v>853</v>
      </c>
      <c r="B5518" t="s">
        <v>854</v>
      </c>
      <c r="C5518">
        <f>INDEX(Categories!C:C,MATCH(D5518,Categories!D:D,0))</f>
        <v>10</v>
      </c>
      <c r="D5518" s="88" t="s">
        <v>38</v>
      </c>
      <c r="E5518">
        <v>0</v>
      </c>
    </row>
    <row r="5519" spans="1:5" x14ac:dyDescent="0.4">
      <c r="A5519" t="s">
        <v>853</v>
      </c>
      <c r="B5519" t="s">
        <v>854</v>
      </c>
      <c r="C5519">
        <f>INDEX(Categories!C:C,MATCH(D5519,Categories!D:D,0))</f>
        <v>15</v>
      </c>
      <c r="D5519" s="88" t="s">
        <v>42</v>
      </c>
      <c r="E5519">
        <v>0</v>
      </c>
    </row>
    <row r="5520" spans="1:5" x14ac:dyDescent="0.4">
      <c r="A5520" t="s">
        <v>853</v>
      </c>
      <c r="B5520" t="s">
        <v>854</v>
      </c>
      <c r="C5520">
        <f>INDEX(Categories!C:C,MATCH(D5520,Categories!D:D,0))</f>
        <v>16</v>
      </c>
      <c r="D5520" s="88" t="s">
        <v>45</v>
      </c>
      <c r="E5520">
        <v>0</v>
      </c>
    </row>
    <row r="5521" spans="1:5" x14ac:dyDescent="0.4">
      <c r="A5521" t="s">
        <v>853</v>
      </c>
      <c r="B5521" t="s">
        <v>854</v>
      </c>
      <c r="C5521">
        <f>INDEX(Categories!C:C,MATCH(D5521,Categories!D:D,0))</f>
        <v>17</v>
      </c>
      <c r="D5521" s="88" t="s">
        <v>46</v>
      </c>
      <c r="E5521">
        <v>0</v>
      </c>
    </row>
    <row r="5522" spans="1:5" x14ac:dyDescent="0.4">
      <c r="A5522" t="s">
        <v>853</v>
      </c>
      <c r="B5522" t="s">
        <v>854</v>
      </c>
      <c r="C5522">
        <f>INDEX(Categories!C:C,MATCH(D5522,Categories!D:D,0))</f>
        <v>18</v>
      </c>
      <c r="D5522" s="88" t="s">
        <v>47</v>
      </c>
      <c r="E5522">
        <v>0</v>
      </c>
    </row>
    <row r="5523" spans="1:5" x14ac:dyDescent="0.4">
      <c r="A5523" t="s">
        <v>853</v>
      </c>
      <c r="B5523" t="s">
        <v>854</v>
      </c>
      <c r="C5523">
        <f>INDEX(Categories!C:C,MATCH(D5523,Categories!D:D,0))</f>
        <v>20</v>
      </c>
      <c r="D5523" s="88" t="s">
        <v>49</v>
      </c>
      <c r="E5523">
        <v>0</v>
      </c>
    </row>
    <row r="5524" spans="1:5" x14ac:dyDescent="0.4">
      <c r="A5524" t="s">
        <v>853</v>
      </c>
      <c r="B5524" t="s">
        <v>854</v>
      </c>
      <c r="C5524">
        <f>INDEX(Categories!C:C,MATCH(D5524,Categories!D:D,0))</f>
        <v>21</v>
      </c>
      <c r="D5524" s="88" t="s">
        <v>50</v>
      </c>
      <c r="E5524">
        <v>0</v>
      </c>
    </row>
    <row r="5525" spans="1:5" x14ac:dyDescent="0.4">
      <c r="A5525" t="s">
        <v>853</v>
      </c>
      <c r="B5525" t="s">
        <v>854</v>
      </c>
      <c r="C5525">
        <f>INDEX(Categories!C:C,MATCH(D5525,Categories!D:D,0))</f>
        <v>22</v>
      </c>
      <c r="D5525" s="88" t="s">
        <v>51</v>
      </c>
      <c r="E5525">
        <v>0</v>
      </c>
    </row>
    <row r="5526" spans="1:5" x14ac:dyDescent="0.4">
      <c r="A5526" t="s">
        <v>853</v>
      </c>
      <c r="B5526" t="s">
        <v>854</v>
      </c>
      <c r="C5526">
        <f>INDEX(Categories!C:C,MATCH(D5526,Categories!D:D,0))</f>
        <v>23</v>
      </c>
      <c r="D5526" s="88" t="s">
        <v>52</v>
      </c>
      <c r="E5526">
        <v>0</v>
      </c>
    </row>
    <row r="5527" spans="1:5" x14ac:dyDescent="0.4">
      <c r="A5527" t="s">
        <v>853</v>
      </c>
      <c r="B5527" t="s">
        <v>854</v>
      </c>
      <c r="C5527">
        <f>INDEX(Categories!C:C,MATCH(D5527,Categories!D:D,0))</f>
        <v>24</v>
      </c>
      <c r="D5527" s="88" t="s">
        <v>53</v>
      </c>
      <c r="E5527">
        <v>0</v>
      </c>
    </row>
    <row r="5528" spans="1:5" x14ac:dyDescent="0.4">
      <c r="A5528" t="s">
        <v>853</v>
      </c>
      <c r="B5528" t="s">
        <v>854</v>
      </c>
      <c r="C5528">
        <f>INDEX(Categories!C:C,MATCH(D5528,Categories!D:D,0))</f>
        <v>25</v>
      </c>
      <c r="D5528" s="88" t="s">
        <v>56</v>
      </c>
      <c r="E5528">
        <v>0</v>
      </c>
    </row>
    <row r="5529" spans="1:5" x14ac:dyDescent="0.4">
      <c r="A5529" t="s">
        <v>853</v>
      </c>
      <c r="B5529" t="s">
        <v>854</v>
      </c>
      <c r="C5529">
        <f>INDEX(Categories!C:C,MATCH(D5529,Categories!D:D,0))</f>
        <v>5</v>
      </c>
      <c r="D5529" s="88" t="s">
        <v>32</v>
      </c>
      <c r="E5529">
        <v>32480</v>
      </c>
    </row>
    <row r="5530" spans="1:5" x14ac:dyDescent="0.4">
      <c r="A5530" t="s">
        <v>853</v>
      </c>
      <c r="B5530" t="s">
        <v>854</v>
      </c>
      <c r="C5530">
        <f>INDEX(Categories!C:C,MATCH(D5530,Categories!D:D,0))</f>
        <v>8</v>
      </c>
      <c r="D5530" s="88" t="s">
        <v>36</v>
      </c>
      <c r="E5530">
        <v>0</v>
      </c>
    </row>
    <row r="5531" spans="1:5" x14ac:dyDescent="0.4">
      <c r="A5531" t="s">
        <v>853</v>
      </c>
      <c r="B5531" t="s">
        <v>854</v>
      </c>
      <c r="C5531">
        <f>INDEX(Categories!C:C,MATCH(D5531,Categories!D:D,0))</f>
        <v>9</v>
      </c>
      <c r="D5531" s="88" t="s">
        <v>37</v>
      </c>
      <c r="E5531">
        <v>0</v>
      </c>
    </row>
    <row r="5532" spans="1:5" x14ac:dyDescent="0.4">
      <c r="A5532" t="s">
        <v>853</v>
      </c>
      <c r="B5532" t="s">
        <v>854</v>
      </c>
      <c r="C5532">
        <f>INDEX(Categories!C:C,MATCH(D5532,Categories!D:D,0))</f>
        <v>11</v>
      </c>
      <c r="D5532" s="88" t="s">
        <v>601</v>
      </c>
      <c r="E5532">
        <v>0</v>
      </c>
    </row>
    <row r="5533" spans="1:5" x14ac:dyDescent="0.4">
      <c r="A5533" t="s">
        <v>853</v>
      </c>
      <c r="B5533" t="s">
        <v>854</v>
      </c>
      <c r="C5533">
        <f>INDEX(Categories!C:C,MATCH(D5533,Categories!D:D,0))</f>
        <v>12</v>
      </c>
      <c r="D5533" s="88" t="s">
        <v>602</v>
      </c>
      <c r="E5533">
        <v>0</v>
      </c>
    </row>
    <row r="5534" spans="1:5" x14ac:dyDescent="0.4">
      <c r="A5534" t="s">
        <v>853</v>
      </c>
      <c r="B5534" t="s">
        <v>854</v>
      </c>
      <c r="C5534">
        <f>INDEX(Categories!C:C,MATCH(D5534,Categories!D:D,0))</f>
        <v>13</v>
      </c>
      <c r="D5534" s="88" t="s">
        <v>604</v>
      </c>
      <c r="E5534">
        <v>0</v>
      </c>
    </row>
    <row r="5535" spans="1:5" x14ac:dyDescent="0.4">
      <c r="A5535" t="s">
        <v>853</v>
      </c>
      <c r="B5535" t="s">
        <v>854</v>
      </c>
      <c r="C5535">
        <f>INDEX(Categories!C:C,MATCH(D5535,Categories!D:D,0))</f>
        <v>14</v>
      </c>
      <c r="D5535" s="88" t="s">
        <v>41</v>
      </c>
      <c r="E5535">
        <v>0</v>
      </c>
    </row>
    <row r="5536" spans="1:5" x14ac:dyDescent="0.4">
      <c r="A5536" t="s">
        <v>853</v>
      </c>
      <c r="B5536" t="s">
        <v>854</v>
      </c>
      <c r="C5536">
        <f>INDEX(Categories!C:C,MATCH(D5536,Categories!D:D,0))</f>
        <v>19</v>
      </c>
      <c r="D5536" s="88" t="s">
        <v>48</v>
      </c>
      <c r="E5536">
        <v>0</v>
      </c>
    </row>
    <row r="5537" spans="1:5" x14ac:dyDescent="0.4">
      <c r="A5537" t="s">
        <v>853</v>
      </c>
      <c r="B5537" t="s">
        <v>854</v>
      </c>
      <c r="C5537">
        <f>INDEX(Categories!C:C,MATCH(D5537,Categories!D:D,0))</f>
        <v>26</v>
      </c>
      <c r="D5537" s="88" t="s">
        <v>57</v>
      </c>
      <c r="E5537">
        <v>0</v>
      </c>
    </row>
    <row r="5538" spans="1:5" x14ac:dyDescent="0.4">
      <c r="A5538" t="s">
        <v>853</v>
      </c>
      <c r="B5538" t="s">
        <v>854</v>
      </c>
      <c r="C5538">
        <f>INDEX(Categories!C:C,MATCH(D5538,Categories!D:D,0))</f>
        <v>27</v>
      </c>
      <c r="D5538" s="88" t="s">
        <v>58</v>
      </c>
      <c r="E5538">
        <v>0</v>
      </c>
    </row>
    <row r="5539" spans="1:5" x14ac:dyDescent="0.4">
      <c r="A5539" t="s">
        <v>853</v>
      </c>
      <c r="B5539" t="s">
        <v>854</v>
      </c>
      <c r="C5539">
        <f>INDEX(Categories!C:C,MATCH(D5539,Categories!D:D,0))</f>
        <v>28</v>
      </c>
      <c r="D5539" s="88" t="s">
        <v>59</v>
      </c>
      <c r="E5539">
        <v>0</v>
      </c>
    </row>
    <row r="5540" spans="1:5" x14ac:dyDescent="0.4">
      <c r="A5540" t="s">
        <v>853</v>
      </c>
      <c r="B5540" t="s">
        <v>854</v>
      </c>
      <c r="C5540">
        <f>INDEX(Categories!C:C,MATCH(D5540,Categories!D:D,0))</f>
        <v>29</v>
      </c>
      <c r="D5540" s="88" t="s">
        <v>92</v>
      </c>
      <c r="E5540">
        <v>0</v>
      </c>
    </row>
    <row r="5541" spans="1:5" x14ac:dyDescent="0.4">
      <c r="A5541" t="s">
        <v>855</v>
      </c>
      <c r="B5541" t="s">
        <v>856</v>
      </c>
      <c r="C5541">
        <f>INDEX(Categories!C:C,MATCH(D5541,Categories!D:D,0))</f>
        <v>1</v>
      </c>
      <c r="D5541" s="88" t="s">
        <v>595</v>
      </c>
      <c r="E5541">
        <v>0</v>
      </c>
    </row>
    <row r="5542" spans="1:5" x14ac:dyDescent="0.4">
      <c r="A5542" t="s">
        <v>855</v>
      </c>
      <c r="B5542" t="s">
        <v>856</v>
      </c>
      <c r="C5542">
        <f>INDEX(Categories!C:C,MATCH(D5542,Categories!D:D,0))</f>
        <v>2</v>
      </c>
      <c r="D5542" s="88" t="s">
        <v>597</v>
      </c>
      <c r="E5542">
        <v>0</v>
      </c>
    </row>
    <row r="5543" spans="1:5" x14ac:dyDescent="0.4">
      <c r="A5543" t="s">
        <v>855</v>
      </c>
      <c r="B5543" t="s">
        <v>856</v>
      </c>
      <c r="C5543">
        <f>INDEX(Categories!C:C,MATCH(D5543,Categories!D:D,0))</f>
        <v>3</v>
      </c>
      <c r="D5543" s="88" t="s">
        <v>30</v>
      </c>
      <c r="E5543">
        <v>0</v>
      </c>
    </row>
    <row r="5544" spans="1:5" x14ac:dyDescent="0.4">
      <c r="A5544" t="s">
        <v>855</v>
      </c>
      <c r="B5544" t="s">
        <v>856</v>
      </c>
      <c r="C5544">
        <f>INDEX(Categories!C:C,MATCH(D5544,Categories!D:D,0))</f>
        <v>4</v>
      </c>
      <c r="D5544" s="88" t="s">
        <v>31</v>
      </c>
      <c r="E5544">
        <v>0</v>
      </c>
    </row>
    <row r="5545" spans="1:5" x14ac:dyDescent="0.4">
      <c r="A5545" t="s">
        <v>855</v>
      </c>
      <c r="B5545" t="s">
        <v>856</v>
      </c>
      <c r="C5545">
        <f>INDEX(Categories!C:C,MATCH(D5545,Categories!D:D,0))</f>
        <v>6</v>
      </c>
      <c r="D5545" s="88" t="s">
        <v>34</v>
      </c>
      <c r="E5545">
        <v>0</v>
      </c>
    </row>
    <row r="5546" spans="1:5" x14ac:dyDescent="0.4">
      <c r="A5546" t="s">
        <v>855</v>
      </c>
      <c r="B5546" t="s">
        <v>856</v>
      </c>
      <c r="C5546">
        <f>INDEX(Categories!C:C,MATCH(D5546,Categories!D:D,0))</f>
        <v>7</v>
      </c>
      <c r="D5546" s="88" t="s">
        <v>35</v>
      </c>
      <c r="E5546">
        <v>0</v>
      </c>
    </row>
    <row r="5547" spans="1:5" x14ac:dyDescent="0.4">
      <c r="A5547" t="s">
        <v>855</v>
      </c>
      <c r="B5547" t="s">
        <v>856</v>
      </c>
      <c r="C5547">
        <f>INDEX(Categories!C:C,MATCH(D5547,Categories!D:D,0))</f>
        <v>10</v>
      </c>
      <c r="D5547" s="88" t="s">
        <v>38</v>
      </c>
      <c r="E5547">
        <v>0</v>
      </c>
    </row>
    <row r="5548" spans="1:5" x14ac:dyDescent="0.4">
      <c r="A5548" t="s">
        <v>855</v>
      </c>
      <c r="B5548" t="s">
        <v>856</v>
      </c>
      <c r="C5548">
        <f>INDEX(Categories!C:C,MATCH(D5548,Categories!D:D,0))</f>
        <v>15</v>
      </c>
      <c r="D5548" s="88" t="s">
        <v>42</v>
      </c>
      <c r="E5548">
        <v>0</v>
      </c>
    </row>
    <row r="5549" spans="1:5" x14ac:dyDescent="0.4">
      <c r="A5549" t="s">
        <v>855</v>
      </c>
      <c r="B5549" t="s">
        <v>856</v>
      </c>
      <c r="C5549">
        <f>INDEX(Categories!C:C,MATCH(D5549,Categories!D:D,0))</f>
        <v>16</v>
      </c>
      <c r="D5549" s="88" t="s">
        <v>45</v>
      </c>
      <c r="E5549">
        <v>0</v>
      </c>
    </row>
    <row r="5550" spans="1:5" x14ac:dyDescent="0.4">
      <c r="A5550" t="s">
        <v>855</v>
      </c>
      <c r="B5550" t="s">
        <v>856</v>
      </c>
      <c r="C5550">
        <f>INDEX(Categories!C:C,MATCH(D5550,Categories!D:D,0))</f>
        <v>17</v>
      </c>
      <c r="D5550" s="88" t="s">
        <v>46</v>
      </c>
      <c r="E5550">
        <v>0</v>
      </c>
    </row>
    <row r="5551" spans="1:5" x14ac:dyDescent="0.4">
      <c r="A5551" t="s">
        <v>855</v>
      </c>
      <c r="B5551" t="s">
        <v>856</v>
      </c>
      <c r="C5551">
        <f>INDEX(Categories!C:C,MATCH(D5551,Categories!D:D,0))</f>
        <v>18</v>
      </c>
      <c r="D5551" s="88" t="s">
        <v>47</v>
      </c>
      <c r="E5551">
        <v>0</v>
      </c>
    </row>
    <row r="5552" spans="1:5" x14ac:dyDescent="0.4">
      <c r="A5552" t="s">
        <v>855</v>
      </c>
      <c r="B5552" t="s">
        <v>856</v>
      </c>
      <c r="C5552">
        <f>INDEX(Categories!C:C,MATCH(D5552,Categories!D:D,0))</f>
        <v>20</v>
      </c>
      <c r="D5552" s="88" t="s">
        <v>49</v>
      </c>
      <c r="E5552">
        <v>0</v>
      </c>
    </row>
    <row r="5553" spans="1:5" x14ac:dyDescent="0.4">
      <c r="A5553" t="s">
        <v>855</v>
      </c>
      <c r="B5553" t="s">
        <v>856</v>
      </c>
      <c r="C5553">
        <f>INDEX(Categories!C:C,MATCH(D5553,Categories!D:D,0))</f>
        <v>21</v>
      </c>
      <c r="D5553" s="88" t="s">
        <v>50</v>
      </c>
      <c r="E5553">
        <v>0</v>
      </c>
    </row>
    <row r="5554" spans="1:5" x14ac:dyDescent="0.4">
      <c r="A5554" t="s">
        <v>855</v>
      </c>
      <c r="B5554" t="s">
        <v>856</v>
      </c>
      <c r="C5554">
        <f>INDEX(Categories!C:C,MATCH(D5554,Categories!D:D,0))</f>
        <v>22</v>
      </c>
      <c r="D5554" s="88" t="s">
        <v>51</v>
      </c>
      <c r="E5554">
        <v>0</v>
      </c>
    </row>
    <row r="5555" spans="1:5" x14ac:dyDescent="0.4">
      <c r="A5555" t="s">
        <v>855</v>
      </c>
      <c r="B5555" t="s">
        <v>856</v>
      </c>
      <c r="C5555">
        <f>INDEX(Categories!C:C,MATCH(D5555,Categories!D:D,0))</f>
        <v>23</v>
      </c>
      <c r="D5555" s="88" t="s">
        <v>52</v>
      </c>
      <c r="E5555">
        <v>0</v>
      </c>
    </row>
    <row r="5556" spans="1:5" x14ac:dyDescent="0.4">
      <c r="A5556" t="s">
        <v>855</v>
      </c>
      <c r="B5556" t="s">
        <v>856</v>
      </c>
      <c r="C5556">
        <f>INDEX(Categories!C:C,MATCH(D5556,Categories!D:D,0))</f>
        <v>24</v>
      </c>
      <c r="D5556" s="88" t="s">
        <v>53</v>
      </c>
      <c r="E5556">
        <v>0</v>
      </c>
    </row>
    <row r="5557" spans="1:5" x14ac:dyDescent="0.4">
      <c r="A5557" t="s">
        <v>855</v>
      </c>
      <c r="B5557" t="s">
        <v>856</v>
      </c>
      <c r="C5557">
        <f>INDEX(Categories!C:C,MATCH(D5557,Categories!D:D,0))</f>
        <v>25</v>
      </c>
      <c r="D5557" s="88" t="s">
        <v>56</v>
      </c>
      <c r="E5557">
        <v>0</v>
      </c>
    </row>
    <row r="5558" spans="1:5" x14ac:dyDescent="0.4">
      <c r="A5558" t="s">
        <v>855</v>
      </c>
      <c r="B5558" t="s">
        <v>856</v>
      </c>
      <c r="C5558">
        <f>INDEX(Categories!C:C,MATCH(D5558,Categories!D:D,0))</f>
        <v>5</v>
      </c>
      <c r="D5558" s="88" t="s">
        <v>32</v>
      </c>
      <c r="E5558">
        <v>0</v>
      </c>
    </row>
    <row r="5559" spans="1:5" x14ac:dyDescent="0.4">
      <c r="A5559" t="s">
        <v>855</v>
      </c>
      <c r="B5559" t="s">
        <v>856</v>
      </c>
      <c r="C5559">
        <f>INDEX(Categories!C:C,MATCH(D5559,Categories!D:D,0))</f>
        <v>8</v>
      </c>
      <c r="D5559" s="88" t="s">
        <v>36</v>
      </c>
      <c r="E5559">
        <v>0</v>
      </c>
    </row>
    <row r="5560" spans="1:5" x14ac:dyDescent="0.4">
      <c r="A5560" t="s">
        <v>855</v>
      </c>
      <c r="B5560" t="s">
        <v>856</v>
      </c>
      <c r="C5560">
        <f>INDEX(Categories!C:C,MATCH(D5560,Categories!D:D,0))</f>
        <v>9</v>
      </c>
      <c r="D5560" s="88" t="s">
        <v>37</v>
      </c>
      <c r="E5560">
        <v>0</v>
      </c>
    </row>
    <row r="5561" spans="1:5" x14ac:dyDescent="0.4">
      <c r="A5561" t="s">
        <v>855</v>
      </c>
      <c r="B5561" t="s">
        <v>856</v>
      </c>
      <c r="C5561">
        <f>INDEX(Categories!C:C,MATCH(D5561,Categories!D:D,0))</f>
        <v>11</v>
      </c>
      <c r="D5561" s="88" t="s">
        <v>601</v>
      </c>
      <c r="E5561">
        <v>0</v>
      </c>
    </row>
    <row r="5562" spans="1:5" x14ac:dyDescent="0.4">
      <c r="A5562" t="s">
        <v>855</v>
      </c>
      <c r="B5562" t="s">
        <v>856</v>
      </c>
      <c r="C5562">
        <f>INDEX(Categories!C:C,MATCH(D5562,Categories!D:D,0))</f>
        <v>12</v>
      </c>
      <c r="D5562" s="88" t="s">
        <v>602</v>
      </c>
      <c r="E5562">
        <v>0</v>
      </c>
    </row>
    <row r="5563" spans="1:5" x14ac:dyDescent="0.4">
      <c r="A5563" t="s">
        <v>855</v>
      </c>
      <c r="B5563" t="s">
        <v>856</v>
      </c>
      <c r="C5563">
        <f>INDEX(Categories!C:C,MATCH(D5563,Categories!D:D,0))</f>
        <v>13</v>
      </c>
      <c r="D5563" s="88" t="s">
        <v>604</v>
      </c>
      <c r="E5563">
        <v>0</v>
      </c>
    </row>
    <row r="5564" spans="1:5" x14ac:dyDescent="0.4">
      <c r="A5564" t="s">
        <v>855</v>
      </c>
      <c r="B5564" t="s">
        <v>856</v>
      </c>
      <c r="C5564">
        <f>INDEX(Categories!C:C,MATCH(D5564,Categories!D:D,0))</f>
        <v>14</v>
      </c>
      <c r="D5564" s="88" t="s">
        <v>41</v>
      </c>
      <c r="E5564">
        <v>0</v>
      </c>
    </row>
    <row r="5565" spans="1:5" x14ac:dyDescent="0.4">
      <c r="A5565" t="s">
        <v>855</v>
      </c>
      <c r="B5565" t="s">
        <v>856</v>
      </c>
      <c r="C5565">
        <f>INDEX(Categories!C:C,MATCH(D5565,Categories!D:D,0))</f>
        <v>19</v>
      </c>
      <c r="D5565" s="88" t="s">
        <v>48</v>
      </c>
      <c r="E5565">
        <v>0</v>
      </c>
    </row>
    <row r="5566" spans="1:5" x14ac:dyDescent="0.4">
      <c r="A5566" t="s">
        <v>855</v>
      </c>
      <c r="B5566" t="s">
        <v>856</v>
      </c>
      <c r="C5566">
        <f>INDEX(Categories!C:C,MATCH(D5566,Categories!D:D,0))</f>
        <v>26</v>
      </c>
      <c r="D5566" s="88" t="s">
        <v>57</v>
      </c>
      <c r="E5566">
        <v>0</v>
      </c>
    </row>
    <row r="5567" spans="1:5" x14ac:dyDescent="0.4">
      <c r="A5567" t="s">
        <v>855</v>
      </c>
      <c r="B5567" t="s">
        <v>856</v>
      </c>
      <c r="C5567">
        <f>INDEX(Categories!C:C,MATCH(D5567,Categories!D:D,0))</f>
        <v>27</v>
      </c>
      <c r="D5567" s="88" t="s">
        <v>58</v>
      </c>
      <c r="E5567">
        <v>0</v>
      </c>
    </row>
    <row r="5568" spans="1:5" x14ac:dyDescent="0.4">
      <c r="A5568" t="s">
        <v>855</v>
      </c>
      <c r="B5568" t="s">
        <v>856</v>
      </c>
      <c r="C5568">
        <f>INDEX(Categories!C:C,MATCH(D5568,Categories!D:D,0))</f>
        <v>28</v>
      </c>
      <c r="D5568" s="88" t="s">
        <v>59</v>
      </c>
      <c r="E5568">
        <v>0</v>
      </c>
    </row>
    <row r="5569" spans="1:5" x14ac:dyDescent="0.4">
      <c r="A5569" t="s">
        <v>855</v>
      </c>
      <c r="B5569" t="s">
        <v>856</v>
      </c>
      <c r="C5569">
        <f>INDEX(Categories!C:C,MATCH(D5569,Categories!D:D,0))</f>
        <v>29</v>
      </c>
      <c r="D5569" s="88" t="s">
        <v>92</v>
      </c>
      <c r="E5569">
        <v>0</v>
      </c>
    </row>
    <row r="5570" spans="1:5" x14ac:dyDescent="0.4">
      <c r="A5570" t="s">
        <v>345</v>
      </c>
      <c r="B5570" t="s">
        <v>344</v>
      </c>
      <c r="C5570">
        <f>INDEX(Categories!C:C,MATCH(D5570,Categories!D:D,0))</f>
        <v>1</v>
      </c>
      <c r="D5570" s="88" t="s">
        <v>595</v>
      </c>
      <c r="E5570">
        <v>13530</v>
      </c>
    </row>
    <row r="5571" spans="1:5" x14ac:dyDescent="0.4">
      <c r="A5571" t="s">
        <v>345</v>
      </c>
      <c r="B5571" t="s">
        <v>344</v>
      </c>
      <c r="C5571">
        <f>INDEX(Categories!C:C,MATCH(D5571,Categories!D:D,0))</f>
        <v>2</v>
      </c>
      <c r="D5571" s="88" t="s">
        <v>597</v>
      </c>
      <c r="E5571">
        <v>0</v>
      </c>
    </row>
    <row r="5572" spans="1:5" x14ac:dyDescent="0.4">
      <c r="A5572" t="s">
        <v>345</v>
      </c>
      <c r="B5572" t="s">
        <v>344</v>
      </c>
      <c r="C5572">
        <f>INDEX(Categories!C:C,MATCH(D5572,Categories!D:D,0))</f>
        <v>3</v>
      </c>
      <c r="D5572" s="88" t="s">
        <v>30</v>
      </c>
      <c r="E5572">
        <v>0</v>
      </c>
    </row>
    <row r="5573" spans="1:5" x14ac:dyDescent="0.4">
      <c r="A5573" t="s">
        <v>345</v>
      </c>
      <c r="B5573" t="s">
        <v>344</v>
      </c>
      <c r="C5573">
        <f>INDEX(Categories!C:C,MATCH(D5573,Categories!D:D,0))</f>
        <v>4</v>
      </c>
      <c r="D5573" s="88" t="s">
        <v>31</v>
      </c>
      <c r="E5573">
        <v>0</v>
      </c>
    </row>
    <row r="5574" spans="1:5" x14ac:dyDescent="0.4">
      <c r="A5574" t="s">
        <v>345</v>
      </c>
      <c r="B5574" t="s">
        <v>344</v>
      </c>
      <c r="C5574">
        <f>INDEX(Categories!C:C,MATCH(D5574,Categories!D:D,0))</f>
        <v>6</v>
      </c>
      <c r="D5574" s="88" t="s">
        <v>34</v>
      </c>
      <c r="E5574">
        <v>0</v>
      </c>
    </row>
    <row r="5575" spans="1:5" x14ac:dyDescent="0.4">
      <c r="A5575" t="s">
        <v>345</v>
      </c>
      <c r="B5575" t="s">
        <v>344</v>
      </c>
      <c r="C5575">
        <f>INDEX(Categories!C:C,MATCH(D5575,Categories!D:D,0))</f>
        <v>7</v>
      </c>
      <c r="D5575" s="88" t="s">
        <v>35</v>
      </c>
      <c r="E5575">
        <v>1566</v>
      </c>
    </row>
    <row r="5576" spans="1:5" x14ac:dyDescent="0.4">
      <c r="A5576" t="s">
        <v>345</v>
      </c>
      <c r="B5576" t="s">
        <v>344</v>
      </c>
      <c r="C5576">
        <f>INDEX(Categories!C:C,MATCH(D5576,Categories!D:D,0))</f>
        <v>10</v>
      </c>
      <c r="D5576" s="88" t="s">
        <v>38</v>
      </c>
      <c r="E5576">
        <v>2500</v>
      </c>
    </row>
    <row r="5577" spans="1:5" x14ac:dyDescent="0.4">
      <c r="A5577" t="s">
        <v>345</v>
      </c>
      <c r="B5577" t="s">
        <v>344</v>
      </c>
      <c r="C5577">
        <f>INDEX(Categories!C:C,MATCH(D5577,Categories!D:D,0))</f>
        <v>15</v>
      </c>
      <c r="D5577" s="88" t="s">
        <v>42</v>
      </c>
      <c r="E5577">
        <v>0</v>
      </c>
    </row>
    <row r="5578" spans="1:5" x14ac:dyDescent="0.4">
      <c r="A5578" t="s">
        <v>345</v>
      </c>
      <c r="B5578" t="s">
        <v>344</v>
      </c>
      <c r="C5578">
        <f>INDEX(Categories!C:C,MATCH(D5578,Categories!D:D,0))</f>
        <v>16</v>
      </c>
      <c r="D5578" s="88" t="s">
        <v>45</v>
      </c>
      <c r="E5578">
        <v>0</v>
      </c>
    </row>
    <row r="5579" spans="1:5" x14ac:dyDescent="0.4">
      <c r="A5579" t="s">
        <v>345</v>
      </c>
      <c r="B5579" t="s">
        <v>344</v>
      </c>
      <c r="C5579">
        <f>INDEX(Categories!C:C,MATCH(D5579,Categories!D:D,0))</f>
        <v>17</v>
      </c>
      <c r="D5579" s="88" t="s">
        <v>46</v>
      </c>
      <c r="E5579">
        <v>0</v>
      </c>
    </row>
    <row r="5580" spans="1:5" x14ac:dyDescent="0.4">
      <c r="A5580" t="s">
        <v>345</v>
      </c>
      <c r="B5580" t="s">
        <v>344</v>
      </c>
      <c r="C5580">
        <f>INDEX(Categories!C:C,MATCH(D5580,Categories!D:D,0))</f>
        <v>18</v>
      </c>
      <c r="D5580" s="88" t="s">
        <v>47</v>
      </c>
      <c r="E5580">
        <v>0</v>
      </c>
    </row>
    <row r="5581" spans="1:5" x14ac:dyDescent="0.4">
      <c r="A5581" t="s">
        <v>345</v>
      </c>
      <c r="B5581" t="s">
        <v>344</v>
      </c>
      <c r="C5581">
        <f>INDEX(Categories!C:C,MATCH(D5581,Categories!D:D,0))</f>
        <v>20</v>
      </c>
      <c r="D5581" s="88" t="s">
        <v>49</v>
      </c>
      <c r="E5581">
        <v>0</v>
      </c>
    </row>
    <row r="5582" spans="1:5" x14ac:dyDescent="0.4">
      <c r="A5582" t="s">
        <v>345</v>
      </c>
      <c r="B5582" t="s">
        <v>344</v>
      </c>
      <c r="C5582">
        <f>INDEX(Categories!C:C,MATCH(D5582,Categories!D:D,0))</f>
        <v>21</v>
      </c>
      <c r="D5582" s="88" t="s">
        <v>50</v>
      </c>
      <c r="E5582">
        <v>0</v>
      </c>
    </row>
    <row r="5583" spans="1:5" x14ac:dyDescent="0.4">
      <c r="A5583" t="s">
        <v>345</v>
      </c>
      <c r="B5583" t="s">
        <v>344</v>
      </c>
      <c r="C5583">
        <f>INDEX(Categories!C:C,MATCH(D5583,Categories!D:D,0))</f>
        <v>22</v>
      </c>
      <c r="D5583" s="88" t="s">
        <v>51</v>
      </c>
      <c r="E5583">
        <v>0</v>
      </c>
    </row>
    <row r="5584" spans="1:5" x14ac:dyDescent="0.4">
      <c r="A5584" t="s">
        <v>345</v>
      </c>
      <c r="B5584" t="s">
        <v>344</v>
      </c>
      <c r="C5584">
        <f>INDEX(Categories!C:C,MATCH(D5584,Categories!D:D,0))</f>
        <v>23</v>
      </c>
      <c r="D5584" s="88" t="s">
        <v>52</v>
      </c>
      <c r="E5584">
        <v>0</v>
      </c>
    </row>
    <row r="5585" spans="1:5" x14ac:dyDescent="0.4">
      <c r="A5585" t="s">
        <v>345</v>
      </c>
      <c r="B5585" t="s">
        <v>344</v>
      </c>
      <c r="C5585">
        <f>INDEX(Categories!C:C,MATCH(D5585,Categories!D:D,0))</f>
        <v>24</v>
      </c>
      <c r="D5585" s="88" t="s">
        <v>53</v>
      </c>
      <c r="E5585">
        <v>0</v>
      </c>
    </row>
    <row r="5586" spans="1:5" x14ac:dyDescent="0.4">
      <c r="A5586" t="s">
        <v>345</v>
      </c>
      <c r="B5586" t="s">
        <v>344</v>
      </c>
      <c r="C5586">
        <f>INDEX(Categories!C:C,MATCH(D5586,Categories!D:D,0))</f>
        <v>25</v>
      </c>
      <c r="D5586" s="88" t="s">
        <v>56</v>
      </c>
      <c r="E5586">
        <v>0</v>
      </c>
    </row>
    <row r="5587" spans="1:5" x14ac:dyDescent="0.4">
      <c r="A5587" t="s">
        <v>345</v>
      </c>
      <c r="B5587" t="s">
        <v>344</v>
      </c>
      <c r="C5587">
        <f>INDEX(Categories!C:C,MATCH(D5587,Categories!D:D,0))</f>
        <v>5</v>
      </c>
      <c r="D5587" s="88" t="s">
        <v>32</v>
      </c>
      <c r="E5587">
        <v>2040</v>
      </c>
    </row>
    <row r="5588" spans="1:5" x14ac:dyDescent="0.4">
      <c r="A5588" t="s">
        <v>345</v>
      </c>
      <c r="B5588" t="s">
        <v>344</v>
      </c>
      <c r="C5588">
        <f>INDEX(Categories!C:C,MATCH(D5588,Categories!D:D,0))</f>
        <v>8</v>
      </c>
      <c r="D5588" s="88" t="s">
        <v>36</v>
      </c>
      <c r="E5588">
        <v>0</v>
      </c>
    </row>
    <row r="5589" spans="1:5" x14ac:dyDescent="0.4">
      <c r="A5589" t="s">
        <v>345</v>
      </c>
      <c r="B5589" t="s">
        <v>344</v>
      </c>
      <c r="C5589">
        <f>INDEX(Categories!C:C,MATCH(D5589,Categories!D:D,0))</f>
        <v>9</v>
      </c>
      <c r="D5589" s="88" t="s">
        <v>37</v>
      </c>
      <c r="E5589">
        <v>0</v>
      </c>
    </row>
    <row r="5590" spans="1:5" x14ac:dyDescent="0.4">
      <c r="A5590" t="s">
        <v>345</v>
      </c>
      <c r="B5590" t="s">
        <v>344</v>
      </c>
      <c r="C5590">
        <f>INDEX(Categories!C:C,MATCH(D5590,Categories!D:D,0))</f>
        <v>11</v>
      </c>
      <c r="D5590" s="88" t="s">
        <v>601</v>
      </c>
      <c r="E5590">
        <v>0</v>
      </c>
    </row>
    <row r="5591" spans="1:5" x14ac:dyDescent="0.4">
      <c r="A5591" t="s">
        <v>345</v>
      </c>
      <c r="B5591" t="s">
        <v>344</v>
      </c>
      <c r="C5591">
        <f>INDEX(Categories!C:C,MATCH(D5591,Categories!D:D,0))</f>
        <v>12</v>
      </c>
      <c r="D5591" s="88" t="s">
        <v>602</v>
      </c>
      <c r="E5591">
        <v>0</v>
      </c>
    </row>
    <row r="5592" spans="1:5" x14ac:dyDescent="0.4">
      <c r="A5592" t="s">
        <v>345</v>
      </c>
      <c r="B5592" t="s">
        <v>344</v>
      </c>
      <c r="C5592">
        <f>INDEX(Categories!C:C,MATCH(D5592,Categories!D:D,0))</f>
        <v>13</v>
      </c>
      <c r="D5592" s="88" t="s">
        <v>604</v>
      </c>
      <c r="E5592">
        <v>0</v>
      </c>
    </row>
    <row r="5593" spans="1:5" x14ac:dyDescent="0.4">
      <c r="A5593" t="s">
        <v>345</v>
      </c>
      <c r="B5593" t="s">
        <v>344</v>
      </c>
      <c r="C5593">
        <f>INDEX(Categories!C:C,MATCH(D5593,Categories!D:D,0))</f>
        <v>14</v>
      </c>
      <c r="D5593" s="88" t="s">
        <v>41</v>
      </c>
      <c r="E5593">
        <v>0</v>
      </c>
    </row>
    <row r="5594" spans="1:5" x14ac:dyDescent="0.4">
      <c r="A5594" t="s">
        <v>345</v>
      </c>
      <c r="B5594" t="s">
        <v>344</v>
      </c>
      <c r="C5594">
        <f>INDEX(Categories!C:C,MATCH(D5594,Categories!D:D,0))</f>
        <v>19</v>
      </c>
      <c r="D5594" s="88" t="s">
        <v>48</v>
      </c>
      <c r="E5594">
        <v>0</v>
      </c>
    </row>
    <row r="5595" spans="1:5" x14ac:dyDescent="0.4">
      <c r="A5595" t="s">
        <v>345</v>
      </c>
      <c r="B5595" t="s">
        <v>344</v>
      </c>
      <c r="C5595">
        <f>INDEX(Categories!C:C,MATCH(D5595,Categories!D:D,0))</f>
        <v>26</v>
      </c>
      <c r="D5595" s="88" t="s">
        <v>57</v>
      </c>
      <c r="E5595">
        <v>0</v>
      </c>
    </row>
    <row r="5596" spans="1:5" x14ac:dyDescent="0.4">
      <c r="A5596" t="s">
        <v>345</v>
      </c>
      <c r="B5596" t="s">
        <v>344</v>
      </c>
      <c r="C5596">
        <f>INDEX(Categories!C:C,MATCH(D5596,Categories!D:D,0))</f>
        <v>27</v>
      </c>
      <c r="D5596" s="88" t="s">
        <v>58</v>
      </c>
      <c r="E5596">
        <v>0</v>
      </c>
    </row>
    <row r="5597" spans="1:5" x14ac:dyDescent="0.4">
      <c r="A5597" t="s">
        <v>345</v>
      </c>
      <c r="B5597" t="s">
        <v>344</v>
      </c>
      <c r="C5597">
        <f>INDEX(Categories!C:C,MATCH(D5597,Categories!D:D,0))</f>
        <v>28</v>
      </c>
      <c r="D5597" s="88" t="s">
        <v>59</v>
      </c>
      <c r="E5597">
        <v>0</v>
      </c>
    </row>
    <row r="5598" spans="1:5" x14ac:dyDescent="0.4">
      <c r="A5598" t="s">
        <v>345</v>
      </c>
      <c r="B5598" t="s">
        <v>344</v>
      </c>
      <c r="C5598">
        <f>INDEX(Categories!C:C,MATCH(D5598,Categories!D:D,0))</f>
        <v>29</v>
      </c>
      <c r="D5598" s="88" t="s">
        <v>92</v>
      </c>
      <c r="E5598">
        <v>13197</v>
      </c>
    </row>
    <row r="5599" spans="1:5" x14ac:dyDescent="0.4">
      <c r="A5599" t="s">
        <v>857</v>
      </c>
      <c r="B5599" t="s">
        <v>858</v>
      </c>
      <c r="C5599">
        <f>INDEX(Categories!C:C,MATCH(D5599,Categories!D:D,0))</f>
        <v>1</v>
      </c>
      <c r="D5599" s="88" t="s">
        <v>595</v>
      </c>
      <c r="E5599">
        <v>0</v>
      </c>
    </row>
    <row r="5600" spans="1:5" x14ac:dyDescent="0.4">
      <c r="A5600" t="s">
        <v>857</v>
      </c>
      <c r="B5600" t="s">
        <v>858</v>
      </c>
      <c r="C5600">
        <f>INDEX(Categories!C:C,MATCH(D5600,Categories!D:D,0))</f>
        <v>2</v>
      </c>
      <c r="D5600" s="88" t="s">
        <v>597</v>
      </c>
      <c r="E5600">
        <v>0</v>
      </c>
    </row>
    <row r="5601" spans="1:5" x14ac:dyDescent="0.4">
      <c r="A5601" t="s">
        <v>857</v>
      </c>
      <c r="B5601" t="s">
        <v>858</v>
      </c>
      <c r="C5601">
        <f>INDEX(Categories!C:C,MATCH(D5601,Categories!D:D,0))</f>
        <v>3</v>
      </c>
      <c r="D5601" s="88" t="s">
        <v>30</v>
      </c>
      <c r="E5601">
        <v>0</v>
      </c>
    </row>
    <row r="5602" spans="1:5" x14ac:dyDescent="0.4">
      <c r="A5602" t="s">
        <v>857</v>
      </c>
      <c r="B5602" t="s">
        <v>858</v>
      </c>
      <c r="C5602">
        <f>INDEX(Categories!C:C,MATCH(D5602,Categories!D:D,0))</f>
        <v>4</v>
      </c>
      <c r="D5602" s="88" t="s">
        <v>31</v>
      </c>
      <c r="E5602">
        <v>0</v>
      </c>
    </row>
    <row r="5603" spans="1:5" x14ac:dyDescent="0.4">
      <c r="A5603" t="s">
        <v>857</v>
      </c>
      <c r="B5603" t="s">
        <v>858</v>
      </c>
      <c r="C5603">
        <f>INDEX(Categories!C:C,MATCH(D5603,Categories!D:D,0))</f>
        <v>6</v>
      </c>
      <c r="D5603" s="88" t="s">
        <v>34</v>
      </c>
      <c r="E5603">
        <v>0</v>
      </c>
    </row>
    <row r="5604" spans="1:5" x14ac:dyDescent="0.4">
      <c r="A5604" t="s">
        <v>857</v>
      </c>
      <c r="B5604" t="s">
        <v>858</v>
      </c>
      <c r="C5604">
        <f>INDEX(Categories!C:C,MATCH(D5604,Categories!D:D,0))</f>
        <v>7</v>
      </c>
      <c r="D5604" s="88" t="s">
        <v>35</v>
      </c>
      <c r="E5604">
        <v>0</v>
      </c>
    </row>
    <row r="5605" spans="1:5" x14ac:dyDescent="0.4">
      <c r="A5605" t="s">
        <v>857</v>
      </c>
      <c r="B5605" t="s">
        <v>858</v>
      </c>
      <c r="C5605">
        <f>INDEX(Categories!C:C,MATCH(D5605,Categories!D:D,0))</f>
        <v>10</v>
      </c>
      <c r="D5605" s="88" t="s">
        <v>38</v>
      </c>
      <c r="E5605">
        <v>0</v>
      </c>
    </row>
    <row r="5606" spans="1:5" x14ac:dyDescent="0.4">
      <c r="A5606" t="s">
        <v>857</v>
      </c>
      <c r="B5606" t="s">
        <v>858</v>
      </c>
      <c r="C5606">
        <f>INDEX(Categories!C:C,MATCH(D5606,Categories!D:D,0))</f>
        <v>15</v>
      </c>
      <c r="D5606" s="88" t="s">
        <v>42</v>
      </c>
      <c r="E5606">
        <v>0</v>
      </c>
    </row>
    <row r="5607" spans="1:5" x14ac:dyDescent="0.4">
      <c r="A5607" t="s">
        <v>857</v>
      </c>
      <c r="B5607" t="s">
        <v>858</v>
      </c>
      <c r="C5607">
        <f>INDEX(Categories!C:C,MATCH(D5607,Categories!D:D,0))</f>
        <v>16</v>
      </c>
      <c r="D5607" s="88" t="s">
        <v>45</v>
      </c>
      <c r="E5607">
        <v>0</v>
      </c>
    </row>
    <row r="5608" spans="1:5" x14ac:dyDescent="0.4">
      <c r="A5608" t="s">
        <v>857</v>
      </c>
      <c r="B5608" t="s">
        <v>858</v>
      </c>
      <c r="C5608">
        <f>INDEX(Categories!C:C,MATCH(D5608,Categories!D:D,0))</f>
        <v>17</v>
      </c>
      <c r="D5608" s="88" t="s">
        <v>46</v>
      </c>
      <c r="E5608">
        <v>0</v>
      </c>
    </row>
    <row r="5609" spans="1:5" x14ac:dyDescent="0.4">
      <c r="A5609" t="s">
        <v>857</v>
      </c>
      <c r="B5609" t="s">
        <v>858</v>
      </c>
      <c r="C5609">
        <f>INDEX(Categories!C:C,MATCH(D5609,Categories!D:D,0))</f>
        <v>18</v>
      </c>
      <c r="D5609" s="88" t="s">
        <v>47</v>
      </c>
      <c r="E5609">
        <v>0</v>
      </c>
    </row>
    <row r="5610" spans="1:5" x14ac:dyDescent="0.4">
      <c r="A5610" t="s">
        <v>857</v>
      </c>
      <c r="B5610" t="s">
        <v>858</v>
      </c>
      <c r="C5610">
        <f>INDEX(Categories!C:C,MATCH(D5610,Categories!D:D,0))</f>
        <v>20</v>
      </c>
      <c r="D5610" s="88" t="s">
        <v>49</v>
      </c>
      <c r="E5610">
        <v>0</v>
      </c>
    </row>
    <row r="5611" spans="1:5" x14ac:dyDescent="0.4">
      <c r="A5611" t="s">
        <v>857</v>
      </c>
      <c r="B5611" t="s">
        <v>858</v>
      </c>
      <c r="C5611">
        <f>INDEX(Categories!C:C,MATCH(D5611,Categories!D:D,0))</f>
        <v>21</v>
      </c>
      <c r="D5611" s="88" t="s">
        <v>50</v>
      </c>
      <c r="E5611">
        <v>0</v>
      </c>
    </row>
    <row r="5612" spans="1:5" x14ac:dyDescent="0.4">
      <c r="A5612" t="s">
        <v>857</v>
      </c>
      <c r="B5612" t="s">
        <v>858</v>
      </c>
      <c r="C5612">
        <f>INDEX(Categories!C:C,MATCH(D5612,Categories!D:D,0))</f>
        <v>22</v>
      </c>
      <c r="D5612" s="88" t="s">
        <v>51</v>
      </c>
      <c r="E5612">
        <v>0</v>
      </c>
    </row>
    <row r="5613" spans="1:5" x14ac:dyDescent="0.4">
      <c r="A5613" t="s">
        <v>857</v>
      </c>
      <c r="B5613" t="s">
        <v>858</v>
      </c>
      <c r="C5613">
        <f>INDEX(Categories!C:C,MATCH(D5613,Categories!D:D,0))</f>
        <v>23</v>
      </c>
      <c r="D5613" s="88" t="s">
        <v>52</v>
      </c>
      <c r="E5613">
        <v>0</v>
      </c>
    </row>
    <row r="5614" spans="1:5" x14ac:dyDescent="0.4">
      <c r="A5614" t="s">
        <v>857</v>
      </c>
      <c r="B5614" t="s">
        <v>858</v>
      </c>
      <c r="C5614">
        <f>INDEX(Categories!C:C,MATCH(D5614,Categories!D:D,0))</f>
        <v>24</v>
      </c>
      <c r="D5614" s="88" t="s">
        <v>53</v>
      </c>
      <c r="E5614">
        <v>0</v>
      </c>
    </row>
    <row r="5615" spans="1:5" x14ac:dyDescent="0.4">
      <c r="A5615" t="s">
        <v>857</v>
      </c>
      <c r="B5615" t="s">
        <v>858</v>
      </c>
      <c r="C5615">
        <f>INDEX(Categories!C:C,MATCH(D5615,Categories!D:D,0))</f>
        <v>25</v>
      </c>
      <c r="D5615" s="88" t="s">
        <v>56</v>
      </c>
      <c r="E5615">
        <v>0</v>
      </c>
    </row>
    <row r="5616" spans="1:5" x14ac:dyDescent="0.4">
      <c r="A5616" t="s">
        <v>857</v>
      </c>
      <c r="B5616" t="s">
        <v>858</v>
      </c>
      <c r="C5616">
        <f>INDEX(Categories!C:C,MATCH(D5616,Categories!D:D,0))</f>
        <v>5</v>
      </c>
      <c r="D5616" s="88" t="s">
        <v>32</v>
      </c>
      <c r="E5616">
        <v>0</v>
      </c>
    </row>
    <row r="5617" spans="1:5" x14ac:dyDescent="0.4">
      <c r="A5617" t="s">
        <v>857</v>
      </c>
      <c r="B5617" t="s">
        <v>858</v>
      </c>
      <c r="C5617">
        <f>INDEX(Categories!C:C,MATCH(D5617,Categories!D:D,0))</f>
        <v>8</v>
      </c>
      <c r="D5617" s="88" t="s">
        <v>36</v>
      </c>
      <c r="E5617">
        <v>0</v>
      </c>
    </row>
    <row r="5618" spans="1:5" x14ac:dyDescent="0.4">
      <c r="A5618" t="s">
        <v>857</v>
      </c>
      <c r="B5618" t="s">
        <v>858</v>
      </c>
      <c r="C5618">
        <f>INDEX(Categories!C:C,MATCH(D5618,Categories!D:D,0))</f>
        <v>9</v>
      </c>
      <c r="D5618" s="88" t="s">
        <v>37</v>
      </c>
      <c r="E5618">
        <v>0</v>
      </c>
    </row>
    <row r="5619" spans="1:5" x14ac:dyDescent="0.4">
      <c r="A5619" t="s">
        <v>857</v>
      </c>
      <c r="B5619" t="s">
        <v>858</v>
      </c>
      <c r="C5619">
        <f>INDEX(Categories!C:C,MATCH(D5619,Categories!D:D,0))</f>
        <v>11</v>
      </c>
      <c r="D5619" s="88" t="s">
        <v>601</v>
      </c>
      <c r="E5619">
        <v>0</v>
      </c>
    </row>
    <row r="5620" spans="1:5" x14ac:dyDescent="0.4">
      <c r="A5620" t="s">
        <v>857</v>
      </c>
      <c r="B5620" t="s">
        <v>858</v>
      </c>
      <c r="C5620">
        <f>INDEX(Categories!C:C,MATCH(D5620,Categories!D:D,0))</f>
        <v>12</v>
      </c>
      <c r="D5620" s="88" t="s">
        <v>602</v>
      </c>
      <c r="E5620">
        <v>0</v>
      </c>
    </row>
    <row r="5621" spans="1:5" x14ac:dyDescent="0.4">
      <c r="A5621" t="s">
        <v>857</v>
      </c>
      <c r="B5621" t="s">
        <v>858</v>
      </c>
      <c r="C5621">
        <f>INDEX(Categories!C:C,MATCH(D5621,Categories!D:D,0))</f>
        <v>13</v>
      </c>
      <c r="D5621" s="88" t="s">
        <v>604</v>
      </c>
      <c r="E5621">
        <v>0</v>
      </c>
    </row>
    <row r="5622" spans="1:5" x14ac:dyDescent="0.4">
      <c r="A5622" t="s">
        <v>857</v>
      </c>
      <c r="B5622" t="s">
        <v>858</v>
      </c>
      <c r="C5622">
        <f>INDEX(Categories!C:C,MATCH(D5622,Categories!D:D,0))</f>
        <v>14</v>
      </c>
      <c r="D5622" s="88" t="s">
        <v>41</v>
      </c>
      <c r="E5622">
        <v>0</v>
      </c>
    </row>
    <row r="5623" spans="1:5" x14ac:dyDescent="0.4">
      <c r="A5623" t="s">
        <v>857</v>
      </c>
      <c r="B5623" t="s">
        <v>858</v>
      </c>
      <c r="C5623">
        <f>INDEX(Categories!C:C,MATCH(D5623,Categories!D:D,0))</f>
        <v>19</v>
      </c>
      <c r="D5623" s="88" t="s">
        <v>48</v>
      </c>
      <c r="E5623">
        <v>0</v>
      </c>
    </row>
    <row r="5624" spans="1:5" x14ac:dyDescent="0.4">
      <c r="A5624" t="s">
        <v>857</v>
      </c>
      <c r="B5624" t="s">
        <v>858</v>
      </c>
      <c r="C5624">
        <f>INDEX(Categories!C:C,MATCH(D5624,Categories!D:D,0))</f>
        <v>26</v>
      </c>
      <c r="D5624" s="88" t="s">
        <v>57</v>
      </c>
      <c r="E5624">
        <v>0</v>
      </c>
    </row>
    <row r="5625" spans="1:5" x14ac:dyDescent="0.4">
      <c r="A5625" t="s">
        <v>857</v>
      </c>
      <c r="B5625" t="s">
        <v>858</v>
      </c>
      <c r="C5625">
        <f>INDEX(Categories!C:C,MATCH(D5625,Categories!D:D,0))</f>
        <v>27</v>
      </c>
      <c r="D5625" s="88" t="s">
        <v>58</v>
      </c>
      <c r="E5625">
        <v>0</v>
      </c>
    </row>
    <row r="5626" spans="1:5" x14ac:dyDescent="0.4">
      <c r="A5626" t="s">
        <v>857</v>
      </c>
      <c r="B5626" t="s">
        <v>858</v>
      </c>
      <c r="C5626">
        <f>INDEX(Categories!C:C,MATCH(D5626,Categories!D:D,0))</f>
        <v>28</v>
      </c>
      <c r="D5626" s="88" t="s">
        <v>59</v>
      </c>
      <c r="E5626">
        <v>0</v>
      </c>
    </row>
    <row r="5627" spans="1:5" x14ac:dyDescent="0.4">
      <c r="A5627" t="s">
        <v>857</v>
      </c>
      <c r="B5627" t="s">
        <v>858</v>
      </c>
      <c r="C5627">
        <f>INDEX(Categories!C:C,MATCH(D5627,Categories!D:D,0))</f>
        <v>29</v>
      </c>
      <c r="D5627" s="88" t="s">
        <v>92</v>
      </c>
      <c r="E5627">
        <v>0</v>
      </c>
    </row>
    <row r="5628" spans="1:5" x14ac:dyDescent="0.4">
      <c r="A5628" t="s">
        <v>859</v>
      </c>
      <c r="B5628" t="s">
        <v>860</v>
      </c>
      <c r="C5628">
        <f>INDEX(Categories!C:C,MATCH(D5628,Categories!D:D,0))</f>
        <v>1</v>
      </c>
      <c r="D5628" s="88" t="s">
        <v>595</v>
      </c>
      <c r="E5628">
        <v>0</v>
      </c>
    </row>
    <row r="5629" spans="1:5" x14ac:dyDescent="0.4">
      <c r="A5629" t="s">
        <v>859</v>
      </c>
      <c r="B5629" t="s">
        <v>860</v>
      </c>
      <c r="C5629">
        <f>INDEX(Categories!C:C,MATCH(D5629,Categories!D:D,0))</f>
        <v>2</v>
      </c>
      <c r="D5629" s="88" t="s">
        <v>597</v>
      </c>
      <c r="E5629">
        <v>0</v>
      </c>
    </row>
    <row r="5630" spans="1:5" x14ac:dyDescent="0.4">
      <c r="A5630" t="s">
        <v>859</v>
      </c>
      <c r="B5630" t="s">
        <v>860</v>
      </c>
      <c r="C5630">
        <f>INDEX(Categories!C:C,MATCH(D5630,Categories!D:D,0))</f>
        <v>3</v>
      </c>
      <c r="D5630" s="88" t="s">
        <v>30</v>
      </c>
      <c r="E5630">
        <v>0</v>
      </c>
    </row>
    <row r="5631" spans="1:5" x14ac:dyDescent="0.4">
      <c r="A5631" t="s">
        <v>859</v>
      </c>
      <c r="B5631" t="s">
        <v>860</v>
      </c>
      <c r="C5631">
        <f>INDEX(Categories!C:C,MATCH(D5631,Categories!D:D,0))</f>
        <v>4</v>
      </c>
      <c r="D5631" s="88" t="s">
        <v>31</v>
      </c>
      <c r="E5631">
        <v>0</v>
      </c>
    </row>
    <row r="5632" spans="1:5" x14ac:dyDescent="0.4">
      <c r="A5632" t="s">
        <v>859</v>
      </c>
      <c r="B5632" t="s">
        <v>860</v>
      </c>
      <c r="C5632">
        <f>INDEX(Categories!C:C,MATCH(D5632,Categories!D:D,0))</f>
        <v>6</v>
      </c>
      <c r="D5632" s="88" t="s">
        <v>34</v>
      </c>
      <c r="E5632">
        <v>0</v>
      </c>
    </row>
    <row r="5633" spans="1:5" x14ac:dyDescent="0.4">
      <c r="A5633" t="s">
        <v>859</v>
      </c>
      <c r="B5633" t="s">
        <v>860</v>
      </c>
      <c r="C5633">
        <f>INDEX(Categories!C:C,MATCH(D5633,Categories!D:D,0))</f>
        <v>7</v>
      </c>
      <c r="D5633" s="88" t="s">
        <v>35</v>
      </c>
      <c r="E5633">
        <v>0</v>
      </c>
    </row>
    <row r="5634" spans="1:5" x14ac:dyDescent="0.4">
      <c r="A5634" t="s">
        <v>859</v>
      </c>
      <c r="B5634" t="s">
        <v>860</v>
      </c>
      <c r="C5634">
        <f>INDEX(Categories!C:C,MATCH(D5634,Categories!D:D,0))</f>
        <v>10</v>
      </c>
      <c r="D5634" s="88" t="s">
        <v>38</v>
      </c>
      <c r="E5634">
        <v>0</v>
      </c>
    </row>
    <row r="5635" spans="1:5" x14ac:dyDescent="0.4">
      <c r="A5635" t="s">
        <v>859</v>
      </c>
      <c r="B5635" t="s">
        <v>860</v>
      </c>
      <c r="C5635">
        <f>INDEX(Categories!C:C,MATCH(D5635,Categories!D:D,0))</f>
        <v>15</v>
      </c>
      <c r="D5635" s="88" t="s">
        <v>42</v>
      </c>
      <c r="E5635">
        <v>0</v>
      </c>
    </row>
    <row r="5636" spans="1:5" x14ac:dyDescent="0.4">
      <c r="A5636" t="s">
        <v>859</v>
      </c>
      <c r="B5636" t="s">
        <v>860</v>
      </c>
      <c r="C5636">
        <f>INDEX(Categories!C:C,MATCH(D5636,Categories!D:D,0))</f>
        <v>16</v>
      </c>
      <c r="D5636" s="88" t="s">
        <v>45</v>
      </c>
      <c r="E5636">
        <v>0</v>
      </c>
    </row>
    <row r="5637" spans="1:5" x14ac:dyDescent="0.4">
      <c r="A5637" t="s">
        <v>859</v>
      </c>
      <c r="B5637" t="s">
        <v>860</v>
      </c>
      <c r="C5637">
        <f>INDEX(Categories!C:C,MATCH(D5637,Categories!D:D,0))</f>
        <v>17</v>
      </c>
      <c r="D5637" s="88" t="s">
        <v>46</v>
      </c>
      <c r="E5637">
        <v>0</v>
      </c>
    </row>
    <row r="5638" spans="1:5" x14ac:dyDescent="0.4">
      <c r="A5638" t="s">
        <v>859</v>
      </c>
      <c r="B5638" t="s">
        <v>860</v>
      </c>
      <c r="C5638">
        <f>INDEX(Categories!C:C,MATCH(D5638,Categories!D:D,0))</f>
        <v>18</v>
      </c>
      <c r="D5638" s="88" t="s">
        <v>47</v>
      </c>
      <c r="E5638">
        <v>0</v>
      </c>
    </row>
    <row r="5639" spans="1:5" x14ac:dyDescent="0.4">
      <c r="A5639" t="s">
        <v>859</v>
      </c>
      <c r="B5639" t="s">
        <v>860</v>
      </c>
      <c r="C5639">
        <f>INDEX(Categories!C:C,MATCH(D5639,Categories!D:D,0))</f>
        <v>20</v>
      </c>
      <c r="D5639" s="88" t="s">
        <v>49</v>
      </c>
      <c r="E5639">
        <v>0</v>
      </c>
    </row>
    <row r="5640" spans="1:5" x14ac:dyDescent="0.4">
      <c r="A5640" t="s">
        <v>859</v>
      </c>
      <c r="B5640" t="s">
        <v>860</v>
      </c>
      <c r="C5640">
        <f>INDEX(Categories!C:C,MATCH(D5640,Categories!D:D,0))</f>
        <v>21</v>
      </c>
      <c r="D5640" s="88" t="s">
        <v>50</v>
      </c>
      <c r="E5640">
        <v>0</v>
      </c>
    </row>
    <row r="5641" spans="1:5" x14ac:dyDescent="0.4">
      <c r="A5641" t="s">
        <v>859</v>
      </c>
      <c r="B5641" t="s">
        <v>860</v>
      </c>
      <c r="C5641">
        <f>INDEX(Categories!C:C,MATCH(D5641,Categories!D:D,0))</f>
        <v>22</v>
      </c>
      <c r="D5641" s="88" t="s">
        <v>51</v>
      </c>
      <c r="E5641">
        <v>0</v>
      </c>
    </row>
    <row r="5642" spans="1:5" x14ac:dyDescent="0.4">
      <c r="A5642" t="s">
        <v>859</v>
      </c>
      <c r="B5642" t="s">
        <v>860</v>
      </c>
      <c r="C5642">
        <f>INDEX(Categories!C:C,MATCH(D5642,Categories!D:D,0))</f>
        <v>23</v>
      </c>
      <c r="D5642" s="88" t="s">
        <v>52</v>
      </c>
      <c r="E5642">
        <v>0</v>
      </c>
    </row>
    <row r="5643" spans="1:5" x14ac:dyDescent="0.4">
      <c r="A5643" t="s">
        <v>859</v>
      </c>
      <c r="B5643" t="s">
        <v>860</v>
      </c>
      <c r="C5643">
        <f>INDEX(Categories!C:C,MATCH(D5643,Categories!D:D,0))</f>
        <v>24</v>
      </c>
      <c r="D5643" s="88" t="s">
        <v>53</v>
      </c>
      <c r="E5643">
        <v>0</v>
      </c>
    </row>
    <row r="5644" spans="1:5" x14ac:dyDescent="0.4">
      <c r="A5644" t="s">
        <v>859</v>
      </c>
      <c r="B5644" t="s">
        <v>860</v>
      </c>
      <c r="C5644">
        <f>INDEX(Categories!C:C,MATCH(D5644,Categories!D:D,0))</f>
        <v>25</v>
      </c>
      <c r="D5644" s="88" t="s">
        <v>56</v>
      </c>
      <c r="E5644">
        <v>0</v>
      </c>
    </row>
    <row r="5645" spans="1:5" x14ac:dyDescent="0.4">
      <c r="A5645" t="s">
        <v>859</v>
      </c>
      <c r="B5645" t="s">
        <v>860</v>
      </c>
      <c r="C5645">
        <f>INDEX(Categories!C:C,MATCH(D5645,Categories!D:D,0))</f>
        <v>5</v>
      </c>
      <c r="D5645" s="88" t="s">
        <v>32</v>
      </c>
      <c r="E5645">
        <v>0</v>
      </c>
    </row>
    <row r="5646" spans="1:5" x14ac:dyDescent="0.4">
      <c r="A5646" t="s">
        <v>859</v>
      </c>
      <c r="B5646" t="s">
        <v>860</v>
      </c>
      <c r="C5646">
        <f>INDEX(Categories!C:C,MATCH(D5646,Categories!D:D,0))</f>
        <v>8</v>
      </c>
      <c r="D5646" s="88" t="s">
        <v>36</v>
      </c>
      <c r="E5646">
        <v>0</v>
      </c>
    </row>
    <row r="5647" spans="1:5" x14ac:dyDescent="0.4">
      <c r="A5647" t="s">
        <v>859</v>
      </c>
      <c r="B5647" t="s">
        <v>860</v>
      </c>
      <c r="C5647">
        <f>INDEX(Categories!C:C,MATCH(D5647,Categories!D:D,0))</f>
        <v>9</v>
      </c>
      <c r="D5647" s="88" t="s">
        <v>37</v>
      </c>
      <c r="E5647">
        <v>0</v>
      </c>
    </row>
    <row r="5648" spans="1:5" x14ac:dyDescent="0.4">
      <c r="A5648" t="s">
        <v>859</v>
      </c>
      <c r="B5648" t="s">
        <v>860</v>
      </c>
      <c r="C5648">
        <f>INDEX(Categories!C:C,MATCH(D5648,Categories!D:D,0))</f>
        <v>11</v>
      </c>
      <c r="D5648" s="88" t="s">
        <v>601</v>
      </c>
      <c r="E5648">
        <v>0</v>
      </c>
    </row>
    <row r="5649" spans="1:5" x14ac:dyDescent="0.4">
      <c r="A5649" t="s">
        <v>859</v>
      </c>
      <c r="B5649" t="s">
        <v>860</v>
      </c>
      <c r="C5649">
        <f>INDEX(Categories!C:C,MATCH(D5649,Categories!D:D,0))</f>
        <v>12</v>
      </c>
      <c r="D5649" s="88" t="s">
        <v>602</v>
      </c>
      <c r="E5649">
        <v>0</v>
      </c>
    </row>
    <row r="5650" spans="1:5" x14ac:dyDescent="0.4">
      <c r="A5650" t="s">
        <v>859</v>
      </c>
      <c r="B5650" t="s">
        <v>860</v>
      </c>
      <c r="C5650">
        <f>INDEX(Categories!C:C,MATCH(D5650,Categories!D:D,0))</f>
        <v>13</v>
      </c>
      <c r="D5650" s="88" t="s">
        <v>604</v>
      </c>
      <c r="E5650">
        <v>0</v>
      </c>
    </row>
    <row r="5651" spans="1:5" x14ac:dyDescent="0.4">
      <c r="A5651" t="s">
        <v>859</v>
      </c>
      <c r="B5651" t="s">
        <v>860</v>
      </c>
      <c r="C5651">
        <f>INDEX(Categories!C:C,MATCH(D5651,Categories!D:D,0))</f>
        <v>14</v>
      </c>
      <c r="D5651" s="88" t="s">
        <v>41</v>
      </c>
      <c r="E5651">
        <v>0</v>
      </c>
    </row>
    <row r="5652" spans="1:5" x14ac:dyDescent="0.4">
      <c r="A5652" t="s">
        <v>859</v>
      </c>
      <c r="B5652" t="s">
        <v>860</v>
      </c>
      <c r="C5652">
        <f>INDEX(Categories!C:C,MATCH(D5652,Categories!D:D,0))</f>
        <v>19</v>
      </c>
      <c r="D5652" s="88" t="s">
        <v>48</v>
      </c>
      <c r="E5652">
        <v>0</v>
      </c>
    </row>
    <row r="5653" spans="1:5" x14ac:dyDescent="0.4">
      <c r="A5653" t="s">
        <v>859</v>
      </c>
      <c r="B5653" t="s">
        <v>860</v>
      </c>
      <c r="C5653">
        <f>INDEX(Categories!C:C,MATCH(D5653,Categories!D:D,0))</f>
        <v>26</v>
      </c>
      <c r="D5653" s="88" t="s">
        <v>57</v>
      </c>
      <c r="E5653">
        <v>0</v>
      </c>
    </row>
    <row r="5654" spans="1:5" x14ac:dyDescent="0.4">
      <c r="A5654" t="s">
        <v>859</v>
      </c>
      <c r="B5654" t="s">
        <v>860</v>
      </c>
      <c r="C5654">
        <f>INDEX(Categories!C:C,MATCH(D5654,Categories!D:D,0))</f>
        <v>27</v>
      </c>
      <c r="D5654" s="88" t="s">
        <v>58</v>
      </c>
      <c r="E5654">
        <v>0</v>
      </c>
    </row>
    <row r="5655" spans="1:5" x14ac:dyDescent="0.4">
      <c r="A5655" t="s">
        <v>859</v>
      </c>
      <c r="B5655" t="s">
        <v>860</v>
      </c>
      <c r="C5655">
        <f>INDEX(Categories!C:C,MATCH(D5655,Categories!D:D,0))</f>
        <v>28</v>
      </c>
      <c r="D5655" s="88" t="s">
        <v>59</v>
      </c>
      <c r="E5655">
        <v>0</v>
      </c>
    </row>
    <row r="5656" spans="1:5" x14ac:dyDescent="0.4">
      <c r="A5656" t="s">
        <v>859</v>
      </c>
      <c r="B5656" t="s">
        <v>860</v>
      </c>
      <c r="C5656">
        <f>INDEX(Categories!C:C,MATCH(D5656,Categories!D:D,0))</f>
        <v>29</v>
      </c>
      <c r="D5656" s="88" t="s">
        <v>92</v>
      </c>
      <c r="E5656">
        <v>0</v>
      </c>
    </row>
    <row r="5657" spans="1:5" x14ac:dyDescent="0.4">
      <c r="A5657" t="s">
        <v>861</v>
      </c>
      <c r="B5657" t="s">
        <v>862</v>
      </c>
      <c r="C5657">
        <f>INDEX(Categories!C:C,MATCH(D5657,Categories!D:D,0))</f>
        <v>1</v>
      </c>
      <c r="D5657" s="88" t="s">
        <v>595</v>
      </c>
      <c r="E5657">
        <v>45000</v>
      </c>
    </row>
    <row r="5658" spans="1:5" x14ac:dyDescent="0.4">
      <c r="A5658" t="s">
        <v>861</v>
      </c>
      <c r="B5658" t="s">
        <v>862</v>
      </c>
      <c r="C5658">
        <f>INDEX(Categories!C:C,MATCH(D5658,Categories!D:D,0))</f>
        <v>2</v>
      </c>
      <c r="D5658" s="88" t="s">
        <v>597</v>
      </c>
      <c r="E5658">
        <v>0</v>
      </c>
    </row>
    <row r="5659" spans="1:5" x14ac:dyDescent="0.4">
      <c r="A5659" t="s">
        <v>861</v>
      </c>
      <c r="B5659" t="s">
        <v>862</v>
      </c>
      <c r="C5659">
        <f>INDEX(Categories!C:C,MATCH(D5659,Categories!D:D,0))</f>
        <v>3</v>
      </c>
      <c r="D5659" s="88" t="s">
        <v>30</v>
      </c>
      <c r="E5659">
        <v>5000</v>
      </c>
    </row>
    <row r="5660" spans="1:5" x14ac:dyDescent="0.4">
      <c r="A5660" t="s">
        <v>861</v>
      </c>
      <c r="B5660" t="s">
        <v>862</v>
      </c>
      <c r="C5660">
        <f>INDEX(Categories!C:C,MATCH(D5660,Categories!D:D,0))</f>
        <v>4</v>
      </c>
      <c r="D5660" s="88" t="s">
        <v>31</v>
      </c>
      <c r="E5660">
        <v>16000</v>
      </c>
    </row>
    <row r="5661" spans="1:5" x14ac:dyDescent="0.4">
      <c r="A5661" t="s">
        <v>861</v>
      </c>
      <c r="B5661" t="s">
        <v>862</v>
      </c>
      <c r="C5661">
        <f>INDEX(Categories!C:C,MATCH(D5661,Categories!D:D,0))</f>
        <v>6</v>
      </c>
      <c r="D5661" s="88" t="s">
        <v>34</v>
      </c>
      <c r="E5661">
        <v>0</v>
      </c>
    </row>
    <row r="5662" spans="1:5" x14ac:dyDescent="0.4">
      <c r="A5662" t="s">
        <v>861</v>
      </c>
      <c r="B5662" t="s">
        <v>862</v>
      </c>
      <c r="C5662">
        <f>INDEX(Categories!C:C,MATCH(D5662,Categories!D:D,0))</f>
        <v>7</v>
      </c>
      <c r="D5662" s="88" t="s">
        <v>35</v>
      </c>
      <c r="E5662">
        <v>15000</v>
      </c>
    </row>
    <row r="5663" spans="1:5" x14ac:dyDescent="0.4">
      <c r="A5663" t="s">
        <v>861</v>
      </c>
      <c r="B5663" t="s">
        <v>862</v>
      </c>
      <c r="C5663">
        <f>INDEX(Categories!C:C,MATCH(D5663,Categories!D:D,0))</f>
        <v>10</v>
      </c>
      <c r="D5663" s="88" t="s">
        <v>38</v>
      </c>
      <c r="E5663">
        <v>7500</v>
      </c>
    </row>
    <row r="5664" spans="1:5" x14ac:dyDescent="0.4">
      <c r="A5664" t="s">
        <v>861</v>
      </c>
      <c r="B5664" t="s">
        <v>862</v>
      </c>
      <c r="C5664">
        <f>INDEX(Categories!C:C,MATCH(D5664,Categories!D:D,0))</f>
        <v>15</v>
      </c>
      <c r="D5664" s="88" t="s">
        <v>42</v>
      </c>
      <c r="E5664">
        <v>0</v>
      </c>
    </row>
    <row r="5665" spans="1:5" x14ac:dyDescent="0.4">
      <c r="A5665" t="s">
        <v>861</v>
      </c>
      <c r="B5665" t="s">
        <v>862</v>
      </c>
      <c r="C5665">
        <f>INDEX(Categories!C:C,MATCH(D5665,Categories!D:D,0))</f>
        <v>16</v>
      </c>
      <c r="D5665" s="88" t="s">
        <v>45</v>
      </c>
      <c r="E5665">
        <v>20000</v>
      </c>
    </row>
    <row r="5666" spans="1:5" x14ac:dyDescent="0.4">
      <c r="A5666" t="s">
        <v>861</v>
      </c>
      <c r="B5666" t="s">
        <v>862</v>
      </c>
      <c r="C5666">
        <f>INDEX(Categories!C:C,MATCH(D5666,Categories!D:D,0))</f>
        <v>17</v>
      </c>
      <c r="D5666" s="88" t="s">
        <v>46</v>
      </c>
      <c r="E5666">
        <v>0</v>
      </c>
    </row>
    <row r="5667" spans="1:5" x14ac:dyDescent="0.4">
      <c r="A5667" t="s">
        <v>861</v>
      </c>
      <c r="B5667" t="s">
        <v>862</v>
      </c>
      <c r="C5667">
        <f>INDEX(Categories!C:C,MATCH(D5667,Categories!D:D,0))</f>
        <v>18</v>
      </c>
      <c r="D5667" s="88" t="s">
        <v>47</v>
      </c>
      <c r="E5667">
        <v>0</v>
      </c>
    </row>
    <row r="5668" spans="1:5" x14ac:dyDescent="0.4">
      <c r="A5668" t="s">
        <v>861</v>
      </c>
      <c r="B5668" t="s">
        <v>862</v>
      </c>
      <c r="C5668">
        <f>INDEX(Categories!C:C,MATCH(D5668,Categories!D:D,0))</f>
        <v>20</v>
      </c>
      <c r="D5668" s="88" t="s">
        <v>49</v>
      </c>
      <c r="E5668">
        <v>0</v>
      </c>
    </row>
    <row r="5669" spans="1:5" x14ac:dyDescent="0.4">
      <c r="A5669" t="s">
        <v>861</v>
      </c>
      <c r="B5669" t="s">
        <v>862</v>
      </c>
      <c r="C5669">
        <f>INDEX(Categories!C:C,MATCH(D5669,Categories!D:D,0))</f>
        <v>21</v>
      </c>
      <c r="D5669" s="88" t="s">
        <v>50</v>
      </c>
      <c r="E5669">
        <v>0</v>
      </c>
    </row>
    <row r="5670" spans="1:5" x14ac:dyDescent="0.4">
      <c r="A5670" t="s">
        <v>861</v>
      </c>
      <c r="B5670" t="s">
        <v>862</v>
      </c>
      <c r="C5670">
        <f>INDEX(Categories!C:C,MATCH(D5670,Categories!D:D,0))</f>
        <v>22</v>
      </c>
      <c r="D5670" s="88" t="s">
        <v>51</v>
      </c>
      <c r="E5670">
        <v>2500</v>
      </c>
    </row>
    <row r="5671" spans="1:5" x14ac:dyDescent="0.4">
      <c r="A5671" t="s">
        <v>861</v>
      </c>
      <c r="B5671" t="s">
        <v>862</v>
      </c>
      <c r="C5671">
        <f>INDEX(Categories!C:C,MATCH(D5671,Categories!D:D,0))</f>
        <v>23</v>
      </c>
      <c r="D5671" s="88" t="s">
        <v>52</v>
      </c>
      <c r="E5671">
        <v>2000</v>
      </c>
    </row>
    <row r="5672" spans="1:5" x14ac:dyDescent="0.4">
      <c r="A5672" t="s">
        <v>861</v>
      </c>
      <c r="B5672" t="s">
        <v>862</v>
      </c>
      <c r="C5672">
        <f>INDEX(Categories!C:C,MATCH(D5672,Categories!D:D,0))</f>
        <v>24</v>
      </c>
      <c r="D5672" s="88" t="s">
        <v>53</v>
      </c>
      <c r="E5672">
        <v>0</v>
      </c>
    </row>
    <row r="5673" spans="1:5" x14ac:dyDescent="0.4">
      <c r="A5673" t="s">
        <v>861</v>
      </c>
      <c r="B5673" t="s">
        <v>862</v>
      </c>
      <c r="C5673">
        <f>INDEX(Categories!C:C,MATCH(D5673,Categories!D:D,0))</f>
        <v>25</v>
      </c>
      <c r="D5673" s="88" t="s">
        <v>56</v>
      </c>
      <c r="E5673">
        <v>2000</v>
      </c>
    </row>
    <row r="5674" spans="1:5" x14ac:dyDescent="0.4">
      <c r="A5674" t="s">
        <v>861</v>
      </c>
      <c r="B5674" t="s">
        <v>862</v>
      </c>
      <c r="C5674">
        <f>INDEX(Categories!C:C,MATCH(D5674,Categories!D:D,0))</f>
        <v>5</v>
      </c>
      <c r="D5674" s="88" t="s">
        <v>32</v>
      </c>
      <c r="E5674">
        <v>9000</v>
      </c>
    </row>
    <row r="5675" spans="1:5" x14ac:dyDescent="0.4">
      <c r="A5675" t="s">
        <v>861</v>
      </c>
      <c r="B5675" t="s">
        <v>862</v>
      </c>
      <c r="C5675">
        <f>INDEX(Categories!C:C,MATCH(D5675,Categories!D:D,0))</f>
        <v>8</v>
      </c>
      <c r="D5675" s="88" t="s">
        <v>36</v>
      </c>
      <c r="E5675">
        <v>0</v>
      </c>
    </row>
    <row r="5676" spans="1:5" x14ac:dyDescent="0.4">
      <c r="A5676" t="s">
        <v>861</v>
      </c>
      <c r="B5676" t="s">
        <v>862</v>
      </c>
      <c r="C5676">
        <f>INDEX(Categories!C:C,MATCH(D5676,Categories!D:D,0))</f>
        <v>9</v>
      </c>
      <c r="D5676" s="88" t="s">
        <v>37</v>
      </c>
      <c r="E5676">
        <v>0</v>
      </c>
    </row>
    <row r="5677" spans="1:5" x14ac:dyDescent="0.4">
      <c r="A5677" t="s">
        <v>861</v>
      </c>
      <c r="B5677" t="s">
        <v>862</v>
      </c>
      <c r="C5677">
        <f>INDEX(Categories!C:C,MATCH(D5677,Categories!D:D,0))</f>
        <v>11</v>
      </c>
      <c r="D5677" s="88" t="s">
        <v>601</v>
      </c>
      <c r="E5677">
        <v>5000</v>
      </c>
    </row>
    <row r="5678" spans="1:5" x14ac:dyDescent="0.4">
      <c r="A5678" t="s">
        <v>861</v>
      </c>
      <c r="B5678" t="s">
        <v>862</v>
      </c>
      <c r="C5678">
        <f>INDEX(Categories!C:C,MATCH(D5678,Categories!D:D,0))</f>
        <v>12</v>
      </c>
      <c r="D5678" s="88" t="s">
        <v>602</v>
      </c>
      <c r="E5678">
        <v>0</v>
      </c>
    </row>
    <row r="5679" spans="1:5" x14ac:dyDescent="0.4">
      <c r="A5679" t="s">
        <v>861</v>
      </c>
      <c r="B5679" t="s">
        <v>862</v>
      </c>
      <c r="C5679">
        <f>INDEX(Categories!C:C,MATCH(D5679,Categories!D:D,0))</f>
        <v>13</v>
      </c>
      <c r="D5679" s="88" t="s">
        <v>604</v>
      </c>
      <c r="E5679">
        <v>5000</v>
      </c>
    </row>
    <row r="5680" spans="1:5" x14ac:dyDescent="0.4">
      <c r="A5680" t="s">
        <v>861</v>
      </c>
      <c r="B5680" t="s">
        <v>862</v>
      </c>
      <c r="C5680">
        <f>INDEX(Categories!C:C,MATCH(D5680,Categories!D:D,0))</f>
        <v>14</v>
      </c>
      <c r="D5680" s="88" t="s">
        <v>41</v>
      </c>
      <c r="E5680">
        <v>10000</v>
      </c>
    </row>
    <row r="5681" spans="1:5" x14ac:dyDescent="0.4">
      <c r="A5681" t="s">
        <v>861</v>
      </c>
      <c r="B5681" t="s">
        <v>862</v>
      </c>
      <c r="C5681">
        <f>INDEX(Categories!C:C,MATCH(D5681,Categories!D:D,0))</f>
        <v>19</v>
      </c>
      <c r="D5681" s="88" t="s">
        <v>48</v>
      </c>
      <c r="E5681">
        <v>0</v>
      </c>
    </row>
    <row r="5682" spans="1:5" x14ac:dyDescent="0.4">
      <c r="A5682" t="s">
        <v>861</v>
      </c>
      <c r="B5682" t="s">
        <v>862</v>
      </c>
      <c r="C5682">
        <f>INDEX(Categories!C:C,MATCH(D5682,Categories!D:D,0))</f>
        <v>26</v>
      </c>
      <c r="D5682" s="88" t="s">
        <v>57</v>
      </c>
      <c r="E5682">
        <v>3500</v>
      </c>
    </row>
    <row r="5683" spans="1:5" x14ac:dyDescent="0.4">
      <c r="A5683" t="s">
        <v>861</v>
      </c>
      <c r="B5683" t="s">
        <v>862</v>
      </c>
      <c r="C5683">
        <f>INDEX(Categories!C:C,MATCH(D5683,Categories!D:D,0))</f>
        <v>27</v>
      </c>
      <c r="D5683" s="88" t="s">
        <v>58</v>
      </c>
      <c r="E5683">
        <v>0</v>
      </c>
    </row>
    <row r="5684" spans="1:5" x14ac:dyDescent="0.4">
      <c r="A5684" t="s">
        <v>861</v>
      </c>
      <c r="B5684" t="s">
        <v>862</v>
      </c>
      <c r="C5684">
        <f>INDEX(Categories!C:C,MATCH(D5684,Categories!D:D,0))</f>
        <v>28</v>
      </c>
      <c r="D5684" s="88" t="s">
        <v>59</v>
      </c>
      <c r="E5684">
        <v>1000</v>
      </c>
    </row>
    <row r="5685" spans="1:5" x14ac:dyDescent="0.4">
      <c r="A5685" t="s">
        <v>861</v>
      </c>
      <c r="B5685" t="s">
        <v>862</v>
      </c>
      <c r="C5685">
        <f>INDEX(Categories!C:C,MATCH(D5685,Categories!D:D,0))</f>
        <v>29</v>
      </c>
      <c r="D5685" s="88" t="s">
        <v>92</v>
      </c>
      <c r="E5685">
        <v>0</v>
      </c>
    </row>
    <row r="5686" spans="1:5" x14ac:dyDescent="0.4">
      <c r="A5686" t="s">
        <v>863</v>
      </c>
      <c r="B5686" t="s">
        <v>864</v>
      </c>
      <c r="C5686">
        <f>INDEX(Categories!C:C,MATCH(D5686,Categories!D:D,0))</f>
        <v>1</v>
      </c>
      <c r="D5686" s="88" t="s">
        <v>595</v>
      </c>
      <c r="E5686">
        <v>400000</v>
      </c>
    </row>
    <row r="5687" spans="1:5" x14ac:dyDescent="0.4">
      <c r="A5687" t="s">
        <v>863</v>
      </c>
      <c r="B5687" t="s">
        <v>864</v>
      </c>
      <c r="C5687">
        <f>INDEX(Categories!C:C,MATCH(D5687,Categories!D:D,0))</f>
        <v>2</v>
      </c>
      <c r="D5687" s="88" t="s">
        <v>597</v>
      </c>
      <c r="E5687">
        <v>0</v>
      </c>
    </row>
    <row r="5688" spans="1:5" x14ac:dyDescent="0.4">
      <c r="A5688" t="s">
        <v>863</v>
      </c>
      <c r="B5688" t="s">
        <v>864</v>
      </c>
      <c r="C5688">
        <f>INDEX(Categories!C:C,MATCH(D5688,Categories!D:D,0))</f>
        <v>3</v>
      </c>
      <c r="D5688" s="88" t="s">
        <v>30</v>
      </c>
      <c r="E5688">
        <v>0</v>
      </c>
    </row>
    <row r="5689" spans="1:5" x14ac:dyDescent="0.4">
      <c r="A5689" t="s">
        <v>863</v>
      </c>
      <c r="B5689" t="s">
        <v>864</v>
      </c>
      <c r="C5689">
        <f>INDEX(Categories!C:C,MATCH(D5689,Categories!D:D,0))</f>
        <v>4</v>
      </c>
      <c r="D5689" s="88" t="s">
        <v>31</v>
      </c>
      <c r="E5689">
        <v>0</v>
      </c>
    </row>
    <row r="5690" spans="1:5" x14ac:dyDescent="0.4">
      <c r="A5690" t="s">
        <v>863</v>
      </c>
      <c r="B5690" t="s">
        <v>864</v>
      </c>
      <c r="C5690">
        <f>INDEX(Categories!C:C,MATCH(D5690,Categories!D:D,0))</f>
        <v>6</v>
      </c>
      <c r="D5690" s="88" t="s">
        <v>34</v>
      </c>
      <c r="E5690">
        <v>0</v>
      </c>
    </row>
    <row r="5691" spans="1:5" x14ac:dyDescent="0.4">
      <c r="A5691" t="s">
        <v>863</v>
      </c>
      <c r="B5691" t="s">
        <v>864</v>
      </c>
      <c r="C5691">
        <f>INDEX(Categories!C:C,MATCH(D5691,Categories!D:D,0))</f>
        <v>7</v>
      </c>
      <c r="D5691" s="88" t="s">
        <v>35</v>
      </c>
      <c r="E5691">
        <v>50000</v>
      </c>
    </row>
    <row r="5692" spans="1:5" x14ac:dyDescent="0.4">
      <c r="A5692" t="s">
        <v>863</v>
      </c>
      <c r="B5692" t="s">
        <v>864</v>
      </c>
      <c r="C5692">
        <f>INDEX(Categories!C:C,MATCH(D5692,Categories!D:D,0))</f>
        <v>10</v>
      </c>
      <c r="D5692" s="88" t="s">
        <v>38</v>
      </c>
      <c r="E5692">
        <v>65000</v>
      </c>
    </row>
    <row r="5693" spans="1:5" x14ac:dyDescent="0.4">
      <c r="A5693" t="s">
        <v>863</v>
      </c>
      <c r="B5693" t="s">
        <v>864</v>
      </c>
      <c r="C5693">
        <f>INDEX(Categories!C:C,MATCH(D5693,Categories!D:D,0))</f>
        <v>15</v>
      </c>
      <c r="D5693" s="88" t="s">
        <v>42</v>
      </c>
      <c r="E5693">
        <v>0</v>
      </c>
    </row>
    <row r="5694" spans="1:5" x14ac:dyDescent="0.4">
      <c r="A5694" t="s">
        <v>863</v>
      </c>
      <c r="B5694" t="s">
        <v>864</v>
      </c>
      <c r="C5694">
        <f>INDEX(Categories!C:C,MATCH(D5694,Categories!D:D,0))</f>
        <v>16</v>
      </c>
      <c r="D5694" s="88" t="s">
        <v>45</v>
      </c>
      <c r="E5694">
        <v>0</v>
      </c>
    </row>
    <row r="5695" spans="1:5" x14ac:dyDescent="0.4">
      <c r="A5695" t="s">
        <v>863</v>
      </c>
      <c r="B5695" t="s">
        <v>864</v>
      </c>
      <c r="C5695">
        <f>INDEX(Categories!C:C,MATCH(D5695,Categories!D:D,0))</f>
        <v>17</v>
      </c>
      <c r="D5695" s="88" t="s">
        <v>46</v>
      </c>
      <c r="E5695">
        <v>0</v>
      </c>
    </row>
    <row r="5696" spans="1:5" x14ac:dyDescent="0.4">
      <c r="A5696" t="s">
        <v>863</v>
      </c>
      <c r="B5696" t="s">
        <v>864</v>
      </c>
      <c r="C5696">
        <f>INDEX(Categories!C:C,MATCH(D5696,Categories!D:D,0))</f>
        <v>18</v>
      </c>
      <c r="D5696" s="88" t="s">
        <v>47</v>
      </c>
      <c r="E5696">
        <v>0</v>
      </c>
    </row>
    <row r="5697" spans="1:5" x14ac:dyDescent="0.4">
      <c r="A5697" t="s">
        <v>863</v>
      </c>
      <c r="B5697" t="s">
        <v>864</v>
      </c>
      <c r="C5697">
        <f>INDEX(Categories!C:C,MATCH(D5697,Categories!D:D,0))</f>
        <v>20</v>
      </c>
      <c r="D5697" s="88" t="s">
        <v>49</v>
      </c>
      <c r="E5697">
        <v>0</v>
      </c>
    </row>
    <row r="5698" spans="1:5" x14ac:dyDescent="0.4">
      <c r="A5698" t="s">
        <v>863</v>
      </c>
      <c r="B5698" t="s">
        <v>864</v>
      </c>
      <c r="C5698">
        <f>INDEX(Categories!C:C,MATCH(D5698,Categories!D:D,0))</f>
        <v>21</v>
      </c>
      <c r="D5698" s="88" t="s">
        <v>50</v>
      </c>
      <c r="E5698">
        <v>0</v>
      </c>
    </row>
    <row r="5699" spans="1:5" x14ac:dyDescent="0.4">
      <c r="A5699" t="s">
        <v>863</v>
      </c>
      <c r="B5699" t="s">
        <v>864</v>
      </c>
      <c r="C5699">
        <f>INDEX(Categories!C:C,MATCH(D5699,Categories!D:D,0))</f>
        <v>22</v>
      </c>
      <c r="D5699" s="88" t="s">
        <v>51</v>
      </c>
      <c r="E5699">
        <v>10000</v>
      </c>
    </row>
    <row r="5700" spans="1:5" x14ac:dyDescent="0.4">
      <c r="A5700" t="s">
        <v>863</v>
      </c>
      <c r="B5700" t="s">
        <v>864</v>
      </c>
      <c r="C5700">
        <f>INDEX(Categories!C:C,MATCH(D5700,Categories!D:D,0))</f>
        <v>23</v>
      </c>
      <c r="D5700" s="88" t="s">
        <v>52</v>
      </c>
      <c r="E5700">
        <v>0</v>
      </c>
    </row>
    <row r="5701" spans="1:5" x14ac:dyDescent="0.4">
      <c r="A5701" t="s">
        <v>863</v>
      </c>
      <c r="B5701" t="s">
        <v>864</v>
      </c>
      <c r="C5701">
        <f>INDEX(Categories!C:C,MATCH(D5701,Categories!D:D,0))</f>
        <v>24</v>
      </c>
      <c r="D5701" s="88" t="s">
        <v>53</v>
      </c>
      <c r="E5701">
        <v>100000</v>
      </c>
    </row>
    <row r="5702" spans="1:5" x14ac:dyDescent="0.4">
      <c r="A5702" t="s">
        <v>863</v>
      </c>
      <c r="B5702" t="s">
        <v>864</v>
      </c>
      <c r="C5702">
        <f>INDEX(Categories!C:C,MATCH(D5702,Categories!D:D,0))</f>
        <v>25</v>
      </c>
      <c r="D5702" s="88" t="s">
        <v>56</v>
      </c>
      <c r="E5702">
        <v>0</v>
      </c>
    </row>
    <row r="5703" spans="1:5" x14ac:dyDescent="0.4">
      <c r="A5703" t="s">
        <v>863</v>
      </c>
      <c r="B5703" t="s">
        <v>864</v>
      </c>
      <c r="C5703">
        <f>INDEX(Categories!C:C,MATCH(D5703,Categories!D:D,0))</f>
        <v>5</v>
      </c>
      <c r="D5703" s="88" t="s">
        <v>32</v>
      </c>
      <c r="E5703">
        <v>75000</v>
      </c>
    </row>
    <row r="5704" spans="1:5" x14ac:dyDescent="0.4">
      <c r="A5704" t="s">
        <v>863</v>
      </c>
      <c r="B5704" t="s">
        <v>864</v>
      </c>
      <c r="C5704">
        <f>INDEX(Categories!C:C,MATCH(D5704,Categories!D:D,0))</f>
        <v>8</v>
      </c>
      <c r="D5704" s="88" t="s">
        <v>36</v>
      </c>
      <c r="E5704">
        <v>0</v>
      </c>
    </row>
    <row r="5705" spans="1:5" x14ac:dyDescent="0.4">
      <c r="A5705" t="s">
        <v>863</v>
      </c>
      <c r="B5705" t="s">
        <v>864</v>
      </c>
      <c r="C5705">
        <f>INDEX(Categories!C:C,MATCH(D5705,Categories!D:D,0))</f>
        <v>9</v>
      </c>
      <c r="D5705" s="88" t="s">
        <v>37</v>
      </c>
      <c r="E5705">
        <v>0</v>
      </c>
    </row>
    <row r="5706" spans="1:5" x14ac:dyDescent="0.4">
      <c r="A5706" t="s">
        <v>863</v>
      </c>
      <c r="B5706" t="s">
        <v>864</v>
      </c>
      <c r="C5706">
        <f>INDEX(Categories!C:C,MATCH(D5706,Categories!D:D,0))</f>
        <v>11</v>
      </c>
      <c r="D5706" s="88" t="s">
        <v>601</v>
      </c>
      <c r="E5706">
        <v>50000</v>
      </c>
    </row>
    <row r="5707" spans="1:5" x14ac:dyDescent="0.4">
      <c r="A5707" t="s">
        <v>863</v>
      </c>
      <c r="B5707" t="s">
        <v>864</v>
      </c>
      <c r="C5707">
        <f>INDEX(Categories!C:C,MATCH(D5707,Categories!D:D,0))</f>
        <v>12</v>
      </c>
      <c r="D5707" s="88" t="s">
        <v>602</v>
      </c>
      <c r="E5707">
        <v>0</v>
      </c>
    </row>
    <row r="5708" spans="1:5" x14ac:dyDescent="0.4">
      <c r="A5708" t="s">
        <v>863</v>
      </c>
      <c r="B5708" t="s">
        <v>864</v>
      </c>
      <c r="C5708">
        <f>INDEX(Categories!C:C,MATCH(D5708,Categories!D:D,0))</f>
        <v>13</v>
      </c>
      <c r="D5708" s="88" t="s">
        <v>604</v>
      </c>
      <c r="E5708">
        <v>0</v>
      </c>
    </row>
    <row r="5709" spans="1:5" x14ac:dyDescent="0.4">
      <c r="A5709" t="s">
        <v>863</v>
      </c>
      <c r="B5709" t="s">
        <v>864</v>
      </c>
      <c r="C5709">
        <f>INDEX(Categories!C:C,MATCH(D5709,Categories!D:D,0))</f>
        <v>14</v>
      </c>
      <c r="D5709" s="88" t="s">
        <v>41</v>
      </c>
      <c r="E5709">
        <v>0</v>
      </c>
    </row>
    <row r="5710" spans="1:5" x14ac:dyDescent="0.4">
      <c r="A5710" t="s">
        <v>863</v>
      </c>
      <c r="B5710" t="s">
        <v>864</v>
      </c>
      <c r="C5710">
        <f>INDEX(Categories!C:C,MATCH(D5710,Categories!D:D,0))</f>
        <v>19</v>
      </c>
      <c r="D5710" s="88" t="s">
        <v>48</v>
      </c>
      <c r="E5710">
        <v>0</v>
      </c>
    </row>
    <row r="5711" spans="1:5" x14ac:dyDescent="0.4">
      <c r="A5711" t="s">
        <v>863</v>
      </c>
      <c r="B5711" t="s">
        <v>864</v>
      </c>
      <c r="C5711">
        <f>INDEX(Categories!C:C,MATCH(D5711,Categories!D:D,0))</f>
        <v>26</v>
      </c>
      <c r="D5711" s="88" t="s">
        <v>57</v>
      </c>
      <c r="E5711">
        <v>0</v>
      </c>
    </row>
    <row r="5712" spans="1:5" x14ac:dyDescent="0.4">
      <c r="A5712" t="s">
        <v>863</v>
      </c>
      <c r="B5712" t="s">
        <v>864</v>
      </c>
      <c r="C5712">
        <f>INDEX(Categories!C:C,MATCH(D5712,Categories!D:D,0))</f>
        <v>27</v>
      </c>
      <c r="D5712" s="88" t="s">
        <v>58</v>
      </c>
      <c r="E5712">
        <v>0</v>
      </c>
    </row>
    <row r="5713" spans="1:5" x14ac:dyDescent="0.4">
      <c r="A5713" t="s">
        <v>863</v>
      </c>
      <c r="B5713" t="s">
        <v>864</v>
      </c>
      <c r="C5713">
        <f>INDEX(Categories!C:C,MATCH(D5713,Categories!D:D,0))</f>
        <v>28</v>
      </c>
      <c r="D5713" s="88" t="s">
        <v>59</v>
      </c>
      <c r="E5713">
        <v>0</v>
      </c>
    </row>
    <row r="5714" spans="1:5" x14ac:dyDescent="0.4">
      <c r="A5714" t="s">
        <v>863</v>
      </c>
      <c r="B5714" t="s">
        <v>864</v>
      </c>
      <c r="C5714">
        <f>INDEX(Categories!C:C,MATCH(D5714,Categories!D:D,0))</f>
        <v>29</v>
      </c>
      <c r="D5714" s="88" t="s">
        <v>92</v>
      </c>
      <c r="E5714">
        <v>0</v>
      </c>
    </row>
    <row r="5715" spans="1:5" x14ac:dyDescent="0.4">
      <c r="A5715" t="s">
        <v>347</v>
      </c>
      <c r="B5715" t="s">
        <v>346</v>
      </c>
      <c r="C5715">
        <f>INDEX(Categories!C:C,MATCH(D5715,Categories!D:D,0))</f>
        <v>1</v>
      </c>
      <c r="D5715" s="88" t="s">
        <v>595</v>
      </c>
      <c r="E5715">
        <v>113744</v>
      </c>
    </row>
    <row r="5716" spans="1:5" x14ac:dyDescent="0.4">
      <c r="A5716" t="s">
        <v>347</v>
      </c>
      <c r="B5716" t="s">
        <v>346</v>
      </c>
      <c r="C5716">
        <f>INDEX(Categories!C:C,MATCH(D5716,Categories!D:D,0))</f>
        <v>2</v>
      </c>
      <c r="D5716" s="88" t="s">
        <v>597</v>
      </c>
      <c r="E5716">
        <v>0</v>
      </c>
    </row>
    <row r="5717" spans="1:5" x14ac:dyDescent="0.4">
      <c r="A5717" t="s">
        <v>347</v>
      </c>
      <c r="B5717" t="s">
        <v>346</v>
      </c>
      <c r="C5717">
        <f>INDEX(Categories!C:C,MATCH(D5717,Categories!D:D,0))</f>
        <v>3</v>
      </c>
      <c r="D5717" s="88" t="s">
        <v>30</v>
      </c>
      <c r="E5717">
        <v>0</v>
      </c>
    </row>
    <row r="5718" spans="1:5" x14ac:dyDescent="0.4">
      <c r="A5718" t="s">
        <v>347</v>
      </c>
      <c r="B5718" t="s">
        <v>346</v>
      </c>
      <c r="C5718">
        <f>INDEX(Categories!C:C,MATCH(D5718,Categories!D:D,0))</f>
        <v>4</v>
      </c>
      <c r="D5718" s="88" t="s">
        <v>31</v>
      </c>
      <c r="E5718">
        <v>0</v>
      </c>
    </row>
    <row r="5719" spans="1:5" x14ac:dyDescent="0.4">
      <c r="A5719" t="s">
        <v>347</v>
      </c>
      <c r="B5719" t="s">
        <v>346</v>
      </c>
      <c r="C5719">
        <f>INDEX(Categories!C:C,MATCH(D5719,Categories!D:D,0))</f>
        <v>6</v>
      </c>
      <c r="D5719" s="88" t="s">
        <v>34</v>
      </c>
      <c r="E5719">
        <v>0</v>
      </c>
    </row>
    <row r="5720" spans="1:5" x14ac:dyDescent="0.4">
      <c r="A5720" t="s">
        <v>347</v>
      </c>
      <c r="B5720" t="s">
        <v>346</v>
      </c>
      <c r="C5720">
        <f>INDEX(Categories!C:C,MATCH(D5720,Categories!D:D,0))</f>
        <v>7</v>
      </c>
      <c r="D5720" s="88" t="s">
        <v>35</v>
      </c>
      <c r="E5720">
        <v>20000</v>
      </c>
    </row>
    <row r="5721" spans="1:5" x14ac:dyDescent="0.4">
      <c r="A5721" t="s">
        <v>347</v>
      </c>
      <c r="B5721" t="s">
        <v>346</v>
      </c>
      <c r="C5721">
        <f>INDEX(Categories!C:C,MATCH(D5721,Categories!D:D,0))</f>
        <v>10</v>
      </c>
      <c r="D5721" s="88" t="s">
        <v>38</v>
      </c>
      <c r="E5721">
        <v>10000</v>
      </c>
    </row>
    <row r="5722" spans="1:5" x14ac:dyDescent="0.4">
      <c r="A5722" t="s">
        <v>347</v>
      </c>
      <c r="B5722" t="s">
        <v>346</v>
      </c>
      <c r="C5722">
        <f>INDEX(Categories!C:C,MATCH(D5722,Categories!D:D,0))</f>
        <v>15</v>
      </c>
      <c r="D5722" s="88" t="s">
        <v>42</v>
      </c>
      <c r="E5722">
        <v>13635</v>
      </c>
    </row>
    <row r="5723" spans="1:5" x14ac:dyDescent="0.4">
      <c r="A5723" t="s">
        <v>347</v>
      </c>
      <c r="B5723" t="s">
        <v>346</v>
      </c>
      <c r="C5723">
        <f>INDEX(Categories!C:C,MATCH(D5723,Categories!D:D,0))</f>
        <v>16</v>
      </c>
      <c r="D5723" s="88" t="s">
        <v>45</v>
      </c>
      <c r="E5723">
        <v>12000</v>
      </c>
    </row>
    <row r="5724" spans="1:5" x14ac:dyDescent="0.4">
      <c r="A5724" t="s">
        <v>347</v>
      </c>
      <c r="B5724" t="s">
        <v>346</v>
      </c>
      <c r="C5724">
        <f>INDEX(Categories!C:C,MATCH(D5724,Categories!D:D,0))</f>
        <v>17</v>
      </c>
      <c r="D5724" s="88" t="s">
        <v>46</v>
      </c>
      <c r="E5724">
        <v>0</v>
      </c>
    </row>
    <row r="5725" spans="1:5" x14ac:dyDescent="0.4">
      <c r="A5725" t="s">
        <v>347</v>
      </c>
      <c r="B5725" t="s">
        <v>346</v>
      </c>
      <c r="C5725">
        <f>INDEX(Categories!C:C,MATCH(D5725,Categories!D:D,0))</f>
        <v>18</v>
      </c>
      <c r="D5725" s="88" t="s">
        <v>47</v>
      </c>
      <c r="E5725">
        <v>0</v>
      </c>
    </row>
    <row r="5726" spans="1:5" x14ac:dyDescent="0.4">
      <c r="A5726" t="s">
        <v>347</v>
      </c>
      <c r="B5726" t="s">
        <v>346</v>
      </c>
      <c r="C5726">
        <f>INDEX(Categories!C:C,MATCH(D5726,Categories!D:D,0))</f>
        <v>20</v>
      </c>
      <c r="D5726" s="88" t="s">
        <v>49</v>
      </c>
      <c r="E5726">
        <v>0</v>
      </c>
    </row>
    <row r="5727" spans="1:5" x14ac:dyDescent="0.4">
      <c r="A5727" t="s">
        <v>347</v>
      </c>
      <c r="B5727" t="s">
        <v>346</v>
      </c>
      <c r="C5727">
        <f>INDEX(Categories!C:C,MATCH(D5727,Categories!D:D,0))</f>
        <v>21</v>
      </c>
      <c r="D5727" s="88" t="s">
        <v>50</v>
      </c>
      <c r="E5727">
        <v>0</v>
      </c>
    </row>
    <row r="5728" spans="1:5" x14ac:dyDescent="0.4">
      <c r="A5728" t="s">
        <v>347</v>
      </c>
      <c r="B5728" t="s">
        <v>346</v>
      </c>
      <c r="C5728">
        <f>INDEX(Categories!C:C,MATCH(D5728,Categories!D:D,0))</f>
        <v>22</v>
      </c>
      <c r="D5728" s="88" t="s">
        <v>51</v>
      </c>
      <c r="E5728">
        <v>10000</v>
      </c>
    </row>
    <row r="5729" spans="1:5" x14ac:dyDescent="0.4">
      <c r="A5729" t="s">
        <v>347</v>
      </c>
      <c r="B5729" t="s">
        <v>346</v>
      </c>
      <c r="C5729">
        <f>INDEX(Categories!C:C,MATCH(D5729,Categories!D:D,0))</f>
        <v>23</v>
      </c>
      <c r="D5729" s="88" t="s">
        <v>52</v>
      </c>
      <c r="E5729">
        <v>0</v>
      </c>
    </row>
    <row r="5730" spans="1:5" x14ac:dyDescent="0.4">
      <c r="A5730" t="s">
        <v>347</v>
      </c>
      <c r="B5730" t="s">
        <v>346</v>
      </c>
      <c r="C5730">
        <f>INDEX(Categories!C:C,MATCH(D5730,Categories!D:D,0))</f>
        <v>24</v>
      </c>
      <c r="D5730" s="88" t="s">
        <v>53</v>
      </c>
      <c r="E5730">
        <v>0</v>
      </c>
    </row>
    <row r="5731" spans="1:5" x14ac:dyDescent="0.4">
      <c r="A5731" t="s">
        <v>347</v>
      </c>
      <c r="B5731" t="s">
        <v>346</v>
      </c>
      <c r="C5731">
        <f>INDEX(Categories!C:C,MATCH(D5731,Categories!D:D,0))</f>
        <v>25</v>
      </c>
      <c r="D5731" s="88" t="s">
        <v>56</v>
      </c>
      <c r="E5731">
        <v>0</v>
      </c>
    </row>
    <row r="5732" spans="1:5" x14ac:dyDescent="0.4">
      <c r="A5732" t="s">
        <v>347</v>
      </c>
      <c r="B5732" t="s">
        <v>346</v>
      </c>
      <c r="C5732">
        <f>INDEX(Categories!C:C,MATCH(D5732,Categories!D:D,0))</f>
        <v>5</v>
      </c>
      <c r="D5732" s="88" t="s">
        <v>32</v>
      </c>
      <c r="E5732">
        <v>99000</v>
      </c>
    </row>
    <row r="5733" spans="1:5" x14ac:dyDescent="0.4">
      <c r="A5733" t="s">
        <v>347</v>
      </c>
      <c r="B5733" t="s">
        <v>346</v>
      </c>
      <c r="C5733">
        <f>INDEX(Categories!C:C,MATCH(D5733,Categories!D:D,0))</f>
        <v>8</v>
      </c>
      <c r="D5733" s="88" t="s">
        <v>36</v>
      </c>
      <c r="E5733">
        <v>22791</v>
      </c>
    </row>
    <row r="5734" spans="1:5" x14ac:dyDescent="0.4">
      <c r="A5734" t="s">
        <v>347</v>
      </c>
      <c r="B5734" t="s">
        <v>346</v>
      </c>
      <c r="C5734">
        <f>INDEX(Categories!C:C,MATCH(D5734,Categories!D:D,0))</f>
        <v>9</v>
      </c>
      <c r="D5734" s="88" t="s">
        <v>37</v>
      </c>
      <c r="E5734">
        <v>10000</v>
      </c>
    </row>
    <row r="5735" spans="1:5" x14ac:dyDescent="0.4">
      <c r="A5735" t="s">
        <v>347</v>
      </c>
      <c r="B5735" t="s">
        <v>346</v>
      </c>
      <c r="C5735">
        <f>INDEX(Categories!C:C,MATCH(D5735,Categories!D:D,0))</f>
        <v>11</v>
      </c>
      <c r="D5735" s="88" t="s">
        <v>601</v>
      </c>
      <c r="E5735">
        <v>0</v>
      </c>
    </row>
    <row r="5736" spans="1:5" x14ac:dyDescent="0.4">
      <c r="A5736" t="s">
        <v>347</v>
      </c>
      <c r="B5736" t="s">
        <v>346</v>
      </c>
      <c r="C5736">
        <f>INDEX(Categories!C:C,MATCH(D5736,Categories!D:D,0))</f>
        <v>12</v>
      </c>
      <c r="D5736" s="88" t="s">
        <v>602</v>
      </c>
      <c r="E5736">
        <v>0</v>
      </c>
    </row>
    <row r="5737" spans="1:5" x14ac:dyDescent="0.4">
      <c r="A5737" t="s">
        <v>347</v>
      </c>
      <c r="B5737" t="s">
        <v>346</v>
      </c>
      <c r="C5737">
        <f>INDEX(Categories!C:C,MATCH(D5737,Categories!D:D,0))</f>
        <v>13</v>
      </c>
      <c r="D5737" s="88" t="s">
        <v>604</v>
      </c>
      <c r="E5737">
        <v>0</v>
      </c>
    </row>
    <row r="5738" spans="1:5" x14ac:dyDescent="0.4">
      <c r="A5738" t="s">
        <v>347</v>
      </c>
      <c r="B5738" t="s">
        <v>346</v>
      </c>
      <c r="C5738">
        <f>INDEX(Categories!C:C,MATCH(D5738,Categories!D:D,0))</f>
        <v>14</v>
      </c>
      <c r="D5738" s="88" t="s">
        <v>41</v>
      </c>
      <c r="E5738">
        <v>0</v>
      </c>
    </row>
    <row r="5739" spans="1:5" x14ac:dyDescent="0.4">
      <c r="A5739" t="s">
        <v>347</v>
      </c>
      <c r="B5739" t="s">
        <v>346</v>
      </c>
      <c r="C5739">
        <f>INDEX(Categories!C:C,MATCH(D5739,Categories!D:D,0))</f>
        <v>19</v>
      </c>
      <c r="D5739" s="88" t="s">
        <v>48</v>
      </c>
      <c r="E5739">
        <v>0</v>
      </c>
    </row>
    <row r="5740" spans="1:5" x14ac:dyDescent="0.4">
      <c r="A5740" t="s">
        <v>347</v>
      </c>
      <c r="B5740" t="s">
        <v>346</v>
      </c>
      <c r="C5740">
        <f>INDEX(Categories!C:C,MATCH(D5740,Categories!D:D,0))</f>
        <v>26</v>
      </c>
      <c r="D5740" s="88" t="s">
        <v>57</v>
      </c>
      <c r="E5740">
        <v>0</v>
      </c>
    </row>
    <row r="5741" spans="1:5" x14ac:dyDescent="0.4">
      <c r="A5741" t="s">
        <v>347</v>
      </c>
      <c r="B5741" t="s">
        <v>346</v>
      </c>
      <c r="C5741">
        <f>INDEX(Categories!C:C,MATCH(D5741,Categories!D:D,0))</f>
        <v>27</v>
      </c>
      <c r="D5741" s="88" t="s">
        <v>58</v>
      </c>
      <c r="E5741">
        <v>0</v>
      </c>
    </row>
    <row r="5742" spans="1:5" x14ac:dyDescent="0.4">
      <c r="A5742" t="s">
        <v>347</v>
      </c>
      <c r="B5742" t="s">
        <v>346</v>
      </c>
      <c r="C5742">
        <f>INDEX(Categories!C:C,MATCH(D5742,Categories!D:D,0))</f>
        <v>28</v>
      </c>
      <c r="D5742" s="88" t="s">
        <v>59</v>
      </c>
      <c r="E5742">
        <v>0</v>
      </c>
    </row>
    <row r="5743" spans="1:5" x14ac:dyDescent="0.4">
      <c r="A5743" t="s">
        <v>347</v>
      </c>
      <c r="B5743" t="s">
        <v>346</v>
      </c>
      <c r="C5743">
        <f>INDEX(Categories!C:C,MATCH(D5743,Categories!D:D,0))</f>
        <v>29</v>
      </c>
      <c r="D5743" s="88" t="s">
        <v>92</v>
      </c>
      <c r="E5743">
        <v>2805300</v>
      </c>
    </row>
    <row r="5744" spans="1:5" x14ac:dyDescent="0.4">
      <c r="A5744" t="s">
        <v>865</v>
      </c>
      <c r="B5744" t="s">
        <v>866</v>
      </c>
      <c r="C5744">
        <f>INDEX(Categories!C:C,MATCH(D5744,Categories!D:D,0))</f>
        <v>1</v>
      </c>
      <c r="D5744" s="88" t="s">
        <v>595</v>
      </c>
      <c r="E5744">
        <v>41509</v>
      </c>
    </row>
    <row r="5745" spans="1:5" x14ac:dyDescent="0.4">
      <c r="A5745" t="s">
        <v>865</v>
      </c>
      <c r="B5745" t="s">
        <v>866</v>
      </c>
      <c r="C5745">
        <f>INDEX(Categories!C:C,MATCH(D5745,Categories!D:D,0))</f>
        <v>2</v>
      </c>
      <c r="D5745" s="88" t="s">
        <v>597</v>
      </c>
      <c r="E5745">
        <v>0</v>
      </c>
    </row>
    <row r="5746" spans="1:5" x14ac:dyDescent="0.4">
      <c r="A5746" t="s">
        <v>865</v>
      </c>
      <c r="B5746" t="s">
        <v>866</v>
      </c>
      <c r="C5746">
        <f>INDEX(Categories!C:C,MATCH(D5746,Categories!D:D,0))</f>
        <v>3</v>
      </c>
      <c r="D5746" s="88" t="s">
        <v>30</v>
      </c>
      <c r="E5746">
        <v>0</v>
      </c>
    </row>
    <row r="5747" spans="1:5" x14ac:dyDescent="0.4">
      <c r="A5747" t="s">
        <v>865</v>
      </c>
      <c r="B5747" t="s">
        <v>866</v>
      </c>
      <c r="C5747">
        <f>INDEX(Categories!C:C,MATCH(D5747,Categories!D:D,0))</f>
        <v>4</v>
      </c>
      <c r="D5747" s="88" t="s">
        <v>31</v>
      </c>
      <c r="E5747">
        <v>1018</v>
      </c>
    </row>
    <row r="5748" spans="1:5" x14ac:dyDescent="0.4">
      <c r="A5748" t="s">
        <v>865</v>
      </c>
      <c r="B5748" t="s">
        <v>866</v>
      </c>
      <c r="C5748">
        <f>INDEX(Categories!C:C,MATCH(D5748,Categories!D:D,0))</f>
        <v>6</v>
      </c>
      <c r="D5748" s="88" t="s">
        <v>34</v>
      </c>
      <c r="E5748">
        <v>0</v>
      </c>
    </row>
    <row r="5749" spans="1:5" x14ac:dyDescent="0.4">
      <c r="A5749" t="s">
        <v>865</v>
      </c>
      <c r="B5749" t="s">
        <v>866</v>
      </c>
      <c r="C5749">
        <f>INDEX(Categories!C:C,MATCH(D5749,Categories!D:D,0))</f>
        <v>7</v>
      </c>
      <c r="D5749" s="88" t="s">
        <v>35</v>
      </c>
      <c r="E5749">
        <v>758887</v>
      </c>
    </row>
    <row r="5750" spans="1:5" x14ac:dyDescent="0.4">
      <c r="A5750" t="s">
        <v>865</v>
      </c>
      <c r="B5750" t="s">
        <v>866</v>
      </c>
      <c r="C5750">
        <f>INDEX(Categories!C:C,MATCH(D5750,Categories!D:D,0))</f>
        <v>10</v>
      </c>
      <c r="D5750" s="88" t="s">
        <v>38</v>
      </c>
      <c r="E5750">
        <v>1026216</v>
      </c>
    </row>
    <row r="5751" spans="1:5" x14ac:dyDescent="0.4">
      <c r="A5751" t="s">
        <v>865</v>
      </c>
      <c r="B5751" t="s">
        <v>866</v>
      </c>
      <c r="C5751">
        <f>INDEX(Categories!C:C,MATCH(D5751,Categories!D:D,0))</f>
        <v>15</v>
      </c>
      <c r="D5751" s="88" t="s">
        <v>42</v>
      </c>
      <c r="E5751">
        <v>0</v>
      </c>
    </row>
    <row r="5752" spans="1:5" x14ac:dyDescent="0.4">
      <c r="A5752" t="s">
        <v>865</v>
      </c>
      <c r="B5752" t="s">
        <v>866</v>
      </c>
      <c r="C5752">
        <f>INDEX(Categories!C:C,MATCH(D5752,Categories!D:D,0))</f>
        <v>16</v>
      </c>
      <c r="D5752" s="88" t="s">
        <v>45</v>
      </c>
      <c r="E5752">
        <v>0</v>
      </c>
    </row>
    <row r="5753" spans="1:5" x14ac:dyDescent="0.4">
      <c r="A5753" t="s">
        <v>865</v>
      </c>
      <c r="B5753" t="s">
        <v>866</v>
      </c>
      <c r="C5753">
        <f>INDEX(Categories!C:C,MATCH(D5753,Categories!D:D,0))</f>
        <v>17</v>
      </c>
      <c r="D5753" s="88" t="s">
        <v>46</v>
      </c>
      <c r="E5753">
        <v>0</v>
      </c>
    </row>
    <row r="5754" spans="1:5" x14ac:dyDescent="0.4">
      <c r="A5754" t="s">
        <v>865</v>
      </c>
      <c r="B5754" t="s">
        <v>866</v>
      </c>
      <c r="C5754">
        <f>INDEX(Categories!C:C,MATCH(D5754,Categories!D:D,0))</f>
        <v>18</v>
      </c>
      <c r="D5754" s="88" t="s">
        <v>47</v>
      </c>
      <c r="E5754">
        <v>0</v>
      </c>
    </row>
    <row r="5755" spans="1:5" x14ac:dyDescent="0.4">
      <c r="A5755" t="s">
        <v>865</v>
      </c>
      <c r="B5755" t="s">
        <v>866</v>
      </c>
      <c r="C5755">
        <f>INDEX(Categories!C:C,MATCH(D5755,Categories!D:D,0))</f>
        <v>20</v>
      </c>
      <c r="D5755" s="88" t="s">
        <v>49</v>
      </c>
      <c r="E5755">
        <v>0</v>
      </c>
    </row>
    <row r="5756" spans="1:5" x14ac:dyDescent="0.4">
      <c r="A5756" t="s">
        <v>865</v>
      </c>
      <c r="B5756" t="s">
        <v>866</v>
      </c>
      <c r="C5756">
        <f>INDEX(Categories!C:C,MATCH(D5756,Categories!D:D,0))</f>
        <v>21</v>
      </c>
      <c r="D5756" s="88" t="s">
        <v>50</v>
      </c>
      <c r="E5756">
        <v>0</v>
      </c>
    </row>
    <row r="5757" spans="1:5" x14ac:dyDescent="0.4">
      <c r="A5757" t="s">
        <v>865</v>
      </c>
      <c r="B5757" t="s">
        <v>866</v>
      </c>
      <c r="C5757">
        <f>INDEX(Categories!C:C,MATCH(D5757,Categories!D:D,0))</f>
        <v>22</v>
      </c>
      <c r="D5757" s="88" t="s">
        <v>51</v>
      </c>
      <c r="E5757">
        <v>210</v>
      </c>
    </row>
    <row r="5758" spans="1:5" x14ac:dyDescent="0.4">
      <c r="A5758" t="s">
        <v>865</v>
      </c>
      <c r="B5758" t="s">
        <v>866</v>
      </c>
      <c r="C5758">
        <f>INDEX(Categories!C:C,MATCH(D5758,Categories!D:D,0))</f>
        <v>23</v>
      </c>
      <c r="D5758" s="88" t="s">
        <v>52</v>
      </c>
      <c r="E5758">
        <v>0</v>
      </c>
    </row>
    <row r="5759" spans="1:5" x14ac:dyDescent="0.4">
      <c r="A5759" t="s">
        <v>865</v>
      </c>
      <c r="B5759" t="s">
        <v>866</v>
      </c>
      <c r="C5759">
        <f>INDEX(Categories!C:C,MATCH(D5759,Categories!D:D,0))</f>
        <v>24</v>
      </c>
      <c r="D5759" s="88" t="s">
        <v>53</v>
      </c>
      <c r="E5759">
        <v>0</v>
      </c>
    </row>
    <row r="5760" spans="1:5" x14ac:dyDescent="0.4">
      <c r="A5760" t="s">
        <v>865</v>
      </c>
      <c r="B5760" t="s">
        <v>866</v>
      </c>
      <c r="C5760">
        <f>INDEX(Categories!C:C,MATCH(D5760,Categories!D:D,0))</f>
        <v>25</v>
      </c>
      <c r="D5760" s="88" t="s">
        <v>56</v>
      </c>
      <c r="E5760">
        <v>530</v>
      </c>
    </row>
    <row r="5761" spans="1:5" x14ac:dyDescent="0.4">
      <c r="A5761" t="s">
        <v>865</v>
      </c>
      <c r="B5761" t="s">
        <v>866</v>
      </c>
      <c r="C5761">
        <f>INDEX(Categories!C:C,MATCH(D5761,Categories!D:D,0))</f>
        <v>5</v>
      </c>
      <c r="D5761" s="88" t="s">
        <v>32</v>
      </c>
      <c r="E5761">
        <v>50592</v>
      </c>
    </row>
    <row r="5762" spans="1:5" x14ac:dyDescent="0.4">
      <c r="A5762" t="s">
        <v>865</v>
      </c>
      <c r="B5762" t="s">
        <v>866</v>
      </c>
      <c r="C5762">
        <f>INDEX(Categories!C:C,MATCH(D5762,Categories!D:D,0))</f>
        <v>8</v>
      </c>
      <c r="D5762" s="88" t="s">
        <v>36</v>
      </c>
      <c r="E5762">
        <v>0</v>
      </c>
    </row>
    <row r="5763" spans="1:5" x14ac:dyDescent="0.4">
      <c r="A5763" t="s">
        <v>865</v>
      </c>
      <c r="B5763" t="s">
        <v>866</v>
      </c>
      <c r="C5763">
        <f>INDEX(Categories!C:C,MATCH(D5763,Categories!D:D,0))</f>
        <v>9</v>
      </c>
      <c r="D5763" s="88" t="s">
        <v>37</v>
      </c>
      <c r="E5763">
        <v>0</v>
      </c>
    </row>
    <row r="5764" spans="1:5" x14ac:dyDescent="0.4">
      <c r="A5764" t="s">
        <v>865</v>
      </c>
      <c r="B5764" t="s">
        <v>866</v>
      </c>
      <c r="C5764">
        <f>INDEX(Categories!C:C,MATCH(D5764,Categories!D:D,0))</f>
        <v>11</v>
      </c>
      <c r="D5764" s="88" t="s">
        <v>601</v>
      </c>
      <c r="E5764">
        <v>200000</v>
      </c>
    </row>
    <row r="5765" spans="1:5" x14ac:dyDescent="0.4">
      <c r="A5765" t="s">
        <v>865</v>
      </c>
      <c r="B5765" t="s">
        <v>866</v>
      </c>
      <c r="C5765">
        <f>INDEX(Categories!C:C,MATCH(D5765,Categories!D:D,0))</f>
        <v>12</v>
      </c>
      <c r="D5765" s="88" t="s">
        <v>602</v>
      </c>
      <c r="E5765">
        <v>0</v>
      </c>
    </row>
    <row r="5766" spans="1:5" x14ac:dyDescent="0.4">
      <c r="A5766" t="s">
        <v>865</v>
      </c>
      <c r="B5766" t="s">
        <v>866</v>
      </c>
      <c r="C5766">
        <f>INDEX(Categories!C:C,MATCH(D5766,Categories!D:D,0))</f>
        <v>13</v>
      </c>
      <c r="D5766" s="88" t="s">
        <v>604</v>
      </c>
      <c r="E5766">
        <v>0</v>
      </c>
    </row>
    <row r="5767" spans="1:5" x14ac:dyDescent="0.4">
      <c r="A5767" t="s">
        <v>865</v>
      </c>
      <c r="B5767" t="s">
        <v>866</v>
      </c>
      <c r="C5767">
        <f>INDEX(Categories!C:C,MATCH(D5767,Categories!D:D,0))</f>
        <v>14</v>
      </c>
      <c r="D5767" s="88" t="s">
        <v>41</v>
      </c>
      <c r="E5767">
        <v>0</v>
      </c>
    </row>
    <row r="5768" spans="1:5" x14ac:dyDescent="0.4">
      <c r="A5768" t="s">
        <v>865</v>
      </c>
      <c r="B5768" t="s">
        <v>866</v>
      </c>
      <c r="C5768">
        <f>INDEX(Categories!C:C,MATCH(D5768,Categories!D:D,0))</f>
        <v>19</v>
      </c>
      <c r="D5768" s="88" t="s">
        <v>48</v>
      </c>
      <c r="E5768">
        <v>0</v>
      </c>
    </row>
    <row r="5769" spans="1:5" x14ac:dyDescent="0.4">
      <c r="A5769" t="s">
        <v>865</v>
      </c>
      <c r="B5769" t="s">
        <v>866</v>
      </c>
      <c r="C5769">
        <f>INDEX(Categories!C:C,MATCH(D5769,Categories!D:D,0))</f>
        <v>26</v>
      </c>
      <c r="D5769" s="88" t="s">
        <v>57</v>
      </c>
      <c r="E5769">
        <v>0</v>
      </c>
    </row>
    <row r="5770" spans="1:5" x14ac:dyDescent="0.4">
      <c r="A5770" t="s">
        <v>865</v>
      </c>
      <c r="B5770" t="s">
        <v>866</v>
      </c>
      <c r="C5770">
        <f>INDEX(Categories!C:C,MATCH(D5770,Categories!D:D,0))</f>
        <v>27</v>
      </c>
      <c r="D5770" s="88" t="s">
        <v>58</v>
      </c>
      <c r="E5770">
        <v>0</v>
      </c>
    </row>
    <row r="5771" spans="1:5" x14ac:dyDescent="0.4">
      <c r="A5771" t="s">
        <v>865</v>
      </c>
      <c r="B5771" t="s">
        <v>866</v>
      </c>
      <c r="C5771">
        <f>INDEX(Categories!C:C,MATCH(D5771,Categories!D:D,0))</f>
        <v>28</v>
      </c>
      <c r="D5771" s="88" t="s">
        <v>59</v>
      </c>
      <c r="E5771">
        <v>0</v>
      </c>
    </row>
    <row r="5772" spans="1:5" x14ac:dyDescent="0.4">
      <c r="A5772" t="s">
        <v>865</v>
      </c>
      <c r="B5772" t="s">
        <v>866</v>
      </c>
      <c r="C5772">
        <f>INDEX(Categories!C:C,MATCH(D5772,Categories!D:D,0))</f>
        <v>29</v>
      </c>
      <c r="D5772" s="88" t="s">
        <v>92</v>
      </c>
      <c r="E5772">
        <v>0</v>
      </c>
    </row>
    <row r="5773" spans="1:5" x14ac:dyDescent="0.4">
      <c r="A5773" t="s">
        <v>867</v>
      </c>
      <c r="B5773" t="s">
        <v>868</v>
      </c>
      <c r="C5773">
        <f>INDEX(Categories!C:C,MATCH(D5773,Categories!D:D,0))</f>
        <v>1</v>
      </c>
      <c r="D5773" s="88" t="s">
        <v>595</v>
      </c>
      <c r="E5773">
        <v>0</v>
      </c>
    </row>
    <row r="5774" spans="1:5" x14ac:dyDescent="0.4">
      <c r="A5774" t="s">
        <v>867</v>
      </c>
      <c r="B5774" t="s">
        <v>868</v>
      </c>
      <c r="C5774">
        <f>INDEX(Categories!C:C,MATCH(D5774,Categories!D:D,0))</f>
        <v>2</v>
      </c>
      <c r="D5774" s="88" t="s">
        <v>597</v>
      </c>
      <c r="E5774">
        <v>0</v>
      </c>
    </row>
    <row r="5775" spans="1:5" x14ac:dyDescent="0.4">
      <c r="A5775" t="s">
        <v>867</v>
      </c>
      <c r="B5775" t="s">
        <v>868</v>
      </c>
      <c r="C5775">
        <f>INDEX(Categories!C:C,MATCH(D5775,Categories!D:D,0))</f>
        <v>3</v>
      </c>
      <c r="D5775" s="88" t="s">
        <v>30</v>
      </c>
      <c r="E5775">
        <v>0</v>
      </c>
    </row>
    <row r="5776" spans="1:5" x14ac:dyDescent="0.4">
      <c r="A5776" t="s">
        <v>867</v>
      </c>
      <c r="B5776" t="s">
        <v>868</v>
      </c>
      <c r="C5776">
        <f>INDEX(Categories!C:C,MATCH(D5776,Categories!D:D,0))</f>
        <v>4</v>
      </c>
      <c r="D5776" s="88" t="s">
        <v>31</v>
      </c>
      <c r="E5776">
        <v>0</v>
      </c>
    </row>
    <row r="5777" spans="1:5" x14ac:dyDescent="0.4">
      <c r="A5777" t="s">
        <v>867</v>
      </c>
      <c r="B5777" t="s">
        <v>868</v>
      </c>
      <c r="C5777">
        <f>INDEX(Categories!C:C,MATCH(D5777,Categories!D:D,0))</f>
        <v>6</v>
      </c>
      <c r="D5777" s="88" t="s">
        <v>34</v>
      </c>
      <c r="E5777">
        <v>0</v>
      </c>
    </row>
    <row r="5778" spans="1:5" x14ac:dyDescent="0.4">
      <c r="A5778" t="s">
        <v>867</v>
      </c>
      <c r="B5778" t="s">
        <v>868</v>
      </c>
      <c r="C5778">
        <f>INDEX(Categories!C:C,MATCH(D5778,Categories!D:D,0))</f>
        <v>7</v>
      </c>
      <c r="D5778" s="88" t="s">
        <v>35</v>
      </c>
      <c r="E5778">
        <v>0</v>
      </c>
    </row>
    <row r="5779" spans="1:5" x14ac:dyDescent="0.4">
      <c r="A5779" t="s">
        <v>867</v>
      </c>
      <c r="B5779" t="s">
        <v>868</v>
      </c>
      <c r="C5779">
        <f>INDEX(Categories!C:C,MATCH(D5779,Categories!D:D,0))</f>
        <v>10</v>
      </c>
      <c r="D5779" s="88" t="s">
        <v>38</v>
      </c>
      <c r="E5779">
        <v>0</v>
      </c>
    </row>
    <row r="5780" spans="1:5" x14ac:dyDescent="0.4">
      <c r="A5780" t="s">
        <v>867</v>
      </c>
      <c r="B5780" t="s">
        <v>868</v>
      </c>
      <c r="C5780">
        <f>INDEX(Categories!C:C,MATCH(D5780,Categories!D:D,0))</f>
        <v>15</v>
      </c>
      <c r="D5780" s="88" t="s">
        <v>42</v>
      </c>
      <c r="E5780">
        <v>0</v>
      </c>
    </row>
    <row r="5781" spans="1:5" x14ac:dyDescent="0.4">
      <c r="A5781" t="s">
        <v>867</v>
      </c>
      <c r="B5781" t="s">
        <v>868</v>
      </c>
      <c r="C5781">
        <f>INDEX(Categories!C:C,MATCH(D5781,Categories!D:D,0))</f>
        <v>16</v>
      </c>
      <c r="D5781" s="88" t="s">
        <v>45</v>
      </c>
      <c r="E5781">
        <v>0</v>
      </c>
    </row>
    <row r="5782" spans="1:5" x14ac:dyDescent="0.4">
      <c r="A5782" t="s">
        <v>867</v>
      </c>
      <c r="B5782" t="s">
        <v>868</v>
      </c>
      <c r="C5782">
        <f>INDEX(Categories!C:C,MATCH(D5782,Categories!D:D,0))</f>
        <v>17</v>
      </c>
      <c r="D5782" s="88" t="s">
        <v>46</v>
      </c>
      <c r="E5782">
        <v>0</v>
      </c>
    </row>
    <row r="5783" spans="1:5" x14ac:dyDescent="0.4">
      <c r="A5783" t="s">
        <v>867</v>
      </c>
      <c r="B5783" t="s">
        <v>868</v>
      </c>
      <c r="C5783">
        <f>INDEX(Categories!C:C,MATCH(D5783,Categories!D:D,0))</f>
        <v>18</v>
      </c>
      <c r="D5783" s="88" t="s">
        <v>47</v>
      </c>
      <c r="E5783">
        <v>0</v>
      </c>
    </row>
    <row r="5784" spans="1:5" x14ac:dyDescent="0.4">
      <c r="A5784" t="s">
        <v>867</v>
      </c>
      <c r="B5784" t="s">
        <v>868</v>
      </c>
      <c r="C5784">
        <f>INDEX(Categories!C:C,MATCH(D5784,Categories!D:D,0))</f>
        <v>20</v>
      </c>
      <c r="D5784" s="88" t="s">
        <v>49</v>
      </c>
      <c r="E5784">
        <v>0</v>
      </c>
    </row>
    <row r="5785" spans="1:5" x14ac:dyDescent="0.4">
      <c r="A5785" t="s">
        <v>867</v>
      </c>
      <c r="B5785" t="s">
        <v>868</v>
      </c>
      <c r="C5785">
        <f>INDEX(Categories!C:C,MATCH(D5785,Categories!D:D,0))</f>
        <v>21</v>
      </c>
      <c r="D5785" s="88" t="s">
        <v>50</v>
      </c>
      <c r="E5785">
        <v>0</v>
      </c>
    </row>
    <row r="5786" spans="1:5" x14ac:dyDescent="0.4">
      <c r="A5786" t="s">
        <v>867</v>
      </c>
      <c r="B5786" t="s">
        <v>868</v>
      </c>
      <c r="C5786">
        <f>INDEX(Categories!C:C,MATCH(D5786,Categories!D:D,0))</f>
        <v>22</v>
      </c>
      <c r="D5786" s="88" t="s">
        <v>51</v>
      </c>
      <c r="E5786">
        <v>0</v>
      </c>
    </row>
    <row r="5787" spans="1:5" x14ac:dyDescent="0.4">
      <c r="A5787" t="s">
        <v>867</v>
      </c>
      <c r="B5787" t="s">
        <v>868</v>
      </c>
      <c r="C5787">
        <f>INDEX(Categories!C:C,MATCH(D5787,Categories!D:D,0))</f>
        <v>23</v>
      </c>
      <c r="D5787" s="88" t="s">
        <v>52</v>
      </c>
      <c r="E5787">
        <v>0</v>
      </c>
    </row>
    <row r="5788" spans="1:5" x14ac:dyDescent="0.4">
      <c r="A5788" t="s">
        <v>867</v>
      </c>
      <c r="B5788" t="s">
        <v>868</v>
      </c>
      <c r="C5788">
        <f>INDEX(Categories!C:C,MATCH(D5788,Categories!D:D,0))</f>
        <v>24</v>
      </c>
      <c r="D5788" s="88" t="s">
        <v>53</v>
      </c>
      <c r="E5788">
        <v>0</v>
      </c>
    </row>
    <row r="5789" spans="1:5" x14ac:dyDescent="0.4">
      <c r="A5789" t="s">
        <v>867</v>
      </c>
      <c r="B5789" t="s">
        <v>868</v>
      </c>
      <c r="C5789">
        <f>INDEX(Categories!C:C,MATCH(D5789,Categories!D:D,0))</f>
        <v>25</v>
      </c>
      <c r="D5789" s="88" t="s">
        <v>56</v>
      </c>
      <c r="E5789">
        <v>0</v>
      </c>
    </row>
    <row r="5790" spans="1:5" x14ac:dyDescent="0.4">
      <c r="A5790" t="s">
        <v>867</v>
      </c>
      <c r="B5790" t="s">
        <v>868</v>
      </c>
      <c r="C5790">
        <f>INDEX(Categories!C:C,MATCH(D5790,Categories!D:D,0))</f>
        <v>5</v>
      </c>
      <c r="D5790" s="88" t="s">
        <v>32</v>
      </c>
      <c r="E5790">
        <v>0</v>
      </c>
    </row>
    <row r="5791" spans="1:5" x14ac:dyDescent="0.4">
      <c r="A5791" t="s">
        <v>867</v>
      </c>
      <c r="B5791" t="s">
        <v>868</v>
      </c>
      <c r="C5791">
        <f>INDEX(Categories!C:C,MATCH(D5791,Categories!D:D,0))</f>
        <v>8</v>
      </c>
      <c r="D5791" s="88" t="s">
        <v>36</v>
      </c>
      <c r="E5791">
        <v>0</v>
      </c>
    </row>
    <row r="5792" spans="1:5" x14ac:dyDescent="0.4">
      <c r="A5792" t="s">
        <v>867</v>
      </c>
      <c r="B5792" t="s">
        <v>868</v>
      </c>
      <c r="C5792">
        <f>INDEX(Categories!C:C,MATCH(D5792,Categories!D:D,0))</f>
        <v>9</v>
      </c>
      <c r="D5792" s="88" t="s">
        <v>37</v>
      </c>
      <c r="E5792">
        <v>0</v>
      </c>
    </row>
    <row r="5793" spans="1:5" x14ac:dyDescent="0.4">
      <c r="A5793" t="s">
        <v>867</v>
      </c>
      <c r="B5793" t="s">
        <v>868</v>
      </c>
      <c r="C5793">
        <f>INDEX(Categories!C:C,MATCH(D5793,Categories!D:D,0))</f>
        <v>11</v>
      </c>
      <c r="D5793" s="88" t="s">
        <v>601</v>
      </c>
      <c r="E5793">
        <v>0</v>
      </c>
    </row>
    <row r="5794" spans="1:5" x14ac:dyDescent="0.4">
      <c r="A5794" t="s">
        <v>867</v>
      </c>
      <c r="B5794" t="s">
        <v>868</v>
      </c>
      <c r="C5794">
        <f>INDEX(Categories!C:C,MATCH(D5794,Categories!D:D,0))</f>
        <v>12</v>
      </c>
      <c r="D5794" s="88" t="s">
        <v>602</v>
      </c>
      <c r="E5794">
        <v>0</v>
      </c>
    </row>
    <row r="5795" spans="1:5" x14ac:dyDescent="0.4">
      <c r="A5795" t="s">
        <v>867</v>
      </c>
      <c r="B5795" t="s">
        <v>868</v>
      </c>
      <c r="C5795">
        <f>INDEX(Categories!C:C,MATCH(D5795,Categories!D:D,0))</f>
        <v>13</v>
      </c>
      <c r="D5795" s="88" t="s">
        <v>604</v>
      </c>
      <c r="E5795">
        <v>0</v>
      </c>
    </row>
    <row r="5796" spans="1:5" x14ac:dyDescent="0.4">
      <c r="A5796" t="s">
        <v>867</v>
      </c>
      <c r="B5796" t="s">
        <v>868</v>
      </c>
      <c r="C5796">
        <f>INDEX(Categories!C:C,MATCH(D5796,Categories!D:D,0))</f>
        <v>14</v>
      </c>
      <c r="D5796" s="88" t="s">
        <v>41</v>
      </c>
      <c r="E5796">
        <v>0</v>
      </c>
    </row>
    <row r="5797" spans="1:5" x14ac:dyDescent="0.4">
      <c r="A5797" t="s">
        <v>867</v>
      </c>
      <c r="B5797" t="s">
        <v>868</v>
      </c>
      <c r="C5797">
        <f>INDEX(Categories!C:C,MATCH(D5797,Categories!D:D,0))</f>
        <v>19</v>
      </c>
      <c r="D5797" s="88" t="s">
        <v>48</v>
      </c>
      <c r="E5797">
        <v>0</v>
      </c>
    </row>
    <row r="5798" spans="1:5" x14ac:dyDescent="0.4">
      <c r="A5798" t="s">
        <v>867</v>
      </c>
      <c r="B5798" t="s">
        <v>868</v>
      </c>
      <c r="C5798">
        <f>INDEX(Categories!C:C,MATCH(D5798,Categories!D:D,0))</f>
        <v>26</v>
      </c>
      <c r="D5798" s="88" t="s">
        <v>57</v>
      </c>
      <c r="E5798">
        <v>0</v>
      </c>
    </row>
    <row r="5799" spans="1:5" x14ac:dyDescent="0.4">
      <c r="A5799" t="s">
        <v>867</v>
      </c>
      <c r="B5799" t="s">
        <v>868</v>
      </c>
      <c r="C5799">
        <f>INDEX(Categories!C:C,MATCH(D5799,Categories!D:D,0))</f>
        <v>27</v>
      </c>
      <c r="D5799" s="88" t="s">
        <v>58</v>
      </c>
      <c r="E5799">
        <v>0</v>
      </c>
    </row>
    <row r="5800" spans="1:5" x14ac:dyDescent="0.4">
      <c r="A5800" t="s">
        <v>867</v>
      </c>
      <c r="B5800" t="s">
        <v>868</v>
      </c>
      <c r="C5800">
        <f>INDEX(Categories!C:C,MATCH(D5800,Categories!D:D,0))</f>
        <v>28</v>
      </c>
      <c r="D5800" s="88" t="s">
        <v>59</v>
      </c>
      <c r="E5800">
        <v>0</v>
      </c>
    </row>
    <row r="5801" spans="1:5" x14ac:dyDescent="0.4">
      <c r="A5801" t="s">
        <v>867</v>
      </c>
      <c r="B5801" t="s">
        <v>868</v>
      </c>
      <c r="C5801">
        <f>INDEX(Categories!C:C,MATCH(D5801,Categories!D:D,0))</f>
        <v>29</v>
      </c>
      <c r="D5801" s="88" t="s">
        <v>92</v>
      </c>
      <c r="E5801">
        <v>0</v>
      </c>
    </row>
    <row r="5802" spans="1:5" x14ac:dyDescent="0.4">
      <c r="A5802" t="s">
        <v>869</v>
      </c>
      <c r="B5802" t="s">
        <v>870</v>
      </c>
      <c r="C5802">
        <f>INDEX(Categories!C:C,MATCH(D5802,Categories!D:D,0))</f>
        <v>1</v>
      </c>
      <c r="D5802" s="88" t="s">
        <v>595</v>
      </c>
      <c r="E5802">
        <v>30436</v>
      </c>
    </row>
    <row r="5803" spans="1:5" x14ac:dyDescent="0.4">
      <c r="A5803" t="s">
        <v>869</v>
      </c>
      <c r="B5803" t="s">
        <v>870</v>
      </c>
      <c r="C5803">
        <f>INDEX(Categories!C:C,MATCH(D5803,Categories!D:D,0))</f>
        <v>2</v>
      </c>
      <c r="D5803" s="88" t="s">
        <v>597</v>
      </c>
      <c r="E5803">
        <v>4085</v>
      </c>
    </row>
    <row r="5804" spans="1:5" x14ac:dyDescent="0.4">
      <c r="A5804" t="s">
        <v>869</v>
      </c>
      <c r="B5804" t="s">
        <v>870</v>
      </c>
      <c r="C5804">
        <f>INDEX(Categories!C:C,MATCH(D5804,Categories!D:D,0))</f>
        <v>3</v>
      </c>
      <c r="D5804" s="88" t="s">
        <v>30</v>
      </c>
      <c r="E5804">
        <v>0</v>
      </c>
    </row>
    <row r="5805" spans="1:5" x14ac:dyDescent="0.4">
      <c r="A5805" t="s">
        <v>869</v>
      </c>
      <c r="B5805" t="s">
        <v>870</v>
      </c>
      <c r="C5805">
        <f>INDEX(Categories!C:C,MATCH(D5805,Categories!D:D,0))</f>
        <v>4</v>
      </c>
      <c r="D5805" s="88" t="s">
        <v>31</v>
      </c>
      <c r="E5805">
        <v>0</v>
      </c>
    </row>
    <row r="5806" spans="1:5" x14ac:dyDescent="0.4">
      <c r="A5806" t="s">
        <v>869</v>
      </c>
      <c r="B5806" t="s">
        <v>870</v>
      </c>
      <c r="C5806">
        <f>INDEX(Categories!C:C,MATCH(D5806,Categories!D:D,0))</f>
        <v>6</v>
      </c>
      <c r="D5806" s="88" t="s">
        <v>34</v>
      </c>
      <c r="E5806">
        <v>0</v>
      </c>
    </row>
    <row r="5807" spans="1:5" x14ac:dyDescent="0.4">
      <c r="A5807" t="s">
        <v>869</v>
      </c>
      <c r="B5807" t="s">
        <v>870</v>
      </c>
      <c r="C5807">
        <f>INDEX(Categories!C:C,MATCH(D5807,Categories!D:D,0))</f>
        <v>7</v>
      </c>
      <c r="D5807" s="88" t="s">
        <v>35</v>
      </c>
      <c r="E5807">
        <v>1170148</v>
      </c>
    </row>
    <row r="5808" spans="1:5" x14ac:dyDescent="0.4">
      <c r="A5808" t="s">
        <v>869</v>
      </c>
      <c r="B5808" t="s">
        <v>870</v>
      </c>
      <c r="C5808">
        <f>INDEX(Categories!C:C,MATCH(D5808,Categories!D:D,0))</f>
        <v>10</v>
      </c>
      <c r="D5808" s="88" t="s">
        <v>38</v>
      </c>
      <c r="E5808">
        <v>221975</v>
      </c>
    </row>
    <row r="5809" spans="1:5" x14ac:dyDescent="0.4">
      <c r="A5809" t="s">
        <v>869</v>
      </c>
      <c r="B5809" t="s">
        <v>870</v>
      </c>
      <c r="C5809">
        <f>INDEX(Categories!C:C,MATCH(D5809,Categories!D:D,0))</f>
        <v>15</v>
      </c>
      <c r="D5809" s="88" t="s">
        <v>42</v>
      </c>
      <c r="E5809">
        <v>0</v>
      </c>
    </row>
    <row r="5810" spans="1:5" x14ac:dyDescent="0.4">
      <c r="A5810" t="s">
        <v>869</v>
      </c>
      <c r="B5810" t="s">
        <v>870</v>
      </c>
      <c r="C5810">
        <f>INDEX(Categories!C:C,MATCH(D5810,Categories!D:D,0))</f>
        <v>16</v>
      </c>
      <c r="D5810" s="88" t="s">
        <v>45</v>
      </c>
      <c r="E5810">
        <v>0</v>
      </c>
    </row>
    <row r="5811" spans="1:5" x14ac:dyDescent="0.4">
      <c r="A5811" t="s">
        <v>869</v>
      </c>
      <c r="B5811" t="s">
        <v>870</v>
      </c>
      <c r="C5811">
        <f>INDEX(Categories!C:C,MATCH(D5811,Categories!D:D,0))</f>
        <v>17</v>
      </c>
      <c r="D5811" s="88" t="s">
        <v>46</v>
      </c>
      <c r="E5811">
        <v>0</v>
      </c>
    </row>
    <row r="5812" spans="1:5" x14ac:dyDescent="0.4">
      <c r="A5812" t="s">
        <v>869</v>
      </c>
      <c r="B5812" t="s">
        <v>870</v>
      </c>
      <c r="C5812">
        <f>INDEX(Categories!C:C,MATCH(D5812,Categories!D:D,0))</f>
        <v>18</v>
      </c>
      <c r="D5812" s="88" t="s">
        <v>47</v>
      </c>
      <c r="E5812">
        <v>545114</v>
      </c>
    </row>
    <row r="5813" spans="1:5" x14ac:dyDescent="0.4">
      <c r="A5813" t="s">
        <v>869</v>
      </c>
      <c r="B5813" t="s">
        <v>870</v>
      </c>
      <c r="C5813">
        <f>INDEX(Categories!C:C,MATCH(D5813,Categories!D:D,0))</f>
        <v>20</v>
      </c>
      <c r="D5813" s="88" t="s">
        <v>49</v>
      </c>
      <c r="E5813">
        <v>0</v>
      </c>
    </row>
    <row r="5814" spans="1:5" x14ac:dyDescent="0.4">
      <c r="A5814" t="s">
        <v>869</v>
      </c>
      <c r="B5814" t="s">
        <v>870</v>
      </c>
      <c r="C5814">
        <f>INDEX(Categories!C:C,MATCH(D5814,Categories!D:D,0))</f>
        <v>21</v>
      </c>
      <c r="D5814" s="88" t="s">
        <v>50</v>
      </c>
      <c r="E5814">
        <v>0</v>
      </c>
    </row>
    <row r="5815" spans="1:5" x14ac:dyDescent="0.4">
      <c r="A5815" t="s">
        <v>869</v>
      </c>
      <c r="B5815" t="s">
        <v>870</v>
      </c>
      <c r="C5815">
        <f>INDEX(Categories!C:C,MATCH(D5815,Categories!D:D,0))</f>
        <v>22</v>
      </c>
      <c r="D5815" s="88" t="s">
        <v>51</v>
      </c>
      <c r="E5815">
        <v>41490</v>
      </c>
    </row>
    <row r="5816" spans="1:5" x14ac:dyDescent="0.4">
      <c r="A5816" t="s">
        <v>869</v>
      </c>
      <c r="B5816" t="s">
        <v>870</v>
      </c>
      <c r="C5816">
        <f>INDEX(Categories!C:C,MATCH(D5816,Categories!D:D,0))</f>
        <v>23</v>
      </c>
      <c r="D5816" s="88" t="s">
        <v>52</v>
      </c>
      <c r="E5816">
        <v>0</v>
      </c>
    </row>
    <row r="5817" spans="1:5" x14ac:dyDescent="0.4">
      <c r="A5817" t="s">
        <v>869</v>
      </c>
      <c r="B5817" t="s">
        <v>870</v>
      </c>
      <c r="C5817">
        <f>INDEX(Categories!C:C,MATCH(D5817,Categories!D:D,0))</f>
        <v>24</v>
      </c>
      <c r="D5817" s="88" t="s">
        <v>53</v>
      </c>
      <c r="E5817">
        <v>100000</v>
      </c>
    </row>
    <row r="5818" spans="1:5" x14ac:dyDescent="0.4">
      <c r="A5818" t="s">
        <v>869</v>
      </c>
      <c r="B5818" t="s">
        <v>870</v>
      </c>
      <c r="C5818">
        <f>INDEX(Categories!C:C,MATCH(D5818,Categories!D:D,0))</f>
        <v>25</v>
      </c>
      <c r="D5818" s="88" t="s">
        <v>56</v>
      </c>
      <c r="E5818">
        <v>0</v>
      </c>
    </row>
    <row r="5819" spans="1:5" x14ac:dyDescent="0.4">
      <c r="A5819" t="s">
        <v>869</v>
      </c>
      <c r="B5819" t="s">
        <v>870</v>
      </c>
      <c r="C5819">
        <f>INDEX(Categories!C:C,MATCH(D5819,Categories!D:D,0))</f>
        <v>5</v>
      </c>
      <c r="D5819" s="88" t="s">
        <v>32</v>
      </c>
      <c r="E5819">
        <v>146147</v>
      </c>
    </row>
    <row r="5820" spans="1:5" x14ac:dyDescent="0.4">
      <c r="A5820" t="s">
        <v>869</v>
      </c>
      <c r="B5820" t="s">
        <v>870</v>
      </c>
      <c r="C5820">
        <f>INDEX(Categories!C:C,MATCH(D5820,Categories!D:D,0))</f>
        <v>8</v>
      </c>
      <c r="D5820" s="88" t="s">
        <v>36</v>
      </c>
      <c r="E5820">
        <v>1649</v>
      </c>
    </row>
    <row r="5821" spans="1:5" x14ac:dyDescent="0.4">
      <c r="A5821" t="s">
        <v>869</v>
      </c>
      <c r="B5821" t="s">
        <v>870</v>
      </c>
      <c r="C5821">
        <f>INDEX(Categories!C:C,MATCH(D5821,Categories!D:D,0))</f>
        <v>9</v>
      </c>
      <c r="D5821" s="88" t="s">
        <v>37</v>
      </c>
      <c r="E5821">
        <v>0</v>
      </c>
    </row>
    <row r="5822" spans="1:5" x14ac:dyDescent="0.4">
      <c r="A5822" t="s">
        <v>869</v>
      </c>
      <c r="B5822" t="s">
        <v>870</v>
      </c>
      <c r="C5822">
        <f>INDEX(Categories!C:C,MATCH(D5822,Categories!D:D,0))</f>
        <v>11</v>
      </c>
      <c r="D5822" s="88" t="s">
        <v>601</v>
      </c>
      <c r="E5822">
        <v>0</v>
      </c>
    </row>
    <row r="5823" spans="1:5" x14ac:dyDescent="0.4">
      <c r="A5823" t="s">
        <v>869</v>
      </c>
      <c r="B5823" t="s">
        <v>870</v>
      </c>
      <c r="C5823">
        <f>INDEX(Categories!C:C,MATCH(D5823,Categories!D:D,0))</f>
        <v>12</v>
      </c>
      <c r="D5823" s="88" t="s">
        <v>602</v>
      </c>
      <c r="E5823">
        <v>0</v>
      </c>
    </row>
    <row r="5824" spans="1:5" x14ac:dyDescent="0.4">
      <c r="A5824" t="s">
        <v>869</v>
      </c>
      <c r="B5824" t="s">
        <v>870</v>
      </c>
      <c r="C5824">
        <f>INDEX(Categories!C:C,MATCH(D5824,Categories!D:D,0))</f>
        <v>13</v>
      </c>
      <c r="D5824" s="88" t="s">
        <v>604</v>
      </c>
      <c r="E5824">
        <v>0</v>
      </c>
    </row>
    <row r="5825" spans="1:5" x14ac:dyDescent="0.4">
      <c r="A5825" t="s">
        <v>869</v>
      </c>
      <c r="B5825" t="s">
        <v>870</v>
      </c>
      <c r="C5825">
        <f>INDEX(Categories!C:C,MATCH(D5825,Categories!D:D,0))</f>
        <v>14</v>
      </c>
      <c r="D5825" s="88" t="s">
        <v>41</v>
      </c>
      <c r="E5825">
        <v>0</v>
      </c>
    </row>
    <row r="5826" spans="1:5" x14ac:dyDescent="0.4">
      <c r="A5826" t="s">
        <v>869</v>
      </c>
      <c r="B5826" t="s">
        <v>870</v>
      </c>
      <c r="C5826">
        <f>INDEX(Categories!C:C,MATCH(D5826,Categories!D:D,0))</f>
        <v>19</v>
      </c>
      <c r="D5826" s="88" t="s">
        <v>48</v>
      </c>
      <c r="E5826">
        <v>0</v>
      </c>
    </row>
    <row r="5827" spans="1:5" x14ac:dyDescent="0.4">
      <c r="A5827" t="s">
        <v>869</v>
      </c>
      <c r="B5827" t="s">
        <v>870</v>
      </c>
      <c r="C5827">
        <f>INDEX(Categories!C:C,MATCH(D5827,Categories!D:D,0))</f>
        <v>26</v>
      </c>
      <c r="D5827" s="88" t="s">
        <v>57</v>
      </c>
      <c r="E5827">
        <v>0</v>
      </c>
    </row>
    <row r="5828" spans="1:5" x14ac:dyDescent="0.4">
      <c r="A5828" t="s">
        <v>869</v>
      </c>
      <c r="B5828" t="s">
        <v>870</v>
      </c>
      <c r="C5828">
        <f>INDEX(Categories!C:C,MATCH(D5828,Categories!D:D,0))</f>
        <v>27</v>
      </c>
      <c r="D5828" s="88" t="s">
        <v>58</v>
      </c>
      <c r="E5828">
        <v>0</v>
      </c>
    </row>
    <row r="5829" spans="1:5" x14ac:dyDescent="0.4">
      <c r="A5829" t="s">
        <v>869</v>
      </c>
      <c r="B5829" t="s">
        <v>870</v>
      </c>
      <c r="C5829">
        <f>INDEX(Categories!C:C,MATCH(D5829,Categories!D:D,0))</f>
        <v>28</v>
      </c>
      <c r="D5829" s="88" t="s">
        <v>59</v>
      </c>
      <c r="E5829">
        <v>0</v>
      </c>
    </row>
    <row r="5830" spans="1:5" x14ac:dyDescent="0.4">
      <c r="A5830" t="s">
        <v>869</v>
      </c>
      <c r="B5830" t="s">
        <v>870</v>
      </c>
      <c r="C5830">
        <f>INDEX(Categories!C:C,MATCH(D5830,Categories!D:D,0))</f>
        <v>29</v>
      </c>
      <c r="D5830" s="88" t="s">
        <v>92</v>
      </c>
      <c r="E5830">
        <v>0</v>
      </c>
    </row>
    <row r="5831" spans="1:5" x14ac:dyDescent="0.4">
      <c r="A5831" t="s">
        <v>350</v>
      </c>
      <c r="B5831" t="s">
        <v>349</v>
      </c>
      <c r="C5831">
        <f>INDEX(Categories!C:C,MATCH(D5831,Categories!D:D,0))</f>
        <v>1</v>
      </c>
      <c r="D5831" s="88" t="s">
        <v>595</v>
      </c>
      <c r="E5831">
        <v>0</v>
      </c>
    </row>
    <row r="5832" spans="1:5" x14ac:dyDescent="0.4">
      <c r="A5832" t="s">
        <v>350</v>
      </c>
      <c r="B5832" t="s">
        <v>349</v>
      </c>
      <c r="C5832">
        <f>INDEX(Categories!C:C,MATCH(D5832,Categories!D:D,0))</f>
        <v>2</v>
      </c>
      <c r="D5832" s="88" t="s">
        <v>597</v>
      </c>
      <c r="E5832">
        <v>0</v>
      </c>
    </row>
    <row r="5833" spans="1:5" x14ac:dyDescent="0.4">
      <c r="A5833" t="s">
        <v>350</v>
      </c>
      <c r="B5833" t="s">
        <v>349</v>
      </c>
      <c r="C5833">
        <f>INDEX(Categories!C:C,MATCH(D5833,Categories!D:D,0))</f>
        <v>3</v>
      </c>
      <c r="D5833" s="88" t="s">
        <v>30</v>
      </c>
      <c r="E5833">
        <v>0</v>
      </c>
    </row>
    <row r="5834" spans="1:5" x14ac:dyDescent="0.4">
      <c r="A5834" t="s">
        <v>350</v>
      </c>
      <c r="B5834" t="s">
        <v>349</v>
      </c>
      <c r="C5834">
        <f>INDEX(Categories!C:C,MATCH(D5834,Categories!D:D,0))</f>
        <v>4</v>
      </c>
      <c r="D5834" s="88" t="s">
        <v>31</v>
      </c>
      <c r="E5834">
        <v>1000</v>
      </c>
    </row>
    <row r="5835" spans="1:5" x14ac:dyDescent="0.4">
      <c r="A5835" t="s">
        <v>350</v>
      </c>
      <c r="B5835" t="s">
        <v>349</v>
      </c>
      <c r="C5835">
        <f>INDEX(Categories!C:C,MATCH(D5835,Categories!D:D,0))</f>
        <v>6</v>
      </c>
      <c r="D5835" s="88" t="s">
        <v>34</v>
      </c>
      <c r="E5835">
        <v>0</v>
      </c>
    </row>
    <row r="5836" spans="1:5" x14ac:dyDescent="0.4">
      <c r="A5836" t="s">
        <v>350</v>
      </c>
      <c r="B5836" t="s">
        <v>349</v>
      </c>
      <c r="C5836">
        <f>INDEX(Categories!C:C,MATCH(D5836,Categories!D:D,0))</f>
        <v>7</v>
      </c>
      <c r="D5836" s="88" t="s">
        <v>35</v>
      </c>
      <c r="E5836">
        <v>8000</v>
      </c>
    </row>
    <row r="5837" spans="1:5" x14ac:dyDescent="0.4">
      <c r="A5837" t="s">
        <v>350</v>
      </c>
      <c r="B5837" t="s">
        <v>349</v>
      </c>
      <c r="C5837">
        <f>INDEX(Categories!C:C,MATCH(D5837,Categories!D:D,0))</f>
        <v>10</v>
      </c>
      <c r="D5837" s="88" t="s">
        <v>38</v>
      </c>
      <c r="E5837">
        <v>5000</v>
      </c>
    </row>
    <row r="5838" spans="1:5" x14ac:dyDescent="0.4">
      <c r="A5838" t="s">
        <v>350</v>
      </c>
      <c r="B5838" t="s">
        <v>349</v>
      </c>
      <c r="C5838">
        <f>INDEX(Categories!C:C,MATCH(D5838,Categories!D:D,0))</f>
        <v>15</v>
      </c>
      <c r="D5838" s="88" t="s">
        <v>42</v>
      </c>
      <c r="E5838">
        <v>0</v>
      </c>
    </row>
    <row r="5839" spans="1:5" x14ac:dyDescent="0.4">
      <c r="A5839" t="s">
        <v>350</v>
      </c>
      <c r="B5839" t="s">
        <v>349</v>
      </c>
      <c r="C5839">
        <f>INDEX(Categories!C:C,MATCH(D5839,Categories!D:D,0))</f>
        <v>16</v>
      </c>
      <c r="D5839" s="88" t="s">
        <v>45</v>
      </c>
      <c r="E5839">
        <v>0</v>
      </c>
    </row>
    <row r="5840" spans="1:5" x14ac:dyDescent="0.4">
      <c r="A5840" t="s">
        <v>350</v>
      </c>
      <c r="B5840" t="s">
        <v>349</v>
      </c>
      <c r="C5840">
        <f>INDEX(Categories!C:C,MATCH(D5840,Categories!D:D,0))</f>
        <v>17</v>
      </c>
      <c r="D5840" s="88" t="s">
        <v>46</v>
      </c>
      <c r="E5840">
        <v>0</v>
      </c>
    </row>
    <row r="5841" spans="1:5" x14ac:dyDescent="0.4">
      <c r="A5841" t="s">
        <v>350</v>
      </c>
      <c r="B5841" t="s">
        <v>349</v>
      </c>
      <c r="C5841">
        <f>INDEX(Categories!C:C,MATCH(D5841,Categories!D:D,0))</f>
        <v>18</v>
      </c>
      <c r="D5841" s="88" t="s">
        <v>47</v>
      </c>
      <c r="E5841">
        <v>0</v>
      </c>
    </row>
    <row r="5842" spans="1:5" x14ac:dyDescent="0.4">
      <c r="A5842" t="s">
        <v>350</v>
      </c>
      <c r="B5842" t="s">
        <v>349</v>
      </c>
      <c r="C5842">
        <f>INDEX(Categories!C:C,MATCH(D5842,Categories!D:D,0))</f>
        <v>20</v>
      </c>
      <c r="D5842" s="88" t="s">
        <v>49</v>
      </c>
      <c r="E5842">
        <v>1000</v>
      </c>
    </row>
    <row r="5843" spans="1:5" x14ac:dyDescent="0.4">
      <c r="A5843" t="s">
        <v>350</v>
      </c>
      <c r="B5843" t="s">
        <v>349</v>
      </c>
      <c r="C5843">
        <f>INDEX(Categories!C:C,MATCH(D5843,Categories!D:D,0))</f>
        <v>21</v>
      </c>
      <c r="D5843" s="88" t="s">
        <v>50</v>
      </c>
      <c r="E5843">
        <v>0</v>
      </c>
    </row>
    <row r="5844" spans="1:5" x14ac:dyDescent="0.4">
      <c r="A5844" t="s">
        <v>350</v>
      </c>
      <c r="B5844" t="s">
        <v>349</v>
      </c>
      <c r="C5844">
        <f>INDEX(Categories!C:C,MATCH(D5844,Categories!D:D,0))</f>
        <v>22</v>
      </c>
      <c r="D5844" s="88" t="s">
        <v>51</v>
      </c>
      <c r="E5844">
        <v>0</v>
      </c>
    </row>
    <row r="5845" spans="1:5" x14ac:dyDescent="0.4">
      <c r="A5845" t="s">
        <v>350</v>
      </c>
      <c r="B5845" t="s">
        <v>349</v>
      </c>
      <c r="C5845">
        <f>INDEX(Categories!C:C,MATCH(D5845,Categories!D:D,0))</f>
        <v>23</v>
      </c>
      <c r="D5845" s="88" t="s">
        <v>52</v>
      </c>
      <c r="E5845">
        <v>0</v>
      </c>
    </row>
    <row r="5846" spans="1:5" x14ac:dyDescent="0.4">
      <c r="A5846" t="s">
        <v>350</v>
      </c>
      <c r="B5846" t="s">
        <v>349</v>
      </c>
      <c r="C5846">
        <f>INDEX(Categories!C:C,MATCH(D5846,Categories!D:D,0))</f>
        <v>24</v>
      </c>
      <c r="D5846" s="88" t="s">
        <v>53</v>
      </c>
      <c r="E5846">
        <v>0</v>
      </c>
    </row>
    <row r="5847" spans="1:5" x14ac:dyDescent="0.4">
      <c r="A5847" t="s">
        <v>350</v>
      </c>
      <c r="B5847" t="s">
        <v>349</v>
      </c>
      <c r="C5847">
        <f>INDEX(Categories!C:C,MATCH(D5847,Categories!D:D,0))</f>
        <v>25</v>
      </c>
      <c r="D5847" s="88" t="s">
        <v>56</v>
      </c>
      <c r="E5847">
        <v>0</v>
      </c>
    </row>
    <row r="5848" spans="1:5" x14ac:dyDescent="0.4">
      <c r="A5848" t="s">
        <v>350</v>
      </c>
      <c r="B5848" t="s">
        <v>349</v>
      </c>
      <c r="C5848">
        <f>INDEX(Categories!C:C,MATCH(D5848,Categories!D:D,0))</f>
        <v>5</v>
      </c>
      <c r="D5848" s="88" t="s">
        <v>32</v>
      </c>
      <c r="E5848">
        <v>7000</v>
      </c>
    </row>
    <row r="5849" spans="1:5" x14ac:dyDescent="0.4">
      <c r="A5849" t="s">
        <v>350</v>
      </c>
      <c r="B5849" t="s">
        <v>349</v>
      </c>
      <c r="C5849">
        <f>INDEX(Categories!C:C,MATCH(D5849,Categories!D:D,0))</f>
        <v>8</v>
      </c>
      <c r="D5849" s="88" t="s">
        <v>36</v>
      </c>
      <c r="E5849">
        <v>0</v>
      </c>
    </row>
    <row r="5850" spans="1:5" x14ac:dyDescent="0.4">
      <c r="A5850" t="s">
        <v>350</v>
      </c>
      <c r="B5850" t="s">
        <v>349</v>
      </c>
      <c r="C5850">
        <f>INDEX(Categories!C:C,MATCH(D5850,Categories!D:D,0))</f>
        <v>9</v>
      </c>
      <c r="D5850" s="88" t="s">
        <v>37</v>
      </c>
      <c r="E5850">
        <v>0</v>
      </c>
    </row>
    <row r="5851" spans="1:5" x14ac:dyDescent="0.4">
      <c r="A5851" t="s">
        <v>350</v>
      </c>
      <c r="B5851" t="s">
        <v>349</v>
      </c>
      <c r="C5851">
        <f>INDEX(Categories!C:C,MATCH(D5851,Categories!D:D,0))</f>
        <v>11</v>
      </c>
      <c r="D5851" s="88" t="s">
        <v>601</v>
      </c>
      <c r="E5851">
        <v>0</v>
      </c>
    </row>
    <row r="5852" spans="1:5" x14ac:dyDescent="0.4">
      <c r="A5852" t="s">
        <v>350</v>
      </c>
      <c r="B5852" t="s">
        <v>349</v>
      </c>
      <c r="C5852">
        <f>INDEX(Categories!C:C,MATCH(D5852,Categories!D:D,0))</f>
        <v>12</v>
      </c>
      <c r="D5852" s="88" t="s">
        <v>602</v>
      </c>
      <c r="E5852">
        <v>0</v>
      </c>
    </row>
    <row r="5853" spans="1:5" x14ac:dyDescent="0.4">
      <c r="A5853" t="s">
        <v>350</v>
      </c>
      <c r="B5853" t="s">
        <v>349</v>
      </c>
      <c r="C5853">
        <f>INDEX(Categories!C:C,MATCH(D5853,Categories!D:D,0))</f>
        <v>13</v>
      </c>
      <c r="D5853" s="88" t="s">
        <v>604</v>
      </c>
      <c r="E5853">
        <v>0</v>
      </c>
    </row>
    <row r="5854" spans="1:5" x14ac:dyDescent="0.4">
      <c r="A5854" t="s">
        <v>350</v>
      </c>
      <c r="B5854" t="s">
        <v>349</v>
      </c>
      <c r="C5854">
        <f>INDEX(Categories!C:C,MATCH(D5854,Categories!D:D,0))</f>
        <v>14</v>
      </c>
      <c r="D5854" s="88" t="s">
        <v>41</v>
      </c>
      <c r="E5854">
        <v>0</v>
      </c>
    </row>
    <row r="5855" spans="1:5" x14ac:dyDescent="0.4">
      <c r="A5855" t="s">
        <v>350</v>
      </c>
      <c r="B5855" t="s">
        <v>349</v>
      </c>
      <c r="C5855">
        <f>INDEX(Categories!C:C,MATCH(D5855,Categories!D:D,0))</f>
        <v>19</v>
      </c>
      <c r="D5855" s="88" t="s">
        <v>48</v>
      </c>
      <c r="E5855">
        <v>0</v>
      </c>
    </row>
    <row r="5856" spans="1:5" x14ac:dyDescent="0.4">
      <c r="A5856" t="s">
        <v>350</v>
      </c>
      <c r="B5856" t="s">
        <v>349</v>
      </c>
      <c r="C5856">
        <f>INDEX(Categories!C:C,MATCH(D5856,Categories!D:D,0))</f>
        <v>26</v>
      </c>
      <c r="D5856" s="88" t="s">
        <v>57</v>
      </c>
      <c r="E5856">
        <v>0</v>
      </c>
    </row>
    <row r="5857" spans="1:5" x14ac:dyDescent="0.4">
      <c r="A5857" t="s">
        <v>350</v>
      </c>
      <c r="B5857" t="s">
        <v>349</v>
      </c>
      <c r="C5857">
        <f>INDEX(Categories!C:C,MATCH(D5857,Categories!D:D,0))</f>
        <v>27</v>
      </c>
      <c r="D5857" s="88" t="s">
        <v>58</v>
      </c>
      <c r="E5857">
        <v>0</v>
      </c>
    </row>
    <row r="5858" spans="1:5" x14ac:dyDescent="0.4">
      <c r="A5858" t="s">
        <v>350</v>
      </c>
      <c r="B5858" t="s">
        <v>349</v>
      </c>
      <c r="C5858">
        <f>INDEX(Categories!C:C,MATCH(D5858,Categories!D:D,0))</f>
        <v>28</v>
      </c>
      <c r="D5858" s="88" t="s">
        <v>59</v>
      </c>
      <c r="E5858">
        <v>0</v>
      </c>
    </row>
    <row r="5859" spans="1:5" x14ac:dyDescent="0.4">
      <c r="A5859" t="s">
        <v>350</v>
      </c>
      <c r="B5859" t="s">
        <v>349</v>
      </c>
      <c r="C5859">
        <f>INDEX(Categories!C:C,MATCH(D5859,Categories!D:D,0))</f>
        <v>29</v>
      </c>
      <c r="D5859" s="88" t="s">
        <v>92</v>
      </c>
      <c r="E5859">
        <v>10000</v>
      </c>
    </row>
    <row r="5860" spans="1:5" x14ac:dyDescent="0.4">
      <c r="A5860" t="s">
        <v>871</v>
      </c>
      <c r="B5860" t="s">
        <v>872</v>
      </c>
      <c r="C5860">
        <f>INDEX(Categories!C:C,MATCH(D5860,Categories!D:D,0))</f>
        <v>1</v>
      </c>
      <c r="D5860" s="88" t="s">
        <v>595</v>
      </c>
      <c r="E5860">
        <v>0</v>
      </c>
    </row>
    <row r="5861" spans="1:5" x14ac:dyDescent="0.4">
      <c r="A5861" t="s">
        <v>871</v>
      </c>
      <c r="B5861" t="s">
        <v>872</v>
      </c>
      <c r="C5861">
        <f>INDEX(Categories!C:C,MATCH(D5861,Categories!D:D,0))</f>
        <v>2</v>
      </c>
      <c r="D5861" s="88" t="s">
        <v>597</v>
      </c>
      <c r="E5861">
        <v>0</v>
      </c>
    </row>
    <row r="5862" spans="1:5" x14ac:dyDescent="0.4">
      <c r="A5862" t="s">
        <v>871</v>
      </c>
      <c r="B5862" t="s">
        <v>872</v>
      </c>
      <c r="C5862">
        <f>INDEX(Categories!C:C,MATCH(D5862,Categories!D:D,0))</f>
        <v>3</v>
      </c>
      <c r="D5862" s="88" t="s">
        <v>30</v>
      </c>
      <c r="E5862">
        <v>0</v>
      </c>
    </row>
    <row r="5863" spans="1:5" x14ac:dyDescent="0.4">
      <c r="A5863" t="s">
        <v>871</v>
      </c>
      <c r="B5863" t="s">
        <v>872</v>
      </c>
      <c r="C5863">
        <f>INDEX(Categories!C:C,MATCH(D5863,Categories!D:D,0))</f>
        <v>4</v>
      </c>
      <c r="D5863" s="88" t="s">
        <v>31</v>
      </c>
      <c r="E5863">
        <v>300</v>
      </c>
    </row>
    <row r="5864" spans="1:5" x14ac:dyDescent="0.4">
      <c r="A5864" t="s">
        <v>871</v>
      </c>
      <c r="B5864" t="s">
        <v>872</v>
      </c>
      <c r="C5864">
        <f>INDEX(Categories!C:C,MATCH(D5864,Categories!D:D,0))</f>
        <v>6</v>
      </c>
      <c r="D5864" s="88" t="s">
        <v>34</v>
      </c>
      <c r="E5864">
        <v>0</v>
      </c>
    </row>
    <row r="5865" spans="1:5" x14ac:dyDescent="0.4">
      <c r="A5865" t="s">
        <v>871</v>
      </c>
      <c r="B5865" t="s">
        <v>872</v>
      </c>
      <c r="C5865">
        <f>INDEX(Categories!C:C,MATCH(D5865,Categories!D:D,0))</f>
        <v>7</v>
      </c>
      <c r="D5865" s="88" t="s">
        <v>35</v>
      </c>
      <c r="E5865">
        <v>501</v>
      </c>
    </row>
    <row r="5866" spans="1:5" x14ac:dyDescent="0.4">
      <c r="A5866" t="s">
        <v>871</v>
      </c>
      <c r="B5866" t="s">
        <v>872</v>
      </c>
      <c r="C5866">
        <f>INDEX(Categories!C:C,MATCH(D5866,Categories!D:D,0))</f>
        <v>10</v>
      </c>
      <c r="D5866" s="88" t="s">
        <v>38</v>
      </c>
      <c r="E5866">
        <v>2944</v>
      </c>
    </row>
    <row r="5867" spans="1:5" x14ac:dyDescent="0.4">
      <c r="A5867" t="s">
        <v>871</v>
      </c>
      <c r="B5867" t="s">
        <v>872</v>
      </c>
      <c r="C5867">
        <f>INDEX(Categories!C:C,MATCH(D5867,Categories!D:D,0))</f>
        <v>15</v>
      </c>
      <c r="D5867" s="88" t="s">
        <v>42</v>
      </c>
      <c r="E5867">
        <v>0</v>
      </c>
    </row>
    <row r="5868" spans="1:5" x14ac:dyDescent="0.4">
      <c r="A5868" t="s">
        <v>871</v>
      </c>
      <c r="B5868" t="s">
        <v>872</v>
      </c>
      <c r="C5868">
        <f>INDEX(Categories!C:C,MATCH(D5868,Categories!D:D,0))</f>
        <v>16</v>
      </c>
      <c r="D5868" s="88" t="s">
        <v>45</v>
      </c>
      <c r="E5868">
        <v>600</v>
      </c>
    </row>
    <row r="5869" spans="1:5" x14ac:dyDescent="0.4">
      <c r="A5869" t="s">
        <v>871</v>
      </c>
      <c r="B5869" t="s">
        <v>872</v>
      </c>
      <c r="C5869">
        <f>INDEX(Categories!C:C,MATCH(D5869,Categories!D:D,0))</f>
        <v>17</v>
      </c>
      <c r="D5869" s="88" t="s">
        <v>46</v>
      </c>
      <c r="E5869">
        <v>0</v>
      </c>
    </row>
    <row r="5870" spans="1:5" x14ac:dyDescent="0.4">
      <c r="A5870" t="s">
        <v>871</v>
      </c>
      <c r="B5870" t="s">
        <v>872</v>
      </c>
      <c r="C5870">
        <f>INDEX(Categories!C:C,MATCH(D5870,Categories!D:D,0))</f>
        <v>18</v>
      </c>
      <c r="D5870" s="88" t="s">
        <v>47</v>
      </c>
      <c r="E5870">
        <v>0</v>
      </c>
    </row>
    <row r="5871" spans="1:5" x14ac:dyDescent="0.4">
      <c r="A5871" t="s">
        <v>871</v>
      </c>
      <c r="B5871" t="s">
        <v>872</v>
      </c>
      <c r="C5871">
        <f>INDEX(Categories!C:C,MATCH(D5871,Categories!D:D,0))</f>
        <v>20</v>
      </c>
      <c r="D5871" s="88" t="s">
        <v>49</v>
      </c>
      <c r="E5871">
        <v>234</v>
      </c>
    </row>
    <row r="5872" spans="1:5" x14ac:dyDescent="0.4">
      <c r="A5872" t="s">
        <v>871</v>
      </c>
      <c r="B5872" t="s">
        <v>872</v>
      </c>
      <c r="C5872">
        <f>INDEX(Categories!C:C,MATCH(D5872,Categories!D:D,0))</f>
        <v>21</v>
      </c>
      <c r="D5872" s="88" t="s">
        <v>50</v>
      </c>
      <c r="E5872">
        <v>0</v>
      </c>
    </row>
    <row r="5873" spans="1:5" x14ac:dyDescent="0.4">
      <c r="A5873" t="s">
        <v>871</v>
      </c>
      <c r="B5873" t="s">
        <v>872</v>
      </c>
      <c r="C5873">
        <f>INDEX(Categories!C:C,MATCH(D5873,Categories!D:D,0))</f>
        <v>22</v>
      </c>
      <c r="D5873" s="88" t="s">
        <v>51</v>
      </c>
      <c r="E5873">
        <v>0</v>
      </c>
    </row>
    <row r="5874" spans="1:5" x14ac:dyDescent="0.4">
      <c r="A5874" t="s">
        <v>871</v>
      </c>
      <c r="B5874" t="s">
        <v>872</v>
      </c>
      <c r="C5874">
        <f>INDEX(Categories!C:C,MATCH(D5874,Categories!D:D,0))</f>
        <v>23</v>
      </c>
      <c r="D5874" s="88" t="s">
        <v>52</v>
      </c>
      <c r="E5874">
        <v>0</v>
      </c>
    </row>
    <row r="5875" spans="1:5" x14ac:dyDescent="0.4">
      <c r="A5875" t="s">
        <v>871</v>
      </c>
      <c r="B5875" t="s">
        <v>872</v>
      </c>
      <c r="C5875">
        <f>INDEX(Categories!C:C,MATCH(D5875,Categories!D:D,0))</f>
        <v>24</v>
      </c>
      <c r="D5875" s="88" t="s">
        <v>53</v>
      </c>
      <c r="E5875">
        <v>0</v>
      </c>
    </row>
    <row r="5876" spans="1:5" x14ac:dyDescent="0.4">
      <c r="A5876" t="s">
        <v>871</v>
      </c>
      <c r="B5876" t="s">
        <v>872</v>
      </c>
      <c r="C5876">
        <f>INDEX(Categories!C:C,MATCH(D5876,Categories!D:D,0))</f>
        <v>25</v>
      </c>
      <c r="D5876" s="88" t="s">
        <v>56</v>
      </c>
      <c r="E5876">
        <v>0</v>
      </c>
    </row>
    <row r="5877" spans="1:5" x14ac:dyDescent="0.4">
      <c r="A5877" t="s">
        <v>871</v>
      </c>
      <c r="B5877" t="s">
        <v>872</v>
      </c>
      <c r="C5877">
        <f>INDEX(Categories!C:C,MATCH(D5877,Categories!D:D,0))</f>
        <v>5</v>
      </c>
      <c r="D5877" s="88" t="s">
        <v>32</v>
      </c>
      <c r="E5877">
        <v>12280</v>
      </c>
    </row>
    <row r="5878" spans="1:5" x14ac:dyDescent="0.4">
      <c r="A5878" t="s">
        <v>871</v>
      </c>
      <c r="B5878" t="s">
        <v>872</v>
      </c>
      <c r="C5878">
        <f>INDEX(Categories!C:C,MATCH(D5878,Categories!D:D,0))</f>
        <v>8</v>
      </c>
      <c r="D5878" s="88" t="s">
        <v>36</v>
      </c>
      <c r="E5878">
        <v>0</v>
      </c>
    </row>
    <row r="5879" spans="1:5" x14ac:dyDescent="0.4">
      <c r="A5879" t="s">
        <v>871</v>
      </c>
      <c r="B5879" t="s">
        <v>872</v>
      </c>
      <c r="C5879">
        <f>INDEX(Categories!C:C,MATCH(D5879,Categories!D:D,0))</f>
        <v>9</v>
      </c>
      <c r="D5879" s="88" t="s">
        <v>37</v>
      </c>
      <c r="E5879">
        <v>0</v>
      </c>
    </row>
    <row r="5880" spans="1:5" x14ac:dyDescent="0.4">
      <c r="A5880" t="s">
        <v>871</v>
      </c>
      <c r="B5880" t="s">
        <v>872</v>
      </c>
      <c r="C5880">
        <f>INDEX(Categories!C:C,MATCH(D5880,Categories!D:D,0))</f>
        <v>11</v>
      </c>
      <c r="D5880" s="88" t="s">
        <v>601</v>
      </c>
      <c r="E5880">
        <v>0</v>
      </c>
    </row>
    <row r="5881" spans="1:5" x14ac:dyDescent="0.4">
      <c r="A5881" t="s">
        <v>871</v>
      </c>
      <c r="B5881" t="s">
        <v>872</v>
      </c>
      <c r="C5881">
        <f>INDEX(Categories!C:C,MATCH(D5881,Categories!D:D,0))</f>
        <v>12</v>
      </c>
      <c r="D5881" s="88" t="s">
        <v>602</v>
      </c>
      <c r="E5881">
        <v>0</v>
      </c>
    </row>
    <row r="5882" spans="1:5" x14ac:dyDescent="0.4">
      <c r="A5882" t="s">
        <v>871</v>
      </c>
      <c r="B5882" t="s">
        <v>872</v>
      </c>
      <c r="C5882">
        <f>INDEX(Categories!C:C,MATCH(D5882,Categories!D:D,0))</f>
        <v>13</v>
      </c>
      <c r="D5882" s="88" t="s">
        <v>604</v>
      </c>
      <c r="E5882">
        <v>0</v>
      </c>
    </row>
    <row r="5883" spans="1:5" x14ac:dyDescent="0.4">
      <c r="A5883" t="s">
        <v>871</v>
      </c>
      <c r="B5883" t="s">
        <v>872</v>
      </c>
      <c r="C5883">
        <f>INDEX(Categories!C:C,MATCH(D5883,Categories!D:D,0))</f>
        <v>14</v>
      </c>
      <c r="D5883" s="88" t="s">
        <v>41</v>
      </c>
      <c r="E5883">
        <v>0</v>
      </c>
    </row>
    <row r="5884" spans="1:5" x14ac:dyDescent="0.4">
      <c r="A5884" t="s">
        <v>871</v>
      </c>
      <c r="B5884" t="s">
        <v>872</v>
      </c>
      <c r="C5884">
        <f>INDEX(Categories!C:C,MATCH(D5884,Categories!D:D,0))</f>
        <v>19</v>
      </c>
      <c r="D5884" s="88" t="s">
        <v>48</v>
      </c>
      <c r="E5884">
        <v>0</v>
      </c>
    </row>
    <row r="5885" spans="1:5" x14ac:dyDescent="0.4">
      <c r="A5885" t="s">
        <v>871</v>
      </c>
      <c r="B5885" t="s">
        <v>872</v>
      </c>
      <c r="C5885">
        <f>INDEX(Categories!C:C,MATCH(D5885,Categories!D:D,0))</f>
        <v>26</v>
      </c>
      <c r="D5885" s="88" t="s">
        <v>57</v>
      </c>
      <c r="E5885">
        <v>0</v>
      </c>
    </row>
    <row r="5886" spans="1:5" x14ac:dyDescent="0.4">
      <c r="A5886" t="s">
        <v>871</v>
      </c>
      <c r="B5886" t="s">
        <v>872</v>
      </c>
      <c r="C5886">
        <f>INDEX(Categories!C:C,MATCH(D5886,Categories!D:D,0))</f>
        <v>27</v>
      </c>
      <c r="D5886" s="88" t="s">
        <v>58</v>
      </c>
      <c r="E5886">
        <v>0</v>
      </c>
    </row>
    <row r="5887" spans="1:5" x14ac:dyDescent="0.4">
      <c r="A5887" t="s">
        <v>871</v>
      </c>
      <c r="B5887" t="s">
        <v>872</v>
      </c>
      <c r="C5887">
        <f>INDEX(Categories!C:C,MATCH(D5887,Categories!D:D,0))</f>
        <v>28</v>
      </c>
      <c r="D5887" s="88" t="s">
        <v>59</v>
      </c>
      <c r="E5887">
        <v>0</v>
      </c>
    </row>
    <row r="5888" spans="1:5" x14ac:dyDescent="0.4">
      <c r="A5888" t="s">
        <v>871</v>
      </c>
      <c r="B5888" t="s">
        <v>872</v>
      </c>
      <c r="C5888">
        <f>INDEX(Categories!C:C,MATCH(D5888,Categories!D:D,0))</f>
        <v>29</v>
      </c>
      <c r="D5888" s="88" t="s">
        <v>92</v>
      </c>
      <c r="E5888">
        <v>0</v>
      </c>
    </row>
    <row r="5889" spans="1:5" x14ac:dyDescent="0.4">
      <c r="A5889" t="s">
        <v>352</v>
      </c>
      <c r="B5889" t="s">
        <v>351</v>
      </c>
      <c r="C5889">
        <f>INDEX(Categories!C:C,MATCH(D5889,Categories!D:D,0))</f>
        <v>1</v>
      </c>
      <c r="D5889" s="88" t="s">
        <v>595</v>
      </c>
      <c r="E5889">
        <v>0</v>
      </c>
    </row>
    <row r="5890" spans="1:5" x14ac:dyDescent="0.4">
      <c r="A5890" t="s">
        <v>352</v>
      </c>
      <c r="B5890" t="s">
        <v>351</v>
      </c>
      <c r="C5890">
        <f>INDEX(Categories!C:C,MATCH(D5890,Categories!D:D,0))</f>
        <v>2</v>
      </c>
      <c r="D5890" s="88" t="s">
        <v>597</v>
      </c>
      <c r="E5890">
        <v>0</v>
      </c>
    </row>
    <row r="5891" spans="1:5" x14ac:dyDescent="0.4">
      <c r="A5891" t="s">
        <v>352</v>
      </c>
      <c r="B5891" t="s">
        <v>351</v>
      </c>
      <c r="C5891">
        <f>INDEX(Categories!C:C,MATCH(D5891,Categories!D:D,0))</f>
        <v>3</v>
      </c>
      <c r="D5891" s="88" t="s">
        <v>30</v>
      </c>
      <c r="E5891">
        <v>0</v>
      </c>
    </row>
    <row r="5892" spans="1:5" x14ac:dyDescent="0.4">
      <c r="A5892" t="s">
        <v>352</v>
      </c>
      <c r="B5892" t="s">
        <v>351</v>
      </c>
      <c r="C5892">
        <f>INDEX(Categories!C:C,MATCH(D5892,Categories!D:D,0))</f>
        <v>4</v>
      </c>
      <c r="D5892" s="88" t="s">
        <v>31</v>
      </c>
      <c r="E5892">
        <v>0</v>
      </c>
    </row>
    <row r="5893" spans="1:5" x14ac:dyDescent="0.4">
      <c r="A5893" t="s">
        <v>352</v>
      </c>
      <c r="B5893" t="s">
        <v>351</v>
      </c>
      <c r="C5893">
        <f>INDEX(Categories!C:C,MATCH(D5893,Categories!D:D,0))</f>
        <v>6</v>
      </c>
      <c r="D5893" s="88" t="s">
        <v>34</v>
      </c>
      <c r="E5893">
        <v>0</v>
      </c>
    </row>
    <row r="5894" spans="1:5" x14ac:dyDescent="0.4">
      <c r="A5894" t="s">
        <v>352</v>
      </c>
      <c r="B5894" t="s">
        <v>351</v>
      </c>
      <c r="C5894">
        <f>INDEX(Categories!C:C,MATCH(D5894,Categories!D:D,0))</f>
        <v>7</v>
      </c>
      <c r="D5894" s="88" t="s">
        <v>35</v>
      </c>
      <c r="E5894">
        <v>1400</v>
      </c>
    </row>
    <row r="5895" spans="1:5" x14ac:dyDescent="0.4">
      <c r="A5895" t="s">
        <v>352</v>
      </c>
      <c r="B5895" t="s">
        <v>351</v>
      </c>
      <c r="C5895">
        <f>INDEX(Categories!C:C,MATCH(D5895,Categories!D:D,0))</f>
        <v>10</v>
      </c>
      <c r="D5895" s="88" t="s">
        <v>38</v>
      </c>
      <c r="E5895">
        <v>1540</v>
      </c>
    </row>
    <row r="5896" spans="1:5" x14ac:dyDescent="0.4">
      <c r="A5896" t="s">
        <v>352</v>
      </c>
      <c r="B5896" t="s">
        <v>351</v>
      </c>
      <c r="C5896">
        <f>INDEX(Categories!C:C,MATCH(D5896,Categories!D:D,0))</f>
        <v>15</v>
      </c>
      <c r="D5896" s="88" t="s">
        <v>42</v>
      </c>
      <c r="E5896">
        <v>0</v>
      </c>
    </row>
    <row r="5897" spans="1:5" x14ac:dyDescent="0.4">
      <c r="A5897" t="s">
        <v>352</v>
      </c>
      <c r="B5897" t="s">
        <v>351</v>
      </c>
      <c r="C5897">
        <f>INDEX(Categories!C:C,MATCH(D5897,Categories!D:D,0))</f>
        <v>16</v>
      </c>
      <c r="D5897" s="88" t="s">
        <v>45</v>
      </c>
      <c r="E5897">
        <v>0</v>
      </c>
    </row>
    <row r="5898" spans="1:5" x14ac:dyDescent="0.4">
      <c r="A5898" t="s">
        <v>352</v>
      </c>
      <c r="B5898" t="s">
        <v>351</v>
      </c>
      <c r="C5898">
        <f>INDEX(Categories!C:C,MATCH(D5898,Categories!D:D,0))</f>
        <v>17</v>
      </c>
      <c r="D5898" s="88" t="s">
        <v>46</v>
      </c>
      <c r="E5898">
        <v>4400</v>
      </c>
    </row>
    <row r="5899" spans="1:5" x14ac:dyDescent="0.4">
      <c r="A5899" t="s">
        <v>352</v>
      </c>
      <c r="B5899" t="s">
        <v>351</v>
      </c>
      <c r="C5899">
        <f>INDEX(Categories!C:C,MATCH(D5899,Categories!D:D,0))</f>
        <v>18</v>
      </c>
      <c r="D5899" s="88" t="s">
        <v>47</v>
      </c>
      <c r="E5899">
        <v>0</v>
      </c>
    </row>
    <row r="5900" spans="1:5" x14ac:dyDescent="0.4">
      <c r="A5900" t="s">
        <v>352</v>
      </c>
      <c r="B5900" t="s">
        <v>351</v>
      </c>
      <c r="C5900">
        <f>INDEX(Categories!C:C,MATCH(D5900,Categories!D:D,0))</f>
        <v>20</v>
      </c>
      <c r="D5900" s="88" t="s">
        <v>49</v>
      </c>
      <c r="E5900">
        <v>0</v>
      </c>
    </row>
    <row r="5901" spans="1:5" x14ac:dyDescent="0.4">
      <c r="A5901" t="s">
        <v>352</v>
      </c>
      <c r="B5901" t="s">
        <v>351</v>
      </c>
      <c r="C5901">
        <f>INDEX(Categories!C:C,MATCH(D5901,Categories!D:D,0))</f>
        <v>21</v>
      </c>
      <c r="D5901" s="88" t="s">
        <v>50</v>
      </c>
      <c r="E5901">
        <v>0</v>
      </c>
    </row>
    <row r="5902" spans="1:5" x14ac:dyDescent="0.4">
      <c r="A5902" t="s">
        <v>352</v>
      </c>
      <c r="B5902" t="s">
        <v>351</v>
      </c>
      <c r="C5902">
        <f>INDEX(Categories!C:C,MATCH(D5902,Categories!D:D,0))</f>
        <v>22</v>
      </c>
      <c r="D5902" s="88" t="s">
        <v>51</v>
      </c>
      <c r="E5902">
        <v>0</v>
      </c>
    </row>
    <row r="5903" spans="1:5" x14ac:dyDescent="0.4">
      <c r="A5903" t="s">
        <v>352</v>
      </c>
      <c r="B5903" t="s">
        <v>351</v>
      </c>
      <c r="C5903">
        <f>INDEX(Categories!C:C,MATCH(D5903,Categories!D:D,0))</f>
        <v>23</v>
      </c>
      <c r="D5903" s="88" t="s">
        <v>52</v>
      </c>
      <c r="E5903">
        <v>0</v>
      </c>
    </row>
    <row r="5904" spans="1:5" x14ac:dyDescent="0.4">
      <c r="A5904" t="s">
        <v>352</v>
      </c>
      <c r="B5904" t="s">
        <v>351</v>
      </c>
      <c r="C5904">
        <f>INDEX(Categories!C:C,MATCH(D5904,Categories!D:D,0))</f>
        <v>24</v>
      </c>
      <c r="D5904" s="88" t="s">
        <v>53</v>
      </c>
      <c r="E5904">
        <v>0</v>
      </c>
    </row>
    <row r="5905" spans="1:5" x14ac:dyDescent="0.4">
      <c r="A5905" t="s">
        <v>352</v>
      </c>
      <c r="B5905" t="s">
        <v>351</v>
      </c>
      <c r="C5905">
        <f>INDEX(Categories!C:C,MATCH(D5905,Categories!D:D,0))</f>
        <v>25</v>
      </c>
      <c r="D5905" s="88" t="s">
        <v>56</v>
      </c>
      <c r="E5905">
        <v>0</v>
      </c>
    </row>
    <row r="5906" spans="1:5" x14ac:dyDescent="0.4">
      <c r="A5906" t="s">
        <v>352</v>
      </c>
      <c r="B5906" t="s">
        <v>351</v>
      </c>
      <c r="C5906">
        <f>INDEX(Categories!C:C,MATCH(D5906,Categories!D:D,0))</f>
        <v>5</v>
      </c>
      <c r="D5906" s="88" t="s">
        <v>32</v>
      </c>
      <c r="E5906">
        <v>8750</v>
      </c>
    </row>
    <row r="5907" spans="1:5" x14ac:dyDescent="0.4">
      <c r="A5907" t="s">
        <v>352</v>
      </c>
      <c r="B5907" t="s">
        <v>351</v>
      </c>
      <c r="C5907">
        <f>INDEX(Categories!C:C,MATCH(D5907,Categories!D:D,0))</f>
        <v>8</v>
      </c>
      <c r="D5907" s="88" t="s">
        <v>36</v>
      </c>
      <c r="E5907">
        <v>0</v>
      </c>
    </row>
    <row r="5908" spans="1:5" x14ac:dyDescent="0.4">
      <c r="A5908" t="s">
        <v>352</v>
      </c>
      <c r="B5908" t="s">
        <v>351</v>
      </c>
      <c r="C5908">
        <f>INDEX(Categories!C:C,MATCH(D5908,Categories!D:D,0))</f>
        <v>9</v>
      </c>
      <c r="D5908" s="88" t="s">
        <v>37</v>
      </c>
      <c r="E5908">
        <v>0</v>
      </c>
    </row>
    <row r="5909" spans="1:5" x14ac:dyDescent="0.4">
      <c r="A5909" t="s">
        <v>352</v>
      </c>
      <c r="B5909" t="s">
        <v>351</v>
      </c>
      <c r="C5909">
        <f>INDEX(Categories!C:C,MATCH(D5909,Categories!D:D,0))</f>
        <v>11</v>
      </c>
      <c r="D5909" s="88" t="s">
        <v>601</v>
      </c>
      <c r="E5909">
        <v>0</v>
      </c>
    </row>
    <row r="5910" spans="1:5" x14ac:dyDescent="0.4">
      <c r="A5910" t="s">
        <v>352</v>
      </c>
      <c r="B5910" t="s">
        <v>351</v>
      </c>
      <c r="C5910">
        <f>INDEX(Categories!C:C,MATCH(D5910,Categories!D:D,0))</f>
        <v>12</v>
      </c>
      <c r="D5910" s="88" t="s">
        <v>602</v>
      </c>
      <c r="E5910">
        <v>0</v>
      </c>
    </row>
    <row r="5911" spans="1:5" x14ac:dyDescent="0.4">
      <c r="A5911" t="s">
        <v>352</v>
      </c>
      <c r="B5911" t="s">
        <v>351</v>
      </c>
      <c r="C5911">
        <f>INDEX(Categories!C:C,MATCH(D5911,Categories!D:D,0))</f>
        <v>13</v>
      </c>
      <c r="D5911" s="88" t="s">
        <v>604</v>
      </c>
      <c r="E5911">
        <v>0</v>
      </c>
    </row>
    <row r="5912" spans="1:5" x14ac:dyDescent="0.4">
      <c r="A5912" t="s">
        <v>352</v>
      </c>
      <c r="B5912" t="s">
        <v>351</v>
      </c>
      <c r="C5912">
        <f>INDEX(Categories!C:C,MATCH(D5912,Categories!D:D,0))</f>
        <v>14</v>
      </c>
      <c r="D5912" s="88" t="s">
        <v>41</v>
      </c>
      <c r="E5912">
        <v>0</v>
      </c>
    </row>
    <row r="5913" spans="1:5" x14ac:dyDescent="0.4">
      <c r="A5913" t="s">
        <v>352</v>
      </c>
      <c r="B5913" t="s">
        <v>351</v>
      </c>
      <c r="C5913">
        <f>INDEX(Categories!C:C,MATCH(D5913,Categories!D:D,0))</f>
        <v>19</v>
      </c>
      <c r="D5913" s="88" t="s">
        <v>48</v>
      </c>
      <c r="E5913">
        <v>0</v>
      </c>
    </row>
    <row r="5914" spans="1:5" x14ac:dyDescent="0.4">
      <c r="A5914" t="s">
        <v>352</v>
      </c>
      <c r="B5914" t="s">
        <v>351</v>
      </c>
      <c r="C5914">
        <f>INDEX(Categories!C:C,MATCH(D5914,Categories!D:D,0))</f>
        <v>26</v>
      </c>
      <c r="D5914" s="88" t="s">
        <v>57</v>
      </c>
      <c r="E5914">
        <v>0</v>
      </c>
    </row>
    <row r="5915" spans="1:5" x14ac:dyDescent="0.4">
      <c r="A5915" t="s">
        <v>352</v>
      </c>
      <c r="B5915" t="s">
        <v>351</v>
      </c>
      <c r="C5915">
        <f>INDEX(Categories!C:C,MATCH(D5915,Categories!D:D,0))</f>
        <v>27</v>
      </c>
      <c r="D5915" s="88" t="s">
        <v>58</v>
      </c>
      <c r="E5915">
        <v>0</v>
      </c>
    </row>
    <row r="5916" spans="1:5" x14ac:dyDescent="0.4">
      <c r="A5916" t="s">
        <v>352</v>
      </c>
      <c r="B5916" t="s">
        <v>351</v>
      </c>
      <c r="C5916">
        <f>INDEX(Categories!C:C,MATCH(D5916,Categories!D:D,0))</f>
        <v>28</v>
      </c>
      <c r="D5916" s="88" t="s">
        <v>59</v>
      </c>
      <c r="E5916">
        <v>0</v>
      </c>
    </row>
    <row r="5917" spans="1:5" x14ac:dyDescent="0.4">
      <c r="A5917" t="s">
        <v>352</v>
      </c>
      <c r="B5917" t="s">
        <v>351</v>
      </c>
      <c r="C5917">
        <f>INDEX(Categories!C:C,MATCH(D5917,Categories!D:D,0))</f>
        <v>29</v>
      </c>
      <c r="D5917" s="88" t="s">
        <v>92</v>
      </c>
      <c r="E5917">
        <v>13456</v>
      </c>
    </row>
    <row r="5918" spans="1:5" x14ac:dyDescent="0.4">
      <c r="A5918" t="s">
        <v>873</v>
      </c>
      <c r="B5918" t="s">
        <v>874</v>
      </c>
      <c r="C5918">
        <f>INDEX(Categories!C:C,MATCH(D5918,Categories!D:D,0))</f>
        <v>1</v>
      </c>
      <c r="D5918" s="88" t="s">
        <v>595</v>
      </c>
      <c r="E5918">
        <v>124000</v>
      </c>
    </row>
    <row r="5919" spans="1:5" x14ac:dyDescent="0.4">
      <c r="A5919" t="s">
        <v>873</v>
      </c>
      <c r="B5919" t="s">
        <v>874</v>
      </c>
      <c r="C5919">
        <f>INDEX(Categories!C:C,MATCH(D5919,Categories!D:D,0))</f>
        <v>2</v>
      </c>
      <c r="D5919" s="88" t="s">
        <v>597</v>
      </c>
      <c r="E5919">
        <v>0</v>
      </c>
    </row>
    <row r="5920" spans="1:5" x14ac:dyDescent="0.4">
      <c r="A5920" t="s">
        <v>873</v>
      </c>
      <c r="B5920" t="s">
        <v>874</v>
      </c>
      <c r="C5920">
        <f>INDEX(Categories!C:C,MATCH(D5920,Categories!D:D,0))</f>
        <v>3</v>
      </c>
      <c r="D5920" s="88" t="s">
        <v>30</v>
      </c>
      <c r="E5920">
        <v>0</v>
      </c>
    </row>
    <row r="5921" spans="1:5" x14ac:dyDescent="0.4">
      <c r="A5921" t="s">
        <v>873</v>
      </c>
      <c r="B5921" t="s">
        <v>874</v>
      </c>
      <c r="C5921">
        <f>INDEX(Categories!C:C,MATCH(D5921,Categories!D:D,0))</f>
        <v>4</v>
      </c>
      <c r="D5921" s="88" t="s">
        <v>31</v>
      </c>
      <c r="E5921">
        <v>60000</v>
      </c>
    </row>
    <row r="5922" spans="1:5" x14ac:dyDescent="0.4">
      <c r="A5922" t="s">
        <v>873</v>
      </c>
      <c r="B5922" t="s">
        <v>874</v>
      </c>
      <c r="C5922">
        <f>INDEX(Categories!C:C,MATCH(D5922,Categories!D:D,0))</f>
        <v>6</v>
      </c>
      <c r="D5922" s="88" t="s">
        <v>34</v>
      </c>
      <c r="E5922">
        <v>0</v>
      </c>
    </row>
    <row r="5923" spans="1:5" x14ac:dyDescent="0.4">
      <c r="A5923" t="s">
        <v>873</v>
      </c>
      <c r="B5923" t="s">
        <v>874</v>
      </c>
      <c r="C5923">
        <f>INDEX(Categories!C:C,MATCH(D5923,Categories!D:D,0))</f>
        <v>7</v>
      </c>
      <c r="D5923" s="88" t="s">
        <v>35</v>
      </c>
      <c r="E5923">
        <v>0</v>
      </c>
    </row>
    <row r="5924" spans="1:5" x14ac:dyDescent="0.4">
      <c r="A5924" t="s">
        <v>873</v>
      </c>
      <c r="B5924" t="s">
        <v>874</v>
      </c>
      <c r="C5924">
        <f>INDEX(Categories!C:C,MATCH(D5924,Categories!D:D,0))</f>
        <v>10</v>
      </c>
      <c r="D5924" s="88" t="s">
        <v>38</v>
      </c>
      <c r="E5924">
        <v>0</v>
      </c>
    </row>
    <row r="5925" spans="1:5" x14ac:dyDescent="0.4">
      <c r="A5925" t="s">
        <v>873</v>
      </c>
      <c r="B5925" t="s">
        <v>874</v>
      </c>
      <c r="C5925">
        <f>INDEX(Categories!C:C,MATCH(D5925,Categories!D:D,0))</f>
        <v>15</v>
      </c>
      <c r="D5925" s="88" t="s">
        <v>42</v>
      </c>
      <c r="E5925">
        <v>0</v>
      </c>
    </row>
    <row r="5926" spans="1:5" x14ac:dyDescent="0.4">
      <c r="A5926" t="s">
        <v>873</v>
      </c>
      <c r="B5926" t="s">
        <v>874</v>
      </c>
      <c r="C5926">
        <f>INDEX(Categories!C:C,MATCH(D5926,Categories!D:D,0))</f>
        <v>16</v>
      </c>
      <c r="D5926" s="88" t="s">
        <v>45</v>
      </c>
      <c r="E5926">
        <v>30000</v>
      </c>
    </row>
    <row r="5927" spans="1:5" x14ac:dyDescent="0.4">
      <c r="A5927" t="s">
        <v>873</v>
      </c>
      <c r="B5927" t="s">
        <v>874</v>
      </c>
      <c r="C5927">
        <f>INDEX(Categories!C:C,MATCH(D5927,Categories!D:D,0))</f>
        <v>17</v>
      </c>
      <c r="D5927" s="88" t="s">
        <v>46</v>
      </c>
      <c r="E5927">
        <v>0</v>
      </c>
    </row>
    <row r="5928" spans="1:5" x14ac:dyDescent="0.4">
      <c r="A5928" t="s">
        <v>873</v>
      </c>
      <c r="B5928" t="s">
        <v>874</v>
      </c>
      <c r="C5928">
        <f>INDEX(Categories!C:C,MATCH(D5928,Categories!D:D,0))</f>
        <v>18</v>
      </c>
      <c r="D5928" s="88" t="s">
        <v>47</v>
      </c>
      <c r="E5928">
        <v>0</v>
      </c>
    </row>
    <row r="5929" spans="1:5" x14ac:dyDescent="0.4">
      <c r="A5929" t="s">
        <v>873</v>
      </c>
      <c r="B5929" t="s">
        <v>874</v>
      </c>
      <c r="C5929">
        <f>INDEX(Categories!C:C,MATCH(D5929,Categories!D:D,0))</f>
        <v>20</v>
      </c>
      <c r="D5929" s="88" t="s">
        <v>49</v>
      </c>
      <c r="E5929">
        <v>0</v>
      </c>
    </row>
    <row r="5930" spans="1:5" x14ac:dyDescent="0.4">
      <c r="A5930" t="s">
        <v>873</v>
      </c>
      <c r="B5930" t="s">
        <v>874</v>
      </c>
      <c r="C5930">
        <f>INDEX(Categories!C:C,MATCH(D5930,Categories!D:D,0))</f>
        <v>21</v>
      </c>
      <c r="D5930" s="88" t="s">
        <v>50</v>
      </c>
      <c r="E5930">
        <v>0</v>
      </c>
    </row>
    <row r="5931" spans="1:5" x14ac:dyDescent="0.4">
      <c r="A5931" t="s">
        <v>873</v>
      </c>
      <c r="B5931" t="s">
        <v>874</v>
      </c>
      <c r="C5931">
        <f>INDEX(Categories!C:C,MATCH(D5931,Categories!D:D,0))</f>
        <v>22</v>
      </c>
      <c r="D5931" s="88" t="s">
        <v>51</v>
      </c>
      <c r="E5931">
        <v>6000</v>
      </c>
    </row>
    <row r="5932" spans="1:5" x14ac:dyDescent="0.4">
      <c r="A5932" t="s">
        <v>873</v>
      </c>
      <c r="B5932" t="s">
        <v>874</v>
      </c>
      <c r="C5932">
        <f>INDEX(Categories!C:C,MATCH(D5932,Categories!D:D,0))</f>
        <v>23</v>
      </c>
      <c r="D5932" s="88" t="s">
        <v>52</v>
      </c>
      <c r="E5932">
        <v>0</v>
      </c>
    </row>
    <row r="5933" spans="1:5" x14ac:dyDescent="0.4">
      <c r="A5933" t="s">
        <v>873</v>
      </c>
      <c r="B5933" t="s">
        <v>874</v>
      </c>
      <c r="C5933">
        <f>INDEX(Categories!C:C,MATCH(D5933,Categories!D:D,0))</f>
        <v>24</v>
      </c>
      <c r="D5933" s="88" t="s">
        <v>53</v>
      </c>
      <c r="E5933">
        <v>0</v>
      </c>
    </row>
    <row r="5934" spans="1:5" x14ac:dyDescent="0.4">
      <c r="A5934" t="s">
        <v>873</v>
      </c>
      <c r="B5934" t="s">
        <v>874</v>
      </c>
      <c r="C5934">
        <f>INDEX(Categories!C:C,MATCH(D5934,Categories!D:D,0))</f>
        <v>25</v>
      </c>
      <c r="D5934" s="88" t="s">
        <v>56</v>
      </c>
      <c r="E5934">
        <v>0</v>
      </c>
    </row>
    <row r="5935" spans="1:5" x14ac:dyDescent="0.4">
      <c r="A5935" t="s">
        <v>873</v>
      </c>
      <c r="B5935" t="s">
        <v>874</v>
      </c>
      <c r="C5935">
        <f>INDEX(Categories!C:C,MATCH(D5935,Categories!D:D,0))</f>
        <v>5</v>
      </c>
      <c r="D5935" s="88" t="s">
        <v>32</v>
      </c>
      <c r="E5935">
        <v>15000</v>
      </c>
    </row>
    <row r="5936" spans="1:5" x14ac:dyDescent="0.4">
      <c r="A5936" t="s">
        <v>873</v>
      </c>
      <c r="B5936" t="s">
        <v>874</v>
      </c>
      <c r="C5936">
        <f>INDEX(Categories!C:C,MATCH(D5936,Categories!D:D,0))</f>
        <v>8</v>
      </c>
      <c r="D5936" s="88" t="s">
        <v>36</v>
      </c>
      <c r="E5936">
        <v>30000</v>
      </c>
    </row>
    <row r="5937" spans="1:5" x14ac:dyDescent="0.4">
      <c r="A5937" t="s">
        <v>873</v>
      </c>
      <c r="B5937" t="s">
        <v>874</v>
      </c>
      <c r="C5937">
        <f>INDEX(Categories!C:C,MATCH(D5937,Categories!D:D,0))</f>
        <v>9</v>
      </c>
      <c r="D5937" s="88" t="s">
        <v>37</v>
      </c>
      <c r="E5937">
        <v>0</v>
      </c>
    </row>
    <row r="5938" spans="1:5" x14ac:dyDescent="0.4">
      <c r="A5938" t="s">
        <v>873</v>
      </c>
      <c r="B5938" t="s">
        <v>874</v>
      </c>
      <c r="C5938">
        <f>INDEX(Categories!C:C,MATCH(D5938,Categories!D:D,0))</f>
        <v>11</v>
      </c>
      <c r="D5938" s="88" t="s">
        <v>601</v>
      </c>
      <c r="E5938">
        <v>0</v>
      </c>
    </row>
    <row r="5939" spans="1:5" x14ac:dyDescent="0.4">
      <c r="A5939" t="s">
        <v>873</v>
      </c>
      <c r="B5939" t="s">
        <v>874</v>
      </c>
      <c r="C5939">
        <f>INDEX(Categories!C:C,MATCH(D5939,Categories!D:D,0))</f>
        <v>12</v>
      </c>
      <c r="D5939" s="88" t="s">
        <v>602</v>
      </c>
      <c r="E5939">
        <v>0</v>
      </c>
    </row>
    <row r="5940" spans="1:5" x14ac:dyDescent="0.4">
      <c r="A5940" t="s">
        <v>873</v>
      </c>
      <c r="B5940" t="s">
        <v>874</v>
      </c>
      <c r="C5940">
        <f>INDEX(Categories!C:C,MATCH(D5940,Categories!D:D,0))</f>
        <v>13</v>
      </c>
      <c r="D5940" s="88" t="s">
        <v>604</v>
      </c>
      <c r="E5940">
        <v>0</v>
      </c>
    </row>
    <row r="5941" spans="1:5" x14ac:dyDescent="0.4">
      <c r="A5941" t="s">
        <v>873</v>
      </c>
      <c r="B5941" t="s">
        <v>874</v>
      </c>
      <c r="C5941">
        <f>INDEX(Categories!C:C,MATCH(D5941,Categories!D:D,0))</f>
        <v>14</v>
      </c>
      <c r="D5941" s="88" t="s">
        <v>41</v>
      </c>
      <c r="E5941">
        <v>0</v>
      </c>
    </row>
    <row r="5942" spans="1:5" x14ac:dyDescent="0.4">
      <c r="A5942" t="s">
        <v>873</v>
      </c>
      <c r="B5942" t="s">
        <v>874</v>
      </c>
      <c r="C5942">
        <f>INDEX(Categories!C:C,MATCH(D5942,Categories!D:D,0))</f>
        <v>19</v>
      </c>
      <c r="D5942" s="88" t="s">
        <v>48</v>
      </c>
      <c r="E5942">
        <v>0</v>
      </c>
    </row>
    <row r="5943" spans="1:5" x14ac:dyDescent="0.4">
      <c r="A5943" t="s">
        <v>873</v>
      </c>
      <c r="B5943" t="s">
        <v>874</v>
      </c>
      <c r="C5943">
        <f>INDEX(Categories!C:C,MATCH(D5943,Categories!D:D,0))</f>
        <v>26</v>
      </c>
      <c r="D5943" s="88" t="s">
        <v>57</v>
      </c>
      <c r="E5943">
        <v>0</v>
      </c>
    </row>
    <row r="5944" spans="1:5" x14ac:dyDescent="0.4">
      <c r="A5944" t="s">
        <v>873</v>
      </c>
      <c r="B5944" t="s">
        <v>874</v>
      </c>
      <c r="C5944">
        <f>INDEX(Categories!C:C,MATCH(D5944,Categories!D:D,0))</f>
        <v>27</v>
      </c>
      <c r="D5944" s="88" t="s">
        <v>58</v>
      </c>
      <c r="E5944">
        <v>0</v>
      </c>
    </row>
    <row r="5945" spans="1:5" x14ac:dyDescent="0.4">
      <c r="A5945" t="s">
        <v>873</v>
      </c>
      <c r="B5945" t="s">
        <v>874</v>
      </c>
      <c r="C5945">
        <f>INDEX(Categories!C:C,MATCH(D5945,Categories!D:D,0))</f>
        <v>28</v>
      </c>
      <c r="D5945" s="88" t="s">
        <v>59</v>
      </c>
      <c r="E5945">
        <v>0</v>
      </c>
    </row>
    <row r="5946" spans="1:5" x14ac:dyDescent="0.4">
      <c r="A5946" t="s">
        <v>873</v>
      </c>
      <c r="B5946" t="s">
        <v>874</v>
      </c>
      <c r="C5946">
        <f>INDEX(Categories!C:C,MATCH(D5946,Categories!D:D,0))</f>
        <v>29</v>
      </c>
      <c r="D5946" s="88" t="s">
        <v>92</v>
      </c>
      <c r="E5946">
        <v>0</v>
      </c>
    </row>
    <row r="5947" spans="1:5" x14ac:dyDescent="0.4">
      <c r="A5947" t="s">
        <v>356</v>
      </c>
      <c r="B5947" t="s">
        <v>355</v>
      </c>
      <c r="C5947">
        <f>INDEX(Categories!C:C,MATCH(D5947,Categories!D:D,0))</f>
        <v>1</v>
      </c>
      <c r="D5947" s="88" t="s">
        <v>595</v>
      </c>
      <c r="E5947">
        <v>24937</v>
      </c>
    </row>
    <row r="5948" spans="1:5" x14ac:dyDescent="0.4">
      <c r="A5948" t="s">
        <v>356</v>
      </c>
      <c r="B5948" t="s">
        <v>355</v>
      </c>
      <c r="C5948">
        <f>INDEX(Categories!C:C,MATCH(D5948,Categories!D:D,0))</f>
        <v>2</v>
      </c>
      <c r="D5948" s="88" t="s">
        <v>597</v>
      </c>
      <c r="E5948">
        <v>12277</v>
      </c>
    </row>
    <row r="5949" spans="1:5" x14ac:dyDescent="0.4">
      <c r="A5949" t="s">
        <v>356</v>
      </c>
      <c r="B5949" t="s">
        <v>355</v>
      </c>
      <c r="C5949">
        <f>INDEX(Categories!C:C,MATCH(D5949,Categories!D:D,0))</f>
        <v>3</v>
      </c>
      <c r="D5949" s="88" t="s">
        <v>30</v>
      </c>
      <c r="E5949">
        <v>1190</v>
      </c>
    </row>
    <row r="5950" spans="1:5" x14ac:dyDescent="0.4">
      <c r="A5950" t="s">
        <v>356</v>
      </c>
      <c r="B5950" t="s">
        <v>355</v>
      </c>
      <c r="C5950">
        <f>INDEX(Categories!C:C,MATCH(D5950,Categories!D:D,0))</f>
        <v>4</v>
      </c>
      <c r="D5950" s="88" t="s">
        <v>31</v>
      </c>
      <c r="E5950">
        <v>0</v>
      </c>
    </row>
    <row r="5951" spans="1:5" x14ac:dyDescent="0.4">
      <c r="A5951" t="s">
        <v>356</v>
      </c>
      <c r="B5951" t="s">
        <v>355</v>
      </c>
      <c r="C5951">
        <f>INDEX(Categories!C:C,MATCH(D5951,Categories!D:D,0))</f>
        <v>6</v>
      </c>
      <c r="D5951" s="88" t="s">
        <v>34</v>
      </c>
      <c r="E5951">
        <v>969</v>
      </c>
    </row>
    <row r="5952" spans="1:5" x14ac:dyDescent="0.4">
      <c r="A5952" t="s">
        <v>356</v>
      </c>
      <c r="B5952" t="s">
        <v>355</v>
      </c>
      <c r="C5952">
        <f>INDEX(Categories!C:C,MATCH(D5952,Categories!D:D,0))</f>
        <v>7</v>
      </c>
      <c r="D5952" s="88" t="s">
        <v>35</v>
      </c>
      <c r="E5952">
        <v>77673</v>
      </c>
    </row>
    <row r="5953" spans="1:5" x14ac:dyDescent="0.4">
      <c r="A5953" t="s">
        <v>356</v>
      </c>
      <c r="B5953" t="s">
        <v>355</v>
      </c>
      <c r="C5953">
        <f>INDEX(Categories!C:C,MATCH(D5953,Categories!D:D,0))</f>
        <v>10</v>
      </c>
      <c r="D5953" s="88" t="s">
        <v>38</v>
      </c>
      <c r="E5953">
        <v>45224</v>
      </c>
    </row>
    <row r="5954" spans="1:5" x14ac:dyDescent="0.4">
      <c r="A5954" t="s">
        <v>356</v>
      </c>
      <c r="B5954" t="s">
        <v>355</v>
      </c>
      <c r="C5954">
        <f>INDEX(Categories!C:C,MATCH(D5954,Categories!D:D,0))</f>
        <v>15</v>
      </c>
      <c r="D5954" s="88" t="s">
        <v>42</v>
      </c>
      <c r="E5954">
        <v>0</v>
      </c>
    </row>
    <row r="5955" spans="1:5" x14ac:dyDescent="0.4">
      <c r="A5955" t="s">
        <v>356</v>
      </c>
      <c r="B5955" t="s">
        <v>355</v>
      </c>
      <c r="C5955">
        <f>INDEX(Categories!C:C,MATCH(D5955,Categories!D:D,0))</f>
        <v>16</v>
      </c>
      <c r="D5955" s="88" t="s">
        <v>45</v>
      </c>
      <c r="E5955">
        <v>7105</v>
      </c>
    </row>
    <row r="5956" spans="1:5" x14ac:dyDescent="0.4">
      <c r="A5956" t="s">
        <v>356</v>
      </c>
      <c r="B5956" t="s">
        <v>355</v>
      </c>
      <c r="C5956">
        <f>INDEX(Categories!C:C,MATCH(D5956,Categories!D:D,0))</f>
        <v>17</v>
      </c>
      <c r="D5956" s="88" t="s">
        <v>46</v>
      </c>
      <c r="E5956">
        <v>0</v>
      </c>
    </row>
    <row r="5957" spans="1:5" x14ac:dyDescent="0.4">
      <c r="A5957" t="s">
        <v>356</v>
      </c>
      <c r="B5957" t="s">
        <v>355</v>
      </c>
      <c r="C5957">
        <f>INDEX(Categories!C:C,MATCH(D5957,Categories!D:D,0))</f>
        <v>18</v>
      </c>
      <c r="D5957" s="88" t="s">
        <v>47</v>
      </c>
      <c r="E5957">
        <v>0</v>
      </c>
    </row>
    <row r="5958" spans="1:5" x14ac:dyDescent="0.4">
      <c r="A5958" t="s">
        <v>356</v>
      </c>
      <c r="B5958" t="s">
        <v>355</v>
      </c>
      <c r="C5958">
        <f>INDEX(Categories!C:C,MATCH(D5958,Categories!D:D,0))</f>
        <v>20</v>
      </c>
      <c r="D5958" s="88" t="s">
        <v>49</v>
      </c>
      <c r="E5958">
        <v>0</v>
      </c>
    </row>
    <row r="5959" spans="1:5" x14ac:dyDescent="0.4">
      <c r="A5959" t="s">
        <v>356</v>
      </c>
      <c r="B5959" t="s">
        <v>355</v>
      </c>
      <c r="C5959">
        <f>INDEX(Categories!C:C,MATCH(D5959,Categories!D:D,0))</f>
        <v>21</v>
      </c>
      <c r="D5959" s="88" t="s">
        <v>50</v>
      </c>
      <c r="E5959">
        <v>0</v>
      </c>
    </row>
    <row r="5960" spans="1:5" x14ac:dyDescent="0.4">
      <c r="A5960" t="s">
        <v>356</v>
      </c>
      <c r="B5960" t="s">
        <v>355</v>
      </c>
      <c r="C5960">
        <f>INDEX(Categories!C:C,MATCH(D5960,Categories!D:D,0))</f>
        <v>22</v>
      </c>
      <c r="D5960" s="88" t="s">
        <v>51</v>
      </c>
      <c r="E5960">
        <v>0</v>
      </c>
    </row>
    <row r="5961" spans="1:5" x14ac:dyDescent="0.4">
      <c r="A5961" t="s">
        <v>356</v>
      </c>
      <c r="B5961" t="s">
        <v>355</v>
      </c>
      <c r="C5961">
        <f>INDEX(Categories!C:C,MATCH(D5961,Categories!D:D,0))</f>
        <v>23</v>
      </c>
      <c r="D5961" s="88" t="s">
        <v>52</v>
      </c>
      <c r="E5961">
        <v>0</v>
      </c>
    </row>
    <row r="5962" spans="1:5" x14ac:dyDescent="0.4">
      <c r="A5962" t="s">
        <v>356</v>
      </c>
      <c r="B5962" t="s">
        <v>355</v>
      </c>
      <c r="C5962">
        <f>INDEX(Categories!C:C,MATCH(D5962,Categories!D:D,0))</f>
        <v>24</v>
      </c>
      <c r="D5962" s="88" t="s">
        <v>53</v>
      </c>
      <c r="E5962">
        <v>0</v>
      </c>
    </row>
    <row r="5963" spans="1:5" x14ac:dyDescent="0.4">
      <c r="A5963" t="s">
        <v>356</v>
      </c>
      <c r="B5963" t="s">
        <v>355</v>
      </c>
      <c r="C5963">
        <f>INDEX(Categories!C:C,MATCH(D5963,Categories!D:D,0))</f>
        <v>25</v>
      </c>
      <c r="D5963" s="88" t="s">
        <v>56</v>
      </c>
      <c r="E5963">
        <v>0</v>
      </c>
    </row>
    <row r="5964" spans="1:5" x14ac:dyDescent="0.4">
      <c r="A5964" t="s">
        <v>356</v>
      </c>
      <c r="B5964" t="s">
        <v>355</v>
      </c>
      <c r="C5964">
        <f>INDEX(Categories!C:C,MATCH(D5964,Categories!D:D,0))</f>
        <v>5</v>
      </c>
      <c r="D5964" s="88" t="s">
        <v>32</v>
      </c>
      <c r="E5964">
        <v>125168</v>
      </c>
    </row>
    <row r="5965" spans="1:5" x14ac:dyDescent="0.4">
      <c r="A5965" t="s">
        <v>356</v>
      </c>
      <c r="B5965" t="s">
        <v>355</v>
      </c>
      <c r="C5965">
        <f>INDEX(Categories!C:C,MATCH(D5965,Categories!D:D,0))</f>
        <v>8</v>
      </c>
      <c r="D5965" s="88" t="s">
        <v>36</v>
      </c>
      <c r="E5965">
        <v>18423</v>
      </c>
    </row>
    <row r="5966" spans="1:5" x14ac:dyDescent="0.4">
      <c r="A5966" t="s">
        <v>356</v>
      </c>
      <c r="B5966" t="s">
        <v>355</v>
      </c>
      <c r="C5966">
        <f>INDEX(Categories!C:C,MATCH(D5966,Categories!D:D,0))</f>
        <v>9</v>
      </c>
      <c r="D5966" s="88" t="s">
        <v>37</v>
      </c>
      <c r="E5966">
        <v>0</v>
      </c>
    </row>
    <row r="5967" spans="1:5" x14ac:dyDescent="0.4">
      <c r="A5967" t="s">
        <v>356</v>
      </c>
      <c r="B5967" t="s">
        <v>355</v>
      </c>
      <c r="C5967">
        <f>INDEX(Categories!C:C,MATCH(D5967,Categories!D:D,0))</f>
        <v>11</v>
      </c>
      <c r="D5967" s="88" t="s">
        <v>601</v>
      </c>
      <c r="E5967">
        <v>3943</v>
      </c>
    </row>
    <row r="5968" spans="1:5" x14ac:dyDescent="0.4">
      <c r="A5968" t="s">
        <v>356</v>
      </c>
      <c r="B5968" t="s">
        <v>355</v>
      </c>
      <c r="C5968">
        <f>INDEX(Categories!C:C,MATCH(D5968,Categories!D:D,0))</f>
        <v>12</v>
      </c>
      <c r="D5968" s="88" t="s">
        <v>602</v>
      </c>
      <c r="E5968">
        <v>0</v>
      </c>
    </row>
    <row r="5969" spans="1:5" x14ac:dyDescent="0.4">
      <c r="A5969" t="s">
        <v>356</v>
      </c>
      <c r="B5969" t="s">
        <v>355</v>
      </c>
      <c r="C5969">
        <f>INDEX(Categories!C:C,MATCH(D5969,Categories!D:D,0))</f>
        <v>13</v>
      </c>
      <c r="D5969" s="88" t="s">
        <v>604</v>
      </c>
      <c r="E5969">
        <v>23046</v>
      </c>
    </row>
    <row r="5970" spans="1:5" x14ac:dyDescent="0.4">
      <c r="A5970" t="s">
        <v>356</v>
      </c>
      <c r="B5970" t="s">
        <v>355</v>
      </c>
      <c r="C5970">
        <f>INDEX(Categories!C:C,MATCH(D5970,Categories!D:D,0))</f>
        <v>14</v>
      </c>
      <c r="D5970" s="88" t="s">
        <v>41</v>
      </c>
      <c r="E5970">
        <v>0</v>
      </c>
    </row>
    <row r="5971" spans="1:5" x14ac:dyDescent="0.4">
      <c r="A5971" t="s">
        <v>356</v>
      </c>
      <c r="B5971" t="s">
        <v>355</v>
      </c>
      <c r="C5971">
        <f>INDEX(Categories!C:C,MATCH(D5971,Categories!D:D,0))</f>
        <v>19</v>
      </c>
      <c r="D5971" s="88" t="s">
        <v>48</v>
      </c>
      <c r="E5971">
        <v>0</v>
      </c>
    </row>
    <row r="5972" spans="1:5" x14ac:dyDescent="0.4">
      <c r="A5972" t="s">
        <v>356</v>
      </c>
      <c r="B5972" t="s">
        <v>355</v>
      </c>
      <c r="C5972">
        <f>INDEX(Categories!C:C,MATCH(D5972,Categories!D:D,0))</f>
        <v>26</v>
      </c>
      <c r="D5972" s="88" t="s">
        <v>57</v>
      </c>
      <c r="E5972">
        <v>0</v>
      </c>
    </row>
    <row r="5973" spans="1:5" x14ac:dyDescent="0.4">
      <c r="A5973" t="s">
        <v>356</v>
      </c>
      <c r="B5973" t="s">
        <v>355</v>
      </c>
      <c r="C5973">
        <f>INDEX(Categories!C:C,MATCH(D5973,Categories!D:D,0))</f>
        <v>27</v>
      </c>
      <c r="D5973" s="88" t="s">
        <v>58</v>
      </c>
      <c r="E5973">
        <v>100000</v>
      </c>
    </row>
    <row r="5974" spans="1:5" x14ac:dyDescent="0.4">
      <c r="A5974" t="s">
        <v>356</v>
      </c>
      <c r="B5974" t="s">
        <v>355</v>
      </c>
      <c r="C5974">
        <f>INDEX(Categories!C:C,MATCH(D5974,Categories!D:D,0))</f>
        <v>28</v>
      </c>
      <c r="D5974" s="88" t="s">
        <v>59</v>
      </c>
      <c r="E5974">
        <v>0</v>
      </c>
    </row>
    <row r="5975" spans="1:5" x14ac:dyDescent="0.4">
      <c r="A5975" t="s">
        <v>356</v>
      </c>
      <c r="B5975" t="s">
        <v>355</v>
      </c>
      <c r="C5975">
        <f>INDEX(Categories!C:C,MATCH(D5975,Categories!D:D,0))</f>
        <v>29</v>
      </c>
      <c r="D5975" s="88" t="s">
        <v>92</v>
      </c>
      <c r="E5975">
        <v>494163</v>
      </c>
    </row>
    <row r="5976" spans="1:5" x14ac:dyDescent="0.4">
      <c r="A5976" t="s">
        <v>369</v>
      </c>
      <c r="B5976" t="s">
        <v>368</v>
      </c>
      <c r="C5976">
        <f>INDEX(Categories!C:C,MATCH(D5976,Categories!D:D,0))</f>
        <v>1</v>
      </c>
      <c r="D5976" s="88" t="s">
        <v>595</v>
      </c>
      <c r="E5976">
        <v>280000</v>
      </c>
    </row>
    <row r="5977" spans="1:5" x14ac:dyDescent="0.4">
      <c r="A5977" t="s">
        <v>369</v>
      </c>
      <c r="B5977" t="s">
        <v>368</v>
      </c>
      <c r="C5977">
        <f>INDEX(Categories!C:C,MATCH(D5977,Categories!D:D,0))</f>
        <v>2</v>
      </c>
      <c r="D5977" s="88" t="s">
        <v>597</v>
      </c>
      <c r="E5977">
        <v>8400</v>
      </c>
    </row>
    <row r="5978" spans="1:5" x14ac:dyDescent="0.4">
      <c r="A5978" t="s">
        <v>369</v>
      </c>
      <c r="B5978" t="s">
        <v>368</v>
      </c>
      <c r="C5978">
        <f>INDEX(Categories!C:C,MATCH(D5978,Categories!D:D,0))</f>
        <v>3</v>
      </c>
      <c r="D5978" s="88" t="s">
        <v>30</v>
      </c>
      <c r="E5978">
        <v>0</v>
      </c>
    </row>
    <row r="5979" spans="1:5" x14ac:dyDescent="0.4">
      <c r="A5979" t="s">
        <v>369</v>
      </c>
      <c r="B5979" t="s">
        <v>368</v>
      </c>
      <c r="C5979">
        <f>INDEX(Categories!C:C,MATCH(D5979,Categories!D:D,0))</f>
        <v>4</v>
      </c>
      <c r="D5979" s="88" t="s">
        <v>31</v>
      </c>
      <c r="E5979">
        <v>0</v>
      </c>
    </row>
    <row r="5980" spans="1:5" x14ac:dyDescent="0.4">
      <c r="A5980" t="s">
        <v>369</v>
      </c>
      <c r="B5980" t="s">
        <v>368</v>
      </c>
      <c r="C5980">
        <f>INDEX(Categories!C:C,MATCH(D5980,Categories!D:D,0))</f>
        <v>6</v>
      </c>
      <c r="D5980" s="88" t="s">
        <v>34</v>
      </c>
      <c r="E5980">
        <v>0</v>
      </c>
    </row>
    <row r="5981" spans="1:5" x14ac:dyDescent="0.4">
      <c r="A5981" t="s">
        <v>369</v>
      </c>
      <c r="B5981" t="s">
        <v>368</v>
      </c>
      <c r="C5981">
        <f>INDEX(Categories!C:C,MATCH(D5981,Categories!D:D,0))</f>
        <v>7</v>
      </c>
      <c r="D5981" s="88" t="s">
        <v>35</v>
      </c>
      <c r="E5981">
        <v>60000</v>
      </c>
    </row>
    <row r="5982" spans="1:5" x14ac:dyDescent="0.4">
      <c r="A5982" t="s">
        <v>369</v>
      </c>
      <c r="B5982" t="s">
        <v>368</v>
      </c>
      <c r="C5982">
        <f>INDEX(Categories!C:C,MATCH(D5982,Categories!D:D,0))</f>
        <v>10</v>
      </c>
      <c r="D5982" s="88" t="s">
        <v>38</v>
      </c>
      <c r="E5982">
        <v>85000</v>
      </c>
    </row>
    <row r="5983" spans="1:5" x14ac:dyDescent="0.4">
      <c r="A5983" t="s">
        <v>369</v>
      </c>
      <c r="B5983" t="s">
        <v>368</v>
      </c>
      <c r="C5983">
        <f>INDEX(Categories!C:C,MATCH(D5983,Categories!D:D,0))</f>
        <v>15</v>
      </c>
      <c r="D5983" s="88" t="s">
        <v>42</v>
      </c>
      <c r="E5983">
        <v>0</v>
      </c>
    </row>
    <row r="5984" spans="1:5" x14ac:dyDescent="0.4">
      <c r="A5984" t="s">
        <v>369</v>
      </c>
      <c r="B5984" t="s">
        <v>368</v>
      </c>
      <c r="C5984">
        <f>INDEX(Categories!C:C,MATCH(D5984,Categories!D:D,0))</f>
        <v>16</v>
      </c>
      <c r="D5984" s="88" t="s">
        <v>45</v>
      </c>
      <c r="E5984">
        <v>0</v>
      </c>
    </row>
    <row r="5985" spans="1:5" x14ac:dyDescent="0.4">
      <c r="A5985" t="s">
        <v>369</v>
      </c>
      <c r="B5985" t="s">
        <v>368</v>
      </c>
      <c r="C5985">
        <f>INDEX(Categories!C:C,MATCH(D5985,Categories!D:D,0))</f>
        <v>17</v>
      </c>
      <c r="D5985" s="88" t="s">
        <v>46</v>
      </c>
      <c r="E5985">
        <v>0</v>
      </c>
    </row>
    <row r="5986" spans="1:5" x14ac:dyDescent="0.4">
      <c r="A5986" t="s">
        <v>369</v>
      </c>
      <c r="B5986" t="s">
        <v>368</v>
      </c>
      <c r="C5986">
        <f>INDEX(Categories!C:C,MATCH(D5986,Categories!D:D,0))</f>
        <v>18</v>
      </c>
      <c r="D5986" s="88" t="s">
        <v>47</v>
      </c>
      <c r="E5986">
        <v>0</v>
      </c>
    </row>
    <row r="5987" spans="1:5" x14ac:dyDescent="0.4">
      <c r="A5987" t="s">
        <v>369</v>
      </c>
      <c r="B5987" t="s">
        <v>368</v>
      </c>
      <c r="C5987">
        <f>INDEX(Categories!C:C,MATCH(D5987,Categories!D:D,0))</f>
        <v>20</v>
      </c>
      <c r="D5987" s="88" t="s">
        <v>49</v>
      </c>
      <c r="E5987">
        <v>0</v>
      </c>
    </row>
    <row r="5988" spans="1:5" x14ac:dyDescent="0.4">
      <c r="A5988" t="s">
        <v>369</v>
      </c>
      <c r="B5988" t="s">
        <v>368</v>
      </c>
      <c r="C5988">
        <f>INDEX(Categories!C:C,MATCH(D5988,Categories!D:D,0))</f>
        <v>21</v>
      </c>
      <c r="D5988" s="88" t="s">
        <v>50</v>
      </c>
      <c r="E5988">
        <v>0</v>
      </c>
    </row>
    <row r="5989" spans="1:5" x14ac:dyDescent="0.4">
      <c r="A5989" t="s">
        <v>369</v>
      </c>
      <c r="B5989" t="s">
        <v>368</v>
      </c>
      <c r="C5989">
        <f>INDEX(Categories!C:C,MATCH(D5989,Categories!D:D,0))</f>
        <v>22</v>
      </c>
      <c r="D5989" s="88" t="s">
        <v>51</v>
      </c>
      <c r="E5989">
        <v>1150</v>
      </c>
    </row>
    <row r="5990" spans="1:5" x14ac:dyDescent="0.4">
      <c r="A5990" t="s">
        <v>369</v>
      </c>
      <c r="B5990" t="s">
        <v>368</v>
      </c>
      <c r="C5990">
        <f>INDEX(Categories!C:C,MATCH(D5990,Categories!D:D,0))</f>
        <v>23</v>
      </c>
      <c r="D5990" s="88" t="s">
        <v>52</v>
      </c>
      <c r="E5990">
        <v>0</v>
      </c>
    </row>
    <row r="5991" spans="1:5" x14ac:dyDescent="0.4">
      <c r="A5991" t="s">
        <v>369</v>
      </c>
      <c r="B5991" t="s">
        <v>368</v>
      </c>
      <c r="C5991">
        <f>INDEX(Categories!C:C,MATCH(D5991,Categories!D:D,0))</f>
        <v>24</v>
      </c>
      <c r="D5991" s="88" t="s">
        <v>53</v>
      </c>
      <c r="E5991">
        <v>0</v>
      </c>
    </row>
    <row r="5992" spans="1:5" x14ac:dyDescent="0.4">
      <c r="A5992" t="s">
        <v>369</v>
      </c>
      <c r="B5992" t="s">
        <v>368</v>
      </c>
      <c r="C5992">
        <f>INDEX(Categories!C:C,MATCH(D5992,Categories!D:D,0))</f>
        <v>25</v>
      </c>
      <c r="D5992" s="88" t="s">
        <v>56</v>
      </c>
      <c r="E5992">
        <v>0</v>
      </c>
    </row>
    <row r="5993" spans="1:5" x14ac:dyDescent="0.4">
      <c r="A5993" t="s">
        <v>369</v>
      </c>
      <c r="B5993" t="s">
        <v>368</v>
      </c>
      <c r="C5993">
        <f>INDEX(Categories!C:C,MATCH(D5993,Categories!D:D,0))</f>
        <v>5</v>
      </c>
      <c r="D5993" s="88" t="s">
        <v>32</v>
      </c>
      <c r="E5993">
        <v>6600</v>
      </c>
    </row>
    <row r="5994" spans="1:5" x14ac:dyDescent="0.4">
      <c r="A5994" t="s">
        <v>369</v>
      </c>
      <c r="B5994" t="s">
        <v>368</v>
      </c>
      <c r="C5994">
        <f>INDEX(Categories!C:C,MATCH(D5994,Categories!D:D,0))</f>
        <v>8</v>
      </c>
      <c r="D5994" s="88" t="s">
        <v>36</v>
      </c>
      <c r="E5994">
        <v>0</v>
      </c>
    </row>
    <row r="5995" spans="1:5" x14ac:dyDescent="0.4">
      <c r="A5995" t="s">
        <v>369</v>
      </c>
      <c r="B5995" t="s">
        <v>368</v>
      </c>
      <c r="C5995">
        <f>INDEX(Categories!C:C,MATCH(D5995,Categories!D:D,0))</f>
        <v>9</v>
      </c>
      <c r="D5995" s="88" t="s">
        <v>37</v>
      </c>
      <c r="E5995">
        <v>0</v>
      </c>
    </row>
    <row r="5996" spans="1:5" x14ac:dyDescent="0.4">
      <c r="A5996" t="s">
        <v>369</v>
      </c>
      <c r="B5996" t="s">
        <v>368</v>
      </c>
      <c r="C5996">
        <f>INDEX(Categories!C:C,MATCH(D5996,Categories!D:D,0))</f>
        <v>11</v>
      </c>
      <c r="D5996" s="88" t="s">
        <v>601</v>
      </c>
      <c r="E5996">
        <v>0</v>
      </c>
    </row>
    <row r="5997" spans="1:5" x14ac:dyDescent="0.4">
      <c r="A5997" t="s">
        <v>369</v>
      </c>
      <c r="B5997" t="s">
        <v>368</v>
      </c>
      <c r="C5997">
        <f>INDEX(Categories!C:C,MATCH(D5997,Categories!D:D,0))</f>
        <v>12</v>
      </c>
      <c r="D5997" s="88" t="s">
        <v>602</v>
      </c>
      <c r="E5997">
        <v>0</v>
      </c>
    </row>
    <row r="5998" spans="1:5" x14ac:dyDescent="0.4">
      <c r="A5998" t="s">
        <v>369</v>
      </c>
      <c r="B5998" t="s">
        <v>368</v>
      </c>
      <c r="C5998">
        <f>INDEX(Categories!C:C,MATCH(D5998,Categories!D:D,0))</f>
        <v>13</v>
      </c>
      <c r="D5998" s="88" t="s">
        <v>604</v>
      </c>
      <c r="E5998">
        <v>0</v>
      </c>
    </row>
    <row r="5999" spans="1:5" x14ac:dyDescent="0.4">
      <c r="A5999" t="s">
        <v>369</v>
      </c>
      <c r="B5999" t="s">
        <v>368</v>
      </c>
      <c r="C5999">
        <f>INDEX(Categories!C:C,MATCH(D5999,Categories!D:D,0))</f>
        <v>14</v>
      </c>
      <c r="D5999" s="88" t="s">
        <v>41</v>
      </c>
      <c r="E5999">
        <v>0</v>
      </c>
    </row>
    <row r="6000" spans="1:5" x14ac:dyDescent="0.4">
      <c r="A6000" t="s">
        <v>369</v>
      </c>
      <c r="B6000" t="s">
        <v>368</v>
      </c>
      <c r="C6000">
        <f>INDEX(Categories!C:C,MATCH(D6000,Categories!D:D,0))</f>
        <v>19</v>
      </c>
      <c r="D6000" s="88" t="s">
        <v>48</v>
      </c>
      <c r="E6000">
        <v>80000</v>
      </c>
    </row>
    <row r="6001" spans="1:5" x14ac:dyDescent="0.4">
      <c r="A6001" t="s">
        <v>369</v>
      </c>
      <c r="B6001" t="s">
        <v>368</v>
      </c>
      <c r="C6001">
        <f>INDEX(Categories!C:C,MATCH(D6001,Categories!D:D,0))</f>
        <v>26</v>
      </c>
      <c r="D6001" s="88" t="s">
        <v>57</v>
      </c>
      <c r="E6001">
        <v>0</v>
      </c>
    </row>
    <row r="6002" spans="1:5" x14ac:dyDescent="0.4">
      <c r="A6002" t="s">
        <v>369</v>
      </c>
      <c r="B6002" t="s">
        <v>368</v>
      </c>
      <c r="C6002">
        <f>INDEX(Categories!C:C,MATCH(D6002,Categories!D:D,0))</f>
        <v>27</v>
      </c>
      <c r="D6002" s="88" t="s">
        <v>58</v>
      </c>
      <c r="E6002">
        <v>0</v>
      </c>
    </row>
    <row r="6003" spans="1:5" x14ac:dyDescent="0.4">
      <c r="A6003" t="s">
        <v>369</v>
      </c>
      <c r="B6003" t="s">
        <v>368</v>
      </c>
      <c r="C6003">
        <f>INDEX(Categories!C:C,MATCH(D6003,Categories!D:D,0))</f>
        <v>28</v>
      </c>
      <c r="D6003" s="88" t="s">
        <v>59</v>
      </c>
      <c r="E6003">
        <v>0</v>
      </c>
    </row>
    <row r="6004" spans="1:5" x14ac:dyDescent="0.4">
      <c r="A6004" t="s">
        <v>369</v>
      </c>
      <c r="B6004" t="s">
        <v>368</v>
      </c>
      <c r="C6004">
        <f>INDEX(Categories!C:C,MATCH(D6004,Categories!D:D,0))</f>
        <v>29</v>
      </c>
      <c r="D6004" s="88" t="s">
        <v>92</v>
      </c>
      <c r="E6004">
        <v>25000</v>
      </c>
    </row>
    <row r="6005" spans="1:5" x14ac:dyDescent="0.4">
      <c r="A6005" t="s">
        <v>875</v>
      </c>
      <c r="B6005" t="s">
        <v>876</v>
      </c>
      <c r="C6005">
        <f>INDEX(Categories!C:C,MATCH(D6005,Categories!D:D,0))</f>
        <v>1</v>
      </c>
      <c r="D6005" s="88" t="s">
        <v>595</v>
      </c>
      <c r="E6005">
        <v>0</v>
      </c>
    </row>
    <row r="6006" spans="1:5" x14ac:dyDescent="0.4">
      <c r="A6006" t="s">
        <v>875</v>
      </c>
      <c r="B6006" t="s">
        <v>876</v>
      </c>
      <c r="C6006">
        <f>INDEX(Categories!C:C,MATCH(D6006,Categories!D:D,0))</f>
        <v>2</v>
      </c>
      <c r="D6006" s="88" t="s">
        <v>597</v>
      </c>
      <c r="E6006">
        <v>0</v>
      </c>
    </row>
    <row r="6007" spans="1:5" x14ac:dyDescent="0.4">
      <c r="A6007" t="s">
        <v>875</v>
      </c>
      <c r="B6007" t="s">
        <v>876</v>
      </c>
      <c r="C6007">
        <f>INDEX(Categories!C:C,MATCH(D6007,Categories!D:D,0))</f>
        <v>3</v>
      </c>
      <c r="D6007" s="88" t="s">
        <v>30</v>
      </c>
      <c r="E6007">
        <v>0</v>
      </c>
    </row>
    <row r="6008" spans="1:5" x14ac:dyDescent="0.4">
      <c r="A6008" t="s">
        <v>875</v>
      </c>
      <c r="B6008" t="s">
        <v>876</v>
      </c>
      <c r="C6008">
        <f>INDEX(Categories!C:C,MATCH(D6008,Categories!D:D,0))</f>
        <v>4</v>
      </c>
      <c r="D6008" s="88" t="s">
        <v>31</v>
      </c>
      <c r="E6008">
        <v>0</v>
      </c>
    </row>
    <row r="6009" spans="1:5" x14ac:dyDescent="0.4">
      <c r="A6009" t="s">
        <v>875</v>
      </c>
      <c r="B6009" t="s">
        <v>876</v>
      </c>
      <c r="C6009">
        <f>INDEX(Categories!C:C,MATCH(D6009,Categories!D:D,0))</f>
        <v>6</v>
      </c>
      <c r="D6009" s="88" t="s">
        <v>34</v>
      </c>
      <c r="E6009">
        <v>4902</v>
      </c>
    </row>
    <row r="6010" spans="1:5" x14ac:dyDescent="0.4">
      <c r="A6010" t="s">
        <v>875</v>
      </c>
      <c r="B6010" t="s">
        <v>876</v>
      </c>
      <c r="C6010">
        <f>INDEX(Categories!C:C,MATCH(D6010,Categories!D:D,0))</f>
        <v>7</v>
      </c>
      <c r="D6010" s="88" t="s">
        <v>35</v>
      </c>
      <c r="E6010">
        <v>48752</v>
      </c>
    </row>
    <row r="6011" spans="1:5" x14ac:dyDescent="0.4">
      <c r="A6011" t="s">
        <v>875</v>
      </c>
      <c r="B6011" t="s">
        <v>876</v>
      </c>
      <c r="C6011">
        <f>INDEX(Categories!C:C,MATCH(D6011,Categories!D:D,0))</f>
        <v>10</v>
      </c>
      <c r="D6011" s="88" t="s">
        <v>38</v>
      </c>
      <c r="E6011">
        <v>55662</v>
      </c>
    </row>
    <row r="6012" spans="1:5" x14ac:dyDescent="0.4">
      <c r="A6012" t="s">
        <v>875</v>
      </c>
      <c r="B6012" t="s">
        <v>876</v>
      </c>
      <c r="C6012">
        <f>INDEX(Categories!C:C,MATCH(D6012,Categories!D:D,0))</f>
        <v>15</v>
      </c>
      <c r="D6012" s="88" t="s">
        <v>42</v>
      </c>
      <c r="E6012">
        <v>0</v>
      </c>
    </row>
    <row r="6013" spans="1:5" x14ac:dyDescent="0.4">
      <c r="A6013" t="s">
        <v>875</v>
      </c>
      <c r="B6013" t="s">
        <v>876</v>
      </c>
      <c r="C6013">
        <f>INDEX(Categories!C:C,MATCH(D6013,Categories!D:D,0))</f>
        <v>16</v>
      </c>
      <c r="D6013" s="88" t="s">
        <v>45</v>
      </c>
      <c r="E6013">
        <v>15325</v>
      </c>
    </row>
    <row r="6014" spans="1:5" x14ac:dyDescent="0.4">
      <c r="A6014" t="s">
        <v>875</v>
      </c>
      <c r="B6014" t="s">
        <v>876</v>
      </c>
      <c r="C6014">
        <f>INDEX(Categories!C:C,MATCH(D6014,Categories!D:D,0))</f>
        <v>17</v>
      </c>
      <c r="D6014" s="88" t="s">
        <v>46</v>
      </c>
      <c r="E6014">
        <v>0</v>
      </c>
    </row>
    <row r="6015" spans="1:5" x14ac:dyDescent="0.4">
      <c r="A6015" t="s">
        <v>875</v>
      </c>
      <c r="B6015" t="s">
        <v>876</v>
      </c>
      <c r="C6015">
        <f>INDEX(Categories!C:C,MATCH(D6015,Categories!D:D,0))</f>
        <v>18</v>
      </c>
      <c r="D6015" s="88" t="s">
        <v>47</v>
      </c>
      <c r="E6015">
        <v>0</v>
      </c>
    </row>
    <row r="6016" spans="1:5" x14ac:dyDescent="0.4">
      <c r="A6016" t="s">
        <v>875</v>
      </c>
      <c r="B6016" t="s">
        <v>876</v>
      </c>
      <c r="C6016">
        <f>INDEX(Categories!C:C,MATCH(D6016,Categories!D:D,0))</f>
        <v>20</v>
      </c>
      <c r="D6016" s="88" t="s">
        <v>49</v>
      </c>
      <c r="E6016">
        <v>0</v>
      </c>
    </row>
    <row r="6017" spans="1:5" x14ac:dyDescent="0.4">
      <c r="A6017" t="s">
        <v>875</v>
      </c>
      <c r="B6017" t="s">
        <v>876</v>
      </c>
      <c r="C6017">
        <f>INDEX(Categories!C:C,MATCH(D6017,Categories!D:D,0))</f>
        <v>21</v>
      </c>
      <c r="D6017" s="88" t="s">
        <v>50</v>
      </c>
      <c r="E6017">
        <v>0</v>
      </c>
    </row>
    <row r="6018" spans="1:5" x14ac:dyDescent="0.4">
      <c r="A6018" t="s">
        <v>875</v>
      </c>
      <c r="B6018" t="s">
        <v>876</v>
      </c>
      <c r="C6018">
        <f>INDEX(Categories!C:C,MATCH(D6018,Categories!D:D,0))</f>
        <v>22</v>
      </c>
      <c r="D6018" s="88" t="s">
        <v>51</v>
      </c>
      <c r="E6018">
        <v>2963</v>
      </c>
    </row>
    <row r="6019" spans="1:5" x14ac:dyDescent="0.4">
      <c r="A6019" t="s">
        <v>875</v>
      </c>
      <c r="B6019" t="s">
        <v>876</v>
      </c>
      <c r="C6019">
        <f>INDEX(Categories!C:C,MATCH(D6019,Categories!D:D,0))</f>
        <v>23</v>
      </c>
      <c r="D6019" s="88" t="s">
        <v>52</v>
      </c>
      <c r="E6019">
        <v>0</v>
      </c>
    </row>
    <row r="6020" spans="1:5" x14ac:dyDescent="0.4">
      <c r="A6020" t="s">
        <v>875</v>
      </c>
      <c r="B6020" t="s">
        <v>876</v>
      </c>
      <c r="C6020">
        <f>INDEX(Categories!C:C,MATCH(D6020,Categories!D:D,0))</f>
        <v>24</v>
      </c>
      <c r="D6020" s="88" t="s">
        <v>53</v>
      </c>
      <c r="E6020">
        <v>0</v>
      </c>
    </row>
    <row r="6021" spans="1:5" x14ac:dyDescent="0.4">
      <c r="A6021" t="s">
        <v>875</v>
      </c>
      <c r="B6021" t="s">
        <v>876</v>
      </c>
      <c r="C6021">
        <f>INDEX(Categories!C:C,MATCH(D6021,Categories!D:D,0))</f>
        <v>25</v>
      </c>
      <c r="D6021" s="88" t="s">
        <v>56</v>
      </c>
      <c r="E6021">
        <v>0</v>
      </c>
    </row>
    <row r="6022" spans="1:5" x14ac:dyDescent="0.4">
      <c r="A6022" t="s">
        <v>875</v>
      </c>
      <c r="B6022" t="s">
        <v>876</v>
      </c>
      <c r="C6022">
        <f>INDEX(Categories!C:C,MATCH(D6022,Categories!D:D,0))</f>
        <v>5</v>
      </c>
      <c r="D6022" s="88" t="s">
        <v>32</v>
      </c>
      <c r="E6022">
        <v>12919</v>
      </c>
    </row>
    <row r="6023" spans="1:5" x14ac:dyDescent="0.4">
      <c r="A6023" t="s">
        <v>875</v>
      </c>
      <c r="B6023" t="s">
        <v>876</v>
      </c>
      <c r="C6023">
        <f>INDEX(Categories!C:C,MATCH(D6023,Categories!D:D,0))</f>
        <v>8</v>
      </c>
      <c r="D6023" s="88" t="s">
        <v>36</v>
      </c>
      <c r="E6023">
        <v>1784</v>
      </c>
    </row>
    <row r="6024" spans="1:5" x14ac:dyDescent="0.4">
      <c r="A6024" t="s">
        <v>875</v>
      </c>
      <c r="B6024" t="s">
        <v>876</v>
      </c>
      <c r="C6024">
        <f>INDEX(Categories!C:C,MATCH(D6024,Categories!D:D,0))</f>
        <v>9</v>
      </c>
      <c r="D6024" s="88" t="s">
        <v>37</v>
      </c>
      <c r="E6024">
        <v>0</v>
      </c>
    </row>
    <row r="6025" spans="1:5" x14ac:dyDescent="0.4">
      <c r="A6025" t="s">
        <v>875</v>
      </c>
      <c r="B6025" t="s">
        <v>876</v>
      </c>
      <c r="C6025">
        <f>INDEX(Categories!C:C,MATCH(D6025,Categories!D:D,0))</f>
        <v>11</v>
      </c>
      <c r="D6025" s="88" t="s">
        <v>601</v>
      </c>
      <c r="E6025">
        <v>1103</v>
      </c>
    </row>
    <row r="6026" spans="1:5" x14ac:dyDescent="0.4">
      <c r="A6026" t="s">
        <v>875</v>
      </c>
      <c r="B6026" t="s">
        <v>876</v>
      </c>
      <c r="C6026">
        <f>INDEX(Categories!C:C,MATCH(D6026,Categories!D:D,0))</f>
        <v>12</v>
      </c>
      <c r="D6026" s="88" t="s">
        <v>602</v>
      </c>
      <c r="E6026">
        <v>0</v>
      </c>
    </row>
    <row r="6027" spans="1:5" x14ac:dyDescent="0.4">
      <c r="A6027" t="s">
        <v>875</v>
      </c>
      <c r="B6027" t="s">
        <v>876</v>
      </c>
      <c r="C6027">
        <f>INDEX(Categories!C:C,MATCH(D6027,Categories!D:D,0))</f>
        <v>13</v>
      </c>
      <c r="D6027" s="88" t="s">
        <v>604</v>
      </c>
      <c r="E6027">
        <v>0</v>
      </c>
    </row>
    <row r="6028" spans="1:5" x14ac:dyDescent="0.4">
      <c r="A6028" t="s">
        <v>875</v>
      </c>
      <c r="B6028" t="s">
        <v>876</v>
      </c>
      <c r="C6028">
        <f>INDEX(Categories!C:C,MATCH(D6028,Categories!D:D,0))</f>
        <v>14</v>
      </c>
      <c r="D6028" s="88" t="s">
        <v>41</v>
      </c>
      <c r="E6028">
        <v>0</v>
      </c>
    </row>
    <row r="6029" spans="1:5" x14ac:dyDescent="0.4">
      <c r="A6029" t="s">
        <v>875</v>
      </c>
      <c r="B6029" t="s">
        <v>876</v>
      </c>
      <c r="C6029">
        <f>INDEX(Categories!C:C,MATCH(D6029,Categories!D:D,0))</f>
        <v>19</v>
      </c>
      <c r="D6029" s="88" t="s">
        <v>48</v>
      </c>
      <c r="E6029">
        <v>0</v>
      </c>
    </row>
    <row r="6030" spans="1:5" x14ac:dyDescent="0.4">
      <c r="A6030" t="s">
        <v>875</v>
      </c>
      <c r="B6030" t="s">
        <v>876</v>
      </c>
      <c r="C6030">
        <f>INDEX(Categories!C:C,MATCH(D6030,Categories!D:D,0))</f>
        <v>26</v>
      </c>
      <c r="D6030" s="88" t="s">
        <v>57</v>
      </c>
      <c r="E6030">
        <v>0</v>
      </c>
    </row>
    <row r="6031" spans="1:5" x14ac:dyDescent="0.4">
      <c r="A6031" t="s">
        <v>875</v>
      </c>
      <c r="B6031" t="s">
        <v>876</v>
      </c>
      <c r="C6031">
        <f>INDEX(Categories!C:C,MATCH(D6031,Categories!D:D,0))</f>
        <v>27</v>
      </c>
      <c r="D6031" s="88" t="s">
        <v>58</v>
      </c>
      <c r="E6031">
        <v>2000</v>
      </c>
    </row>
    <row r="6032" spans="1:5" x14ac:dyDescent="0.4">
      <c r="A6032" t="s">
        <v>875</v>
      </c>
      <c r="B6032" t="s">
        <v>876</v>
      </c>
      <c r="C6032">
        <f>INDEX(Categories!C:C,MATCH(D6032,Categories!D:D,0))</f>
        <v>28</v>
      </c>
      <c r="D6032" s="88" t="s">
        <v>59</v>
      </c>
      <c r="E6032">
        <v>0</v>
      </c>
    </row>
    <row r="6033" spans="1:5" x14ac:dyDescent="0.4">
      <c r="A6033" t="s">
        <v>875</v>
      </c>
      <c r="B6033" t="s">
        <v>876</v>
      </c>
      <c r="C6033">
        <f>INDEX(Categories!C:C,MATCH(D6033,Categories!D:D,0))</f>
        <v>29</v>
      </c>
      <c r="D6033" s="88" t="s">
        <v>92</v>
      </c>
      <c r="E6033">
        <v>0</v>
      </c>
    </row>
    <row r="6034" spans="1:5" x14ac:dyDescent="0.4">
      <c r="A6034" t="s">
        <v>877</v>
      </c>
      <c r="B6034" t="s">
        <v>878</v>
      </c>
      <c r="C6034">
        <f>INDEX(Categories!C:C,MATCH(D6034,Categories!D:D,0))</f>
        <v>1</v>
      </c>
      <c r="D6034" s="88" t="s">
        <v>595</v>
      </c>
      <c r="E6034">
        <v>0</v>
      </c>
    </row>
    <row r="6035" spans="1:5" x14ac:dyDescent="0.4">
      <c r="A6035" t="s">
        <v>877</v>
      </c>
      <c r="B6035" t="s">
        <v>878</v>
      </c>
      <c r="C6035">
        <f>INDEX(Categories!C:C,MATCH(D6035,Categories!D:D,0))</f>
        <v>2</v>
      </c>
      <c r="D6035" s="88" t="s">
        <v>597</v>
      </c>
      <c r="E6035">
        <v>0</v>
      </c>
    </row>
    <row r="6036" spans="1:5" x14ac:dyDescent="0.4">
      <c r="A6036" t="s">
        <v>877</v>
      </c>
      <c r="B6036" t="s">
        <v>878</v>
      </c>
      <c r="C6036">
        <f>INDEX(Categories!C:C,MATCH(D6036,Categories!D:D,0))</f>
        <v>3</v>
      </c>
      <c r="D6036" s="88" t="s">
        <v>30</v>
      </c>
      <c r="E6036">
        <v>0</v>
      </c>
    </row>
    <row r="6037" spans="1:5" x14ac:dyDescent="0.4">
      <c r="A6037" t="s">
        <v>877</v>
      </c>
      <c r="B6037" t="s">
        <v>878</v>
      </c>
      <c r="C6037">
        <f>INDEX(Categories!C:C,MATCH(D6037,Categories!D:D,0))</f>
        <v>4</v>
      </c>
      <c r="D6037" s="88" t="s">
        <v>31</v>
      </c>
      <c r="E6037">
        <v>0</v>
      </c>
    </row>
    <row r="6038" spans="1:5" x14ac:dyDescent="0.4">
      <c r="A6038" t="s">
        <v>877</v>
      </c>
      <c r="B6038" t="s">
        <v>878</v>
      </c>
      <c r="C6038">
        <f>INDEX(Categories!C:C,MATCH(D6038,Categories!D:D,0))</f>
        <v>6</v>
      </c>
      <c r="D6038" s="88" t="s">
        <v>34</v>
      </c>
      <c r="E6038">
        <v>0</v>
      </c>
    </row>
    <row r="6039" spans="1:5" x14ac:dyDescent="0.4">
      <c r="A6039" t="s">
        <v>877</v>
      </c>
      <c r="B6039" t="s">
        <v>878</v>
      </c>
      <c r="C6039">
        <f>INDEX(Categories!C:C,MATCH(D6039,Categories!D:D,0))</f>
        <v>7</v>
      </c>
      <c r="D6039" s="88" t="s">
        <v>35</v>
      </c>
      <c r="E6039">
        <v>0</v>
      </c>
    </row>
    <row r="6040" spans="1:5" x14ac:dyDescent="0.4">
      <c r="A6040" t="s">
        <v>877</v>
      </c>
      <c r="B6040" t="s">
        <v>878</v>
      </c>
      <c r="C6040">
        <f>INDEX(Categories!C:C,MATCH(D6040,Categories!D:D,0))</f>
        <v>10</v>
      </c>
      <c r="D6040" s="88" t="s">
        <v>38</v>
      </c>
      <c r="E6040">
        <v>0</v>
      </c>
    </row>
    <row r="6041" spans="1:5" x14ac:dyDescent="0.4">
      <c r="A6041" t="s">
        <v>877</v>
      </c>
      <c r="B6041" t="s">
        <v>878</v>
      </c>
      <c r="C6041">
        <f>INDEX(Categories!C:C,MATCH(D6041,Categories!D:D,0))</f>
        <v>15</v>
      </c>
      <c r="D6041" s="88" t="s">
        <v>42</v>
      </c>
      <c r="E6041">
        <v>0</v>
      </c>
    </row>
    <row r="6042" spans="1:5" x14ac:dyDescent="0.4">
      <c r="A6042" t="s">
        <v>877</v>
      </c>
      <c r="B6042" t="s">
        <v>878</v>
      </c>
      <c r="C6042">
        <f>INDEX(Categories!C:C,MATCH(D6042,Categories!D:D,0))</f>
        <v>16</v>
      </c>
      <c r="D6042" s="88" t="s">
        <v>45</v>
      </c>
      <c r="E6042">
        <v>0</v>
      </c>
    </row>
    <row r="6043" spans="1:5" x14ac:dyDescent="0.4">
      <c r="A6043" t="s">
        <v>877</v>
      </c>
      <c r="B6043" t="s">
        <v>878</v>
      </c>
      <c r="C6043">
        <f>INDEX(Categories!C:C,MATCH(D6043,Categories!D:D,0))</f>
        <v>17</v>
      </c>
      <c r="D6043" s="88" t="s">
        <v>46</v>
      </c>
      <c r="E6043">
        <v>0</v>
      </c>
    </row>
    <row r="6044" spans="1:5" x14ac:dyDescent="0.4">
      <c r="A6044" t="s">
        <v>877</v>
      </c>
      <c r="B6044" t="s">
        <v>878</v>
      </c>
      <c r="C6044">
        <f>INDEX(Categories!C:C,MATCH(D6044,Categories!D:D,0))</f>
        <v>18</v>
      </c>
      <c r="D6044" s="88" t="s">
        <v>47</v>
      </c>
      <c r="E6044">
        <v>0</v>
      </c>
    </row>
    <row r="6045" spans="1:5" x14ac:dyDescent="0.4">
      <c r="A6045" t="s">
        <v>877</v>
      </c>
      <c r="B6045" t="s">
        <v>878</v>
      </c>
      <c r="C6045">
        <f>INDEX(Categories!C:C,MATCH(D6045,Categories!D:D,0))</f>
        <v>20</v>
      </c>
      <c r="D6045" s="88" t="s">
        <v>49</v>
      </c>
      <c r="E6045">
        <v>0</v>
      </c>
    </row>
    <row r="6046" spans="1:5" x14ac:dyDescent="0.4">
      <c r="A6046" t="s">
        <v>877</v>
      </c>
      <c r="B6046" t="s">
        <v>878</v>
      </c>
      <c r="C6046">
        <f>INDEX(Categories!C:C,MATCH(D6046,Categories!D:D,0))</f>
        <v>21</v>
      </c>
      <c r="D6046" s="88" t="s">
        <v>50</v>
      </c>
      <c r="E6046">
        <v>0</v>
      </c>
    </row>
    <row r="6047" spans="1:5" x14ac:dyDescent="0.4">
      <c r="A6047" t="s">
        <v>877</v>
      </c>
      <c r="B6047" t="s">
        <v>878</v>
      </c>
      <c r="C6047">
        <f>INDEX(Categories!C:C,MATCH(D6047,Categories!D:D,0))</f>
        <v>22</v>
      </c>
      <c r="D6047" s="88" t="s">
        <v>51</v>
      </c>
      <c r="E6047">
        <v>0</v>
      </c>
    </row>
    <row r="6048" spans="1:5" x14ac:dyDescent="0.4">
      <c r="A6048" t="s">
        <v>877</v>
      </c>
      <c r="B6048" t="s">
        <v>878</v>
      </c>
      <c r="C6048">
        <f>INDEX(Categories!C:C,MATCH(D6048,Categories!D:D,0))</f>
        <v>23</v>
      </c>
      <c r="D6048" s="88" t="s">
        <v>52</v>
      </c>
      <c r="E6048">
        <v>0</v>
      </c>
    </row>
    <row r="6049" spans="1:5" x14ac:dyDescent="0.4">
      <c r="A6049" t="s">
        <v>877</v>
      </c>
      <c r="B6049" t="s">
        <v>878</v>
      </c>
      <c r="C6049">
        <f>INDEX(Categories!C:C,MATCH(D6049,Categories!D:D,0))</f>
        <v>24</v>
      </c>
      <c r="D6049" s="88" t="s">
        <v>53</v>
      </c>
      <c r="E6049">
        <v>0</v>
      </c>
    </row>
    <row r="6050" spans="1:5" x14ac:dyDescent="0.4">
      <c r="A6050" t="s">
        <v>877</v>
      </c>
      <c r="B6050" t="s">
        <v>878</v>
      </c>
      <c r="C6050">
        <f>INDEX(Categories!C:C,MATCH(D6050,Categories!D:D,0))</f>
        <v>25</v>
      </c>
      <c r="D6050" s="88" t="s">
        <v>56</v>
      </c>
      <c r="E6050">
        <v>0</v>
      </c>
    </row>
    <row r="6051" spans="1:5" x14ac:dyDescent="0.4">
      <c r="A6051" t="s">
        <v>877</v>
      </c>
      <c r="B6051" t="s">
        <v>878</v>
      </c>
      <c r="C6051">
        <f>INDEX(Categories!C:C,MATCH(D6051,Categories!D:D,0))</f>
        <v>5</v>
      </c>
      <c r="D6051" s="88" t="s">
        <v>32</v>
      </c>
      <c r="E6051">
        <v>184491</v>
      </c>
    </row>
    <row r="6052" spans="1:5" x14ac:dyDescent="0.4">
      <c r="A6052" t="s">
        <v>877</v>
      </c>
      <c r="B6052" t="s">
        <v>878</v>
      </c>
      <c r="C6052">
        <f>INDEX(Categories!C:C,MATCH(D6052,Categories!D:D,0))</f>
        <v>8</v>
      </c>
      <c r="D6052" s="88" t="s">
        <v>36</v>
      </c>
      <c r="E6052">
        <v>0</v>
      </c>
    </row>
    <row r="6053" spans="1:5" x14ac:dyDescent="0.4">
      <c r="A6053" t="s">
        <v>877</v>
      </c>
      <c r="B6053" t="s">
        <v>878</v>
      </c>
      <c r="C6053">
        <f>INDEX(Categories!C:C,MATCH(D6053,Categories!D:D,0))</f>
        <v>9</v>
      </c>
      <c r="D6053" s="88" t="s">
        <v>37</v>
      </c>
      <c r="E6053">
        <v>0</v>
      </c>
    </row>
    <row r="6054" spans="1:5" x14ac:dyDescent="0.4">
      <c r="A6054" t="s">
        <v>877</v>
      </c>
      <c r="B6054" t="s">
        <v>878</v>
      </c>
      <c r="C6054">
        <f>INDEX(Categories!C:C,MATCH(D6054,Categories!D:D,0))</f>
        <v>11</v>
      </c>
      <c r="D6054" s="88" t="s">
        <v>601</v>
      </c>
      <c r="E6054">
        <v>0</v>
      </c>
    </row>
    <row r="6055" spans="1:5" x14ac:dyDescent="0.4">
      <c r="A6055" t="s">
        <v>877</v>
      </c>
      <c r="B6055" t="s">
        <v>878</v>
      </c>
      <c r="C6055">
        <f>INDEX(Categories!C:C,MATCH(D6055,Categories!D:D,0))</f>
        <v>12</v>
      </c>
      <c r="D6055" s="88" t="s">
        <v>602</v>
      </c>
      <c r="E6055">
        <v>0</v>
      </c>
    </row>
    <row r="6056" spans="1:5" x14ac:dyDescent="0.4">
      <c r="A6056" t="s">
        <v>877</v>
      </c>
      <c r="B6056" t="s">
        <v>878</v>
      </c>
      <c r="C6056">
        <f>INDEX(Categories!C:C,MATCH(D6056,Categories!D:D,0))</f>
        <v>13</v>
      </c>
      <c r="D6056" s="88" t="s">
        <v>604</v>
      </c>
      <c r="E6056">
        <v>0</v>
      </c>
    </row>
    <row r="6057" spans="1:5" x14ac:dyDescent="0.4">
      <c r="A6057" t="s">
        <v>877</v>
      </c>
      <c r="B6057" t="s">
        <v>878</v>
      </c>
      <c r="C6057">
        <f>INDEX(Categories!C:C,MATCH(D6057,Categories!D:D,0))</f>
        <v>14</v>
      </c>
      <c r="D6057" s="88" t="s">
        <v>41</v>
      </c>
      <c r="E6057">
        <v>0</v>
      </c>
    </row>
    <row r="6058" spans="1:5" x14ac:dyDescent="0.4">
      <c r="A6058" t="s">
        <v>877</v>
      </c>
      <c r="B6058" t="s">
        <v>878</v>
      </c>
      <c r="C6058">
        <f>INDEX(Categories!C:C,MATCH(D6058,Categories!D:D,0))</f>
        <v>19</v>
      </c>
      <c r="D6058" s="88" t="s">
        <v>48</v>
      </c>
      <c r="E6058">
        <v>0</v>
      </c>
    </row>
    <row r="6059" spans="1:5" x14ac:dyDescent="0.4">
      <c r="A6059" t="s">
        <v>877</v>
      </c>
      <c r="B6059" t="s">
        <v>878</v>
      </c>
      <c r="C6059">
        <f>INDEX(Categories!C:C,MATCH(D6059,Categories!D:D,0))</f>
        <v>26</v>
      </c>
      <c r="D6059" s="88" t="s">
        <v>57</v>
      </c>
      <c r="E6059">
        <v>0</v>
      </c>
    </row>
    <row r="6060" spans="1:5" x14ac:dyDescent="0.4">
      <c r="A6060" t="s">
        <v>877</v>
      </c>
      <c r="B6060" t="s">
        <v>878</v>
      </c>
      <c r="C6060">
        <f>INDEX(Categories!C:C,MATCH(D6060,Categories!D:D,0))</f>
        <v>27</v>
      </c>
      <c r="D6060" s="88" t="s">
        <v>58</v>
      </c>
      <c r="E6060">
        <v>0</v>
      </c>
    </row>
    <row r="6061" spans="1:5" x14ac:dyDescent="0.4">
      <c r="A6061" t="s">
        <v>877</v>
      </c>
      <c r="B6061" t="s">
        <v>878</v>
      </c>
      <c r="C6061">
        <f>INDEX(Categories!C:C,MATCH(D6061,Categories!D:D,0))</f>
        <v>28</v>
      </c>
      <c r="D6061" s="88" t="s">
        <v>59</v>
      </c>
      <c r="E6061">
        <v>0</v>
      </c>
    </row>
    <row r="6062" spans="1:5" x14ac:dyDescent="0.4">
      <c r="A6062" t="s">
        <v>877</v>
      </c>
      <c r="B6062" t="s">
        <v>878</v>
      </c>
      <c r="C6062">
        <f>INDEX(Categories!C:C,MATCH(D6062,Categories!D:D,0))</f>
        <v>29</v>
      </c>
      <c r="D6062" s="88" t="s">
        <v>92</v>
      </c>
      <c r="E6062">
        <v>0</v>
      </c>
    </row>
    <row r="6063" spans="1:5" x14ac:dyDescent="0.4">
      <c r="A6063" t="s">
        <v>879</v>
      </c>
      <c r="B6063" t="s">
        <v>880</v>
      </c>
      <c r="C6063">
        <f>INDEX(Categories!C:C,MATCH(D6063,Categories!D:D,0))</f>
        <v>1</v>
      </c>
      <c r="D6063" s="88" t="s">
        <v>595</v>
      </c>
      <c r="E6063">
        <v>44394</v>
      </c>
    </row>
    <row r="6064" spans="1:5" x14ac:dyDescent="0.4">
      <c r="A6064" t="s">
        <v>879</v>
      </c>
      <c r="B6064" t="s">
        <v>880</v>
      </c>
      <c r="C6064">
        <f>INDEX(Categories!C:C,MATCH(D6064,Categories!D:D,0))</f>
        <v>2</v>
      </c>
      <c r="D6064" s="88" t="s">
        <v>597</v>
      </c>
      <c r="E6064">
        <v>3295</v>
      </c>
    </row>
    <row r="6065" spans="1:5" x14ac:dyDescent="0.4">
      <c r="A6065" t="s">
        <v>879</v>
      </c>
      <c r="B6065" t="s">
        <v>880</v>
      </c>
      <c r="C6065">
        <f>INDEX(Categories!C:C,MATCH(D6065,Categories!D:D,0))</f>
        <v>3</v>
      </c>
      <c r="D6065" s="88" t="s">
        <v>30</v>
      </c>
      <c r="E6065">
        <v>85288</v>
      </c>
    </row>
    <row r="6066" spans="1:5" x14ac:dyDescent="0.4">
      <c r="A6066" t="s">
        <v>879</v>
      </c>
      <c r="B6066" t="s">
        <v>880</v>
      </c>
      <c r="C6066">
        <f>INDEX(Categories!C:C,MATCH(D6066,Categories!D:D,0))</f>
        <v>4</v>
      </c>
      <c r="D6066" s="88" t="s">
        <v>31</v>
      </c>
      <c r="E6066">
        <v>0</v>
      </c>
    </row>
    <row r="6067" spans="1:5" x14ac:dyDescent="0.4">
      <c r="A6067" t="s">
        <v>879</v>
      </c>
      <c r="B6067" t="s">
        <v>880</v>
      </c>
      <c r="C6067">
        <f>INDEX(Categories!C:C,MATCH(D6067,Categories!D:D,0))</f>
        <v>6</v>
      </c>
      <c r="D6067" s="88" t="s">
        <v>34</v>
      </c>
      <c r="E6067">
        <v>0</v>
      </c>
    </row>
    <row r="6068" spans="1:5" x14ac:dyDescent="0.4">
      <c r="A6068" t="s">
        <v>879</v>
      </c>
      <c r="B6068" t="s">
        <v>880</v>
      </c>
      <c r="C6068">
        <f>INDEX(Categories!C:C,MATCH(D6068,Categories!D:D,0))</f>
        <v>7</v>
      </c>
      <c r="D6068" s="88" t="s">
        <v>35</v>
      </c>
      <c r="E6068">
        <v>113839</v>
      </c>
    </row>
    <row r="6069" spans="1:5" x14ac:dyDescent="0.4">
      <c r="A6069" t="s">
        <v>879</v>
      </c>
      <c r="B6069" t="s">
        <v>880</v>
      </c>
      <c r="C6069">
        <f>INDEX(Categories!C:C,MATCH(D6069,Categories!D:D,0))</f>
        <v>10</v>
      </c>
      <c r="D6069" s="88" t="s">
        <v>38</v>
      </c>
      <c r="E6069">
        <v>18778</v>
      </c>
    </row>
    <row r="6070" spans="1:5" x14ac:dyDescent="0.4">
      <c r="A6070" t="s">
        <v>879</v>
      </c>
      <c r="B6070" t="s">
        <v>880</v>
      </c>
      <c r="C6070">
        <f>INDEX(Categories!C:C,MATCH(D6070,Categories!D:D,0))</f>
        <v>15</v>
      </c>
      <c r="D6070" s="88" t="s">
        <v>42</v>
      </c>
      <c r="E6070">
        <v>0</v>
      </c>
    </row>
    <row r="6071" spans="1:5" x14ac:dyDescent="0.4">
      <c r="A6071" t="s">
        <v>879</v>
      </c>
      <c r="B6071" t="s">
        <v>880</v>
      </c>
      <c r="C6071">
        <f>INDEX(Categories!C:C,MATCH(D6071,Categories!D:D,0))</f>
        <v>16</v>
      </c>
      <c r="D6071" s="88" t="s">
        <v>45</v>
      </c>
      <c r="E6071">
        <v>27372</v>
      </c>
    </row>
    <row r="6072" spans="1:5" x14ac:dyDescent="0.4">
      <c r="A6072" t="s">
        <v>879</v>
      </c>
      <c r="B6072" t="s">
        <v>880</v>
      </c>
      <c r="C6072">
        <f>INDEX(Categories!C:C,MATCH(D6072,Categories!D:D,0))</f>
        <v>17</v>
      </c>
      <c r="D6072" s="88" t="s">
        <v>46</v>
      </c>
      <c r="E6072">
        <v>0</v>
      </c>
    </row>
    <row r="6073" spans="1:5" x14ac:dyDescent="0.4">
      <c r="A6073" t="s">
        <v>879</v>
      </c>
      <c r="B6073" t="s">
        <v>880</v>
      </c>
      <c r="C6073">
        <f>INDEX(Categories!C:C,MATCH(D6073,Categories!D:D,0))</f>
        <v>18</v>
      </c>
      <c r="D6073" s="88" t="s">
        <v>47</v>
      </c>
      <c r="E6073">
        <v>0</v>
      </c>
    </row>
    <row r="6074" spans="1:5" x14ac:dyDescent="0.4">
      <c r="A6074" t="s">
        <v>879</v>
      </c>
      <c r="B6074" t="s">
        <v>880</v>
      </c>
      <c r="C6074">
        <f>INDEX(Categories!C:C,MATCH(D6074,Categories!D:D,0))</f>
        <v>20</v>
      </c>
      <c r="D6074" s="88" t="s">
        <v>49</v>
      </c>
      <c r="E6074">
        <v>0</v>
      </c>
    </row>
    <row r="6075" spans="1:5" x14ac:dyDescent="0.4">
      <c r="A6075" t="s">
        <v>879</v>
      </c>
      <c r="B6075" t="s">
        <v>880</v>
      </c>
      <c r="C6075">
        <f>INDEX(Categories!C:C,MATCH(D6075,Categories!D:D,0))</f>
        <v>21</v>
      </c>
      <c r="D6075" s="88" t="s">
        <v>50</v>
      </c>
      <c r="E6075">
        <v>0</v>
      </c>
    </row>
    <row r="6076" spans="1:5" x14ac:dyDescent="0.4">
      <c r="A6076" t="s">
        <v>879</v>
      </c>
      <c r="B6076" t="s">
        <v>880</v>
      </c>
      <c r="C6076">
        <f>INDEX(Categories!C:C,MATCH(D6076,Categories!D:D,0))</f>
        <v>22</v>
      </c>
      <c r="D6076" s="88" t="s">
        <v>51</v>
      </c>
      <c r="E6076">
        <v>1787</v>
      </c>
    </row>
    <row r="6077" spans="1:5" x14ac:dyDescent="0.4">
      <c r="A6077" t="s">
        <v>879</v>
      </c>
      <c r="B6077" t="s">
        <v>880</v>
      </c>
      <c r="C6077">
        <f>INDEX(Categories!C:C,MATCH(D6077,Categories!D:D,0))</f>
        <v>23</v>
      </c>
      <c r="D6077" s="88" t="s">
        <v>52</v>
      </c>
      <c r="E6077">
        <v>14005</v>
      </c>
    </row>
    <row r="6078" spans="1:5" x14ac:dyDescent="0.4">
      <c r="A6078" t="s">
        <v>879</v>
      </c>
      <c r="B6078" t="s">
        <v>880</v>
      </c>
      <c r="C6078">
        <f>INDEX(Categories!C:C,MATCH(D6078,Categories!D:D,0))</f>
        <v>24</v>
      </c>
      <c r="D6078" s="88" t="s">
        <v>53</v>
      </c>
      <c r="E6078">
        <v>7500</v>
      </c>
    </row>
    <row r="6079" spans="1:5" x14ac:dyDescent="0.4">
      <c r="A6079" t="s">
        <v>879</v>
      </c>
      <c r="B6079" t="s">
        <v>880</v>
      </c>
      <c r="C6079">
        <f>INDEX(Categories!C:C,MATCH(D6079,Categories!D:D,0))</f>
        <v>25</v>
      </c>
      <c r="D6079" s="88" t="s">
        <v>56</v>
      </c>
      <c r="E6079">
        <v>0</v>
      </c>
    </row>
    <row r="6080" spans="1:5" x14ac:dyDescent="0.4">
      <c r="A6080" t="s">
        <v>879</v>
      </c>
      <c r="B6080" t="s">
        <v>880</v>
      </c>
      <c r="C6080">
        <f>INDEX(Categories!C:C,MATCH(D6080,Categories!D:D,0))</f>
        <v>5</v>
      </c>
      <c r="D6080" s="88" t="s">
        <v>32</v>
      </c>
      <c r="E6080">
        <v>0</v>
      </c>
    </row>
    <row r="6081" spans="1:5" x14ac:dyDescent="0.4">
      <c r="A6081" t="s">
        <v>879</v>
      </c>
      <c r="B6081" t="s">
        <v>880</v>
      </c>
      <c r="C6081">
        <f>INDEX(Categories!C:C,MATCH(D6081,Categories!D:D,0))</f>
        <v>8</v>
      </c>
      <c r="D6081" s="88" t="s">
        <v>36</v>
      </c>
      <c r="E6081">
        <v>0</v>
      </c>
    </row>
    <row r="6082" spans="1:5" x14ac:dyDescent="0.4">
      <c r="A6082" t="s">
        <v>879</v>
      </c>
      <c r="B6082" t="s">
        <v>880</v>
      </c>
      <c r="C6082">
        <f>INDEX(Categories!C:C,MATCH(D6082,Categories!D:D,0))</f>
        <v>9</v>
      </c>
      <c r="D6082" s="88" t="s">
        <v>37</v>
      </c>
      <c r="E6082">
        <v>0</v>
      </c>
    </row>
    <row r="6083" spans="1:5" x14ac:dyDescent="0.4">
      <c r="A6083" t="s">
        <v>879</v>
      </c>
      <c r="B6083" t="s">
        <v>880</v>
      </c>
      <c r="C6083">
        <f>INDEX(Categories!C:C,MATCH(D6083,Categories!D:D,0))</f>
        <v>11</v>
      </c>
      <c r="D6083" s="88" t="s">
        <v>601</v>
      </c>
      <c r="E6083">
        <v>119456</v>
      </c>
    </row>
    <row r="6084" spans="1:5" x14ac:dyDescent="0.4">
      <c r="A6084" t="s">
        <v>879</v>
      </c>
      <c r="B6084" t="s">
        <v>880</v>
      </c>
      <c r="C6084">
        <f>INDEX(Categories!C:C,MATCH(D6084,Categories!D:D,0))</f>
        <v>12</v>
      </c>
      <c r="D6084" s="88" t="s">
        <v>602</v>
      </c>
      <c r="E6084">
        <v>10000</v>
      </c>
    </row>
    <row r="6085" spans="1:5" x14ac:dyDescent="0.4">
      <c r="A6085" t="s">
        <v>879</v>
      </c>
      <c r="B6085" t="s">
        <v>880</v>
      </c>
      <c r="C6085">
        <f>INDEX(Categories!C:C,MATCH(D6085,Categories!D:D,0))</f>
        <v>13</v>
      </c>
      <c r="D6085" s="88" t="s">
        <v>604</v>
      </c>
      <c r="E6085">
        <v>53720</v>
      </c>
    </row>
    <row r="6086" spans="1:5" x14ac:dyDescent="0.4">
      <c r="A6086" t="s">
        <v>879</v>
      </c>
      <c r="B6086" t="s">
        <v>880</v>
      </c>
      <c r="C6086">
        <f>INDEX(Categories!C:C,MATCH(D6086,Categories!D:D,0))</f>
        <v>14</v>
      </c>
      <c r="D6086" s="88" t="s">
        <v>41</v>
      </c>
      <c r="E6086">
        <v>0</v>
      </c>
    </row>
    <row r="6087" spans="1:5" x14ac:dyDescent="0.4">
      <c r="A6087" t="s">
        <v>879</v>
      </c>
      <c r="B6087" t="s">
        <v>880</v>
      </c>
      <c r="C6087">
        <f>INDEX(Categories!C:C,MATCH(D6087,Categories!D:D,0))</f>
        <v>19</v>
      </c>
      <c r="D6087" s="88" t="s">
        <v>48</v>
      </c>
      <c r="E6087">
        <v>30663</v>
      </c>
    </row>
    <row r="6088" spans="1:5" x14ac:dyDescent="0.4">
      <c r="A6088" t="s">
        <v>879</v>
      </c>
      <c r="B6088" t="s">
        <v>880</v>
      </c>
      <c r="C6088">
        <f>INDEX(Categories!C:C,MATCH(D6088,Categories!D:D,0))</f>
        <v>26</v>
      </c>
      <c r="D6088" s="88" t="s">
        <v>57</v>
      </c>
      <c r="E6088">
        <v>0</v>
      </c>
    </row>
    <row r="6089" spans="1:5" x14ac:dyDescent="0.4">
      <c r="A6089" t="s">
        <v>879</v>
      </c>
      <c r="B6089" t="s">
        <v>880</v>
      </c>
      <c r="C6089">
        <f>INDEX(Categories!C:C,MATCH(D6089,Categories!D:D,0))</f>
        <v>27</v>
      </c>
      <c r="D6089" s="88" t="s">
        <v>58</v>
      </c>
      <c r="E6089">
        <v>300000</v>
      </c>
    </row>
    <row r="6090" spans="1:5" x14ac:dyDescent="0.4">
      <c r="A6090" t="s">
        <v>879</v>
      </c>
      <c r="B6090" t="s">
        <v>880</v>
      </c>
      <c r="C6090">
        <f>INDEX(Categories!C:C,MATCH(D6090,Categories!D:D,0))</f>
        <v>28</v>
      </c>
      <c r="D6090" s="88" t="s">
        <v>59</v>
      </c>
      <c r="E6090">
        <v>0</v>
      </c>
    </row>
    <row r="6091" spans="1:5" x14ac:dyDescent="0.4">
      <c r="A6091" t="s">
        <v>879</v>
      </c>
      <c r="B6091" t="s">
        <v>880</v>
      </c>
      <c r="C6091">
        <f>INDEX(Categories!C:C,MATCH(D6091,Categories!D:D,0))</f>
        <v>29</v>
      </c>
      <c r="D6091" s="88" t="s">
        <v>92</v>
      </c>
      <c r="E6091">
        <v>-270</v>
      </c>
    </row>
    <row r="6092" spans="1:5" x14ac:dyDescent="0.4">
      <c r="A6092" t="s">
        <v>371</v>
      </c>
      <c r="B6092" t="s">
        <v>370</v>
      </c>
      <c r="C6092">
        <f>INDEX(Categories!C:C,MATCH(D6092,Categories!D:D,0))</f>
        <v>1</v>
      </c>
      <c r="D6092" s="88" t="s">
        <v>595</v>
      </c>
      <c r="E6092">
        <v>37112</v>
      </c>
    </row>
    <row r="6093" spans="1:5" x14ac:dyDescent="0.4">
      <c r="A6093" t="s">
        <v>371</v>
      </c>
      <c r="B6093" t="s">
        <v>370</v>
      </c>
      <c r="C6093">
        <f>INDEX(Categories!C:C,MATCH(D6093,Categories!D:D,0))</f>
        <v>2</v>
      </c>
      <c r="D6093" s="88" t="s">
        <v>597</v>
      </c>
      <c r="E6093">
        <v>0</v>
      </c>
    </row>
    <row r="6094" spans="1:5" x14ac:dyDescent="0.4">
      <c r="A6094" t="s">
        <v>371</v>
      </c>
      <c r="B6094" t="s">
        <v>370</v>
      </c>
      <c r="C6094">
        <f>INDEX(Categories!C:C,MATCH(D6094,Categories!D:D,0))</f>
        <v>3</v>
      </c>
      <c r="D6094" s="88" t="s">
        <v>30</v>
      </c>
      <c r="E6094">
        <v>12816</v>
      </c>
    </row>
    <row r="6095" spans="1:5" x14ac:dyDescent="0.4">
      <c r="A6095" t="s">
        <v>371</v>
      </c>
      <c r="B6095" t="s">
        <v>370</v>
      </c>
      <c r="C6095">
        <f>INDEX(Categories!C:C,MATCH(D6095,Categories!D:D,0))</f>
        <v>4</v>
      </c>
      <c r="D6095" s="88" t="s">
        <v>31</v>
      </c>
      <c r="E6095">
        <v>40125</v>
      </c>
    </row>
    <row r="6096" spans="1:5" x14ac:dyDescent="0.4">
      <c r="A6096" t="s">
        <v>371</v>
      </c>
      <c r="B6096" t="s">
        <v>370</v>
      </c>
      <c r="C6096">
        <f>INDEX(Categories!C:C,MATCH(D6096,Categories!D:D,0))</f>
        <v>6</v>
      </c>
      <c r="D6096" s="88" t="s">
        <v>34</v>
      </c>
      <c r="E6096">
        <v>0</v>
      </c>
    </row>
    <row r="6097" spans="1:5" x14ac:dyDescent="0.4">
      <c r="A6097" t="s">
        <v>371</v>
      </c>
      <c r="B6097" t="s">
        <v>370</v>
      </c>
      <c r="C6097">
        <f>INDEX(Categories!C:C,MATCH(D6097,Categories!D:D,0))</f>
        <v>7</v>
      </c>
      <c r="D6097" s="88" t="s">
        <v>35</v>
      </c>
      <c r="E6097">
        <v>218623</v>
      </c>
    </row>
    <row r="6098" spans="1:5" x14ac:dyDescent="0.4">
      <c r="A6098" t="s">
        <v>371</v>
      </c>
      <c r="B6098" t="s">
        <v>370</v>
      </c>
      <c r="C6098">
        <f>INDEX(Categories!C:C,MATCH(D6098,Categories!D:D,0))</f>
        <v>10</v>
      </c>
      <c r="D6098" s="88" t="s">
        <v>38</v>
      </c>
      <c r="E6098">
        <v>51123</v>
      </c>
    </row>
    <row r="6099" spans="1:5" x14ac:dyDescent="0.4">
      <c r="A6099" t="s">
        <v>371</v>
      </c>
      <c r="B6099" t="s">
        <v>370</v>
      </c>
      <c r="C6099">
        <f>INDEX(Categories!C:C,MATCH(D6099,Categories!D:D,0))</f>
        <v>15</v>
      </c>
      <c r="D6099" s="88" t="s">
        <v>42</v>
      </c>
      <c r="E6099">
        <v>0</v>
      </c>
    </row>
    <row r="6100" spans="1:5" x14ac:dyDescent="0.4">
      <c r="A6100" t="s">
        <v>371</v>
      </c>
      <c r="B6100" t="s">
        <v>370</v>
      </c>
      <c r="C6100">
        <f>INDEX(Categories!C:C,MATCH(D6100,Categories!D:D,0))</f>
        <v>16</v>
      </c>
      <c r="D6100" s="88" t="s">
        <v>45</v>
      </c>
      <c r="E6100">
        <v>0</v>
      </c>
    </row>
    <row r="6101" spans="1:5" x14ac:dyDescent="0.4">
      <c r="A6101" t="s">
        <v>371</v>
      </c>
      <c r="B6101" t="s">
        <v>370</v>
      </c>
      <c r="C6101">
        <f>INDEX(Categories!C:C,MATCH(D6101,Categories!D:D,0))</f>
        <v>17</v>
      </c>
      <c r="D6101" s="88" t="s">
        <v>46</v>
      </c>
      <c r="E6101">
        <v>0</v>
      </c>
    </row>
    <row r="6102" spans="1:5" x14ac:dyDescent="0.4">
      <c r="A6102" t="s">
        <v>371</v>
      </c>
      <c r="B6102" t="s">
        <v>370</v>
      </c>
      <c r="C6102">
        <f>INDEX(Categories!C:C,MATCH(D6102,Categories!D:D,0))</f>
        <v>18</v>
      </c>
      <c r="D6102" s="88" t="s">
        <v>47</v>
      </c>
      <c r="E6102">
        <v>0</v>
      </c>
    </row>
    <row r="6103" spans="1:5" x14ac:dyDescent="0.4">
      <c r="A6103" t="s">
        <v>371</v>
      </c>
      <c r="B6103" t="s">
        <v>370</v>
      </c>
      <c r="C6103">
        <f>INDEX(Categories!C:C,MATCH(D6103,Categories!D:D,0))</f>
        <v>20</v>
      </c>
      <c r="D6103" s="88" t="s">
        <v>49</v>
      </c>
      <c r="E6103">
        <v>0</v>
      </c>
    </row>
    <row r="6104" spans="1:5" x14ac:dyDescent="0.4">
      <c r="A6104" t="s">
        <v>371</v>
      </c>
      <c r="B6104" t="s">
        <v>370</v>
      </c>
      <c r="C6104">
        <f>INDEX(Categories!C:C,MATCH(D6104,Categories!D:D,0))</f>
        <v>21</v>
      </c>
      <c r="D6104" s="88" t="s">
        <v>50</v>
      </c>
      <c r="E6104">
        <v>0</v>
      </c>
    </row>
    <row r="6105" spans="1:5" x14ac:dyDescent="0.4">
      <c r="A6105" t="s">
        <v>371</v>
      </c>
      <c r="B6105" t="s">
        <v>370</v>
      </c>
      <c r="C6105">
        <f>INDEX(Categories!C:C,MATCH(D6105,Categories!D:D,0))</f>
        <v>22</v>
      </c>
      <c r="D6105" s="88" t="s">
        <v>51</v>
      </c>
      <c r="E6105">
        <v>1700</v>
      </c>
    </row>
    <row r="6106" spans="1:5" x14ac:dyDescent="0.4">
      <c r="A6106" t="s">
        <v>371</v>
      </c>
      <c r="B6106" t="s">
        <v>370</v>
      </c>
      <c r="C6106">
        <f>INDEX(Categories!C:C,MATCH(D6106,Categories!D:D,0))</f>
        <v>23</v>
      </c>
      <c r="D6106" s="88" t="s">
        <v>52</v>
      </c>
      <c r="E6106">
        <v>0</v>
      </c>
    </row>
    <row r="6107" spans="1:5" x14ac:dyDescent="0.4">
      <c r="A6107" t="s">
        <v>371</v>
      </c>
      <c r="B6107" t="s">
        <v>370</v>
      </c>
      <c r="C6107">
        <f>INDEX(Categories!C:C,MATCH(D6107,Categories!D:D,0))</f>
        <v>24</v>
      </c>
      <c r="D6107" s="88" t="s">
        <v>53</v>
      </c>
      <c r="E6107">
        <v>0</v>
      </c>
    </row>
    <row r="6108" spans="1:5" x14ac:dyDescent="0.4">
      <c r="A6108" t="s">
        <v>371</v>
      </c>
      <c r="B6108" t="s">
        <v>370</v>
      </c>
      <c r="C6108">
        <f>INDEX(Categories!C:C,MATCH(D6108,Categories!D:D,0))</f>
        <v>25</v>
      </c>
      <c r="D6108" s="88" t="s">
        <v>56</v>
      </c>
      <c r="E6108">
        <v>0</v>
      </c>
    </row>
    <row r="6109" spans="1:5" x14ac:dyDescent="0.4">
      <c r="A6109" t="s">
        <v>371</v>
      </c>
      <c r="B6109" t="s">
        <v>370</v>
      </c>
      <c r="C6109">
        <f>INDEX(Categories!C:C,MATCH(D6109,Categories!D:D,0))</f>
        <v>5</v>
      </c>
      <c r="D6109" s="88" t="s">
        <v>32</v>
      </c>
      <c r="E6109">
        <v>106055</v>
      </c>
    </row>
    <row r="6110" spans="1:5" x14ac:dyDescent="0.4">
      <c r="A6110" t="s">
        <v>371</v>
      </c>
      <c r="B6110" t="s">
        <v>370</v>
      </c>
      <c r="C6110">
        <f>INDEX(Categories!C:C,MATCH(D6110,Categories!D:D,0))</f>
        <v>8</v>
      </c>
      <c r="D6110" s="88" t="s">
        <v>36</v>
      </c>
      <c r="E6110">
        <v>2195</v>
      </c>
    </row>
    <row r="6111" spans="1:5" x14ac:dyDescent="0.4">
      <c r="A6111" t="s">
        <v>371</v>
      </c>
      <c r="B6111" t="s">
        <v>370</v>
      </c>
      <c r="C6111">
        <f>INDEX(Categories!C:C,MATCH(D6111,Categories!D:D,0))</f>
        <v>9</v>
      </c>
      <c r="D6111" s="88" t="s">
        <v>37</v>
      </c>
      <c r="E6111">
        <v>0</v>
      </c>
    </row>
    <row r="6112" spans="1:5" x14ac:dyDescent="0.4">
      <c r="A6112" t="s">
        <v>371</v>
      </c>
      <c r="B6112" t="s">
        <v>370</v>
      </c>
      <c r="C6112">
        <f>INDEX(Categories!C:C,MATCH(D6112,Categories!D:D,0))</f>
        <v>11</v>
      </c>
      <c r="D6112" s="88" t="s">
        <v>601</v>
      </c>
      <c r="E6112">
        <v>6028</v>
      </c>
    </row>
    <row r="6113" spans="1:5" x14ac:dyDescent="0.4">
      <c r="A6113" t="s">
        <v>371</v>
      </c>
      <c r="B6113" t="s">
        <v>370</v>
      </c>
      <c r="C6113">
        <f>INDEX(Categories!C:C,MATCH(D6113,Categories!D:D,0))</f>
        <v>12</v>
      </c>
      <c r="D6113" s="88" t="s">
        <v>602</v>
      </c>
      <c r="E6113">
        <v>0</v>
      </c>
    </row>
    <row r="6114" spans="1:5" x14ac:dyDescent="0.4">
      <c r="A6114" t="s">
        <v>371</v>
      </c>
      <c r="B6114" t="s">
        <v>370</v>
      </c>
      <c r="C6114">
        <f>INDEX(Categories!C:C,MATCH(D6114,Categories!D:D,0))</f>
        <v>13</v>
      </c>
      <c r="D6114" s="88" t="s">
        <v>604</v>
      </c>
      <c r="E6114">
        <v>0</v>
      </c>
    </row>
    <row r="6115" spans="1:5" x14ac:dyDescent="0.4">
      <c r="A6115" t="s">
        <v>371</v>
      </c>
      <c r="B6115" t="s">
        <v>370</v>
      </c>
      <c r="C6115">
        <f>INDEX(Categories!C:C,MATCH(D6115,Categories!D:D,0))</f>
        <v>14</v>
      </c>
      <c r="D6115" s="88" t="s">
        <v>41</v>
      </c>
      <c r="E6115">
        <v>0</v>
      </c>
    </row>
    <row r="6116" spans="1:5" x14ac:dyDescent="0.4">
      <c r="A6116" t="s">
        <v>371</v>
      </c>
      <c r="B6116" t="s">
        <v>370</v>
      </c>
      <c r="C6116">
        <f>INDEX(Categories!C:C,MATCH(D6116,Categories!D:D,0))</f>
        <v>19</v>
      </c>
      <c r="D6116" s="88" t="s">
        <v>48</v>
      </c>
      <c r="E6116">
        <v>0</v>
      </c>
    </row>
    <row r="6117" spans="1:5" x14ac:dyDescent="0.4">
      <c r="A6117" t="s">
        <v>371</v>
      </c>
      <c r="B6117" t="s">
        <v>370</v>
      </c>
      <c r="C6117">
        <f>INDEX(Categories!C:C,MATCH(D6117,Categories!D:D,0))</f>
        <v>26</v>
      </c>
      <c r="D6117" s="88" t="s">
        <v>57</v>
      </c>
      <c r="E6117">
        <v>0</v>
      </c>
    </row>
    <row r="6118" spans="1:5" x14ac:dyDescent="0.4">
      <c r="A6118" t="s">
        <v>371</v>
      </c>
      <c r="B6118" t="s">
        <v>370</v>
      </c>
      <c r="C6118">
        <f>INDEX(Categories!C:C,MATCH(D6118,Categories!D:D,0))</f>
        <v>27</v>
      </c>
      <c r="D6118" s="88" t="s">
        <v>58</v>
      </c>
      <c r="E6118">
        <v>0</v>
      </c>
    </row>
    <row r="6119" spans="1:5" x14ac:dyDescent="0.4">
      <c r="A6119" t="s">
        <v>371</v>
      </c>
      <c r="B6119" t="s">
        <v>370</v>
      </c>
      <c r="C6119">
        <f>INDEX(Categories!C:C,MATCH(D6119,Categories!D:D,0))</f>
        <v>28</v>
      </c>
      <c r="D6119" s="88" t="s">
        <v>59</v>
      </c>
      <c r="E6119">
        <v>0</v>
      </c>
    </row>
    <row r="6120" spans="1:5" x14ac:dyDescent="0.4">
      <c r="A6120" t="s">
        <v>371</v>
      </c>
      <c r="B6120" t="s">
        <v>370</v>
      </c>
      <c r="C6120">
        <f>INDEX(Categories!C:C,MATCH(D6120,Categories!D:D,0))</f>
        <v>29</v>
      </c>
      <c r="D6120" s="88" t="s">
        <v>92</v>
      </c>
      <c r="E6120">
        <v>3082</v>
      </c>
    </row>
    <row r="6121" spans="1:5" x14ac:dyDescent="0.4">
      <c r="A6121" t="s">
        <v>881</v>
      </c>
      <c r="B6121" t="s">
        <v>882</v>
      </c>
      <c r="C6121">
        <f>INDEX(Categories!C:C,MATCH(D6121,Categories!D:D,0))</f>
        <v>1</v>
      </c>
      <c r="D6121" s="88" t="s">
        <v>595</v>
      </c>
      <c r="E6121">
        <v>5000</v>
      </c>
    </row>
    <row r="6122" spans="1:5" x14ac:dyDescent="0.4">
      <c r="A6122" t="s">
        <v>881</v>
      </c>
      <c r="B6122" t="s">
        <v>882</v>
      </c>
      <c r="C6122">
        <f>INDEX(Categories!C:C,MATCH(D6122,Categories!D:D,0))</f>
        <v>2</v>
      </c>
      <c r="D6122" s="88" t="s">
        <v>597</v>
      </c>
      <c r="E6122">
        <v>5000</v>
      </c>
    </row>
    <row r="6123" spans="1:5" x14ac:dyDescent="0.4">
      <c r="A6123" t="s">
        <v>881</v>
      </c>
      <c r="B6123" t="s">
        <v>882</v>
      </c>
      <c r="C6123">
        <f>INDEX(Categories!C:C,MATCH(D6123,Categories!D:D,0))</f>
        <v>3</v>
      </c>
      <c r="D6123" s="88" t="s">
        <v>30</v>
      </c>
      <c r="E6123">
        <v>0</v>
      </c>
    </row>
    <row r="6124" spans="1:5" x14ac:dyDescent="0.4">
      <c r="A6124" t="s">
        <v>881</v>
      </c>
      <c r="B6124" t="s">
        <v>882</v>
      </c>
      <c r="C6124">
        <f>INDEX(Categories!C:C,MATCH(D6124,Categories!D:D,0))</f>
        <v>4</v>
      </c>
      <c r="D6124" s="88" t="s">
        <v>31</v>
      </c>
      <c r="E6124">
        <v>15000</v>
      </c>
    </row>
    <row r="6125" spans="1:5" x14ac:dyDescent="0.4">
      <c r="A6125" t="s">
        <v>881</v>
      </c>
      <c r="B6125" t="s">
        <v>882</v>
      </c>
      <c r="C6125">
        <f>INDEX(Categories!C:C,MATCH(D6125,Categories!D:D,0))</f>
        <v>6</v>
      </c>
      <c r="D6125" s="88" t="s">
        <v>34</v>
      </c>
      <c r="E6125">
        <v>0</v>
      </c>
    </row>
    <row r="6126" spans="1:5" x14ac:dyDescent="0.4">
      <c r="A6126" t="s">
        <v>881</v>
      </c>
      <c r="B6126" t="s">
        <v>882</v>
      </c>
      <c r="C6126">
        <f>INDEX(Categories!C:C,MATCH(D6126,Categories!D:D,0))</f>
        <v>7</v>
      </c>
      <c r="D6126" s="88" t="s">
        <v>35</v>
      </c>
      <c r="E6126">
        <v>25000</v>
      </c>
    </row>
    <row r="6127" spans="1:5" x14ac:dyDescent="0.4">
      <c r="A6127" t="s">
        <v>881</v>
      </c>
      <c r="B6127" t="s">
        <v>882</v>
      </c>
      <c r="C6127">
        <f>INDEX(Categories!C:C,MATCH(D6127,Categories!D:D,0))</f>
        <v>10</v>
      </c>
      <c r="D6127" s="88" t="s">
        <v>38</v>
      </c>
      <c r="E6127">
        <v>75000</v>
      </c>
    </row>
    <row r="6128" spans="1:5" x14ac:dyDescent="0.4">
      <c r="A6128" t="s">
        <v>881</v>
      </c>
      <c r="B6128" t="s">
        <v>882</v>
      </c>
      <c r="C6128">
        <f>INDEX(Categories!C:C,MATCH(D6128,Categories!D:D,0))</f>
        <v>15</v>
      </c>
      <c r="D6128" s="88" t="s">
        <v>42</v>
      </c>
      <c r="E6128">
        <v>0</v>
      </c>
    </row>
    <row r="6129" spans="1:5" x14ac:dyDescent="0.4">
      <c r="A6129" t="s">
        <v>881</v>
      </c>
      <c r="B6129" t="s">
        <v>882</v>
      </c>
      <c r="C6129">
        <f>INDEX(Categories!C:C,MATCH(D6129,Categories!D:D,0))</f>
        <v>16</v>
      </c>
      <c r="D6129" s="88" t="s">
        <v>45</v>
      </c>
      <c r="E6129">
        <v>60000</v>
      </c>
    </row>
    <row r="6130" spans="1:5" x14ac:dyDescent="0.4">
      <c r="A6130" t="s">
        <v>881</v>
      </c>
      <c r="B6130" t="s">
        <v>882</v>
      </c>
      <c r="C6130">
        <f>INDEX(Categories!C:C,MATCH(D6130,Categories!D:D,0))</f>
        <v>17</v>
      </c>
      <c r="D6130" s="88" t="s">
        <v>46</v>
      </c>
      <c r="E6130">
        <v>2500</v>
      </c>
    </row>
    <row r="6131" spans="1:5" x14ac:dyDescent="0.4">
      <c r="A6131" t="s">
        <v>881</v>
      </c>
      <c r="B6131" t="s">
        <v>882</v>
      </c>
      <c r="C6131">
        <f>INDEX(Categories!C:C,MATCH(D6131,Categories!D:D,0))</f>
        <v>18</v>
      </c>
      <c r="D6131" s="88" t="s">
        <v>47</v>
      </c>
      <c r="E6131">
        <v>0</v>
      </c>
    </row>
    <row r="6132" spans="1:5" x14ac:dyDescent="0.4">
      <c r="A6132" t="s">
        <v>881</v>
      </c>
      <c r="B6132" t="s">
        <v>882</v>
      </c>
      <c r="C6132">
        <f>INDEX(Categories!C:C,MATCH(D6132,Categories!D:D,0))</f>
        <v>20</v>
      </c>
      <c r="D6132" s="88" t="s">
        <v>49</v>
      </c>
      <c r="E6132">
        <v>0</v>
      </c>
    </row>
    <row r="6133" spans="1:5" x14ac:dyDescent="0.4">
      <c r="A6133" t="s">
        <v>881</v>
      </c>
      <c r="B6133" t="s">
        <v>882</v>
      </c>
      <c r="C6133">
        <f>INDEX(Categories!C:C,MATCH(D6133,Categories!D:D,0))</f>
        <v>21</v>
      </c>
      <c r="D6133" s="88" t="s">
        <v>50</v>
      </c>
      <c r="E6133">
        <v>0</v>
      </c>
    </row>
    <row r="6134" spans="1:5" x14ac:dyDescent="0.4">
      <c r="A6134" t="s">
        <v>881</v>
      </c>
      <c r="B6134" t="s">
        <v>882</v>
      </c>
      <c r="C6134">
        <f>INDEX(Categories!C:C,MATCH(D6134,Categories!D:D,0))</f>
        <v>22</v>
      </c>
      <c r="D6134" s="88" t="s">
        <v>51</v>
      </c>
      <c r="E6134">
        <v>3500</v>
      </c>
    </row>
    <row r="6135" spans="1:5" x14ac:dyDescent="0.4">
      <c r="A6135" t="s">
        <v>881</v>
      </c>
      <c r="B6135" t="s">
        <v>882</v>
      </c>
      <c r="C6135">
        <f>INDEX(Categories!C:C,MATCH(D6135,Categories!D:D,0))</f>
        <v>23</v>
      </c>
      <c r="D6135" s="88" t="s">
        <v>52</v>
      </c>
      <c r="E6135">
        <v>1000</v>
      </c>
    </row>
    <row r="6136" spans="1:5" x14ac:dyDescent="0.4">
      <c r="A6136" t="s">
        <v>881</v>
      </c>
      <c r="B6136" t="s">
        <v>882</v>
      </c>
      <c r="C6136">
        <f>INDEX(Categories!C:C,MATCH(D6136,Categories!D:D,0))</f>
        <v>24</v>
      </c>
      <c r="D6136" s="88" t="s">
        <v>53</v>
      </c>
      <c r="E6136">
        <v>0</v>
      </c>
    </row>
    <row r="6137" spans="1:5" x14ac:dyDescent="0.4">
      <c r="A6137" t="s">
        <v>881</v>
      </c>
      <c r="B6137" t="s">
        <v>882</v>
      </c>
      <c r="C6137">
        <f>INDEX(Categories!C:C,MATCH(D6137,Categories!D:D,0))</f>
        <v>25</v>
      </c>
      <c r="D6137" s="88" t="s">
        <v>56</v>
      </c>
      <c r="E6137">
        <v>1000</v>
      </c>
    </row>
    <row r="6138" spans="1:5" x14ac:dyDescent="0.4">
      <c r="A6138" t="s">
        <v>881</v>
      </c>
      <c r="B6138" t="s">
        <v>882</v>
      </c>
      <c r="C6138">
        <f>INDEX(Categories!C:C,MATCH(D6138,Categories!D:D,0))</f>
        <v>5</v>
      </c>
      <c r="D6138" s="88" t="s">
        <v>32</v>
      </c>
      <c r="E6138">
        <v>25000</v>
      </c>
    </row>
    <row r="6139" spans="1:5" x14ac:dyDescent="0.4">
      <c r="A6139" t="s">
        <v>881</v>
      </c>
      <c r="B6139" t="s">
        <v>882</v>
      </c>
      <c r="C6139">
        <f>INDEX(Categories!C:C,MATCH(D6139,Categories!D:D,0))</f>
        <v>8</v>
      </c>
      <c r="D6139" s="88" t="s">
        <v>36</v>
      </c>
      <c r="E6139">
        <v>10000</v>
      </c>
    </row>
    <row r="6140" spans="1:5" x14ac:dyDescent="0.4">
      <c r="A6140" t="s">
        <v>881</v>
      </c>
      <c r="B6140" t="s">
        <v>882</v>
      </c>
      <c r="C6140">
        <f>INDEX(Categories!C:C,MATCH(D6140,Categories!D:D,0))</f>
        <v>9</v>
      </c>
      <c r="D6140" s="88" t="s">
        <v>37</v>
      </c>
      <c r="E6140">
        <v>5000</v>
      </c>
    </row>
    <row r="6141" spans="1:5" x14ac:dyDescent="0.4">
      <c r="A6141" t="s">
        <v>881</v>
      </c>
      <c r="B6141" t="s">
        <v>882</v>
      </c>
      <c r="C6141">
        <f>INDEX(Categories!C:C,MATCH(D6141,Categories!D:D,0))</f>
        <v>11</v>
      </c>
      <c r="D6141" s="88" t="s">
        <v>601</v>
      </c>
      <c r="E6141">
        <v>37000</v>
      </c>
    </row>
    <row r="6142" spans="1:5" x14ac:dyDescent="0.4">
      <c r="A6142" t="s">
        <v>881</v>
      </c>
      <c r="B6142" t="s">
        <v>882</v>
      </c>
      <c r="C6142">
        <f>INDEX(Categories!C:C,MATCH(D6142,Categories!D:D,0))</f>
        <v>12</v>
      </c>
      <c r="D6142" s="88" t="s">
        <v>602</v>
      </c>
      <c r="E6142">
        <v>15000</v>
      </c>
    </row>
    <row r="6143" spans="1:5" x14ac:dyDescent="0.4">
      <c r="A6143" t="s">
        <v>881</v>
      </c>
      <c r="B6143" t="s">
        <v>882</v>
      </c>
      <c r="C6143">
        <f>INDEX(Categories!C:C,MATCH(D6143,Categories!D:D,0))</f>
        <v>13</v>
      </c>
      <c r="D6143" s="88" t="s">
        <v>604</v>
      </c>
      <c r="E6143">
        <v>61000</v>
      </c>
    </row>
    <row r="6144" spans="1:5" x14ac:dyDescent="0.4">
      <c r="A6144" t="s">
        <v>881</v>
      </c>
      <c r="B6144" t="s">
        <v>882</v>
      </c>
      <c r="C6144">
        <f>INDEX(Categories!C:C,MATCH(D6144,Categories!D:D,0))</f>
        <v>14</v>
      </c>
      <c r="D6144" s="88" t="s">
        <v>41</v>
      </c>
      <c r="E6144">
        <v>0</v>
      </c>
    </row>
    <row r="6145" spans="1:5" x14ac:dyDescent="0.4">
      <c r="A6145" t="s">
        <v>881</v>
      </c>
      <c r="B6145" t="s">
        <v>882</v>
      </c>
      <c r="C6145">
        <f>INDEX(Categories!C:C,MATCH(D6145,Categories!D:D,0))</f>
        <v>19</v>
      </c>
      <c r="D6145" s="88" t="s">
        <v>48</v>
      </c>
      <c r="E6145">
        <v>0</v>
      </c>
    </row>
    <row r="6146" spans="1:5" x14ac:dyDescent="0.4">
      <c r="A6146" t="s">
        <v>881</v>
      </c>
      <c r="B6146" t="s">
        <v>882</v>
      </c>
      <c r="C6146">
        <f>INDEX(Categories!C:C,MATCH(D6146,Categories!D:D,0))</f>
        <v>26</v>
      </c>
      <c r="D6146" s="88" t="s">
        <v>57</v>
      </c>
      <c r="E6146">
        <v>1500</v>
      </c>
    </row>
    <row r="6147" spans="1:5" x14ac:dyDescent="0.4">
      <c r="A6147" t="s">
        <v>881</v>
      </c>
      <c r="B6147" t="s">
        <v>882</v>
      </c>
      <c r="C6147">
        <f>INDEX(Categories!C:C,MATCH(D6147,Categories!D:D,0))</f>
        <v>27</v>
      </c>
      <c r="D6147" s="88" t="s">
        <v>58</v>
      </c>
      <c r="E6147">
        <v>0</v>
      </c>
    </row>
    <row r="6148" spans="1:5" x14ac:dyDescent="0.4">
      <c r="A6148" t="s">
        <v>881</v>
      </c>
      <c r="B6148" t="s">
        <v>882</v>
      </c>
      <c r="C6148">
        <f>INDEX(Categories!C:C,MATCH(D6148,Categories!D:D,0))</f>
        <v>28</v>
      </c>
      <c r="D6148" s="88" t="s">
        <v>59</v>
      </c>
      <c r="E6148">
        <v>0</v>
      </c>
    </row>
    <row r="6149" spans="1:5" x14ac:dyDescent="0.4">
      <c r="A6149" t="s">
        <v>881</v>
      </c>
      <c r="B6149" t="s">
        <v>882</v>
      </c>
      <c r="C6149">
        <f>INDEX(Categories!C:C,MATCH(D6149,Categories!D:D,0))</f>
        <v>29</v>
      </c>
      <c r="D6149" s="88" t="s">
        <v>92</v>
      </c>
      <c r="E6149">
        <v>0</v>
      </c>
    </row>
    <row r="6150" spans="1:5" x14ac:dyDescent="0.4">
      <c r="A6150" t="s">
        <v>373</v>
      </c>
      <c r="B6150" t="s">
        <v>372</v>
      </c>
      <c r="C6150">
        <f>INDEX(Categories!C:C,MATCH(D6150,Categories!D:D,0))</f>
        <v>1</v>
      </c>
      <c r="D6150" s="88" t="s">
        <v>595</v>
      </c>
      <c r="E6150">
        <v>27000</v>
      </c>
    </row>
    <row r="6151" spans="1:5" x14ac:dyDescent="0.4">
      <c r="A6151" t="s">
        <v>373</v>
      </c>
      <c r="B6151" t="s">
        <v>372</v>
      </c>
      <c r="C6151">
        <f>INDEX(Categories!C:C,MATCH(D6151,Categories!D:D,0))</f>
        <v>2</v>
      </c>
      <c r="D6151" s="88" t="s">
        <v>597</v>
      </c>
      <c r="E6151">
        <v>18000</v>
      </c>
    </row>
    <row r="6152" spans="1:5" x14ac:dyDescent="0.4">
      <c r="A6152" t="s">
        <v>373</v>
      </c>
      <c r="B6152" t="s">
        <v>372</v>
      </c>
      <c r="C6152">
        <f>INDEX(Categories!C:C,MATCH(D6152,Categories!D:D,0))</f>
        <v>3</v>
      </c>
      <c r="D6152" s="88" t="s">
        <v>30</v>
      </c>
      <c r="E6152">
        <v>0</v>
      </c>
    </row>
    <row r="6153" spans="1:5" x14ac:dyDescent="0.4">
      <c r="A6153" t="s">
        <v>373</v>
      </c>
      <c r="B6153" t="s">
        <v>372</v>
      </c>
      <c r="C6153">
        <f>INDEX(Categories!C:C,MATCH(D6153,Categories!D:D,0))</f>
        <v>4</v>
      </c>
      <c r="D6153" s="88" t="s">
        <v>31</v>
      </c>
      <c r="E6153">
        <v>74000</v>
      </c>
    </row>
    <row r="6154" spans="1:5" x14ac:dyDescent="0.4">
      <c r="A6154" t="s">
        <v>373</v>
      </c>
      <c r="B6154" t="s">
        <v>372</v>
      </c>
      <c r="C6154">
        <f>INDEX(Categories!C:C,MATCH(D6154,Categories!D:D,0))</f>
        <v>6</v>
      </c>
      <c r="D6154" s="88" t="s">
        <v>34</v>
      </c>
      <c r="E6154">
        <v>0</v>
      </c>
    </row>
    <row r="6155" spans="1:5" x14ac:dyDescent="0.4">
      <c r="A6155" t="s">
        <v>373</v>
      </c>
      <c r="B6155" t="s">
        <v>372</v>
      </c>
      <c r="C6155">
        <f>INDEX(Categories!C:C,MATCH(D6155,Categories!D:D,0))</f>
        <v>7</v>
      </c>
      <c r="D6155" s="88" t="s">
        <v>35</v>
      </c>
      <c r="E6155">
        <v>42000</v>
      </c>
    </row>
    <row r="6156" spans="1:5" x14ac:dyDescent="0.4">
      <c r="A6156" t="s">
        <v>373</v>
      </c>
      <c r="B6156" t="s">
        <v>372</v>
      </c>
      <c r="C6156">
        <f>INDEX(Categories!C:C,MATCH(D6156,Categories!D:D,0))</f>
        <v>10</v>
      </c>
      <c r="D6156" s="88" t="s">
        <v>38</v>
      </c>
      <c r="E6156">
        <v>41000</v>
      </c>
    </row>
    <row r="6157" spans="1:5" x14ac:dyDescent="0.4">
      <c r="A6157" t="s">
        <v>373</v>
      </c>
      <c r="B6157" t="s">
        <v>372</v>
      </c>
      <c r="C6157">
        <f>INDEX(Categories!C:C,MATCH(D6157,Categories!D:D,0))</f>
        <v>15</v>
      </c>
      <c r="D6157" s="88" t="s">
        <v>42</v>
      </c>
      <c r="E6157">
        <v>0</v>
      </c>
    </row>
    <row r="6158" spans="1:5" x14ac:dyDescent="0.4">
      <c r="A6158" t="s">
        <v>373</v>
      </c>
      <c r="B6158" t="s">
        <v>372</v>
      </c>
      <c r="C6158">
        <f>INDEX(Categories!C:C,MATCH(D6158,Categories!D:D,0))</f>
        <v>16</v>
      </c>
      <c r="D6158" s="88" t="s">
        <v>45</v>
      </c>
      <c r="E6158">
        <v>0</v>
      </c>
    </row>
    <row r="6159" spans="1:5" x14ac:dyDescent="0.4">
      <c r="A6159" t="s">
        <v>373</v>
      </c>
      <c r="B6159" t="s">
        <v>372</v>
      </c>
      <c r="C6159">
        <f>INDEX(Categories!C:C,MATCH(D6159,Categories!D:D,0))</f>
        <v>17</v>
      </c>
      <c r="D6159" s="88" t="s">
        <v>46</v>
      </c>
      <c r="E6159">
        <v>0</v>
      </c>
    </row>
    <row r="6160" spans="1:5" x14ac:dyDescent="0.4">
      <c r="A6160" t="s">
        <v>373</v>
      </c>
      <c r="B6160" t="s">
        <v>372</v>
      </c>
      <c r="C6160">
        <f>INDEX(Categories!C:C,MATCH(D6160,Categories!D:D,0))</f>
        <v>18</v>
      </c>
      <c r="D6160" s="88" t="s">
        <v>47</v>
      </c>
      <c r="E6160">
        <v>0</v>
      </c>
    </row>
    <row r="6161" spans="1:5" x14ac:dyDescent="0.4">
      <c r="A6161" t="s">
        <v>373</v>
      </c>
      <c r="B6161" t="s">
        <v>372</v>
      </c>
      <c r="C6161">
        <f>INDEX(Categories!C:C,MATCH(D6161,Categories!D:D,0))</f>
        <v>20</v>
      </c>
      <c r="D6161" s="88" t="s">
        <v>49</v>
      </c>
      <c r="E6161">
        <v>0</v>
      </c>
    </row>
    <row r="6162" spans="1:5" x14ac:dyDescent="0.4">
      <c r="A6162" t="s">
        <v>373</v>
      </c>
      <c r="B6162" t="s">
        <v>372</v>
      </c>
      <c r="C6162">
        <f>INDEX(Categories!C:C,MATCH(D6162,Categories!D:D,0))</f>
        <v>21</v>
      </c>
      <c r="D6162" s="88" t="s">
        <v>50</v>
      </c>
      <c r="E6162">
        <v>0</v>
      </c>
    </row>
    <row r="6163" spans="1:5" x14ac:dyDescent="0.4">
      <c r="A6163" t="s">
        <v>373</v>
      </c>
      <c r="B6163" t="s">
        <v>372</v>
      </c>
      <c r="C6163">
        <f>INDEX(Categories!C:C,MATCH(D6163,Categories!D:D,0))</f>
        <v>22</v>
      </c>
      <c r="D6163" s="88" t="s">
        <v>51</v>
      </c>
      <c r="E6163">
        <v>0</v>
      </c>
    </row>
    <row r="6164" spans="1:5" x14ac:dyDescent="0.4">
      <c r="A6164" t="s">
        <v>373</v>
      </c>
      <c r="B6164" t="s">
        <v>372</v>
      </c>
      <c r="C6164">
        <f>INDEX(Categories!C:C,MATCH(D6164,Categories!D:D,0))</f>
        <v>23</v>
      </c>
      <c r="D6164" s="88" t="s">
        <v>52</v>
      </c>
      <c r="E6164">
        <v>10000</v>
      </c>
    </row>
    <row r="6165" spans="1:5" x14ac:dyDescent="0.4">
      <c r="A6165" t="s">
        <v>373</v>
      </c>
      <c r="B6165" t="s">
        <v>372</v>
      </c>
      <c r="C6165">
        <f>INDEX(Categories!C:C,MATCH(D6165,Categories!D:D,0))</f>
        <v>24</v>
      </c>
      <c r="D6165" s="88" t="s">
        <v>53</v>
      </c>
      <c r="E6165">
        <v>0</v>
      </c>
    </row>
    <row r="6166" spans="1:5" x14ac:dyDescent="0.4">
      <c r="A6166" t="s">
        <v>373</v>
      </c>
      <c r="B6166" t="s">
        <v>372</v>
      </c>
      <c r="C6166">
        <f>INDEX(Categories!C:C,MATCH(D6166,Categories!D:D,0))</f>
        <v>25</v>
      </c>
      <c r="D6166" s="88" t="s">
        <v>56</v>
      </c>
      <c r="E6166">
        <v>0</v>
      </c>
    </row>
    <row r="6167" spans="1:5" x14ac:dyDescent="0.4">
      <c r="A6167" t="s">
        <v>373</v>
      </c>
      <c r="B6167" t="s">
        <v>372</v>
      </c>
      <c r="C6167">
        <f>INDEX(Categories!C:C,MATCH(D6167,Categories!D:D,0))</f>
        <v>5</v>
      </c>
      <c r="D6167" s="88" t="s">
        <v>32</v>
      </c>
      <c r="E6167">
        <v>42510</v>
      </c>
    </row>
    <row r="6168" spans="1:5" x14ac:dyDescent="0.4">
      <c r="A6168" t="s">
        <v>373</v>
      </c>
      <c r="B6168" t="s">
        <v>372</v>
      </c>
      <c r="C6168">
        <f>INDEX(Categories!C:C,MATCH(D6168,Categories!D:D,0))</f>
        <v>8</v>
      </c>
      <c r="D6168" s="88" t="s">
        <v>36</v>
      </c>
      <c r="E6168">
        <v>0</v>
      </c>
    </row>
    <row r="6169" spans="1:5" x14ac:dyDescent="0.4">
      <c r="A6169" t="s">
        <v>373</v>
      </c>
      <c r="B6169" t="s">
        <v>372</v>
      </c>
      <c r="C6169">
        <f>INDEX(Categories!C:C,MATCH(D6169,Categories!D:D,0))</f>
        <v>9</v>
      </c>
      <c r="D6169" s="88" t="s">
        <v>37</v>
      </c>
      <c r="E6169">
        <v>0</v>
      </c>
    </row>
    <row r="6170" spans="1:5" x14ac:dyDescent="0.4">
      <c r="A6170" t="s">
        <v>373</v>
      </c>
      <c r="B6170" t="s">
        <v>372</v>
      </c>
      <c r="C6170">
        <f>INDEX(Categories!C:C,MATCH(D6170,Categories!D:D,0))</f>
        <v>11</v>
      </c>
      <c r="D6170" s="88" t="s">
        <v>601</v>
      </c>
      <c r="E6170">
        <v>336637</v>
      </c>
    </row>
    <row r="6171" spans="1:5" x14ac:dyDescent="0.4">
      <c r="A6171" t="s">
        <v>373</v>
      </c>
      <c r="B6171" t="s">
        <v>372</v>
      </c>
      <c r="C6171">
        <f>INDEX(Categories!C:C,MATCH(D6171,Categories!D:D,0))</f>
        <v>12</v>
      </c>
      <c r="D6171" s="88" t="s">
        <v>602</v>
      </c>
      <c r="E6171">
        <v>0</v>
      </c>
    </row>
    <row r="6172" spans="1:5" x14ac:dyDescent="0.4">
      <c r="A6172" t="s">
        <v>373</v>
      </c>
      <c r="B6172" t="s">
        <v>372</v>
      </c>
      <c r="C6172">
        <f>INDEX(Categories!C:C,MATCH(D6172,Categories!D:D,0))</f>
        <v>13</v>
      </c>
      <c r="D6172" s="88" t="s">
        <v>604</v>
      </c>
      <c r="E6172">
        <v>0</v>
      </c>
    </row>
    <row r="6173" spans="1:5" x14ac:dyDescent="0.4">
      <c r="A6173" t="s">
        <v>373</v>
      </c>
      <c r="B6173" t="s">
        <v>372</v>
      </c>
      <c r="C6173">
        <f>INDEX(Categories!C:C,MATCH(D6173,Categories!D:D,0))</f>
        <v>14</v>
      </c>
      <c r="D6173" s="88" t="s">
        <v>41</v>
      </c>
      <c r="E6173">
        <v>0</v>
      </c>
    </row>
    <row r="6174" spans="1:5" x14ac:dyDescent="0.4">
      <c r="A6174" t="s">
        <v>373</v>
      </c>
      <c r="B6174" t="s">
        <v>372</v>
      </c>
      <c r="C6174">
        <f>INDEX(Categories!C:C,MATCH(D6174,Categories!D:D,0))</f>
        <v>19</v>
      </c>
      <c r="D6174" s="88" t="s">
        <v>48</v>
      </c>
      <c r="E6174">
        <v>0</v>
      </c>
    </row>
    <row r="6175" spans="1:5" x14ac:dyDescent="0.4">
      <c r="A6175" t="s">
        <v>373</v>
      </c>
      <c r="B6175" t="s">
        <v>372</v>
      </c>
      <c r="C6175">
        <f>INDEX(Categories!C:C,MATCH(D6175,Categories!D:D,0))</f>
        <v>26</v>
      </c>
      <c r="D6175" s="88" t="s">
        <v>57</v>
      </c>
      <c r="E6175">
        <v>0</v>
      </c>
    </row>
    <row r="6176" spans="1:5" x14ac:dyDescent="0.4">
      <c r="A6176" t="s">
        <v>373</v>
      </c>
      <c r="B6176" t="s">
        <v>372</v>
      </c>
      <c r="C6176">
        <f>INDEX(Categories!C:C,MATCH(D6176,Categories!D:D,0))</f>
        <v>27</v>
      </c>
      <c r="D6176" s="88" t="s">
        <v>58</v>
      </c>
      <c r="E6176">
        <v>0</v>
      </c>
    </row>
    <row r="6177" spans="1:5" x14ac:dyDescent="0.4">
      <c r="A6177" t="s">
        <v>373</v>
      </c>
      <c r="B6177" t="s">
        <v>372</v>
      </c>
      <c r="C6177">
        <f>INDEX(Categories!C:C,MATCH(D6177,Categories!D:D,0))</f>
        <v>28</v>
      </c>
      <c r="D6177" s="88" t="s">
        <v>59</v>
      </c>
      <c r="E6177">
        <v>0</v>
      </c>
    </row>
    <row r="6178" spans="1:5" x14ac:dyDescent="0.4">
      <c r="A6178" t="s">
        <v>373</v>
      </c>
      <c r="B6178" t="s">
        <v>372</v>
      </c>
      <c r="C6178">
        <f>INDEX(Categories!C:C,MATCH(D6178,Categories!D:D,0))</f>
        <v>29</v>
      </c>
      <c r="D6178" s="88" t="s">
        <v>92</v>
      </c>
      <c r="E6178">
        <v>25000</v>
      </c>
    </row>
    <row r="6179" spans="1:5" x14ac:dyDescent="0.4">
      <c r="A6179" t="s">
        <v>376</v>
      </c>
      <c r="B6179" t="s">
        <v>375</v>
      </c>
      <c r="C6179">
        <f>INDEX(Categories!C:C,MATCH(D6179,Categories!D:D,0))</f>
        <v>1</v>
      </c>
      <c r="D6179" s="88" t="s">
        <v>595</v>
      </c>
      <c r="E6179">
        <v>0</v>
      </c>
    </row>
    <row r="6180" spans="1:5" x14ac:dyDescent="0.4">
      <c r="A6180" t="s">
        <v>376</v>
      </c>
      <c r="B6180" t="s">
        <v>375</v>
      </c>
      <c r="C6180">
        <f>INDEX(Categories!C:C,MATCH(D6180,Categories!D:D,0))</f>
        <v>2</v>
      </c>
      <c r="D6180" s="88" t="s">
        <v>597</v>
      </c>
      <c r="E6180">
        <v>0</v>
      </c>
    </row>
    <row r="6181" spans="1:5" x14ac:dyDescent="0.4">
      <c r="A6181" t="s">
        <v>376</v>
      </c>
      <c r="B6181" t="s">
        <v>375</v>
      </c>
      <c r="C6181">
        <f>INDEX(Categories!C:C,MATCH(D6181,Categories!D:D,0))</f>
        <v>3</v>
      </c>
      <c r="D6181" s="88" t="s">
        <v>30</v>
      </c>
      <c r="E6181">
        <v>0</v>
      </c>
    </row>
    <row r="6182" spans="1:5" x14ac:dyDescent="0.4">
      <c r="A6182" t="s">
        <v>376</v>
      </c>
      <c r="B6182" t="s">
        <v>375</v>
      </c>
      <c r="C6182">
        <f>INDEX(Categories!C:C,MATCH(D6182,Categories!D:D,0))</f>
        <v>4</v>
      </c>
      <c r="D6182" s="88" t="s">
        <v>31</v>
      </c>
      <c r="E6182">
        <v>0</v>
      </c>
    </row>
    <row r="6183" spans="1:5" x14ac:dyDescent="0.4">
      <c r="A6183" t="s">
        <v>376</v>
      </c>
      <c r="B6183" t="s">
        <v>375</v>
      </c>
      <c r="C6183">
        <f>INDEX(Categories!C:C,MATCH(D6183,Categories!D:D,0))</f>
        <v>6</v>
      </c>
      <c r="D6183" s="88" t="s">
        <v>34</v>
      </c>
      <c r="E6183">
        <v>0</v>
      </c>
    </row>
    <row r="6184" spans="1:5" x14ac:dyDescent="0.4">
      <c r="A6184" t="s">
        <v>376</v>
      </c>
      <c r="B6184" t="s">
        <v>375</v>
      </c>
      <c r="C6184">
        <f>INDEX(Categories!C:C,MATCH(D6184,Categories!D:D,0))</f>
        <v>7</v>
      </c>
      <c r="D6184" s="88" t="s">
        <v>35</v>
      </c>
      <c r="E6184">
        <v>0</v>
      </c>
    </row>
    <row r="6185" spans="1:5" x14ac:dyDescent="0.4">
      <c r="A6185" t="s">
        <v>376</v>
      </c>
      <c r="B6185" t="s">
        <v>375</v>
      </c>
      <c r="C6185">
        <f>INDEX(Categories!C:C,MATCH(D6185,Categories!D:D,0))</f>
        <v>10</v>
      </c>
      <c r="D6185" s="88" t="s">
        <v>38</v>
      </c>
      <c r="E6185">
        <v>0</v>
      </c>
    </row>
    <row r="6186" spans="1:5" x14ac:dyDescent="0.4">
      <c r="A6186" t="s">
        <v>376</v>
      </c>
      <c r="B6186" t="s">
        <v>375</v>
      </c>
      <c r="C6186">
        <f>INDEX(Categories!C:C,MATCH(D6186,Categories!D:D,0))</f>
        <v>15</v>
      </c>
      <c r="D6186" s="88" t="s">
        <v>42</v>
      </c>
      <c r="E6186">
        <v>0</v>
      </c>
    </row>
    <row r="6187" spans="1:5" x14ac:dyDescent="0.4">
      <c r="A6187" t="s">
        <v>376</v>
      </c>
      <c r="B6187" t="s">
        <v>375</v>
      </c>
      <c r="C6187">
        <f>INDEX(Categories!C:C,MATCH(D6187,Categories!D:D,0))</f>
        <v>16</v>
      </c>
      <c r="D6187" s="88" t="s">
        <v>45</v>
      </c>
      <c r="E6187">
        <v>0</v>
      </c>
    </row>
    <row r="6188" spans="1:5" x14ac:dyDescent="0.4">
      <c r="A6188" t="s">
        <v>376</v>
      </c>
      <c r="B6188" t="s">
        <v>375</v>
      </c>
      <c r="C6188">
        <f>INDEX(Categories!C:C,MATCH(D6188,Categories!D:D,0))</f>
        <v>17</v>
      </c>
      <c r="D6188" s="88" t="s">
        <v>46</v>
      </c>
      <c r="E6188">
        <v>0</v>
      </c>
    </row>
    <row r="6189" spans="1:5" x14ac:dyDescent="0.4">
      <c r="A6189" t="s">
        <v>376</v>
      </c>
      <c r="B6189" t="s">
        <v>375</v>
      </c>
      <c r="C6189">
        <f>INDEX(Categories!C:C,MATCH(D6189,Categories!D:D,0))</f>
        <v>18</v>
      </c>
      <c r="D6189" s="88" t="s">
        <v>47</v>
      </c>
      <c r="E6189">
        <v>0</v>
      </c>
    </row>
    <row r="6190" spans="1:5" x14ac:dyDescent="0.4">
      <c r="A6190" t="s">
        <v>376</v>
      </c>
      <c r="B6190" t="s">
        <v>375</v>
      </c>
      <c r="C6190">
        <f>INDEX(Categories!C:C,MATCH(D6190,Categories!D:D,0))</f>
        <v>20</v>
      </c>
      <c r="D6190" s="88" t="s">
        <v>49</v>
      </c>
      <c r="E6190">
        <v>0</v>
      </c>
    </row>
    <row r="6191" spans="1:5" x14ac:dyDescent="0.4">
      <c r="A6191" t="s">
        <v>376</v>
      </c>
      <c r="B6191" t="s">
        <v>375</v>
      </c>
      <c r="C6191">
        <f>INDEX(Categories!C:C,MATCH(D6191,Categories!D:D,0))</f>
        <v>21</v>
      </c>
      <c r="D6191" s="88" t="s">
        <v>50</v>
      </c>
      <c r="E6191">
        <v>0</v>
      </c>
    </row>
    <row r="6192" spans="1:5" x14ac:dyDescent="0.4">
      <c r="A6192" t="s">
        <v>376</v>
      </c>
      <c r="B6192" t="s">
        <v>375</v>
      </c>
      <c r="C6192">
        <f>INDEX(Categories!C:C,MATCH(D6192,Categories!D:D,0))</f>
        <v>22</v>
      </c>
      <c r="D6192" s="88" t="s">
        <v>51</v>
      </c>
      <c r="E6192">
        <v>0</v>
      </c>
    </row>
    <row r="6193" spans="1:5" x14ac:dyDescent="0.4">
      <c r="A6193" t="s">
        <v>376</v>
      </c>
      <c r="B6193" t="s">
        <v>375</v>
      </c>
      <c r="C6193">
        <f>INDEX(Categories!C:C,MATCH(D6193,Categories!D:D,0))</f>
        <v>23</v>
      </c>
      <c r="D6193" s="88" t="s">
        <v>52</v>
      </c>
      <c r="E6193">
        <v>0</v>
      </c>
    </row>
    <row r="6194" spans="1:5" x14ac:dyDescent="0.4">
      <c r="A6194" t="s">
        <v>376</v>
      </c>
      <c r="B6194" t="s">
        <v>375</v>
      </c>
      <c r="C6194">
        <f>INDEX(Categories!C:C,MATCH(D6194,Categories!D:D,0))</f>
        <v>24</v>
      </c>
      <c r="D6194" s="88" t="s">
        <v>53</v>
      </c>
      <c r="E6194">
        <v>0</v>
      </c>
    </row>
    <row r="6195" spans="1:5" x14ac:dyDescent="0.4">
      <c r="A6195" t="s">
        <v>376</v>
      </c>
      <c r="B6195" t="s">
        <v>375</v>
      </c>
      <c r="C6195">
        <f>INDEX(Categories!C:C,MATCH(D6195,Categories!D:D,0))</f>
        <v>25</v>
      </c>
      <c r="D6195" s="88" t="s">
        <v>56</v>
      </c>
      <c r="E6195">
        <v>0</v>
      </c>
    </row>
    <row r="6196" spans="1:5" x14ac:dyDescent="0.4">
      <c r="A6196" t="s">
        <v>376</v>
      </c>
      <c r="B6196" t="s">
        <v>375</v>
      </c>
      <c r="C6196">
        <f>INDEX(Categories!C:C,MATCH(D6196,Categories!D:D,0))</f>
        <v>5</v>
      </c>
      <c r="D6196" s="88" t="s">
        <v>32</v>
      </c>
      <c r="E6196">
        <v>14356</v>
      </c>
    </row>
    <row r="6197" spans="1:5" x14ac:dyDescent="0.4">
      <c r="A6197" t="s">
        <v>376</v>
      </c>
      <c r="B6197" t="s">
        <v>375</v>
      </c>
      <c r="C6197">
        <f>INDEX(Categories!C:C,MATCH(D6197,Categories!D:D,0))</f>
        <v>8</v>
      </c>
      <c r="D6197" s="88" t="s">
        <v>36</v>
      </c>
      <c r="E6197">
        <v>16320</v>
      </c>
    </row>
    <row r="6198" spans="1:5" x14ac:dyDescent="0.4">
      <c r="A6198" t="s">
        <v>376</v>
      </c>
      <c r="B6198" t="s">
        <v>375</v>
      </c>
      <c r="C6198">
        <f>INDEX(Categories!C:C,MATCH(D6198,Categories!D:D,0))</f>
        <v>9</v>
      </c>
      <c r="D6198" s="88" t="s">
        <v>37</v>
      </c>
      <c r="E6198">
        <v>0</v>
      </c>
    </row>
    <row r="6199" spans="1:5" x14ac:dyDescent="0.4">
      <c r="A6199" t="s">
        <v>376</v>
      </c>
      <c r="B6199" t="s">
        <v>375</v>
      </c>
      <c r="C6199">
        <f>INDEX(Categories!C:C,MATCH(D6199,Categories!D:D,0))</f>
        <v>11</v>
      </c>
      <c r="D6199" s="88" t="s">
        <v>601</v>
      </c>
      <c r="E6199">
        <v>0</v>
      </c>
    </row>
    <row r="6200" spans="1:5" x14ac:dyDescent="0.4">
      <c r="A6200" t="s">
        <v>376</v>
      </c>
      <c r="B6200" t="s">
        <v>375</v>
      </c>
      <c r="C6200">
        <f>INDEX(Categories!C:C,MATCH(D6200,Categories!D:D,0))</f>
        <v>12</v>
      </c>
      <c r="D6200" s="88" t="s">
        <v>602</v>
      </c>
      <c r="E6200">
        <v>0</v>
      </c>
    </row>
    <row r="6201" spans="1:5" x14ac:dyDescent="0.4">
      <c r="A6201" t="s">
        <v>376</v>
      </c>
      <c r="B6201" t="s">
        <v>375</v>
      </c>
      <c r="C6201">
        <f>INDEX(Categories!C:C,MATCH(D6201,Categories!D:D,0))</f>
        <v>13</v>
      </c>
      <c r="D6201" s="88" t="s">
        <v>604</v>
      </c>
      <c r="E6201">
        <v>104785</v>
      </c>
    </row>
    <row r="6202" spans="1:5" x14ac:dyDescent="0.4">
      <c r="A6202" t="s">
        <v>376</v>
      </c>
      <c r="B6202" t="s">
        <v>375</v>
      </c>
      <c r="C6202">
        <f>INDEX(Categories!C:C,MATCH(D6202,Categories!D:D,0))</f>
        <v>14</v>
      </c>
      <c r="D6202" s="88" t="s">
        <v>41</v>
      </c>
      <c r="E6202">
        <v>0</v>
      </c>
    </row>
    <row r="6203" spans="1:5" x14ac:dyDescent="0.4">
      <c r="A6203" t="s">
        <v>376</v>
      </c>
      <c r="B6203" t="s">
        <v>375</v>
      </c>
      <c r="C6203">
        <f>INDEX(Categories!C:C,MATCH(D6203,Categories!D:D,0))</f>
        <v>19</v>
      </c>
      <c r="D6203" s="88" t="s">
        <v>48</v>
      </c>
      <c r="E6203">
        <v>0</v>
      </c>
    </row>
    <row r="6204" spans="1:5" x14ac:dyDescent="0.4">
      <c r="A6204" t="s">
        <v>376</v>
      </c>
      <c r="B6204" t="s">
        <v>375</v>
      </c>
      <c r="C6204">
        <f>INDEX(Categories!C:C,MATCH(D6204,Categories!D:D,0))</f>
        <v>26</v>
      </c>
      <c r="D6204" s="88" t="s">
        <v>57</v>
      </c>
      <c r="E6204">
        <v>0</v>
      </c>
    </row>
    <row r="6205" spans="1:5" x14ac:dyDescent="0.4">
      <c r="A6205" t="s">
        <v>376</v>
      </c>
      <c r="B6205" t="s">
        <v>375</v>
      </c>
      <c r="C6205">
        <f>INDEX(Categories!C:C,MATCH(D6205,Categories!D:D,0))</f>
        <v>27</v>
      </c>
      <c r="D6205" s="88" t="s">
        <v>58</v>
      </c>
      <c r="E6205">
        <v>0</v>
      </c>
    </row>
    <row r="6206" spans="1:5" x14ac:dyDescent="0.4">
      <c r="A6206" t="s">
        <v>376</v>
      </c>
      <c r="B6206" t="s">
        <v>375</v>
      </c>
      <c r="C6206">
        <f>INDEX(Categories!C:C,MATCH(D6206,Categories!D:D,0))</f>
        <v>28</v>
      </c>
      <c r="D6206" s="88" t="s">
        <v>59</v>
      </c>
      <c r="E6206">
        <v>0</v>
      </c>
    </row>
    <row r="6207" spans="1:5" x14ac:dyDescent="0.4">
      <c r="A6207" t="s">
        <v>376</v>
      </c>
      <c r="B6207" t="s">
        <v>375</v>
      </c>
      <c r="C6207">
        <f>INDEX(Categories!C:C,MATCH(D6207,Categories!D:D,0))</f>
        <v>29</v>
      </c>
      <c r="D6207" s="88" t="s">
        <v>92</v>
      </c>
      <c r="E6207">
        <v>231296</v>
      </c>
    </row>
    <row r="6208" spans="1:5" x14ac:dyDescent="0.4">
      <c r="A6208" t="s">
        <v>883</v>
      </c>
      <c r="B6208" t="s">
        <v>884</v>
      </c>
      <c r="C6208">
        <f>INDEX(Categories!C:C,MATCH(D6208,Categories!D:D,0))</f>
        <v>1</v>
      </c>
      <c r="D6208" s="88" t="s">
        <v>595</v>
      </c>
      <c r="E6208">
        <v>0</v>
      </c>
    </row>
    <row r="6209" spans="1:5" x14ac:dyDescent="0.4">
      <c r="A6209" t="s">
        <v>883</v>
      </c>
      <c r="B6209" t="s">
        <v>884</v>
      </c>
      <c r="C6209">
        <f>INDEX(Categories!C:C,MATCH(D6209,Categories!D:D,0))</f>
        <v>2</v>
      </c>
      <c r="D6209" s="88" t="s">
        <v>597</v>
      </c>
      <c r="E6209">
        <v>0</v>
      </c>
    </row>
    <row r="6210" spans="1:5" x14ac:dyDescent="0.4">
      <c r="A6210" t="s">
        <v>883</v>
      </c>
      <c r="B6210" t="s">
        <v>884</v>
      </c>
      <c r="C6210">
        <f>INDEX(Categories!C:C,MATCH(D6210,Categories!D:D,0))</f>
        <v>3</v>
      </c>
      <c r="D6210" s="88" t="s">
        <v>30</v>
      </c>
      <c r="E6210">
        <v>0</v>
      </c>
    </row>
    <row r="6211" spans="1:5" x14ac:dyDescent="0.4">
      <c r="A6211" t="s">
        <v>883</v>
      </c>
      <c r="B6211" t="s">
        <v>884</v>
      </c>
      <c r="C6211">
        <f>INDEX(Categories!C:C,MATCH(D6211,Categories!D:D,0))</f>
        <v>4</v>
      </c>
      <c r="D6211" s="88" t="s">
        <v>31</v>
      </c>
      <c r="E6211">
        <v>0</v>
      </c>
    </row>
    <row r="6212" spans="1:5" x14ac:dyDescent="0.4">
      <c r="A6212" t="s">
        <v>883</v>
      </c>
      <c r="B6212" t="s">
        <v>884</v>
      </c>
      <c r="C6212">
        <f>INDEX(Categories!C:C,MATCH(D6212,Categories!D:D,0))</f>
        <v>6</v>
      </c>
      <c r="D6212" s="88" t="s">
        <v>34</v>
      </c>
      <c r="E6212">
        <v>0</v>
      </c>
    </row>
    <row r="6213" spans="1:5" x14ac:dyDescent="0.4">
      <c r="A6213" t="s">
        <v>883</v>
      </c>
      <c r="B6213" t="s">
        <v>884</v>
      </c>
      <c r="C6213">
        <f>INDEX(Categories!C:C,MATCH(D6213,Categories!D:D,0))</f>
        <v>7</v>
      </c>
      <c r="D6213" s="88" t="s">
        <v>35</v>
      </c>
      <c r="E6213">
        <v>0</v>
      </c>
    </row>
    <row r="6214" spans="1:5" x14ac:dyDescent="0.4">
      <c r="A6214" t="s">
        <v>883</v>
      </c>
      <c r="B6214" t="s">
        <v>884</v>
      </c>
      <c r="C6214">
        <f>INDEX(Categories!C:C,MATCH(D6214,Categories!D:D,0))</f>
        <v>10</v>
      </c>
      <c r="D6214" s="88" t="s">
        <v>38</v>
      </c>
      <c r="E6214">
        <v>0</v>
      </c>
    </row>
    <row r="6215" spans="1:5" x14ac:dyDescent="0.4">
      <c r="A6215" t="s">
        <v>883</v>
      </c>
      <c r="B6215" t="s">
        <v>884</v>
      </c>
      <c r="C6215">
        <f>INDEX(Categories!C:C,MATCH(D6215,Categories!D:D,0))</f>
        <v>15</v>
      </c>
      <c r="D6215" s="88" t="s">
        <v>42</v>
      </c>
      <c r="E6215">
        <v>0</v>
      </c>
    </row>
    <row r="6216" spans="1:5" x14ac:dyDescent="0.4">
      <c r="A6216" t="s">
        <v>883</v>
      </c>
      <c r="B6216" t="s">
        <v>884</v>
      </c>
      <c r="C6216">
        <f>INDEX(Categories!C:C,MATCH(D6216,Categories!D:D,0))</f>
        <v>16</v>
      </c>
      <c r="D6216" s="88" t="s">
        <v>45</v>
      </c>
      <c r="E6216">
        <v>0</v>
      </c>
    </row>
    <row r="6217" spans="1:5" x14ac:dyDescent="0.4">
      <c r="A6217" t="s">
        <v>883</v>
      </c>
      <c r="B6217" t="s">
        <v>884</v>
      </c>
      <c r="C6217">
        <f>INDEX(Categories!C:C,MATCH(D6217,Categories!D:D,0))</f>
        <v>17</v>
      </c>
      <c r="D6217" s="88" t="s">
        <v>46</v>
      </c>
      <c r="E6217">
        <v>0</v>
      </c>
    </row>
    <row r="6218" spans="1:5" x14ac:dyDescent="0.4">
      <c r="A6218" t="s">
        <v>883</v>
      </c>
      <c r="B6218" t="s">
        <v>884</v>
      </c>
      <c r="C6218">
        <f>INDEX(Categories!C:C,MATCH(D6218,Categories!D:D,0))</f>
        <v>18</v>
      </c>
      <c r="D6218" s="88" t="s">
        <v>47</v>
      </c>
      <c r="E6218">
        <v>0</v>
      </c>
    </row>
    <row r="6219" spans="1:5" x14ac:dyDescent="0.4">
      <c r="A6219" t="s">
        <v>883</v>
      </c>
      <c r="B6219" t="s">
        <v>884</v>
      </c>
      <c r="C6219">
        <f>INDEX(Categories!C:C,MATCH(D6219,Categories!D:D,0))</f>
        <v>20</v>
      </c>
      <c r="D6219" s="88" t="s">
        <v>49</v>
      </c>
      <c r="E6219">
        <v>0</v>
      </c>
    </row>
    <row r="6220" spans="1:5" x14ac:dyDescent="0.4">
      <c r="A6220" t="s">
        <v>883</v>
      </c>
      <c r="B6220" t="s">
        <v>884</v>
      </c>
      <c r="C6220">
        <f>INDEX(Categories!C:C,MATCH(D6220,Categories!D:D,0))</f>
        <v>21</v>
      </c>
      <c r="D6220" s="88" t="s">
        <v>50</v>
      </c>
      <c r="E6220">
        <v>0</v>
      </c>
    </row>
    <row r="6221" spans="1:5" x14ac:dyDescent="0.4">
      <c r="A6221" t="s">
        <v>883</v>
      </c>
      <c r="B6221" t="s">
        <v>884</v>
      </c>
      <c r="C6221">
        <f>INDEX(Categories!C:C,MATCH(D6221,Categories!D:D,0))</f>
        <v>22</v>
      </c>
      <c r="D6221" s="88" t="s">
        <v>51</v>
      </c>
      <c r="E6221">
        <v>0</v>
      </c>
    </row>
    <row r="6222" spans="1:5" x14ac:dyDescent="0.4">
      <c r="A6222" t="s">
        <v>883</v>
      </c>
      <c r="B6222" t="s">
        <v>884</v>
      </c>
      <c r="C6222">
        <f>INDEX(Categories!C:C,MATCH(D6222,Categories!D:D,0))</f>
        <v>23</v>
      </c>
      <c r="D6222" s="88" t="s">
        <v>52</v>
      </c>
      <c r="E6222">
        <v>0</v>
      </c>
    </row>
    <row r="6223" spans="1:5" x14ac:dyDescent="0.4">
      <c r="A6223" t="s">
        <v>883</v>
      </c>
      <c r="B6223" t="s">
        <v>884</v>
      </c>
      <c r="C6223">
        <f>INDEX(Categories!C:C,MATCH(D6223,Categories!D:D,0))</f>
        <v>24</v>
      </c>
      <c r="D6223" s="88" t="s">
        <v>53</v>
      </c>
      <c r="E6223">
        <v>0</v>
      </c>
    </row>
    <row r="6224" spans="1:5" x14ac:dyDescent="0.4">
      <c r="A6224" t="s">
        <v>883</v>
      </c>
      <c r="B6224" t="s">
        <v>884</v>
      </c>
      <c r="C6224">
        <f>INDEX(Categories!C:C,MATCH(D6224,Categories!D:D,0))</f>
        <v>25</v>
      </c>
      <c r="D6224" s="88" t="s">
        <v>56</v>
      </c>
      <c r="E6224">
        <v>0</v>
      </c>
    </row>
    <row r="6225" spans="1:5" x14ac:dyDescent="0.4">
      <c r="A6225" t="s">
        <v>883</v>
      </c>
      <c r="B6225" t="s">
        <v>884</v>
      </c>
      <c r="C6225">
        <f>INDEX(Categories!C:C,MATCH(D6225,Categories!D:D,0))</f>
        <v>5</v>
      </c>
      <c r="D6225" s="88" t="s">
        <v>32</v>
      </c>
      <c r="E6225">
        <v>0</v>
      </c>
    </row>
    <row r="6226" spans="1:5" x14ac:dyDescent="0.4">
      <c r="A6226" t="s">
        <v>883</v>
      </c>
      <c r="B6226" t="s">
        <v>884</v>
      </c>
      <c r="C6226">
        <f>INDEX(Categories!C:C,MATCH(D6226,Categories!D:D,0))</f>
        <v>8</v>
      </c>
      <c r="D6226" s="88" t="s">
        <v>36</v>
      </c>
      <c r="E6226">
        <v>0</v>
      </c>
    </row>
    <row r="6227" spans="1:5" x14ac:dyDescent="0.4">
      <c r="A6227" t="s">
        <v>883</v>
      </c>
      <c r="B6227" t="s">
        <v>884</v>
      </c>
      <c r="C6227">
        <f>INDEX(Categories!C:C,MATCH(D6227,Categories!D:D,0))</f>
        <v>9</v>
      </c>
      <c r="D6227" s="88" t="s">
        <v>37</v>
      </c>
      <c r="E6227">
        <v>0</v>
      </c>
    </row>
    <row r="6228" spans="1:5" x14ac:dyDescent="0.4">
      <c r="A6228" t="s">
        <v>883</v>
      </c>
      <c r="B6228" t="s">
        <v>884</v>
      </c>
      <c r="C6228">
        <f>INDEX(Categories!C:C,MATCH(D6228,Categories!D:D,0))</f>
        <v>11</v>
      </c>
      <c r="D6228" s="88" t="s">
        <v>601</v>
      </c>
      <c r="E6228">
        <v>0</v>
      </c>
    </row>
    <row r="6229" spans="1:5" x14ac:dyDescent="0.4">
      <c r="A6229" t="s">
        <v>883</v>
      </c>
      <c r="B6229" t="s">
        <v>884</v>
      </c>
      <c r="C6229">
        <f>INDEX(Categories!C:C,MATCH(D6229,Categories!D:D,0))</f>
        <v>12</v>
      </c>
      <c r="D6229" s="88" t="s">
        <v>602</v>
      </c>
      <c r="E6229">
        <v>0</v>
      </c>
    </row>
    <row r="6230" spans="1:5" x14ac:dyDescent="0.4">
      <c r="A6230" t="s">
        <v>883</v>
      </c>
      <c r="B6230" t="s">
        <v>884</v>
      </c>
      <c r="C6230">
        <f>INDEX(Categories!C:C,MATCH(D6230,Categories!D:D,0))</f>
        <v>13</v>
      </c>
      <c r="D6230" s="88" t="s">
        <v>604</v>
      </c>
      <c r="E6230">
        <v>0</v>
      </c>
    </row>
    <row r="6231" spans="1:5" x14ac:dyDescent="0.4">
      <c r="A6231" t="s">
        <v>883</v>
      </c>
      <c r="B6231" t="s">
        <v>884</v>
      </c>
      <c r="C6231">
        <f>INDEX(Categories!C:C,MATCH(D6231,Categories!D:D,0))</f>
        <v>14</v>
      </c>
      <c r="D6231" s="88" t="s">
        <v>41</v>
      </c>
      <c r="E6231">
        <v>0</v>
      </c>
    </row>
    <row r="6232" spans="1:5" x14ac:dyDescent="0.4">
      <c r="A6232" t="s">
        <v>883</v>
      </c>
      <c r="B6232" t="s">
        <v>884</v>
      </c>
      <c r="C6232">
        <f>INDEX(Categories!C:C,MATCH(D6232,Categories!D:D,0))</f>
        <v>19</v>
      </c>
      <c r="D6232" s="88" t="s">
        <v>48</v>
      </c>
      <c r="E6232">
        <v>0</v>
      </c>
    </row>
    <row r="6233" spans="1:5" x14ac:dyDescent="0.4">
      <c r="A6233" t="s">
        <v>883</v>
      </c>
      <c r="B6233" t="s">
        <v>884</v>
      </c>
      <c r="C6233">
        <f>INDEX(Categories!C:C,MATCH(D6233,Categories!D:D,0))</f>
        <v>26</v>
      </c>
      <c r="D6233" s="88" t="s">
        <v>57</v>
      </c>
      <c r="E6233">
        <v>0</v>
      </c>
    </row>
    <row r="6234" spans="1:5" x14ac:dyDescent="0.4">
      <c r="A6234" t="s">
        <v>883</v>
      </c>
      <c r="B6234" t="s">
        <v>884</v>
      </c>
      <c r="C6234">
        <f>INDEX(Categories!C:C,MATCH(D6234,Categories!D:D,0))</f>
        <v>27</v>
      </c>
      <c r="D6234" s="88" t="s">
        <v>58</v>
      </c>
      <c r="E6234">
        <v>0</v>
      </c>
    </row>
    <row r="6235" spans="1:5" x14ac:dyDescent="0.4">
      <c r="A6235" t="s">
        <v>883</v>
      </c>
      <c r="B6235" t="s">
        <v>884</v>
      </c>
      <c r="C6235">
        <f>INDEX(Categories!C:C,MATCH(D6235,Categories!D:D,0))</f>
        <v>28</v>
      </c>
      <c r="D6235" s="88" t="s">
        <v>59</v>
      </c>
      <c r="E6235">
        <v>0</v>
      </c>
    </row>
    <row r="6236" spans="1:5" x14ac:dyDescent="0.4">
      <c r="A6236" t="s">
        <v>883</v>
      </c>
      <c r="B6236" t="s">
        <v>884</v>
      </c>
      <c r="C6236">
        <f>INDEX(Categories!C:C,MATCH(D6236,Categories!D:D,0))</f>
        <v>29</v>
      </c>
      <c r="D6236" s="88" t="s">
        <v>92</v>
      </c>
      <c r="E6236">
        <v>0</v>
      </c>
    </row>
    <row r="6237" spans="1:5" x14ac:dyDescent="0.4">
      <c r="A6237" t="s">
        <v>379</v>
      </c>
      <c r="B6237" t="s">
        <v>378</v>
      </c>
      <c r="C6237">
        <f>INDEX(Categories!C:C,MATCH(D6237,Categories!D:D,0))</f>
        <v>1</v>
      </c>
      <c r="D6237" s="88" t="s">
        <v>595</v>
      </c>
      <c r="E6237">
        <v>0</v>
      </c>
    </row>
    <row r="6238" spans="1:5" x14ac:dyDescent="0.4">
      <c r="A6238" t="s">
        <v>379</v>
      </c>
      <c r="B6238" t="s">
        <v>378</v>
      </c>
      <c r="C6238">
        <f>INDEX(Categories!C:C,MATCH(D6238,Categories!D:D,0))</f>
        <v>2</v>
      </c>
      <c r="D6238" s="88" t="s">
        <v>597</v>
      </c>
      <c r="E6238">
        <v>1043</v>
      </c>
    </row>
    <row r="6239" spans="1:5" x14ac:dyDescent="0.4">
      <c r="A6239" t="s">
        <v>379</v>
      </c>
      <c r="B6239" t="s">
        <v>378</v>
      </c>
      <c r="C6239">
        <f>INDEX(Categories!C:C,MATCH(D6239,Categories!D:D,0))</f>
        <v>3</v>
      </c>
      <c r="D6239" s="88" t="s">
        <v>30</v>
      </c>
      <c r="E6239">
        <v>0</v>
      </c>
    </row>
    <row r="6240" spans="1:5" x14ac:dyDescent="0.4">
      <c r="A6240" t="s">
        <v>379</v>
      </c>
      <c r="B6240" t="s">
        <v>378</v>
      </c>
      <c r="C6240">
        <f>INDEX(Categories!C:C,MATCH(D6240,Categories!D:D,0))</f>
        <v>4</v>
      </c>
      <c r="D6240" s="88" t="s">
        <v>31</v>
      </c>
      <c r="E6240">
        <v>0</v>
      </c>
    </row>
    <row r="6241" spans="1:5" x14ac:dyDescent="0.4">
      <c r="A6241" t="s">
        <v>379</v>
      </c>
      <c r="B6241" t="s">
        <v>378</v>
      </c>
      <c r="C6241">
        <f>INDEX(Categories!C:C,MATCH(D6241,Categories!D:D,0))</f>
        <v>6</v>
      </c>
      <c r="D6241" s="88" t="s">
        <v>34</v>
      </c>
      <c r="E6241">
        <v>500</v>
      </c>
    </row>
    <row r="6242" spans="1:5" x14ac:dyDescent="0.4">
      <c r="A6242" t="s">
        <v>379</v>
      </c>
      <c r="B6242" t="s">
        <v>378</v>
      </c>
      <c r="C6242">
        <f>INDEX(Categories!C:C,MATCH(D6242,Categories!D:D,0))</f>
        <v>7</v>
      </c>
      <c r="D6242" s="88" t="s">
        <v>35</v>
      </c>
      <c r="E6242">
        <v>7101</v>
      </c>
    </row>
    <row r="6243" spans="1:5" x14ac:dyDescent="0.4">
      <c r="A6243" t="s">
        <v>379</v>
      </c>
      <c r="B6243" t="s">
        <v>378</v>
      </c>
      <c r="C6243">
        <f>INDEX(Categories!C:C,MATCH(D6243,Categories!D:D,0))</f>
        <v>10</v>
      </c>
      <c r="D6243" s="88" t="s">
        <v>38</v>
      </c>
      <c r="E6243">
        <v>12808</v>
      </c>
    </row>
    <row r="6244" spans="1:5" x14ac:dyDescent="0.4">
      <c r="A6244" t="s">
        <v>379</v>
      </c>
      <c r="B6244" t="s">
        <v>378</v>
      </c>
      <c r="C6244">
        <f>INDEX(Categories!C:C,MATCH(D6244,Categories!D:D,0))</f>
        <v>15</v>
      </c>
      <c r="D6244" s="88" t="s">
        <v>42</v>
      </c>
      <c r="E6244">
        <v>0</v>
      </c>
    </row>
    <row r="6245" spans="1:5" x14ac:dyDescent="0.4">
      <c r="A6245" t="s">
        <v>379</v>
      </c>
      <c r="B6245" t="s">
        <v>378</v>
      </c>
      <c r="C6245">
        <f>INDEX(Categories!C:C,MATCH(D6245,Categories!D:D,0))</f>
        <v>16</v>
      </c>
      <c r="D6245" s="88" t="s">
        <v>45</v>
      </c>
      <c r="E6245">
        <v>0</v>
      </c>
    </row>
    <row r="6246" spans="1:5" x14ac:dyDescent="0.4">
      <c r="A6246" t="s">
        <v>379</v>
      </c>
      <c r="B6246" t="s">
        <v>378</v>
      </c>
      <c r="C6246">
        <f>INDEX(Categories!C:C,MATCH(D6246,Categories!D:D,0))</f>
        <v>17</v>
      </c>
      <c r="D6246" s="88" t="s">
        <v>46</v>
      </c>
      <c r="E6246">
        <v>0</v>
      </c>
    </row>
    <row r="6247" spans="1:5" x14ac:dyDescent="0.4">
      <c r="A6247" t="s">
        <v>379</v>
      </c>
      <c r="B6247" t="s">
        <v>378</v>
      </c>
      <c r="C6247">
        <f>INDEX(Categories!C:C,MATCH(D6247,Categories!D:D,0))</f>
        <v>18</v>
      </c>
      <c r="D6247" s="88" t="s">
        <v>47</v>
      </c>
      <c r="E6247">
        <v>0</v>
      </c>
    </row>
    <row r="6248" spans="1:5" x14ac:dyDescent="0.4">
      <c r="A6248" t="s">
        <v>379</v>
      </c>
      <c r="B6248" t="s">
        <v>378</v>
      </c>
      <c r="C6248">
        <f>INDEX(Categories!C:C,MATCH(D6248,Categories!D:D,0))</f>
        <v>20</v>
      </c>
      <c r="D6248" s="88" t="s">
        <v>49</v>
      </c>
      <c r="E6248">
        <v>0</v>
      </c>
    </row>
    <row r="6249" spans="1:5" x14ac:dyDescent="0.4">
      <c r="A6249" t="s">
        <v>379</v>
      </c>
      <c r="B6249" t="s">
        <v>378</v>
      </c>
      <c r="C6249">
        <f>INDEX(Categories!C:C,MATCH(D6249,Categories!D:D,0))</f>
        <v>21</v>
      </c>
      <c r="D6249" s="88" t="s">
        <v>50</v>
      </c>
      <c r="E6249">
        <v>0</v>
      </c>
    </row>
    <row r="6250" spans="1:5" x14ac:dyDescent="0.4">
      <c r="A6250" t="s">
        <v>379</v>
      </c>
      <c r="B6250" t="s">
        <v>378</v>
      </c>
      <c r="C6250">
        <f>INDEX(Categories!C:C,MATCH(D6250,Categories!D:D,0))</f>
        <v>22</v>
      </c>
      <c r="D6250" s="88" t="s">
        <v>51</v>
      </c>
      <c r="E6250">
        <v>0</v>
      </c>
    </row>
    <row r="6251" spans="1:5" x14ac:dyDescent="0.4">
      <c r="A6251" t="s">
        <v>379</v>
      </c>
      <c r="B6251" t="s">
        <v>378</v>
      </c>
      <c r="C6251">
        <f>INDEX(Categories!C:C,MATCH(D6251,Categories!D:D,0))</f>
        <v>23</v>
      </c>
      <c r="D6251" s="88" t="s">
        <v>52</v>
      </c>
      <c r="E6251">
        <v>0</v>
      </c>
    </row>
    <row r="6252" spans="1:5" x14ac:dyDescent="0.4">
      <c r="A6252" t="s">
        <v>379</v>
      </c>
      <c r="B6252" t="s">
        <v>378</v>
      </c>
      <c r="C6252">
        <f>INDEX(Categories!C:C,MATCH(D6252,Categories!D:D,0))</f>
        <v>24</v>
      </c>
      <c r="D6252" s="88" t="s">
        <v>53</v>
      </c>
      <c r="E6252">
        <v>0</v>
      </c>
    </row>
    <row r="6253" spans="1:5" x14ac:dyDescent="0.4">
      <c r="A6253" t="s">
        <v>379</v>
      </c>
      <c r="B6253" t="s">
        <v>378</v>
      </c>
      <c r="C6253">
        <f>INDEX(Categories!C:C,MATCH(D6253,Categories!D:D,0))</f>
        <v>25</v>
      </c>
      <c r="D6253" s="88" t="s">
        <v>56</v>
      </c>
      <c r="E6253">
        <v>0</v>
      </c>
    </row>
    <row r="6254" spans="1:5" x14ac:dyDescent="0.4">
      <c r="A6254" t="s">
        <v>379</v>
      </c>
      <c r="B6254" t="s">
        <v>378</v>
      </c>
      <c r="C6254">
        <f>INDEX(Categories!C:C,MATCH(D6254,Categories!D:D,0))</f>
        <v>5</v>
      </c>
      <c r="D6254" s="88" t="s">
        <v>32</v>
      </c>
      <c r="E6254">
        <v>8709</v>
      </c>
    </row>
    <row r="6255" spans="1:5" x14ac:dyDescent="0.4">
      <c r="A6255" t="s">
        <v>379</v>
      </c>
      <c r="B6255" t="s">
        <v>378</v>
      </c>
      <c r="C6255">
        <f>INDEX(Categories!C:C,MATCH(D6255,Categories!D:D,0))</f>
        <v>8</v>
      </c>
      <c r="D6255" s="88" t="s">
        <v>36</v>
      </c>
      <c r="E6255">
        <v>300</v>
      </c>
    </row>
    <row r="6256" spans="1:5" x14ac:dyDescent="0.4">
      <c r="A6256" t="s">
        <v>379</v>
      </c>
      <c r="B6256" t="s">
        <v>378</v>
      </c>
      <c r="C6256">
        <f>INDEX(Categories!C:C,MATCH(D6256,Categories!D:D,0))</f>
        <v>9</v>
      </c>
      <c r="D6256" s="88" t="s">
        <v>37</v>
      </c>
      <c r="E6256">
        <v>909</v>
      </c>
    </row>
    <row r="6257" spans="1:5" x14ac:dyDescent="0.4">
      <c r="A6257" t="s">
        <v>379</v>
      </c>
      <c r="B6257" t="s">
        <v>378</v>
      </c>
      <c r="C6257">
        <f>INDEX(Categories!C:C,MATCH(D6257,Categories!D:D,0))</f>
        <v>11</v>
      </c>
      <c r="D6257" s="88" t="s">
        <v>601</v>
      </c>
      <c r="E6257">
        <v>5000</v>
      </c>
    </row>
    <row r="6258" spans="1:5" x14ac:dyDescent="0.4">
      <c r="A6258" t="s">
        <v>379</v>
      </c>
      <c r="B6258" t="s">
        <v>378</v>
      </c>
      <c r="C6258">
        <f>INDEX(Categories!C:C,MATCH(D6258,Categories!D:D,0))</f>
        <v>12</v>
      </c>
      <c r="D6258" s="88" t="s">
        <v>602</v>
      </c>
      <c r="E6258">
        <v>0</v>
      </c>
    </row>
    <row r="6259" spans="1:5" x14ac:dyDescent="0.4">
      <c r="A6259" t="s">
        <v>379</v>
      </c>
      <c r="B6259" t="s">
        <v>378</v>
      </c>
      <c r="C6259">
        <f>INDEX(Categories!C:C,MATCH(D6259,Categories!D:D,0))</f>
        <v>13</v>
      </c>
      <c r="D6259" s="88" t="s">
        <v>604</v>
      </c>
      <c r="E6259">
        <v>0</v>
      </c>
    </row>
    <row r="6260" spans="1:5" x14ac:dyDescent="0.4">
      <c r="A6260" t="s">
        <v>379</v>
      </c>
      <c r="B6260" t="s">
        <v>378</v>
      </c>
      <c r="C6260">
        <f>INDEX(Categories!C:C,MATCH(D6260,Categories!D:D,0))</f>
        <v>14</v>
      </c>
      <c r="D6260" s="88" t="s">
        <v>41</v>
      </c>
      <c r="E6260">
        <v>0</v>
      </c>
    </row>
    <row r="6261" spans="1:5" x14ac:dyDescent="0.4">
      <c r="A6261" t="s">
        <v>379</v>
      </c>
      <c r="B6261" t="s">
        <v>378</v>
      </c>
      <c r="C6261">
        <f>INDEX(Categories!C:C,MATCH(D6261,Categories!D:D,0))</f>
        <v>19</v>
      </c>
      <c r="D6261" s="88" t="s">
        <v>48</v>
      </c>
      <c r="E6261">
        <v>0</v>
      </c>
    </row>
    <row r="6262" spans="1:5" x14ac:dyDescent="0.4">
      <c r="A6262" t="s">
        <v>379</v>
      </c>
      <c r="B6262" t="s">
        <v>378</v>
      </c>
      <c r="C6262">
        <f>INDEX(Categories!C:C,MATCH(D6262,Categories!D:D,0))</f>
        <v>26</v>
      </c>
      <c r="D6262" s="88" t="s">
        <v>57</v>
      </c>
      <c r="E6262">
        <v>0</v>
      </c>
    </row>
    <row r="6263" spans="1:5" x14ac:dyDescent="0.4">
      <c r="A6263" t="s">
        <v>379</v>
      </c>
      <c r="B6263" t="s">
        <v>378</v>
      </c>
      <c r="C6263">
        <f>INDEX(Categories!C:C,MATCH(D6263,Categories!D:D,0))</f>
        <v>27</v>
      </c>
      <c r="D6263" s="88" t="s">
        <v>58</v>
      </c>
      <c r="E6263">
        <v>0</v>
      </c>
    </row>
    <row r="6264" spans="1:5" x14ac:dyDescent="0.4">
      <c r="A6264" t="s">
        <v>379</v>
      </c>
      <c r="B6264" t="s">
        <v>378</v>
      </c>
      <c r="C6264">
        <f>INDEX(Categories!C:C,MATCH(D6264,Categories!D:D,0))</f>
        <v>28</v>
      </c>
      <c r="D6264" s="88" t="s">
        <v>59</v>
      </c>
      <c r="E6264">
        <v>0</v>
      </c>
    </row>
    <row r="6265" spans="1:5" x14ac:dyDescent="0.4">
      <c r="A6265" t="s">
        <v>379</v>
      </c>
      <c r="B6265" t="s">
        <v>378</v>
      </c>
      <c r="C6265">
        <f>INDEX(Categories!C:C,MATCH(D6265,Categories!D:D,0))</f>
        <v>29</v>
      </c>
      <c r="D6265" s="88" t="s">
        <v>92</v>
      </c>
      <c r="E6265">
        <v>300</v>
      </c>
    </row>
    <row r="6266" spans="1:5" x14ac:dyDescent="0.4">
      <c r="A6266" t="s">
        <v>885</v>
      </c>
      <c r="B6266" t="s">
        <v>886</v>
      </c>
      <c r="C6266">
        <f>INDEX(Categories!C:C,MATCH(D6266,Categories!D:D,0))</f>
        <v>1</v>
      </c>
      <c r="D6266" s="88" t="s">
        <v>595</v>
      </c>
      <c r="E6266">
        <v>0</v>
      </c>
    </row>
    <row r="6267" spans="1:5" x14ac:dyDescent="0.4">
      <c r="A6267" t="s">
        <v>885</v>
      </c>
      <c r="B6267" t="s">
        <v>886</v>
      </c>
      <c r="C6267">
        <f>INDEX(Categories!C:C,MATCH(D6267,Categories!D:D,0))</f>
        <v>2</v>
      </c>
      <c r="D6267" s="88" t="s">
        <v>597</v>
      </c>
      <c r="E6267">
        <v>0</v>
      </c>
    </row>
    <row r="6268" spans="1:5" x14ac:dyDescent="0.4">
      <c r="A6268" t="s">
        <v>885</v>
      </c>
      <c r="B6268" t="s">
        <v>886</v>
      </c>
      <c r="C6268">
        <f>INDEX(Categories!C:C,MATCH(D6268,Categories!D:D,0))</f>
        <v>3</v>
      </c>
      <c r="D6268" s="88" t="s">
        <v>30</v>
      </c>
      <c r="E6268">
        <v>0</v>
      </c>
    </row>
    <row r="6269" spans="1:5" x14ac:dyDescent="0.4">
      <c r="A6269" t="s">
        <v>885</v>
      </c>
      <c r="B6269" t="s">
        <v>886</v>
      </c>
      <c r="C6269">
        <f>INDEX(Categories!C:C,MATCH(D6269,Categories!D:D,0))</f>
        <v>4</v>
      </c>
      <c r="D6269" s="88" t="s">
        <v>31</v>
      </c>
      <c r="E6269">
        <v>0</v>
      </c>
    </row>
    <row r="6270" spans="1:5" x14ac:dyDescent="0.4">
      <c r="A6270" t="s">
        <v>885</v>
      </c>
      <c r="B6270" t="s">
        <v>886</v>
      </c>
      <c r="C6270">
        <f>INDEX(Categories!C:C,MATCH(D6270,Categories!D:D,0))</f>
        <v>6</v>
      </c>
      <c r="D6270" s="88" t="s">
        <v>34</v>
      </c>
      <c r="E6270">
        <v>0</v>
      </c>
    </row>
    <row r="6271" spans="1:5" x14ac:dyDescent="0.4">
      <c r="A6271" t="s">
        <v>885</v>
      </c>
      <c r="B6271" t="s">
        <v>886</v>
      </c>
      <c r="C6271">
        <f>INDEX(Categories!C:C,MATCH(D6271,Categories!D:D,0))</f>
        <v>7</v>
      </c>
      <c r="D6271" s="88" t="s">
        <v>35</v>
      </c>
      <c r="E6271">
        <v>0</v>
      </c>
    </row>
    <row r="6272" spans="1:5" x14ac:dyDescent="0.4">
      <c r="A6272" t="s">
        <v>885</v>
      </c>
      <c r="B6272" t="s">
        <v>886</v>
      </c>
      <c r="C6272">
        <f>INDEX(Categories!C:C,MATCH(D6272,Categories!D:D,0))</f>
        <v>10</v>
      </c>
      <c r="D6272" s="88" t="s">
        <v>38</v>
      </c>
      <c r="E6272">
        <v>0</v>
      </c>
    </row>
    <row r="6273" spans="1:5" x14ac:dyDescent="0.4">
      <c r="A6273" t="s">
        <v>885</v>
      </c>
      <c r="B6273" t="s">
        <v>886</v>
      </c>
      <c r="C6273">
        <f>INDEX(Categories!C:C,MATCH(D6273,Categories!D:D,0))</f>
        <v>15</v>
      </c>
      <c r="D6273" s="88" t="s">
        <v>42</v>
      </c>
      <c r="E6273">
        <v>0</v>
      </c>
    </row>
    <row r="6274" spans="1:5" x14ac:dyDescent="0.4">
      <c r="A6274" t="s">
        <v>885</v>
      </c>
      <c r="B6274" t="s">
        <v>886</v>
      </c>
      <c r="C6274">
        <f>INDEX(Categories!C:C,MATCH(D6274,Categories!D:D,0))</f>
        <v>16</v>
      </c>
      <c r="D6274" s="88" t="s">
        <v>45</v>
      </c>
      <c r="E6274">
        <v>0</v>
      </c>
    </row>
    <row r="6275" spans="1:5" x14ac:dyDescent="0.4">
      <c r="A6275" t="s">
        <v>885</v>
      </c>
      <c r="B6275" t="s">
        <v>886</v>
      </c>
      <c r="C6275">
        <f>INDEX(Categories!C:C,MATCH(D6275,Categories!D:D,0))</f>
        <v>17</v>
      </c>
      <c r="D6275" s="88" t="s">
        <v>46</v>
      </c>
      <c r="E6275">
        <v>0</v>
      </c>
    </row>
    <row r="6276" spans="1:5" x14ac:dyDescent="0.4">
      <c r="A6276" t="s">
        <v>885</v>
      </c>
      <c r="B6276" t="s">
        <v>886</v>
      </c>
      <c r="C6276">
        <f>INDEX(Categories!C:C,MATCH(D6276,Categories!D:D,0))</f>
        <v>18</v>
      </c>
      <c r="D6276" s="88" t="s">
        <v>47</v>
      </c>
      <c r="E6276">
        <v>0</v>
      </c>
    </row>
    <row r="6277" spans="1:5" x14ac:dyDescent="0.4">
      <c r="A6277" t="s">
        <v>885</v>
      </c>
      <c r="B6277" t="s">
        <v>886</v>
      </c>
      <c r="C6277">
        <f>INDEX(Categories!C:C,MATCH(D6277,Categories!D:D,0))</f>
        <v>20</v>
      </c>
      <c r="D6277" s="88" t="s">
        <v>49</v>
      </c>
      <c r="E6277">
        <v>0</v>
      </c>
    </row>
    <row r="6278" spans="1:5" x14ac:dyDescent="0.4">
      <c r="A6278" t="s">
        <v>885</v>
      </c>
      <c r="B6278" t="s">
        <v>886</v>
      </c>
      <c r="C6278">
        <f>INDEX(Categories!C:C,MATCH(D6278,Categories!D:D,0))</f>
        <v>21</v>
      </c>
      <c r="D6278" s="88" t="s">
        <v>50</v>
      </c>
      <c r="E6278">
        <v>0</v>
      </c>
    </row>
    <row r="6279" spans="1:5" x14ac:dyDescent="0.4">
      <c r="A6279" t="s">
        <v>885</v>
      </c>
      <c r="B6279" t="s">
        <v>886</v>
      </c>
      <c r="C6279">
        <f>INDEX(Categories!C:C,MATCH(D6279,Categories!D:D,0))</f>
        <v>22</v>
      </c>
      <c r="D6279" s="88" t="s">
        <v>51</v>
      </c>
      <c r="E6279">
        <v>0</v>
      </c>
    </row>
    <row r="6280" spans="1:5" x14ac:dyDescent="0.4">
      <c r="A6280" t="s">
        <v>885</v>
      </c>
      <c r="B6280" t="s">
        <v>886</v>
      </c>
      <c r="C6280">
        <f>INDEX(Categories!C:C,MATCH(D6280,Categories!D:D,0))</f>
        <v>23</v>
      </c>
      <c r="D6280" s="88" t="s">
        <v>52</v>
      </c>
      <c r="E6280">
        <v>0</v>
      </c>
    </row>
    <row r="6281" spans="1:5" x14ac:dyDescent="0.4">
      <c r="A6281" t="s">
        <v>885</v>
      </c>
      <c r="B6281" t="s">
        <v>886</v>
      </c>
      <c r="C6281">
        <f>INDEX(Categories!C:C,MATCH(D6281,Categories!D:D,0))</f>
        <v>24</v>
      </c>
      <c r="D6281" s="88" t="s">
        <v>53</v>
      </c>
      <c r="E6281">
        <v>0</v>
      </c>
    </row>
    <row r="6282" spans="1:5" x14ac:dyDescent="0.4">
      <c r="A6282" t="s">
        <v>885</v>
      </c>
      <c r="B6282" t="s">
        <v>886</v>
      </c>
      <c r="C6282">
        <f>INDEX(Categories!C:C,MATCH(D6282,Categories!D:D,0))</f>
        <v>25</v>
      </c>
      <c r="D6282" s="88" t="s">
        <v>56</v>
      </c>
      <c r="E6282">
        <v>0</v>
      </c>
    </row>
    <row r="6283" spans="1:5" x14ac:dyDescent="0.4">
      <c r="A6283" t="s">
        <v>885</v>
      </c>
      <c r="B6283" t="s">
        <v>886</v>
      </c>
      <c r="C6283">
        <f>INDEX(Categories!C:C,MATCH(D6283,Categories!D:D,0))</f>
        <v>5</v>
      </c>
      <c r="D6283" s="88" t="s">
        <v>32</v>
      </c>
      <c r="E6283">
        <v>0</v>
      </c>
    </row>
    <row r="6284" spans="1:5" x14ac:dyDescent="0.4">
      <c r="A6284" t="s">
        <v>885</v>
      </c>
      <c r="B6284" t="s">
        <v>886</v>
      </c>
      <c r="C6284">
        <f>INDEX(Categories!C:C,MATCH(D6284,Categories!D:D,0))</f>
        <v>8</v>
      </c>
      <c r="D6284" s="88" t="s">
        <v>36</v>
      </c>
      <c r="E6284">
        <v>0</v>
      </c>
    </row>
    <row r="6285" spans="1:5" x14ac:dyDescent="0.4">
      <c r="A6285" t="s">
        <v>885</v>
      </c>
      <c r="B6285" t="s">
        <v>886</v>
      </c>
      <c r="C6285">
        <f>INDEX(Categories!C:C,MATCH(D6285,Categories!D:D,0))</f>
        <v>9</v>
      </c>
      <c r="D6285" s="88" t="s">
        <v>37</v>
      </c>
      <c r="E6285">
        <v>0</v>
      </c>
    </row>
    <row r="6286" spans="1:5" x14ac:dyDescent="0.4">
      <c r="A6286" t="s">
        <v>885</v>
      </c>
      <c r="B6286" t="s">
        <v>886</v>
      </c>
      <c r="C6286">
        <f>INDEX(Categories!C:C,MATCH(D6286,Categories!D:D,0))</f>
        <v>11</v>
      </c>
      <c r="D6286" s="88" t="s">
        <v>601</v>
      </c>
      <c r="E6286">
        <v>0</v>
      </c>
    </row>
    <row r="6287" spans="1:5" x14ac:dyDescent="0.4">
      <c r="A6287" t="s">
        <v>885</v>
      </c>
      <c r="B6287" t="s">
        <v>886</v>
      </c>
      <c r="C6287">
        <f>INDEX(Categories!C:C,MATCH(D6287,Categories!D:D,0))</f>
        <v>12</v>
      </c>
      <c r="D6287" s="88" t="s">
        <v>602</v>
      </c>
      <c r="E6287">
        <v>0</v>
      </c>
    </row>
    <row r="6288" spans="1:5" x14ac:dyDescent="0.4">
      <c r="A6288" t="s">
        <v>885</v>
      </c>
      <c r="B6288" t="s">
        <v>886</v>
      </c>
      <c r="C6288">
        <f>INDEX(Categories!C:C,MATCH(D6288,Categories!D:D,0))</f>
        <v>13</v>
      </c>
      <c r="D6288" s="88" t="s">
        <v>604</v>
      </c>
      <c r="E6288">
        <v>0</v>
      </c>
    </row>
    <row r="6289" spans="1:5" x14ac:dyDescent="0.4">
      <c r="A6289" t="s">
        <v>885</v>
      </c>
      <c r="B6289" t="s">
        <v>886</v>
      </c>
      <c r="C6289">
        <f>INDEX(Categories!C:C,MATCH(D6289,Categories!D:D,0))</f>
        <v>14</v>
      </c>
      <c r="D6289" s="88" t="s">
        <v>41</v>
      </c>
      <c r="E6289">
        <v>0</v>
      </c>
    </row>
    <row r="6290" spans="1:5" x14ac:dyDescent="0.4">
      <c r="A6290" t="s">
        <v>885</v>
      </c>
      <c r="B6290" t="s">
        <v>886</v>
      </c>
      <c r="C6290">
        <f>INDEX(Categories!C:C,MATCH(D6290,Categories!D:D,0))</f>
        <v>19</v>
      </c>
      <c r="D6290" s="88" t="s">
        <v>48</v>
      </c>
      <c r="E6290">
        <v>0</v>
      </c>
    </row>
    <row r="6291" spans="1:5" x14ac:dyDescent="0.4">
      <c r="A6291" t="s">
        <v>885</v>
      </c>
      <c r="B6291" t="s">
        <v>886</v>
      </c>
      <c r="C6291">
        <f>INDEX(Categories!C:C,MATCH(D6291,Categories!D:D,0))</f>
        <v>26</v>
      </c>
      <c r="D6291" s="88" t="s">
        <v>57</v>
      </c>
      <c r="E6291">
        <v>0</v>
      </c>
    </row>
    <row r="6292" spans="1:5" x14ac:dyDescent="0.4">
      <c r="A6292" t="s">
        <v>885</v>
      </c>
      <c r="B6292" t="s">
        <v>886</v>
      </c>
      <c r="C6292">
        <f>INDEX(Categories!C:C,MATCH(D6292,Categories!D:D,0))</f>
        <v>27</v>
      </c>
      <c r="D6292" s="88" t="s">
        <v>58</v>
      </c>
      <c r="E6292">
        <v>0</v>
      </c>
    </row>
    <row r="6293" spans="1:5" x14ac:dyDescent="0.4">
      <c r="A6293" t="s">
        <v>885</v>
      </c>
      <c r="B6293" t="s">
        <v>886</v>
      </c>
      <c r="C6293">
        <f>INDEX(Categories!C:C,MATCH(D6293,Categories!D:D,0))</f>
        <v>28</v>
      </c>
      <c r="D6293" s="88" t="s">
        <v>59</v>
      </c>
      <c r="E6293">
        <v>0</v>
      </c>
    </row>
    <row r="6294" spans="1:5" x14ac:dyDescent="0.4">
      <c r="A6294" t="s">
        <v>885</v>
      </c>
      <c r="B6294" t="s">
        <v>886</v>
      </c>
      <c r="C6294">
        <f>INDEX(Categories!C:C,MATCH(D6294,Categories!D:D,0))</f>
        <v>29</v>
      </c>
      <c r="D6294" s="88" t="s">
        <v>92</v>
      </c>
      <c r="E6294">
        <v>0</v>
      </c>
    </row>
    <row r="6295" spans="1:5" x14ac:dyDescent="0.4">
      <c r="A6295" t="s">
        <v>381</v>
      </c>
      <c r="B6295" t="s">
        <v>380</v>
      </c>
      <c r="C6295">
        <f>INDEX(Categories!C:C,MATCH(D6295,Categories!D:D,0))</f>
        <v>1</v>
      </c>
      <c r="D6295" s="88" t="s">
        <v>595</v>
      </c>
      <c r="E6295">
        <v>18067</v>
      </c>
    </row>
    <row r="6296" spans="1:5" x14ac:dyDescent="0.4">
      <c r="A6296" t="s">
        <v>381</v>
      </c>
      <c r="B6296" t="s">
        <v>380</v>
      </c>
      <c r="C6296">
        <f>INDEX(Categories!C:C,MATCH(D6296,Categories!D:D,0))</f>
        <v>2</v>
      </c>
      <c r="D6296" s="88" t="s">
        <v>597</v>
      </c>
      <c r="E6296">
        <v>0</v>
      </c>
    </row>
    <row r="6297" spans="1:5" x14ac:dyDescent="0.4">
      <c r="A6297" t="s">
        <v>381</v>
      </c>
      <c r="B6297" t="s">
        <v>380</v>
      </c>
      <c r="C6297">
        <f>INDEX(Categories!C:C,MATCH(D6297,Categories!D:D,0))</f>
        <v>3</v>
      </c>
      <c r="D6297" s="88" t="s">
        <v>30</v>
      </c>
      <c r="E6297">
        <v>0</v>
      </c>
    </row>
    <row r="6298" spans="1:5" x14ac:dyDescent="0.4">
      <c r="A6298" t="s">
        <v>381</v>
      </c>
      <c r="B6298" t="s">
        <v>380</v>
      </c>
      <c r="C6298">
        <f>INDEX(Categories!C:C,MATCH(D6298,Categories!D:D,0))</f>
        <v>4</v>
      </c>
      <c r="D6298" s="88" t="s">
        <v>31</v>
      </c>
      <c r="E6298">
        <v>0</v>
      </c>
    </row>
    <row r="6299" spans="1:5" x14ac:dyDescent="0.4">
      <c r="A6299" t="s">
        <v>381</v>
      </c>
      <c r="B6299" t="s">
        <v>380</v>
      </c>
      <c r="C6299">
        <f>INDEX(Categories!C:C,MATCH(D6299,Categories!D:D,0))</f>
        <v>6</v>
      </c>
      <c r="D6299" s="88" t="s">
        <v>34</v>
      </c>
      <c r="E6299">
        <v>0</v>
      </c>
    </row>
    <row r="6300" spans="1:5" x14ac:dyDescent="0.4">
      <c r="A6300" t="s">
        <v>381</v>
      </c>
      <c r="B6300" t="s">
        <v>380</v>
      </c>
      <c r="C6300">
        <f>INDEX(Categories!C:C,MATCH(D6300,Categories!D:D,0))</f>
        <v>7</v>
      </c>
      <c r="D6300" s="88" t="s">
        <v>35</v>
      </c>
      <c r="E6300">
        <v>15000</v>
      </c>
    </row>
    <row r="6301" spans="1:5" x14ac:dyDescent="0.4">
      <c r="A6301" t="s">
        <v>381</v>
      </c>
      <c r="B6301" t="s">
        <v>380</v>
      </c>
      <c r="C6301">
        <f>INDEX(Categories!C:C,MATCH(D6301,Categories!D:D,0))</f>
        <v>10</v>
      </c>
      <c r="D6301" s="88" t="s">
        <v>38</v>
      </c>
      <c r="E6301">
        <v>98800</v>
      </c>
    </row>
    <row r="6302" spans="1:5" x14ac:dyDescent="0.4">
      <c r="A6302" t="s">
        <v>381</v>
      </c>
      <c r="B6302" t="s">
        <v>380</v>
      </c>
      <c r="C6302">
        <f>INDEX(Categories!C:C,MATCH(D6302,Categories!D:D,0))</f>
        <v>15</v>
      </c>
      <c r="D6302" s="88" t="s">
        <v>42</v>
      </c>
      <c r="E6302">
        <v>0</v>
      </c>
    </row>
    <row r="6303" spans="1:5" x14ac:dyDescent="0.4">
      <c r="A6303" t="s">
        <v>381</v>
      </c>
      <c r="B6303" t="s">
        <v>380</v>
      </c>
      <c r="C6303">
        <f>INDEX(Categories!C:C,MATCH(D6303,Categories!D:D,0))</f>
        <v>16</v>
      </c>
      <c r="D6303" s="88" t="s">
        <v>45</v>
      </c>
      <c r="E6303">
        <v>0</v>
      </c>
    </row>
    <row r="6304" spans="1:5" x14ac:dyDescent="0.4">
      <c r="A6304" t="s">
        <v>381</v>
      </c>
      <c r="B6304" t="s">
        <v>380</v>
      </c>
      <c r="C6304">
        <f>INDEX(Categories!C:C,MATCH(D6304,Categories!D:D,0))</f>
        <v>17</v>
      </c>
      <c r="D6304" s="88" t="s">
        <v>46</v>
      </c>
      <c r="E6304">
        <v>0</v>
      </c>
    </row>
    <row r="6305" spans="1:5" x14ac:dyDescent="0.4">
      <c r="A6305" t="s">
        <v>381</v>
      </c>
      <c r="B6305" t="s">
        <v>380</v>
      </c>
      <c r="C6305">
        <f>INDEX(Categories!C:C,MATCH(D6305,Categories!D:D,0))</f>
        <v>18</v>
      </c>
      <c r="D6305" s="88" t="s">
        <v>47</v>
      </c>
      <c r="E6305">
        <v>0</v>
      </c>
    </row>
    <row r="6306" spans="1:5" x14ac:dyDescent="0.4">
      <c r="A6306" t="s">
        <v>381</v>
      </c>
      <c r="B6306" t="s">
        <v>380</v>
      </c>
      <c r="C6306">
        <f>INDEX(Categories!C:C,MATCH(D6306,Categories!D:D,0))</f>
        <v>20</v>
      </c>
      <c r="D6306" s="88" t="s">
        <v>49</v>
      </c>
      <c r="E6306">
        <v>0</v>
      </c>
    </row>
    <row r="6307" spans="1:5" x14ac:dyDescent="0.4">
      <c r="A6307" t="s">
        <v>381</v>
      </c>
      <c r="B6307" t="s">
        <v>380</v>
      </c>
      <c r="C6307">
        <f>INDEX(Categories!C:C,MATCH(D6307,Categories!D:D,0))</f>
        <v>21</v>
      </c>
      <c r="D6307" s="88" t="s">
        <v>50</v>
      </c>
      <c r="E6307">
        <v>0</v>
      </c>
    </row>
    <row r="6308" spans="1:5" x14ac:dyDescent="0.4">
      <c r="A6308" t="s">
        <v>381</v>
      </c>
      <c r="B6308" t="s">
        <v>380</v>
      </c>
      <c r="C6308">
        <f>INDEX(Categories!C:C,MATCH(D6308,Categories!D:D,0))</f>
        <v>22</v>
      </c>
      <c r="D6308" s="88" t="s">
        <v>51</v>
      </c>
      <c r="E6308">
        <v>0</v>
      </c>
    </row>
    <row r="6309" spans="1:5" x14ac:dyDescent="0.4">
      <c r="A6309" t="s">
        <v>381</v>
      </c>
      <c r="B6309" t="s">
        <v>380</v>
      </c>
      <c r="C6309">
        <f>INDEX(Categories!C:C,MATCH(D6309,Categories!D:D,0))</f>
        <v>23</v>
      </c>
      <c r="D6309" s="88" t="s">
        <v>52</v>
      </c>
      <c r="E6309">
        <v>0</v>
      </c>
    </row>
    <row r="6310" spans="1:5" x14ac:dyDescent="0.4">
      <c r="A6310" t="s">
        <v>381</v>
      </c>
      <c r="B6310" t="s">
        <v>380</v>
      </c>
      <c r="C6310">
        <f>INDEX(Categories!C:C,MATCH(D6310,Categories!D:D,0))</f>
        <v>24</v>
      </c>
      <c r="D6310" s="88" t="s">
        <v>53</v>
      </c>
      <c r="E6310">
        <v>0</v>
      </c>
    </row>
    <row r="6311" spans="1:5" x14ac:dyDescent="0.4">
      <c r="A6311" t="s">
        <v>381</v>
      </c>
      <c r="B6311" t="s">
        <v>380</v>
      </c>
      <c r="C6311">
        <f>INDEX(Categories!C:C,MATCH(D6311,Categories!D:D,0))</f>
        <v>25</v>
      </c>
      <c r="D6311" s="88" t="s">
        <v>56</v>
      </c>
      <c r="E6311">
        <v>0</v>
      </c>
    </row>
    <row r="6312" spans="1:5" x14ac:dyDescent="0.4">
      <c r="A6312" t="s">
        <v>381</v>
      </c>
      <c r="B6312" t="s">
        <v>380</v>
      </c>
      <c r="C6312">
        <f>INDEX(Categories!C:C,MATCH(D6312,Categories!D:D,0))</f>
        <v>5</v>
      </c>
      <c r="D6312" s="88" t="s">
        <v>32</v>
      </c>
      <c r="E6312">
        <v>56333</v>
      </c>
    </row>
    <row r="6313" spans="1:5" x14ac:dyDescent="0.4">
      <c r="A6313" t="s">
        <v>381</v>
      </c>
      <c r="B6313" t="s">
        <v>380</v>
      </c>
      <c r="C6313">
        <f>INDEX(Categories!C:C,MATCH(D6313,Categories!D:D,0))</f>
        <v>8</v>
      </c>
      <c r="D6313" s="88" t="s">
        <v>36</v>
      </c>
      <c r="E6313">
        <v>0</v>
      </c>
    </row>
    <row r="6314" spans="1:5" x14ac:dyDescent="0.4">
      <c r="A6314" t="s">
        <v>381</v>
      </c>
      <c r="B6314" t="s">
        <v>380</v>
      </c>
      <c r="C6314">
        <f>INDEX(Categories!C:C,MATCH(D6314,Categories!D:D,0))</f>
        <v>9</v>
      </c>
      <c r="D6314" s="88" t="s">
        <v>37</v>
      </c>
      <c r="E6314">
        <v>0</v>
      </c>
    </row>
    <row r="6315" spans="1:5" x14ac:dyDescent="0.4">
      <c r="A6315" t="s">
        <v>381</v>
      </c>
      <c r="B6315" t="s">
        <v>380</v>
      </c>
      <c r="C6315">
        <f>INDEX(Categories!C:C,MATCH(D6315,Categories!D:D,0))</f>
        <v>11</v>
      </c>
      <c r="D6315" s="88" t="s">
        <v>601</v>
      </c>
      <c r="E6315">
        <v>0</v>
      </c>
    </row>
    <row r="6316" spans="1:5" x14ac:dyDescent="0.4">
      <c r="A6316" t="s">
        <v>381</v>
      </c>
      <c r="B6316" t="s">
        <v>380</v>
      </c>
      <c r="C6316">
        <f>INDEX(Categories!C:C,MATCH(D6316,Categories!D:D,0))</f>
        <v>12</v>
      </c>
      <c r="D6316" s="88" t="s">
        <v>602</v>
      </c>
      <c r="E6316">
        <v>0</v>
      </c>
    </row>
    <row r="6317" spans="1:5" x14ac:dyDescent="0.4">
      <c r="A6317" t="s">
        <v>381</v>
      </c>
      <c r="B6317" t="s">
        <v>380</v>
      </c>
      <c r="C6317">
        <f>INDEX(Categories!C:C,MATCH(D6317,Categories!D:D,0))</f>
        <v>13</v>
      </c>
      <c r="D6317" s="88" t="s">
        <v>604</v>
      </c>
      <c r="E6317">
        <v>231821</v>
      </c>
    </row>
    <row r="6318" spans="1:5" x14ac:dyDescent="0.4">
      <c r="A6318" t="s">
        <v>381</v>
      </c>
      <c r="B6318" t="s">
        <v>380</v>
      </c>
      <c r="C6318">
        <f>INDEX(Categories!C:C,MATCH(D6318,Categories!D:D,0))</f>
        <v>14</v>
      </c>
      <c r="D6318" s="88" t="s">
        <v>41</v>
      </c>
      <c r="E6318">
        <v>0</v>
      </c>
    </row>
    <row r="6319" spans="1:5" x14ac:dyDescent="0.4">
      <c r="A6319" t="s">
        <v>381</v>
      </c>
      <c r="B6319" t="s">
        <v>380</v>
      </c>
      <c r="C6319">
        <f>INDEX(Categories!C:C,MATCH(D6319,Categories!D:D,0))</f>
        <v>19</v>
      </c>
      <c r="D6319" s="88" t="s">
        <v>48</v>
      </c>
      <c r="E6319">
        <v>0</v>
      </c>
    </row>
    <row r="6320" spans="1:5" x14ac:dyDescent="0.4">
      <c r="A6320" t="s">
        <v>381</v>
      </c>
      <c r="B6320" t="s">
        <v>380</v>
      </c>
      <c r="C6320">
        <f>INDEX(Categories!C:C,MATCH(D6320,Categories!D:D,0))</f>
        <v>26</v>
      </c>
      <c r="D6320" s="88" t="s">
        <v>57</v>
      </c>
      <c r="E6320">
        <v>3680</v>
      </c>
    </row>
    <row r="6321" spans="1:5" x14ac:dyDescent="0.4">
      <c r="A6321" t="s">
        <v>381</v>
      </c>
      <c r="B6321" t="s">
        <v>380</v>
      </c>
      <c r="C6321">
        <f>INDEX(Categories!C:C,MATCH(D6321,Categories!D:D,0))</f>
        <v>27</v>
      </c>
      <c r="D6321" s="88" t="s">
        <v>58</v>
      </c>
      <c r="E6321">
        <v>0</v>
      </c>
    </row>
    <row r="6322" spans="1:5" x14ac:dyDescent="0.4">
      <c r="A6322" t="s">
        <v>381</v>
      </c>
      <c r="B6322" t="s">
        <v>380</v>
      </c>
      <c r="C6322">
        <f>INDEX(Categories!C:C,MATCH(D6322,Categories!D:D,0))</f>
        <v>28</v>
      </c>
      <c r="D6322" s="88" t="s">
        <v>59</v>
      </c>
      <c r="E6322">
        <v>0</v>
      </c>
    </row>
    <row r="6323" spans="1:5" x14ac:dyDescent="0.4">
      <c r="A6323" t="s">
        <v>381</v>
      </c>
      <c r="B6323" t="s">
        <v>380</v>
      </c>
      <c r="C6323">
        <f>INDEX(Categories!C:C,MATCH(D6323,Categories!D:D,0))</f>
        <v>29</v>
      </c>
      <c r="D6323" s="88" t="s">
        <v>92</v>
      </c>
      <c r="E6323">
        <v>86300</v>
      </c>
    </row>
    <row r="6324" spans="1:5" x14ac:dyDescent="0.4">
      <c r="A6324" t="s">
        <v>887</v>
      </c>
      <c r="B6324" t="s">
        <v>888</v>
      </c>
      <c r="C6324">
        <f>INDEX(Categories!C:C,MATCH(D6324,Categories!D:D,0))</f>
        <v>1</v>
      </c>
      <c r="D6324" s="88" t="s">
        <v>595</v>
      </c>
      <c r="E6324">
        <v>0</v>
      </c>
    </row>
    <row r="6325" spans="1:5" x14ac:dyDescent="0.4">
      <c r="A6325" t="s">
        <v>887</v>
      </c>
      <c r="B6325" t="s">
        <v>888</v>
      </c>
      <c r="C6325">
        <f>INDEX(Categories!C:C,MATCH(D6325,Categories!D:D,0))</f>
        <v>2</v>
      </c>
      <c r="D6325" s="88" t="s">
        <v>597</v>
      </c>
      <c r="E6325">
        <v>0</v>
      </c>
    </row>
    <row r="6326" spans="1:5" x14ac:dyDescent="0.4">
      <c r="A6326" t="s">
        <v>887</v>
      </c>
      <c r="B6326" t="s">
        <v>888</v>
      </c>
      <c r="C6326">
        <f>INDEX(Categories!C:C,MATCH(D6326,Categories!D:D,0))</f>
        <v>3</v>
      </c>
      <c r="D6326" s="88" t="s">
        <v>30</v>
      </c>
      <c r="E6326">
        <v>0</v>
      </c>
    </row>
    <row r="6327" spans="1:5" x14ac:dyDescent="0.4">
      <c r="A6327" t="s">
        <v>887</v>
      </c>
      <c r="B6327" t="s">
        <v>888</v>
      </c>
      <c r="C6327">
        <f>INDEX(Categories!C:C,MATCH(D6327,Categories!D:D,0))</f>
        <v>4</v>
      </c>
      <c r="D6327" s="88" t="s">
        <v>31</v>
      </c>
      <c r="E6327">
        <v>0</v>
      </c>
    </row>
    <row r="6328" spans="1:5" x14ac:dyDescent="0.4">
      <c r="A6328" t="s">
        <v>887</v>
      </c>
      <c r="B6328" t="s">
        <v>888</v>
      </c>
      <c r="C6328">
        <f>INDEX(Categories!C:C,MATCH(D6328,Categories!D:D,0))</f>
        <v>6</v>
      </c>
      <c r="D6328" s="88" t="s">
        <v>34</v>
      </c>
      <c r="E6328">
        <v>0</v>
      </c>
    </row>
    <row r="6329" spans="1:5" x14ac:dyDescent="0.4">
      <c r="A6329" t="s">
        <v>887</v>
      </c>
      <c r="B6329" t="s">
        <v>888</v>
      </c>
      <c r="C6329">
        <f>INDEX(Categories!C:C,MATCH(D6329,Categories!D:D,0))</f>
        <v>7</v>
      </c>
      <c r="D6329" s="88" t="s">
        <v>35</v>
      </c>
      <c r="E6329">
        <v>0</v>
      </c>
    </row>
    <row r="6330" spans="1:5" x14ac:dyDescent="0.4">
      <c r="A6330" t="s">
        <v>887</v>
      </c>
      <c r="B6330" t="s">
        <v>888</v>
      </c>
      <c r="C6330">
        <f>INDEX(Categories!C:C,MATCH(D6330,Categories!D:D,0))</f>
        <v>10</v>
      </c>
      <c r="D6330" s="88" t="s">
        <v>38</v>
      </c>
      <c r="E6330">
        <v>0</v>
      </c>
    </row>
    <row r="6331" spans="1:5" x14ac:dyDescent="0.4">
      <c r="A6331" t="s">
        <v>887</v>
      </c>
      <c r="B6331" t="s">
        <v>888</v>
      </c>
      <c r="C6331">
        <f>INDEX(Categories!C:C,MATCH(D6331,Categories!D:D,0))</f>
        <v>15</v>
      </c>
      <c r="D6331" s="88" t="s">
        <v>42</v>
      </c>
      <c r="E6331">
        <v>0</v>
      </c>
    </row>
    <row r="6332" spans="1:5" x14ac:dyDescent="0.4">
      <c r="A6332" t="s">
        <v>887</v>
      </c>
      <c r="B6332" t="s">
        <v>888</v>
      </c>
      <c r="C6332">
        <f>INDEX(Categories!C:C,MATCH(D6332,Categories!D:D,0))</f>
        <v>16</v>
      </c>
      <c r="D6332" s="88" t="s">
        <v>45</v>
      </c>
      <c r="E6332">
        <v>0</v>
      </c>
    </row>
    <row r="6333" spans="1:5" x14ac:dyDescent="0.4">
      <c r="A6333" t="s">
        <v>887</v>
      </c>
      <c r="B6333" t="s">
        <v>888</v>
      </c>
      <c r="C6333">
        <f>INDEX(Categories!C:C,MATCH(D6333,Categories!D:D,0))</f>
        <v>17</v>
      </c>
      <c r="D6333" s="88" t="s">
        <v>46</v>
      </c>
      <c r="E6333">
        <v>0</v>
      </c>
    </row>
    <row r="6334" spans="1:5" x14ac:dyDescent="0.4">
      <c r="A6334" t="s">
        <v>887</v>
      </c>
      <c r="B6334" t="s">
        <v>888</v>
      </c>
      <c r="C6334">
        <f>INDEX(Categories!C:C,MATCH(D6334,Categories!D:D,0))</f>
        <v>18</v>
      </c>
      <c r="D6334" s="88" t="s">
        <v>47</v>
      </c>
      <c r="E6334">
        <v>0</v>
      </c>
    </row>
    <row r="6335" spans="1:5" x14ac:dyDescent="0.4">
      <c r="A6335" t="s">
        <v>887</v>
      </c>
      <c r="B6335" t="s">
        <v>888</v>
      </c>
      <c r="C6335">
        <f>INDEX(Categories!C:C,MATCH(D6335,Categories!D:D,0))</f>
        <v>20</v>
      </c>
      <c r="D6335" s="88" t="s">
        <v>49</v>
      </c>
      <c r="E6335">
        <v>0</v>
      </c>
    </row>
    <row r="6336" spans="1:5" x14ac:dyDescent="0.4">
      <c r="A6336" t="s">
        <v>887</v>
      </c>
      <c r="B6336" t="s">
        <v>888</v>
      </c>
      <c r="C6336">
        <f>INDEX(Categories!C:C,MATCH(D6336,Categories!D:D,0))</f>
        <v>21</v>
      </c>
      <c r="D6336" s="88" t="s">
        <v>50</v>
      </c>
      <c r="E6336">
        <v>0</v>
      </c>
    </row>
    <row r="6337" spans="1:5" x14ac:dyDescent="0.4">
      <c r="A6337" t="s">
        <v>887</v>
      </c>
      <c r="B6337" t="s">
        <v>888</v>
      </c>
      <c r="C6337">
        <f>INDEX(Categories!C:C,MATCH(D6337,Categories!D:D,0))</f>
        <v>22</v>
      </c>
      <c r="D6337" s="88" t="s">
        <v>51</v>
      </c>
      <c r="E6337">
        <v>0</v>
      </c>
    </row>
    <row r="6338" spans="1:5" x14ac:dyDescent="0.4">
      <c r="A6338" t="s">
        <v>887</v>
      </c>
      <c r="B6338" t="s">
        <v>888</v>
      </c>
      <c r="C6338">
        <f>INDEX(Categories!C:C,MATCH(D6338,Categories!D:D,0))</f>
        <v>23</v>
      </c>
      <c r="D6338" s="88" t="s">
        <v>52</v>
      </c>
      <c r="E6338">
        <v>0</v>
      </c>
    </row>
    <row r="6339" spans="1:5" x14ac:dyDescent="0.4">
      <c r="A6339" t="s">
        <v>887</v>
      </c>
      <c r="B6339" t="s">
        <v>888</v>
      </c>
      <c r="C6339">
        <f>INDEX(Categories!C:C,MATCH(D6339,Categories!D:D,0))</f>
        <v>24</v>
      </c>
      <c r="D6339" s="88" t="s">
        <v>53</v>
      </c>
      <c r="E6339">
        <v>0</v>
      </c>
    </row>
    <row r="6340" spans="1:5" x14ac:dyDescent="0.4">
      <c r="A6340" t="s">
        <v>887</v>
      </c>
      <c r="B6340" t="s">
        <v>888</v>
      </c>
      <c r="C6340">
        <f>INDEX(Categories!C:C,MATCH(D6340,Categories!D:D,0))</f>
        <v>25</v>
      </c>
      <c r="D6340" s="88" t="s">
        <v>56</v>
      </c>
      <c r="E6340">
        <v>0</v>
      </c>
    </row>
    <row r="6341" spans="1:5" x14ac:dyDescent="0.4">
      <c r="A6341" t="s">
        <v>887</v>
      </c>
      <c r="B6341" t="s">
        <v>888</v>
      </c>
      <c r="C6341">
        <f>INDEX(Categories!C:C,MATCH(D6341,Categories!D:D,0))</f>
        <v>5</v>
      </c>
      <c r="D6341" s="88" t="s">
        <v>32</v>
      </c>
      <c r="E6341">
        <v>0</v>
      </c>
    </row>
    <row r="6342" spans="1:5" x14ac:dyDescent="0.4">
      <c r="A6342" t="s">
        <v>887</v>
      </c>
      <c r="B6342" t="s">
        <v>888</v>
      </c>
      <c r="C6342">
        <f>INDEX(Categories!C:C,MATCH(D6342,Categories!D:D,0))</f>
        <v>8</v>
      </c>
      <c r="D6342" s="88" t="s">
        <v>36</v>
      </c>
      <c r="E6342">
        <v>0</v>
      </c>
    </row>
    <row r="6343" spans="1:5" x14ac:dyDescent="0.4">
      <c r="A6343" t="s">
        <v>887</v>
      </c>
      <c r="B6343" t="s">
        <v>888</v>
      </c>
      <c r="C6343">
        <f>INDEX(Categories!C:C,MATCH(D6343,Categories!D:D,0))</f>
        <v>9</v>
      </c>
      <c r="D6343" s="88" t="s">
        <v>37</v>
      </c>
      <c r="E6343">
        <v>0</v>
      </c>
    </row>
    <row r="6344" spans="1:5" x14ac:dyDescent="0.4">
      <c r="A6344" t="s">
        <v>887</v>
      </c>
      <c r="B6344" t="s">
        <v>888</v>
      </c>
      <c r="C6344">
        <f>INDEX(Categories!C:C,MATCH(D6344,Categories!D:D,0))</f>
        <v>11</v>
      </c>
      <c r="D6344" s="88" t="s">
        <v>601</v>
      </c>
      <c r="E6344">
        <v>0</v>
      </c>
    </row>
    <row r="6345" spans="1:5" x14ac:dyDescent="0.4">
      <c r="A6345" t="s">
        <v>887</v>
      </c>
      <c r="B6345" t="s">
        <v>888</v>
      </c>
      <c r="C6345">
        <f>INDEX(Categories!C:C,MATCH(D6345,Categories!D:D,0))</f>
        <v>12</v>
      </c>
      <c r="D6345" s="88" t="s">
        <v>602</v>
      </c>
      <c r="E6345">
        <v>0</v>
      </c>
    </row>
    <row r="6346" spans="1:5" x14ac:dyDescent="0.4">
      <c r="A6346" t="s">
        <v>887</v>
      </c>
      <c r="B6346" t="s">
        <v>888</v>
      </c>
      <c r="C6346">
        <f>INDEX(Categories!C:C,MATCH(D6346,Categories!D:D,0))</f>
        <v>13</v>
      </c>
      <c r="D6346" s="88" t="s">
        <v>604</v>
      </c>
      <c r="E6346">
        <v>0</v>
      </c>
    </row>
    <row r="6347" spans="1:5" x14ac:dyDescent="0.4">
      <c r="A6347" t="s">
        <v>887</v>
      </c>
      <c r="B6347" t="s">
        <v>888</v>
      </c>
      <c r="C6347">
        <f>INDEX(Categories!C:C,MATCH(D6347,Categories!D:D,0))</f>
        <v>14</v>
      </c>
      <c r="D6347" s="88" t="s">
        <v>41</v>
      </c>
      <c r="E6347">
        <v>0</v>
      </c>
    </row>
    <row r="6348" spans="1:5" x14ac:dyDescent="0.4">
      <c r="A6348" t="s">
        <v>887</v>
      </c>
      <c r="B6348" t="s">
        <v>888</v>
      </c>
      <c r="C6348">
        <f>INDEX(Categories!C:C,MATCH(D6348,Categories!D:D,0))</f>
        <v>19</v>
      </c>
      <c r="D6348" s="88" t="s">
        <v>48</v>
      </c>
      <c r="E6348">
        <v>0</v>
      </c>
    </row>
    <row r="6349" spans="1:5" x14ac:dyDescent="0.4">
      <c r="A6349" t="s">
        <v>887</v>
      </c>
      <c r="B6349" t="s">
        <v>888</v>
      </c>
      <c r="C6349">
        <f>INDEX(Categories!C:C,MATCH(D6349,Categories!D:D,0))</f>
        <v>26</v>
      </c>
      <c r="D6349" s="88" t="s">
        <v>57</v>
      </c>
      <c r="E6349">
        <v>0</v>
      </c>
    </row>
    <row r="6350" spans="1:5" x14ac:dyDescent="0.4">
      <c r="A6350" t="s">
        <v>887</v>
      </c>
      <c r="B6350" t="s">
        <v>888</v>
      </c>
      <c r="C6350">
        <f>INDEX(Categories!C:C,MATCH(D6350,Categories!D:D,0))</f>
        <v>27</v>
      </c>
      <c r="D6350" s="88" t="s">
        <v>58</v>
      </c>
      <c r="E6350">
        <v>0</v>
      </c>
    </row>
    <row r="6351" spans="1:5" x14ac:dyDescent="0.4">
      <c r="A6351" t="s">
        <v>887</v>
      </c>
      <c r="B6351" t="s">
        <v>888</v>
      </c>
      <c r="C6351">
        <f>INDEX(Categories!C:C,MATCH(D6351,Categories!D:D,0))</f>
        <v>28</v>
      </c>
      <c r="D6351" s="88" t="s">
        <v>59</v>
      </c>
      <c r="E6351">
        <v>0</v>
      </c>
    </row>
    <row r="6352" spans="1:5" x14ac:dyDescent="0.4">
      <c r="A6352" t="s">
        <v>887</v>
      </c>
      <c r="B6352" t="s">
        <v>888</v>
      </c>
      <c r="C6352">
        <f>INDEX(Categories!C:C,MATCH(D6352,Categories!D:D,0))</f>
        <v>29</v>
      </c>
      <c r="D6352" s="88" t="s">
        <v>92</v>
      </c>
      <c r="E6352">
        <v>0</v>
      </c>
    </row>
    <row r="6353" spans="1:5" x14ac:dyDescent="0.4">
      <c r="A6353" t="s">
        <v>383</v>
      </c>
      <c r="B6353" t="s">
        <v>382</v>
      </c>
      <c r="C6353">
        <f>INDEX(Categories!C:C,MATCH(D6353,Categories!D:D,0))</f>
        <v>1</v>
      </c>
      <c r="D6353" s="88" t="s">
        <v>595</v>
      </c>
      <c r="E6353">
        <v>126500</v>
      </c>
    </row>
    <row r="6354" spans="1:5" x14ac:dyDescent="0.4">
      <c r="A6354" t="s">
        <v>383</v>
      </c>
      <c r="B6354" t="s">
        <v>382</v>
      </c>
      <c r="C6354">
        <f>INDEX(Categories!C:C,MATCH(D6354,Categories!D:D,0))</f>
        <v>2</v>
      </c>
      <c r="D6354" s="88" t="s">
        <v>597</v>
      </c>
      <c r="E6354">
        <v>0</v>
      </c>
    </row>
    <row r="6355" spans="1:5" x14ac:dyDescent="0.4">
      <c r="A6355" t="s">
        <v>383</v>
      </c>
      <c r="B6355" t="s">
        <v>382</v>
      </c>
      <c r="C6355">
        <f>INDEX(Categories!C:C,MATCH(D6355,Categories!D:D,0))</f>
        <v>3</v>
      </c>
      <c r="D6355" s="88" t="s">
        <v>30</v>
      </c>
      <c r="E6355">
        <v>30500</v>
      </c>
    </row>
    <row r="6356" spans="1:5" x14ac:dyDescent="0.4">
      <c r="A6356" t="s">
        <v>383</v>
      </c>
      <c r="B6356" t="s">
        <v>382</v>
      </c>
      <c r="C6356">
        <f>INDEX(Categories!C:C,MATCH(D6356,Categories!D:D,0))</f>
        <v>4</v>
      </c>
      <c r="D6356" s="88" t="s">
        <v>31</v>
      </c>
      <c r="E6356">
        <v>15000</v>
      </c>
    </row>
    <row r="6357" spans="1:5" x14ac:dyDescent="0.4">
      <c r="A6357" t="s">
        <v>383</v>
      </c>
      <c r="B6357" t="s">
        <v>382</v>
      </c>
      <c r="C6357">
        <f>INDEX(Categories!C:C,MATCH(D6357,Categories!D:D,0))</f>
        <v>6</v>
      </c>
      <c r="D6357" s="88" t="s">
        <v>34</v>
      </c>
      <c r="E6357">
        <v>0</v>
      </c>
    </row>
    <row r="6358" spans="1:5" x14ac:dyDescent="0.4">
      <c r="A6358" t="s">
        <v>383</v>
      </c>
      <c r="B6358" t="s">
        <v>382</v>
      </c>
      <c r="C6358">
        <f>INDEX(Categories!C:C,MATCH(D6358,Categories!D:D,0))</f>
        <v>7</v>
      </c>
      <c r="D6358" s="88" t="s">
        <v>35</v>
      </c>
      <c r="E6358">
        <v>234818</v>
      </c>
    </row>
    <row r="6359" spans="1:5" x14ac:dyDescent="0.4">
      <c r="A6359" t="s">
        <v>383</v>
      </c>
      <c r="B6359" t="s">
        <v>382</v>
      </c>
      <c r="C6359">
        <f>INDEX(Categories!C:C,MATCH(D6359,Categories!D:D,0))</f>
        <v>10</v>
      </c>
      <c r="D6359" s="88" t="s">
        <v>38</v>
      </c>
      <c r="E6359">
        <v>55412</v>
      </c>
    </row>
    <row r="6360" spans="1:5" x14ac:dyDescent="0.4">
      <c r="A6360" t="s">
        <v>383</v>
      </c>
      <c r="B6360" t="s">
        <v>382</v>
      </c>
      <c r="C6360">
        <f>INDEX(Categories!C:C,MATCH(D6360,Categories!D:D,0))</f>
        <v>15</v>
      </c>
      <c r="D6360" s="88" t="s">
        <v>42</v>
      </c>
      <c r="E6360">
        <v>0</v>
      </c>
    </row>
    <row r="6361" spans="1:5" x14ac:dyDescent="0.4">
      <c r="A6361" t="s">
        <v>383</v>
      </c>
      <c r="B6361" t="s">
        <v>382</v>
      </c>
      <c r="C6361">
        <f>INDEX(Categories!C:C,MATCH(D6361,Categories!D:D,0))</f>
        <v>16</v>
      </c>
      <c r="D6361" s="88" t="s">
        <v>45</v>
      </c>
      <c r="E6361">
        <v>80000</v>
      </c>
    </row>
    <row r="6362" spans="1:5" x14ac:dyDescent="0.4">
      <c r="A6362" t="s">
        <v>383</v>
      </c>
      <c r="B6362" t="s">
        <v>382</v>
      </c>
      <c r="C6362">
        <f>INDEX(Categories!C:C,MATCH(D6362,Categories!D:D,0))</f>
        <v>17</v>
      </c>
      <c r="D6362" s="88" t="s">
        <v>46</v>
      </c>
      <c r="E6362">
        <v>0</v>
      </c>
    </row>
    <row r="6363" spans="1:5" x14ac:dyDescent="0.4">
      <c r="A6363" t="s">
        <v>383</v>
      </c>
      <c r="B6363" t="s">
        <v>382</v>
      </c>
      <c r="C6363">
        <f>INDEX(Categories!C:C,MATCH(D6363,Categories!D:D,0))</f>
        <v>18</v>
      </c>
      <c r="D6363" s="88" t="s">
        <v>47</v>
      </c>
      <c r="E6363">
        <v>12000</v>
      </c>
    </row>
    <row r="6364" spans="1:5" x14ac:dyDescent="0.4">
      <c r="A6364" t="s">
        <v>383</v>
      </c>
      <c r="B6364" t="s">
        <v>382</v>
      </c>
      <c r="C6364">
        <f>INDEX(Categories!C:C,MATCH(D6364,Categories!D:D,0))</f>
        <v>20</v>
      </c>
      <c r="D6364" s="88" t="s">
        <v>49</v>
      </c>
      <c r="E6364">
        <v>0</v>
      </c>
    </row>
    <row r="6365" spans="1:5" x14ac:dyDescent="0.4">
      <c r="A6365" t="s">
        <v>383</v>
      </c>
      <c r="B6365" t="s">
        <v>382</v>
      </c>
      <c r="C6365">
        <f>INDEX(Categories!C:C,MATCH(D6365,Categories!D:D,0))</f>
        <v>21</v>
      </c>
      <c r="D6365" s="88" t="s">
        <v>50</v>
      </c>
      <c r="E6365">
        <v>3500</v>
      </c>
    </row>
    <row r="6366" spans="1:5" x14ac:dyDescent="0.4">
      <c r="A6366" t="s">
        <v>383</v>
      </c>
      <c r="B6366" t="s">
        <v>382</v>
      </c>
      <c r="C6366">
        <f>INDEX(Categories!C:C,MATCH(D6366,Categories!D:D,0))</f>
        <v>22</v>
      </c>
      <c r="D6366" s="88" t="s">
        <v>51</v>
      </c>
      <c r="E6366">
        <v>93488</v>
      </c>
    </row>
    <row r="6367" spans="1:5" x14ac:dyDescent="0.4">
      <c r="A6367" t="s">
        <v>383</v>
      </c>
      <c r="B6367" t="s">
        <v>382</v>
      </c>
      <c r="C6367">
        <f>INDEX(Categories!C:C,MATCH(D6367,Categories!D:D,0))</f>
        <v>23</v>
      </c>
      <c r="D6367" s="88" t="s">
        <v>52</v>
      </c>
      <c r="E6367">
        <v>0</v>
      </c>
    </row>
    <row r="6368" spans="1:5" x14ac:dyDescent="0.4">
      <c r="A6368" t="s">
        <v>383</v>
      </c>
      <c r="B6368" t="s">
        <v>382</v>
      </c>
      <c r="C6368">
        <f>INDEX(Categories!C:C,MATCH(D6368,Categories!D:D,0))</f>
        <v>24</v>
      </c>
      <c r="D6368" s="88" t="s">
        <v>53</v>
      </c>
      <c r="E6368">
        <v>17500</v>
      </c>
    </row>
    <row r="6369" spans="1:5" x14ac:dyDescent="0.4">
      <c r="A6369" t="s">
        <v>383</v>
      </c>
      <c r="B6369" t="s">
        <v>382</v>
      </c>
      <c r="C6369">
        <f>INDEX(Categories!C:C,MATCH(D6369,Categories!D:D,0))</f>
        <v>25</v>
      </c>
      <c r="D6369" s="88" t="s">
        <v>56</v>
      </c>
      <c r="E6369">
        <v>11500</v>
      </c>
    </row>
    <row r="6370" spans="1:5" x14ac:dyDescent="0.4">
      <c r="A6370" t="s">
        <v>383</v>
      </c>
      <c r="B6370" t="s">
        <v>382</v>
      </c>
      <c r="C6370">
        <f>INDEX(Categories!C:C,MATCH(D6370,Categories!D:D,0))</f>
        <v>5</v>
      </c>
      <c r="D6370" s="88" t="s">
        <v>32</v>
      </c>
      <c r="E6370">
        <v>86000</v>
      </c>
    </row>
    <row r="6371" spans="1:5" x14ac:dyDescent="0.4">
      <c r="A6371" t="s">
        <v>383</v>
      </c>
      <c r="B6371" t="s">
        <v>382</v>
      </c>
      <c r="C6371">
        <f>INDEX(Categories!C:C,MATCH(D6371,Categories!D:D,0))</f>
        <v>8</v>
      </c>
      <c r="D6371" s="88" t="s">
        <v>36</v>
      </c>
      <c r="E6371">
        <v>107500</v>
      </c>
    </row>
    <row r="6372" spans="1:5" x14ac:dyDescent="0.4">
      <c r="A6372" t="s">
        <v>383</v>
      </c>
      <c r="B6372" t="s">
        <v>382</v>
      </c>
      <c r="C6372">
        <f>INDEX(Categories!C:C,MATCH(D6372,Categories!D:D,0))</f>
        <v>9</v>
      </c>
      <c r="D6372" s="88" t="s">
        <v>37</v>
      </c>
      <c r="E6372">
        <v>2500</v>
      </c>
    </row>
    <row r="6373" spans="1:5" x14ac:dyDescent="0.4">
      <c r="A6373" t="s">
        <v>383</v>
      </c>
      <c r="B6373" t="s">
        <v>382</v>
      </c>
      <c r="C6373">
        <f>INDEX(Categories!C:C,MATCH(D6373,Categories!D:D,0))</f>
        <v>11</v>
      </c>
      <c r="D6373" s="88" t="s">
        <v>601</v>
      </c>
      <c r="E6373">
        <v>319188</v>
      </c>
    </row>
    <row r="6374" spans="1:5" x14ac:dyDescent="0.4">
      <c r="A6374" t="s">
        <v>383</v>
      </c>
      <c r="B6374" t="s">
        <v>382</v>
      </c>
      <c r="C6374">
        <f>INDEX(Categories!C:C,MATCH(D6374,Categories!D:D,0))</f>
        <v>12</v>
      </c>
      <c r="D6374" s="88" t="s">
        <v>602</v>
      </c>
      <c r="E6374">
        <v>0</v>
      </c>
    </row>
    <row r="6375" spans="1:5" x14ac:dyDescent="0.4">
      <c r="A6375" t="s">
        <v>383</v>
      </c>
      <c r="B6375" t="s">
        <v>382</v>
      </c>
      <c r="C6375">
        <f>INDEX(Categories!C:C,MATCH(D6375,Categories!D:D,0))</f>
        <v>13</v>
      </c>
      <c r="D6375" s="88" t="s">
        <v>604</v>
      </c>
      <c r="E6375">
        <v>51000</v>
      </c>
    </row>
    <row r="6376" spans="1:5" x14ac:dyDescent="0.4">
      <c r="A6376" t="s">
        <v>383</v>
      </c>
      <c r="B6376" t="s">
        <v>382</v>
      </c>
      <c r="C6376">
        <f>INDEX(Categories!C:C,MATCH(D6376,Categories!D:D,0))</f>
        <v>14</v>
      </c>
      <c r="D6376" s="88" t="s">
        <v>41</v>
      </c>
      <c r="E6376">
        <v>0</v>
      </c>
    </row>
    <row r="6377" spans="1:5" x14ac:dyDescent="0.4">
      <c r="A6377" t="s">
        <v>383</v>
      </c>
      <c r="B6377" t="s">
        <v>382</v>
      </c>
      <c r="C6377">
        <f>INDEX(Categories!C:C,MATCH(D6377,Categories!D:D,0))</f>
        <v>19</v>
      </c>
      <c r="D6377" s="88" t="s">
        <v>48</v>
      </c>
      <c r="E6377">
        <v>74000</v>
      </c>
    </row>
    <row r="6378" spans="1:5" x14ac:dyDescent="0.4">
      <c r="A6378" t="s">
        <v>383</v>
      </c>
      <c r="B6378" t="s">
        <v>382</v>
      </c>
      <c r="C6378">
        <f>INDEX(Categories!C:C,MATCH(D6378,Categories!D:D,0))</f>
        <v>26</v>
      </c>
      <c r="D6378" s="88" t="s">
        <v>57</v>
      </c>
      <c r="E6378">
        <v>0</v>
      </c>
    </row>
    <row r="6379" spans="1:5" x14ac:dyDescent="0.4">
      <c r="A6379" t="s">
        <v>383</v>
      </c>
      <c r="B6379" t="s">
        <v>382</v>
      </c>
      <c r="C6379">
        <f>INDEX(Categories!C:C,MATCH(D6379,Categories!D:D,0))</f>
        <v>27</v>
      </c>
      <c r="D6379" s="88" t="s">
        <v>58</v>
      </c>
      <c r="E6379">
        <v>0</v>
      </c>
    </row>
    <row r="6380" spans="1:5" x14ac:dyDescent="0.4">
      <c r="A6380" t="s">
        <v>383</v>
      </c>
      <c r="B6380" t="s">
        <v>382</v>
      </c>
      <c r="C6380">
        <f>INDEX(Categories!C:C,MATCH(D6380,Categories!D:D,0))</f>
        <v>28</v>
      </c>
      <c r="D6380" s="88" t="s">
        <v>59</v>
      </c>
      <c r="E6380">
        <v>0</v>
      </c>
    </row>
    <row r="6381" spans="1:5" x14ac:dyDescent="0.4">
      <c r="A6381" t="s">
        <v>383</v>
      </c>
      <c r="B6381" t="s">
        <v>382</v>
      </c>
      <c r="C6381">
        <f>INDEX(Categories!C:C,MATCH(D6381,Categories!D:D,0))</f>
        <v>29</v>
      </c>
      <c r="D6381" s="88" t="s">
        <v>92</v>
      </c>
      <c r="E6381">
        <v>58000</v>
      </c>
    </row>
    <row r="6382" spans="1:5" x14ac:dyDescent="0.4">
      <c r="A6382" t="s">
        <v>889</v>
      </c>
      <c r="B6382" t="s">
        <v>890</v>
      </c>
      <c r="C6382">
        <f>INDEX(Categories!C:C,MATCH(D6382,Categories!D:D,0))</f>
        <v>1</v>
      </c>
      <c r="D6382" s="88" t="s">
        <v>595</v>
      </c>
      <c r="E6382">
        <v>85000</v>
      </c>
    </row>
    <row r="6383" spans="1:5" x14ac:dyDescent="0.4">
      <c r="A6383" t="s">
        <v>889</v>
      </c>
      <c r="B6383" t="s">
        <v>890</v>
      </c>
      <c r="C6383">
        <f>INDEX(Categories!C:C,MATCH(D6383,Categories!D:D,0))</f>
        <v>2</v>
      </c>
      <c r="D6383" s="88" t="s">
        <v>597</v>
      </c>
      <c r="E6383">
        <v>3000</v>
      </c>
    </row>
    <row r="6384" spans="1:5" x14ac:dyDescent="0.4">
      <c r="A6384" t="s">
        <v>889</v>
      </c>
      <c r="B6384" t="s">
        <v>890</v>
      </c>
      <c r="C6384">
        <f>INDEX(Categories!C:C,MATCH(D6384,Categories!D:D,0))</f>
        <v>3</v>
      </c>
      <c r="D6384" s="88" t="s">
        <v>30</v>
      </c>
      <c r="E6384">
        <v>0</v>
      </c>
    </row>
    <row r="6385" spans="1:5" x14ac:dyDescent="0.4">
      <c r="A6385" t="s">
        <v>889</v>
      </c>
      <c r="B6385" t="s">
        <v>890</v>
      </c>
      <c r="C6385">
        <f>INDEX(Categories!C:C,MATCH(D6385,Categories!D:D,0))</f>
        <v>4</v>
      </c>
      <c r="D6385" s="88" t="s">
        <v>31</v>
      </c>
      <c r="E6385">
        <v>0</v>
      </c>
    </row>
    <row r="6386" spans="1:5" x14ac:dyDescent="0.4">
      <c r="A6386" t="s">
        <v>889</v>
      </c>
      <c r="B6386" t="s">
        <v>890</v>
      </c>
      <c r="C6386">
        <f>INDEX(Categories!C:C,MATCH(D6386,Categories!D:D,0))</f>
        <v>6</v>
      </c>
      <c r="D6386" s="88" t="s">
        <v>34</v>
      </c>
      <c r="E6386">
        <v>0</v>
      </c>
    </row>
    <row r="6387" spans="1:5" x14ac:dyDescent="0.4">
      <c r="A6387" t="s">
        <v>889</v>
      </c>
      <c r="B6387" t="s">
        <v>890</v>
      </c>
      <c r="C6387">
        <f>INDEX(Categories!C:C,MATCH(D6387,Categories!D:D,0))</f>
        <v>7</v>
      </c>
      <c r="D6387" s="88" t="s">
        <v>35</v>
      </c>
      <c r="E6387">
        <v>5500</v>
      </c>
    </row>
    <row r="6388" spans="1:5" x14ac:dyDescent="0.4">
      <c r="A6388" t="s">
        <v>889</v>
      </c>
      <c r="B6388" t="s">
        <v>890</v>
      </c>
      <c r="C6388">
        <f>INDEX(Categories!C:C,MATCH(D6388,Categories!D:D,0))</f>
        <v>10</v>
      </c>
      <c r="D6388" s="88" t="s">
        <v>38</v>
      </c>
      <c r="E6388">
        <v>33000</v>
      </c>
    </row>
    <row r="6389" spans="1:5" x14ac:dyDescent="0.4">
      <c r="A6389" t="s">
        <v>889</v>
      </c>
      <c r="B6389" t="s">
        <v>890</v>
      </c>
      <c r="C6389">
        <f>INDEX(Categories!C:C,MATCH(D6389,Categories!D:D,0))</f>
        <v>15</v>
      </c>
      <c r="D6389" s="88" t="s">
        <v>42</v>
      </c>
      <c r="E6389">
        <v>0</v>
      </c>
    </row>
    <row r="6390" spans="1:5" x14ac:dyDescent="0.4">
      <c r="A6390" t="s">
        <v>889</v>
      </c>
      <c r="B6390" t="s">
        <v>890</v>
      </c>
      <c r="C6390">
        <f>INDEX(Categories!C:C,MATCH(D6390,Categories!D:D,0))</f>
        <v>16</v>
      </c>
      <c r="D6390" s="88" t="s">
        <v>45</v>
      </c>
      <c r="E6390">
        <v>0</v>
      </c>
    </row>
    <row r="6391" spans="1:5" x14ac:dyDescent="0.4">
      <c r="A6391" t="s">
        <v>889</v>
      </c>
      <c r="B6391" t="s">
        <v>890</v>
      </c>
      <c r="C6391">
        <f>INDEX(Categories!C:C,MATCH(D6391,Categories!D:D,0))</f>
        <v>17</v>
      </c>
      <c r="D6391" s="88" t="s">
        <v>46</v>
      </c>
      <c r="E6391">
        <v>0</v>
      </c>
    </row>
    <row r="6392" spans="1:5" x14ac:dyDescent="0.4">
      <c r="A6392" t="s">
        <v>889</v>
      </c>
      <c r="B6392" t="s">
        <v>890</v>
      </c>
      <c r="C6392">
        <f>INDEX(Categories!C:C,MATCH(D6392,Categories!D:D,0))</f>
        <v>18</v>
      </c>
      <c r="D6392" s="88" t="s">
        <v>47</v>
      </c>
      <c r="E6392">
        <v>0</v>
      </c>
    </row>
    <row r="6393" spans="1:5" x14ac:dyDescent="0.4">
      <c r="A6393" t="s">
        <v>889</v>
      </c>
      <c r="B6393" t="s">
        <v>890</v>
      </c>
      <c r="C6393">
        <f>INDEX(Categories!C:C,MATCH(D6393,Categories!D:D,0))</f>
        <v>20</v>
      </c>
      <c r="D6393" s="88" t="s">
        <v>49</v>
      </c>
      <c r="E6393">
        <v>0</v>
      </c>
    </row>
    <row r="6394" spans="1:5" x14ac:dyDescent="0.4">
      <c r="A6394" t="s">
        <v>889</v>
      </c>
      <c r="B6394" t="s">
        <v>890</v>
      </c>
      <c r="C6394">
        <f>INDEX(Categories!C:C,MATCH(D6394,Categories!D:D,0))</f>
        <v>21</v>
      </c>
      <c r="D6394" s="88" t="s">
        <v>50</v>
      </c>
      <c r="E6394">
        <v>0</v>
      </c>
    </row>
    <row r="6395" spans="1:5" x14ac:dyDescent="0.4">
      <c r="A6395" t="s">
        <v>889</v>
      </c>
      <c r="B6395" t="s">
        <v>890</v>
      </c>
      <c r="C6395">
        <f>INDEX(Categories!C:C,MATCH(D6395,Categories!D:D,0))</f>
        <v>22</v>
      </c>
      <c r="D6395" s="88" t="s">
        <v>51</v>
      </c>
      <c r="E6395">
        <v>0</v>
      </c>
    </row>
    <row r="6396" spans="1:5" x14ac:dyDescent="0.4">
      <c r="A6396" t="s">
        <v>889</v>
      </c>
      <c r="B6396" t="s">
        <v>890</v>
      </c>
      <c r="C6396">
        <f>INDEX(Categories!C:C,MATCH(D6396,Categories!D:D,0))</f>
        <v>23</v>
      </c>
      <c r="D6396" s="88" t="s">
        <v>52</v>
      </c>
      <c r="E6396">
        <v>0</v>
      </c>
    </row>
    <row r="6397" spans="1:5" x14ac:dyDescent="0.4">
      <c r="A6397" t="s">
        <v>889</v>
      </c>
      <c r="B6397" t="s">
        <v>890</v>
      </c>
      <c r="C6397">
        <f>INDEX(Categories!C:C,MATCH(D6397,Categories!D:D,0))</f>
        <v>24</v>
      </c>
      <c r="D6397" s="88" t="s">
        <v>53</v>
      </c>
      <c r="E6397">
        <v>0</v>
      </c>
    </row>
    <row r="6398" spans="1:5" x14ac:dyDescent="0.4">
      <c r="A6398" t="s">
        <v>889</v>
      </c>
      <c r="B6398" t="s">
        <v>890</v>
      </c>
      <c r="C6398">
        <f>INDEX(Categories!C:C,MATCH(D6398,Categories!D:D,0))</f>
        <v>25</v>
      </c>
      <c r="D6398" s="88" t="s">
        <v>56</v>
      </c>
      <c r="E6398">
        <v>0</v>
      </c>
    </row>
    <row r="6399" spans="1:5" x14ac:dyDescent="0.4">
      <c r="A6399" t="s">
        <v>889</v>
      </c>
      <c r="B6399" t="s">
        <v>890</v>
      </c>
      <c r="C6399">
        <f>INDEX(Categories!C:C,MATCH(D6399,Categories!D:D,0))</f>
        <v>5</v>
      </c>
      <c r="D6399" s="88" t="s">
        <v>32</v>
      </c>
      <c r="E6399">
        <v>25000</v>
      </c>
    </row>
    <row r="6400" spans="1:5" x14ac:dyDescent="0.4">
      <c r="A6400" t="s">
        <v>889</v>
      </c>
      <c r="B6400" t="s">
        <v>890</v>
      </c>
      <c r="C6400">
        <f>INDEX(Categories!C:C,MATCH(D6400,Categories!D:D,0))</f>
        <v>8</v>
      </c>
      <c r="D6400" s="88" t="s">
        <v>36</v>
      </c>
      <c r="E6400">
        <v>0</v>
      </c>
    </row>
    <row r="6401" spans="1:5" x14ac:dyDescent="0.4">
      <c r="A6401" t="s">
        <v>889</v>
      </c>
      <c r="B6401" t="s">
        <v>890</v>
      </c>
      <c r="C6401">
        <f>INDEX(Categories!C:C,MATCH(D6401,Categories!D:D,0))</f>
        <v>9</v>
      </c>
      <c r="D6401" s="88" t="s">
        <v>37</v>
      </c>
      <c r="E6401">
        <v>0</v>
      </c>
    </row>
    <row r="6402" spans="1:5" x14ac:dyDescent="0.4">
      <c r="A6402" t="s">
        <v>889</v>
      </c>
      <c r="B6402" t="s">
        <v>890</v>
      </c>
      <c r="C6402">
        <f>INDEX(Categories!C:C,MATCH(D6402,Categories!D:D,0))</f>
        <v>11</v>
      </c>
      <c r="D6402" s="88" t="s">
        <v>601</v>
      </c>
      <c r="E6402">
        <v>5000</v>
      </c>
    </row>
    <row r="6403" spans="1:5" x14ac:dyDescent="0.4">
      <c r="A6403" t="s">
        <v>889</v>
      </c>
      <c r="B6403" t="s">
        <v>890</v>
      </c>
      <c r="C6403">
        <f>INDEX(Categories!C:C,MATCH(D6403,Categories!D:D,0))</f>
        <v>12</v>
      </c>
      <c r="D6403" s="88" t="s">
        <v>602</v>
      </c>
      <c r="E6403">
        <v>0</v>
      </c>
    </row>
    <row r="6404" spans="1:5" x14ac:dyDescent="0.4">
      <c r="A6404" t="s">
        <v>889</v>
      </c>
      <c r="B6404" t="s">
        <v>890</v>
      </c>
      <c r="C6404">
        <f>INDEX(Categories!C:C,MATCH(D6404,Categories!D:D,0))</f>
        <v>13</v>
      </c>
      <c r="D6404" s="88" t="s">
        <v>604</v>
      </c>
      <c r="E6404">
        <v>30000</v>
      </c>
    </row>
    <row r="6405" spans="1:5" x14ac:dyDescent="0.4">
      <c r="A6405" t="s">
        <v>889</v>
      </c>
      <c r="B6405" t="s">
        <v>890</v>
      </c>
      <c r="C6405">
        <f>INDEX(Categories!C:C,MATCH(D6405,Categories!D:D,0))</f>
        <v>14</v>
      </c>
      <c r="D6405" s="88" t="s">
        <v>41</v>
      </c>
      <c r="E6405">
        <v>0</v>
      </c>
    </row>
    <row r="6406" spans="1:5" x14ac:dyDescent="0.4">
      <c r="A6406" t="s">
        <v>889</v>
      </c>
      <c r="B6406" t="s">
        <v>890</v>
      </c>
      <c r="C6406">
        <f>INDEX(Categories!C:C,MATCH(D6406,Categories!D:D,0))</f>
        <v>19</v>
      </c>
      <c r="D6406" s="88" t="s">
        <v>48</v>
      </c>
      <c r="E6406">
        <v>0</v>
      </c>
    </row>
    <row r="6407" spans="1:5" x14ac:dyDescent="0.4">
      <c r="A6407" t="s">
        <v>889</v>
      </c>
      <c r="B6407" t="s">
        <v>890</v>
      </c>
      <c r="C6407">
        <f>INDEX(Categories!C:C,MATCH(D6407,Categories!D:D,0))</f>
        <v>26</v>
      </c>
      <c r="D6407" s="88" t="s">
        <v>57</v>
      </c>
      <c r="E6407">
        <v>7200</v>
      </c>
    </row>
    <row r="6408" spans="1:5" x14ac:dyDescent="0.4">
      <c r="A6408" t="s">
        <v>889</v>
      </c>
      <c r="B6408" t="s">
        <v>890</v>
      </c>
      <c r="C6408">
        <f>INDEX(Categories!C:C,MATCH(D6408,Categories!D:D,0))</f>
        <v>27</v>
      </c>
      <c r="D6408" s="88" t="s">
        <v>58</v>
      </c>
      <c r="E6408">
        <v>0</v>
      </c>
    </row>
    <row r="6409" spans="1:5" x14ac:dyDescent="0.4">
      <c r="A6409" t="s">
        <v>889</v>
      </c>
      <c r="B6409" t="s">
        <v>890</v>
      </c>
      <c r="C6409">
        <f>INDEX(Categories!C:C,MATCH(D6409,Categories!D:D,0))</f>
        <v>28</v>
      </c>
      <c r="D6409" s="88" t="s">
        <v>59</v>
      </c>
      <c r="E6409">
        <v>0</v>
      </c>
    </row>
    <row r="6410" spans="1:5" x14ac:dyDescent="0.4">
      <c r="A6410" t="s">
        <v>889</v>
      </c>
      <c r="B6410" t="s">
        <v>890</v>
      </c>
      <c r="C6410">
        <f>INDEX(Categories!C:C,MATCH(D6410,Categories!D:D,0))</f>
        <v>29</v>
      </c>
      <c r="D6410" s="88" t="s">
        <v>92</v>
      </c>
      <c r="E6410">
        <v>0</v>
      </c>
    </row>
    <row r="6411" spans="1:5" x14ac:dyDescent="0.4">
      <c r="A6411" t="s">
        <v>389</v>
      </c>
      <c r="B6411" t="s">
        <v>388</v>
      </c>
      <c r="C6411">
        <f>INDEX(Categories!C:C,MATCH(D6411,Categories!D:D,0))</f>
        <v>1</v>
      </c>
      <c r="D6411" s="88" t="s">
        <v>595</v>
      </c>
      <c r="E6411">
        <v>10000</v>
      </c>
    </row>
    <row r="6412" spans="1:5" x14ac:dyDescent="0.4">
      <c r="A6412" t="s">
        <v>389</v>
      </c>
      <c r="B6412" t="s">
        <v>388</v>
      </c>
      <c r="C6412">
        <f>INDEX(Categories!C:C,MATCH(D6412,Categories!D:D,0))</f>
        <v>2</v>
      </c>
      <c r="D6412" s="88" t="s">
        <v>597</v>
      </c>
      <c r="E6412">
        <v>2000</v>
      </c>
    </row>
    <row r="6413" spans="1:5" x14ac:dyDescent="0.4">
      <c r="A6413" t="s">
        <v>389</v>
      </c>
      <c r="B6413" t="s">
        <v>388</v>
      </c>
      <c r="C6413">
        <f>INDEX(Categories!C:C,MATCH(D6413,Categories!D:D,0))</f>
        <v>3</v>
      </c>
      <c r="D6413" s="88" t="s">
        <v>30</v>
      </c>
      <c r="E6413">
        <v>5000</v>
      </c>
    </row>
    <row r="6414" spans="1:5" x14ac:dyDescent="0.4">
      <c r="A6414" t="s">
        <v>389</v>
      </c>
      <c r="B6414" t="s">
        <v>388</v>
      </c>
      <c r="C6414">
        <f>INDEX(Categories!C:C,MATCH(D6414,Categories!D:D,0))</f>
        <v>4</v>
      </c>
      <c r="D6414" s="88" t="s">
        <v>31</v>
      </c>
      <c r="E6414">
        <v>0</v>
      </c>
    </row>
    <row r="6415" spans="1:5" x14ac:dyDescent="0.4">
      <c r="A6415" t="s">
        <v>389</v>
      </c>
      <c r="B6415" t="s">
        <v>388</v>
      </c>
      <c r="C6415">
        <f>INDEX(Categories!C:C,MATCH(D6415,Categories!D:D,0))</f>
        <v>6</v>
      </c>
      <c r="D6415" s="88" t="s">
        <v>34</v>
      </c>
      <c r="E6415">
        <v>1000</v>
      </c>
    </row>
    <row r="6416" spans="1:5" x14ac:dyDescent="0.4">
      <c r="A6416" t="s">
        <v>389</v>
      </c>
      <c r="B6416" t="s">
        <v>388</v>
      </c>
      <c r="C6416">
        <f>INDEX(Categories!C:C,MATCH(D6416,Categories!D:D,0))</f>
        <v>7</v>
      </c>
      <c r="D6416" s="88" t="s">
        <v>35</v>
      </c>
      <c r="E6416">
        <v>20500</v>
      </c>
    </row>
    <row r="6417" spans="1:5" x14ac:dyDescent="0.4">
      <c r="A6417" t="s">
        <v>389</v>
      </c>
      <c r="B6417" t="s">
        <v>388</v>
      </c>
      <c r="C6417">
        <f>INDEX(Categories!C:C,MATCH(D6417,Categories!D:D,0))</f>
        <v>10</v>
      </c>
      <c r="D6417" s="88" t="s">
        <v>38</v>
      </c>
      <c r="E6417">
        <v>5000</v>
      </c>
    </row>
    <row r="6418" spans="1:5" x14ac:dyDescent="0.4">
      <c r="A6418" t="s">
        <v>389</v>
      </c>
      <c r="B6418" t="s">
        <v>388</v>
      </c>
      <c r="C6418">
        <f>INDEX(Categories!C:C,MATCH(D6418,Categories!D:D,0))</f>
        <v>15</v>
      </c>
      <c r="D6418" s="88" t="s">
        <v>42</v>
      </c>
      <c r="E6418">
        <v>0</v>
      </c>
    </row>
    <row r="6419" spans="1:5" x14ac:dyDescent="0.4">
      <c r="A6419" t="s">
        <v>389</v>
      </c>
      <c r="B6419" t="s">
        <v>388</v>
      </c>
      <c r="C6419">
        <f>INDEX(Categories!C:C,MATCH(D6419,Categories!D:D,0))</f>
        <v>16</v>
      </c>
      <c r="D6419" s="88" t="s">
        <v>45</v>
      </c>
      <c r="E6419">
        <v>5000</v>
      </c>
    </row>
    <row r="6420" spans="1:5" x14ac:dyDescent="0.4">
      <c r="A6420" t="s">
        <v>389</v>
      </c>
      <c r="B6420" t="s">
        <v>388</v>
      </c>
      <c r="C6420">
        <f>INDEX(Categories!C:C,MATCH(D6420,Categories!D:D,0))</f>
        <v>17</v>
      </c>
      <c r="D6420" s="88" t="s">
        <v>46</v>
      </c>
      <c r="E6420">
        <v>0</v>
      </c>
    </row>
    <row r="6421" spans="1:5" x14ac:dyDescent="0.4">
      <c r="A6421" t="s">
        <v>389</v>
      </c>
      <c r="B6421" t="s">
        <v>388</v>
      </c>
      <c r="C6421">
        <f>INDEX(Categories!C:C,MATCH(D6421,Categories!D:D,0))</f>
        <v>18</v>
      </c>
      <c r="D6421" s="88" t="s">
        <v>47</v>
      </c>
      <c r="E6421">
        <v>0</v>
      </c>
    </row>
    <row r="6422" spans="1:5" x14ac:dyDescent="0.4">
      <c r="A6422" t="s">
        <v>389</v>
      </c>
      <c r="B6422" t="s">
        <v>388</v>
      </c>
      <c r="C6422">
        <f>INDEX(Categories!C:C,MATCH(D6422,Categories!D:D,0))</f>
        <v>20</v>
      </c>
      <c r="D6422" s="88" t="s">
        <v>49</v>
      </c>
      <c r="E6422">
        <v>0</v>
      </c>
    </row>
    <row r="6423" spans="1:5" x14ac:dyDescent="0.4">
      <c r="A6423" t="s">
        <v>389</v>
      </c>
      <c r="B6423" t="s">
        <v>388</v>
      </c>
      <c r="C6423">
        <f>INDEX(Categories!C:C,MATCH(D6423,Categories!D:D,0))</f>
        <v>21</v>
      </c>
      <c r="D6423" s="88" t="s">
        <v>50</v>
      </c>
      <c r="E6423">
        <v>0</v>
      </c>
    </row>
    <row r="6424" spans="1:5" x14ac:dyDescent="0.4">
      <c r="A6424" t="s">
        <v>389</v>
      </c>
      <c r="B6424" t="s">
        <v>388</v>
      </c>
      <c r="C6424">
        <f>INDEX(Categories!C:C,MATCH(D6424,Categories!D:D,0))</f>
        <v>22</v>
      </c>
      <c r="D6424" s="88" t="s">
        <v>51</v>
      </c>
      <c r="E6424">
        <v>1500</v>
      </c>
    </row>
    <row r="6425" spans="1:5" x14ac:dyDescent="0.4">
      <c r="A6425" t="s">
        <v>389</v>
      </c>
      <c r="B6425" t="s">
        <v>388</v>
      </c>
      <c r="C6425">
        <f>INDEX(Categories!C:C,MATCH(D6425,Categories!D:D,0))</f>
        <v>23</v>
      </c>
      <c r="D6425" s="88" t="s">
        <v>52</v>
      </c>
      <c r="E6425">
        <v>100</v>
      </c>
    </row>
    <row r="6426" spans="1:5" x14ac:dyDescent="0.4">
      <c r="A6426" t="s">
        <v>389</v>
      </c>
      <c r="B6426" t="s">
        <v>388</v>
      </c>
      <c r="C6426">
        <f>INDEX(Categories!C:C,MATCH(D6426,Categories!D:D,0))</f>
        <v>24</v>
      </c>
      <c r="D6426" s="88" t="s">
        <v>53</v>
      </c>
      <c r="E6426">
        <v>0</v>
      </c>
    </row>
    <row r="6427" spans="1:5" x14ac:dyDescent="0.4">
      <c r="A6427" t="s">
        <v>389</v>
      </c>
      <c r="B6427" t="s">
        <v>388</v>
      </c>
      <c r="C6427">
        <f>INDEX(Categories!C:C,MATCH(D6427,Categories!D:D,0))</f>
        <v>25</v>
      </c>
      <c r="D6427" s="88" t="s">
        <v>56</v>
      </c>
      <c r="E6427">
        <v>2000</v>
      </c>
    </row>
    <row r="6428" spans="1:5" x14ac:dyDescent="0.4">
      <c r="A6428" t="s">
        <v>389</v>
      </c>
      <c r="B6428" t="s">
        <v>388</v>
      </c>
      <c r="C6428">
        <f>INDEX(Categories!C:C,MATCH(D6428,Categories!D:D,0))</f>
        <v>5</v>
      </c>
      <c r="D6428" s="88" t="s">
        <v>32</v>
      </c>
      <c r="E6428">
        <v>51000</v>
      </c>
    </row>
    <row r="6429" spans="1:5" x14ac:dyDescent="0.4">
      <c r="A6429" t="s">
        <v>389</v>
      </c>
      <c r="B6429" t="s">
        <v>388</v>
      </c>
      <c r="C6429">
        <f>INDEX(Categories!C:C,MATCH(D6429,Categories!D:D,0))</f>
        <v>8</v>
      </c>
      <c r="D6429" s="88" t="s">
        <v>36</v>
      </c>
      <c r="E6429">
        <v>1000</v>
      </c>
    </row>
    <row r="6430" spans="1:5" x14ac:dyDescent="0.4">
      <c r="A6430" t="s">
        <v>389</v>
      </c>
      <c r="B6430" t="s">
        <v>388</v>
      </c>
      <c r="C6430">
        <f>INDEX(Categories!C:C,MATCH(D6430,Categories!D:D,0))</f>
        <v>9</v>
      </c>
      <c r="D6430" s="88" t="s">
        <v>37</v>
      </c>
      <c r="E6430">
        <v>0</v>
      </c>
    </row>
    <row r="6431" spans="1:5" x14ac:dyDescent="0.4">
      <c r="A6431" t="s">
        <v>389</v>
      </c>
      <c r="B6431" t="s">
        <v>388</v>
      </c>
      <c r="C6431">
        <f>INDEX(Categories!C:C,MATCH(D6431,Categories!D:D,0))</f>
        <v>11</v>
      </c>
      <c r="D6431" s="88" t="s">
        <v>601</v>
      </c>
      <c r="E6431">
        <v>0</v>
      </c>
    </row>
    <row r="6432" spans="1:5" x14ac:dyDescent="0.4">
      <c r="A6432" t="s">
        <v>389</v>
      </c>
      <c r="B6432" t="s">
        <v>388</v>
      </c>
      <c r="C6432">
        <f>INDEX(Categories!C:C,MATCH(D6432,Categories!D:D,0))</f>
        <v>12</v>
      </c>
      <c r="D6432" s="88" t="s">
        <v>602</v>
      </c>
      <c r="E6432">
        <v>0</v>
      </c>
    </row>
    <row r="6433" spans="1:5" x14ac:dyDescent="0.4">
      <c r="A6433" t="s">
        <v>389</v>
      </c>
      <c r="B6433" t="s">
        <v>388</v>
      </c>
      <c r="C6433">
        <f>INDEX(Categories!C:C,MATCH(D6433,Categories!D:D,0))</f>
        <v>13</v>
      </c>
      <c r="D6433" s="88" t="s">
        <v>604</v>
      </c>
      <c r="E6433">
        <v>0</v>
      </c>
    </row>
    <row r="6434" spans="1:5" x14ac:dyDescent="0.4">
      <c r="A6434" t="s">
        <v>389</v>
      </c>
      <c r="B6434" t="s">
        <v>388</v>
      </c>
      <c r="C6434">
        <f>INDEX(Categories!C:C,MATCH(D6434,Categories!D:D,0))</f>
        <v>14</v>
      </c>
      <c r="D6434" s="88" t="s">
        <v>41</v>
      </c>
      <c r="E6434">
        <v>0</v>
      </c>
    </row>
    <row r="6435" spans="1:5" x14ac:dyDescent="0.4">
      <c r="A6435" t="s">
        <v>389</v>
      </c>
      <c r="B6435" t="s">
        <v>388</v>
      </c>
      <c r="C6435">
        <f>INDEX(Categories!C:C,MATCH(D6435,Categories!D:D,0))</f>
        <v>19</v>
      </c>
      <c r="D6435" s="88" t="s">
        <v>48</v>
      </c>
      <c r="E6435">
        <v>0</v>
      </c>
    </row>
    <row r="6436" spans="1:5" x14ac:dyDescent="0.4">
      <c r="A6436" t="s">
        <v>389</v>
      </c>
      <c r="B6436" t="s">
        <v>388</v>
      </c>
      <c r="C6436">
        <f>INDEX(Categories!C:C,MATCH(D6436,Categories!D:D,0))</f>
        <v>26</v>
      </c>
      <c r="D6436" s="88" t="s">
        <v>57</v>
      </c>
      <c r="E6436">
        <v>1000</v>
      </c>
    </row>
    <row r="6437" spans="1:5" x14ac:dyDescent="0.4">
      <c r="A6437" t="s">
        <v>389</v>
      </c>
      <c r="B6437" t="s">
        <v>388</v>
      </c>
      <c r="C6437">
        <f>INDEX(Categories!C:C,MATCH(D6437,Categories!D:D,0))</f>
        <v>27</v>
      </c>
      <c r="D6437" s="88" t="s">
        <v>58</v>
      </c>
      <c r="E6437">
        <v>0</v>
      </c>
    </row>
    <row r="6438" spans="1:5" x14ac:dyDescent="0.4">
      <c r="A6438" t="s">
        <v>389</v>
      </c>
      <c r="B6438" t="s">
        <v>388</v>
      </c>
      <c r="C6438">
        <f>INDEX(Categories!C:C,MATCH(D6438,Categories!D:D,0))</f>
        <v>28</v>
      </c>
      <c r="D6438" s="88" t="s">
        <v>59</v>
      </c>
      <c r="E6438">
        <v>0</v>
      </c>
    </row>
    <row r="6439" spans="1:5" x14ac:dyDescent="0.4">
      <c r="A6439" t="s">
        <v>389</v>
      </c>
      <c r="B6439" t="s">
        <v>388</v>
      </c>
      <c r="C6439">
        <f>INDEX(Categories!C:C,MATCH(D6439,Categories!D:D,0))</f>
        <v>29</v>
      </c>
      <c r="D6439" s="88" t="s">
        <v>92</v>
      </c>
      <c r="E6439">
        <v>10000</v>
      </c>
    </row>
    <row r="6440" spans="1:5" x14ac:dyDescent="0.4">
      <c r="A6440" t="s">
        <v>891</v>
      </c>
      <c r="B6440" t="s">
        <v>892</v>
      </c>
      <c r="C6440">
        <f>INDEX(Categories!C:C,MATCH(D6440,Categories!D:D,0))</f>
        <v>1</v>
      </c>
      <c r="D6440" s="88" t="s">
        <v>595</v>
      </c>
      <c r="E6440">
        <v>0</v>
      </c>
    </row>
    <row r="6441" spans="1:5" x14ac:dyDescent="0.4">
      <c r="A6441" t="s">
        <v>891</v>
      </c>
      <c r="B6441" t="s">
        <v>892</v>
      </c>
      <c r="C6441">
        <f>INDEX(Categories!C:C,MATCH(D6441,Categories!D:D,0))</f>
        <v>2</v>
      </c>
      <c r="D6441" s="88" t="s">
        <v>597</v>
      </c>
      <c r="E6441">
        <v>0</v>
      </c>
    </row>
    <row r="6442" spans="1:5" x14ac:dyDescent="0.4">
      <c r="A6442" t="s">
        <v>891</v>
      </c>
      <c r="B6442" t="s">
        <v>892</v>
      </c>
      <c r="C6442">
        <f>INDEX(Categories!C:C,MATCH(D6442,Categories!D:D,0))</f>
        <v>3</v>
      </c>
      <c r="D6442" s="88" t="s">
        <v>30</v>
      </c>
      <c r="E6442">
        <v>0</v>
      </c>
    </row>
    <row r="6443" spans="1:5" x14ac:dyDescent="0.4">
      <c r="A6443" t="s">
        <v>891</v>
      </c>
      <c r="B6443" t="s">
        <v>892</v>
      </c>
      <c r="C6443">
        <f>INDEX(Categories!C:C,MATCH(D6443,Categories!D:D,0))</f>
        <v>4</v>
      </c>
      <c r="D6443" s="88" t="s">
        <v>31</v>
      </c>
      <c r="E6443">
        <v>0</v>
      </c>
    </row>
    <row r="6444" spans="1:5" x14ac:dyDescent="0.4">
      <c r="A6444" t="s">
        <v>891</v>
      </c>
      <c r="B6444" t="s">
        <v>892</v>
      </c>
      <c r="C6444">
        <f>INDEX(Categories!C:C,MATCH(D6444,Categories!D:D,0))</f>
        <v>6</v>
      </c>
      <c r="D6444" s="88" t="s">
        <v>34</v>
      </c>
      <c r="E6444">
        <v>0</v>
      </c>
    </row>
    <row r="6445" spans="1:5" x14ac:dyDescent="0.4">
      <c r="A6445" t="s">
        <v>891</v>
      </c>
      <c r="B6445" t="s">
        <v>892</v>
      </c>
      <c r="C6445">
        <f>INDEX(Categories!C:C,MATCH(D6445,Categories!D:D,0))</f>
        <v>7</v>
      </c>
      <c r="D6445" s="88" t="s">
        <v>35</v>
      </c>
      <c r="E6445">
        <v>3189</v>
      </c>
    </row>
    <row r="6446" spans="1:5" x14ac:dyDescent="0.4">
      <c r="A6446" t="s">
        <v>891</v>
      </c>
      <c r="B6446" t="s">
        <v>892</v>
      </c>
      <c r="C6446">
        <f>INDEX(Categories!C:C,MATCH(D6446,Categories!D:D,0))</f>
        <v>10</v>
      </c>
      <c r="D6446" s="88" t="s">
        <v>38</v>
      </c>
      <c r="E6446">
        <v>810</v>
      </c>
    </row>
    <row r="6447" spans="1:5" x14ac:dyDescent="0.4">
      <c r="A6447" t="s">
        <v>891</v>
      </c>
      <c r="B6447" t="s">
        <v>892</v>
      </c>
      <c r="C6447">
        <f>INDEX(Categories!C:C,MATCH(D6447,Categories!D:D,0))</f>
        <v>15</v>
      </c>
      <c r="D6447" s="88" t="s">
        <v>42</v>
      </c>
      <c r="E6447">
        <v>0</v>
      </c>
    </row>
    <row r="6448" spans="1:5" x14ac:dyDescent="0.4">
      <c r="A6448" t="s">
        <v>891</v>
      </c>
      <c r="B6448" t="s">
        <v>892</v>
      </c>
      <c r="C6448">
        <f>INDEX(Categories!C:C,MATCH(D6448,Categories!D:D,0))</f>
        <v>16</v>
      </c>
      <c r="D6448" s="88" t="s">
        <v>45</v>
      </c>
      <c r="E6448">
        <v>0</v>
      </c>
    </row>
    <row r="6449" spans="1:5" x14ac:dyDescent="0.4">
      <c r="A6449" t="s">
        <v>891</v>
      </c>
      <c r="B6449" t="s">
        <v>892</v>
      </c>
      <c r="C6449">
        <f>INDEX(Categories!C:C,MATCH(D6449,Categories!D:D,0))</f>
        <v>17</v>
      </c>
      <c r="D6449" s="88" t="s">
        <v>46</v>
      </c>
      <c r="E6449">
        <v>0</v>
      </c>
    </row>
    <row r="6450" spans="1:5" x14ac:dyDescent="0.4">
      <c r="A6450" t="s">
        <v>891</v>
      </c>
      <c r="B6450" t="s">
        <v>892</v>
      </c>
      <c r="C6450">
        <f>INDEX(Categories!C:C,MATCH(D6450,Categories!D:D,0))</f>
        <v>18</v>
      </c>
      <c r="D6450" s="88" t="s">
        <v>47</v>
      </c>
      <c r="E6450">
        <v>0</v>
      </c>
    </row>
    <row r="6451" spans="1:5" x14ac:dyDescent="0.4">
      <c r="A6451" t="s">
        <v>891</v>
      </c>
      <c r="B6451" t="s">
        <v>892</v>
      </c>
      <c r="C6451">
        <f>INDEX(Categories!C:C,MATCH(D6451,Categories!D:D,0))</f>
        <v>20</v>
      </c>
      <c r="D6451" s="88" t="s">
        <v>49</v>
      </c>
      <c r="E6451">
        <v>0</v>
      </c>
    </row>
    <row r="6452" spans="1:5" x14ac:dyDescent="0.4">
      <c r="A6452" t="s">
        <v>891</v>
      </c>
      <c r="B6452" t="s">
        <v>892</v>
      </c>
      <c r="C6452">
        <f>INDEX(Categories!C:C,MATCH(D6452,Categories!D:D,0))</f>
        <v>21</v>
      </c>
      <c r="D6452" s="88" t="s">
        <v>50</v>
      </c>
      <c r="E6452">
        <v>0</v>
      </c>
    </row>
    <row r="6453" spans="1:5" x14ac:dyDescent="0.4">
      <c r="A6453" t="s">
        <v>891</v>
      </c>
      <c r="B6453" t="s">
        <v>892</v>
      </c>
      <c r="C6453">
        <f>INDEX(Categories!C:C,MATCH(D6453,Categories!D:D,0))</f>
        <v>22</v>
      </c>
      <c r="D6453" s="88" t="s">
        <v>51</v>
      </c>
      <c r="E6453">
        <v>0</v>
      </c>
    </row>
    <row r="6454" spans="1:5" x14ac:dyDescent="0.4">
      <c r="A6454" t="s">
        <v>891</v>
      </c>
      <c r="B6454" t="s">
        <v>892</v>
      </c>
      <c r="C6454">
        <f>INDEX(Categories!C:C,MATCH(D6454,Categories!D:D,0))</f>
        <v>23</v>
      </c>
      <c r="D6454" s="88" t="s">
        <v>52</v>
      </c>
      <c r="E6454">
        <v>0</v>
      </c>
    </row>
    <row r="6455" spans="1:5" x14ac:dyDescent="0.4">
      <c r="A6455" t="s">
        <v>891</v>
      </c>
      <c r="B6455" t="s">
        <v>892</v>
      </c>
      <c r="C6455">
        <f>INDEX(Categories!C:C,MATCH(D6455,Categories!D:D,0))</f>
        <v>24</v>
      </c>
      <c r="D6455" s="88" t="s">
        <v>53</v>
      </c>
      <c r="E6455">
        <v>0</v>
      </c>
    </row>
    <row r="6456" spans="1:5" x14ac:dyDescent="0.4">
      <c r="A6456" t="s">
        <v>891</v>
      </c>
      <c r="B6456" t="s">
        <v>892</v>
      </c>
      <c r="C6456">
        <f>INDEX(Categories!C:C,MATCH(D6456,Categories!D:D,0))</f>
        <v>25</v>
      </c>
      <c r="D6456" s="88" t="s">
        <v>56</v>
      </c>
      <c r="E6456">
        <v>0</v>
      </c>
    </row>
    <row r="6457" spans="1:5" x14ac:dyDescent="0.4">
      <c r="A6457" t="s">
        <v>891</v>
      </c>
      <c r="B6457" t="s">
        <v>892</v>
      </c>
      <c r="C6457">
        <f>INDEX(Categories!C:C,MATCH(D6457,Categories!D:D,0))</f>
        <v>5</v>
      </c>
      <c r="D6457" s="88" t="s">
        <v>32</v>
      </c>
      <c r="E6457">
        <v>2487</v>
      </c>
    </row>
    <row r="6458" spans="1:5" x14ac:dyDescent="0.4">
      <c r="A6458" t="s">
        <v>891</v>
      </c>
      <c r="B6458" t="s">
        <v>892</v>
      </c>
      <c r="C6458">
        <f>INDEX(Categories!C:C,MATCH(D6458,Categories!D:D,0))</f>
        <v>8</v>
      </c>
      <c r="D6458" s="88" t="s">
        <v>36</v>
      </c>
      <c r="E6458">
        <v>5826</v>
      </c>
    </row>
    <row r="6459" spans="1:5" x14ac:dyDescent="0.4">
      <c r="A6459" t="s">
        <v>891</v>
      </c>
      <c r="B6459" t="s">
        <v>892</v>
      </c>
      <c r="C6459">
        <f>INDEX(Categories!C:C,MATCH(D6459,Categories!D:D,0))</f>
        <v>9</v>
      </c>
      <c r="D6459" s="88" t="s">
        <v>37</v>
      </c>
      <c r="E6459">
        <v>0</v>
      </c>
    </row>
    <row r="6460" spans="1:5" x14ac:dyDescent="0.4">
      <c r="A6460" t="s">
        <v>891</v>
      </c>
      <c r="B6460" t="s">
        <v>892</v>
      </c>
      <c r="C6460">
        <f>INDEX(Categories!C:C,MATCH(D6460,Categories!D:D,0))</f>
        <v>11</v>
      </c>
      <c r="D6460" s="88" t="s">
        <v>601</v>
      </c>
      <c r="E6460">
        <v>0</v>
      </c>
    </row>
    <row r="6461" spans="1:5" x14ac:dyDescent="0.4">
      <c r="A6461" t="s">
        <v>891</v>
      </c>
      <c r="B6461" t="s">
        <v>892</v>
      </c>
      <c r="C6461">
        <f>INDEX(Categories!C:C,MATCH(D6461,Categories!D:D,0))</f>
        <v>12</v>
      </c>
      <c r="D6461" s="88" t="s">
        <v>602</v>
      </c>
      <c r="E6461">
        <v>0</v>
      </c>
    </row>
    <row r="6462" spans="1:5" x14ac:dyDescent="0.4">
      <c r="A6462" t="s">
        <v>891</v>
      </c>
      <c r="B6462" t="s">
        <v>892</v>
      </c>
      <c r="C6462">
        <f>INDEX(Categories!C:C,MATCH(D6462,Categories!D:D,0))</f>
        <v>13</v>
      </c>
      <c r="D6462" s="88" t="s">
        <v>604</v>
      </c>
      <c r="E6462">
        <v>0</v>
      </c>
    </row>
    <row r="6463" spans="1:5" x14ac:dyDescent="0.4">
      <c r="A6463" t="s">
        <v>891</v>
      </c>
      <c r="B6463" t="s">
        <v>892</v>
      </c>
      <c r="C6463">
        <f>INDEX(Categories!C:C,MATCH(D6463,Categories!D:D,0))</f>
        <v>14</v>
      </c>
      <c r="D6463" s="88" t="s">
        <v>41</v>
      </c>
      <c r="E6463">
        <v>0</v>
      </c>
    </row>
    <row r="6464" spans="1:5" x14ac:dyDescent="0.4">
      <c r="A6464" t="s">
        <v>891</v>
      </c>
      <c r="B6464" t="s">
        <v>892</v>
      </c>
      <c r="C6464">
        <f>INDEX(Categories!C:C,MATCH(D6464,Categories!D:D,0))</f>
        <v>19</v>
      </c>
      <c r="D6464" s="88" t="s">
        <v>48</v>
      </c>
      <c r="E6464">
        <v>0</v>
      </c>
    </row>
    <row r="6465" spans="1:5" x14ac:dyDescent="0.4">
      <c r="A6465" t="s">
        <v>891</v>
      </c>
      <c r="B6465" t="s">
        <v>892</v>
      </c>
      <c r="C6465">
        <f>INDEX(Categories!C:C,MATCH(D6465,Categories!D:D,0))</f>
        <v>26</v>
      </c>
      <c r="D6465" s="88" t="s">
        <v>57</v>
      </c>
      <c r="E6465">
        <v>0</v>
      </c>
    </row>
    <row r="6466" spans="1:5" x14ac:dyDescent="0.4">
      <c r="A6466" t="s">
        <v>891</v>
      </c>
      <c r="B6466" t="s">
        <v>892</v>
      </c>
      <c r="C6466">
        <f>INDEX(Categories!C:C,MATCH(D6466,Categories!D:D,0))</f>
        <v>27</v>
      </c>
      <c r="D6466" s="88" t="s">
        <v>58</v>
      </c>
      <c r="E6466">
        <v>0</v>
      </c>
    </row>
    <row r="6467" spans="1:5" x14ac:dyDescent="0.4">
      <c r="A6467" t="s">
        <v>891</v>
      </c>
      <c r="B6467" t="s">
        <v>892</v>
      </c>
      <c r="C6467">
        <f>INDEX(Categories!C:C,MATCH(D6467,Categories!D:D,0))</f>
        <v>28</v>
      </c>
      <c r="D6467" s="88" t="s">
        <v>59</v>
      </c>
      <c r="E6467">
        <v>0</v>
      </c>
    </row>
    <row r="6468" spans="1:5" x14ac:dyDescent="0.4">
      <c r="A6468" t="s">
        <v>891</v>
      </c>
      <c r="B6468" t="s">
        <v>892</v>
      </c>
      <c r="C6468">
        <f>INDEX(Categories!C:C,MATCH(D6468,Categories!D:D,0))</f>
        <v>29</v>
      </c>
      <c r="D6468" s="88" t="s">
        <v>92</v>
      </c>
      <c r="E6468">
        <v>0</v>
      </c>
    </row>
    <row r="6469" spans="1:5" x14ac:dyDescent="0.4">
      <c r="A6469" t="s">
        <v>893</v>
      </c>
      <c r="B6469" t="s">
        <v>894</v>
      </c>
      <c r="C6469">
        <f>INDEX(Categories!C:C,MATCH(D6469,Categories!D:D,0))</f>
        <v>1</v>
      </c>
      <c r="D6469" s="88" t="s">
        <v>595</v>
      </c>
      <c r="E6469">
        <v>0</v>
      </c>
    </row>
    <row r="6470" spans="1:5" x14ac:dyDescent="0.4">
      <c r="A6470" t="s">
        <v>893</v>
      </c>
      <c r="B6470" t="s">
        <v>894</v>
      </c>
      <c r="C6470">
        <f>INDEX(Categories!C:C,MATCH(D6470,Categories!D:D,0))</f>
        <v>2</v>
      </c>
      <c r="D6470" s="88" t="s">
        <v>597</v>
      </c>
      <c r="E6470">
        <v>0</v>
      </c>
    </row>
    <row r="6471" spans="1:5" x14ac:dyDescent="0.4">
      <c r="A6471" t="s">
        <v>893</v>
      </c>
      <c r="B6471" t="s">
        <v>894</v>
      </c>
      <c r="C6471">
        <f>INDEX(Categories!C:C,MATCH(D6471,Categories!D:D,0))</f>
        <v>3</v>
      </c>
      <c r="D6471" s="88" t="s">
        <v>30</v>
      </c>
      <c r="E6471">
        <v>2916</v>
      </c>
    </row>
    <row r="6472" spans="1:5" x14ac:dyDescent="0.4">
      <c r="A6472" t="s">
        <v>893</v>
      </c>
      <c r="B6472" t="s">
        <v>894</v>
      </c>
      <c r="C6472">
        <f>INDEX(Categories!C:C,MATCH(D6472,Categories!D:D,0))</f>
        <v>4</v>
      </c>
      <c r="D6472" s="88" t="s">
        <v>31</v>
      </c>
      <c r="E6472">
        <v>0</v>
      </c>
    </row>
    <row r="6473" spans="1:5" x14ac:dyDescent="0.4">
      <c r="A6473" t="s">
        <v>893</v>
      </c>
      <c r="B6473" t="s">
        <v>894</v>
      </c>
      <c r="C6473">
        <f>INDEX(Categories!C:C,MATCH(D6473,Categories!D:D,0))</f>
        <v>6</v>
      </c>
      <c r="D6473" s="88" t="s">
        <v>34</v>
      </c>
      <c r="E6473">
        <v>0</v>
      </c>
    </row>
    <row r="6474" spans="1:5" x14ac:dyDescent="0.4">
      <c r="A6474" t="s">
        <v>893</v>
      </c>
      <c r="B6474" t="s">
        <v>894</v>
      </c>
      <c r="C6474">
        <f>INDEX(Categories!C:C,MATCH(D6474,Categories!D:D,0))</f>
        <v>7</v>
      </c>
      <c r="D6474" s="88" t="s">
        <v>35</v>
      </c>
      <c r="E6474">
        <v>24187</v>
      </c>
    </row>
    <row r="6475" spans="1:5" x14ac:dyDescent="0.4">
      <c r="A6475" t="s">
        <v>893</v>
      </c>
      <c r="B6475" t="s">
        <v>894</v>
      </c>
      <c r="C6475">
        <f>INDEX(Categories!C:C,MATCH(D6475,Categories!D:D,0))</f>
        <v>10</v>
      </c>
      <c r="D6475" s="88" t="s">
        <v>38</v>
      </c>
      <c r="E6475">
        <v>3970</v>
      </c>
    </row>
    <row r="6476" spans="1:5" x14ac:dyDescent="0.4">
      <c r="A6476" t="s">
        <v>893</v>
      </c>
      <c r="B6476" t="s">
        <v>894</v>
      </c>
      <c r="C6476">
        <f>INDEX(Categories!C:C,MATCH(D6476,Categories!D:D,0))</f>
        <v>15</v>
      </c>
      <c r="D6476" s="88" t="s">
        <v>42</v>
      </c>
      <c r="E6476">
        <v>0</v>
      </c>
    </row>
    <row r="6477" spans="1:5" x14ac:dyDescent="0.4">
      <c r="A6477" t="s">
        <v>893</v>
      </c>
      <c r="B6477" t="s">
        <v>894</v>
      </c>
      <c r="C6477">
        <f>INDEX(Categories!C:C,MATCH(D6477,Categories!D:D,0))</f>
        <v>16</v>
      </c>
      <c r="D6477" s="88" t="s">
        <v>45</v>
      </c>
      <c r="E6477">
        <v>0</v>
      </c>
    </row>
    <row r="6478" spans="1:5" x14ac:dyDescent="0.4">
      <c r="A6478" t="s">
        <v>893</v>
      </c>
      <c r="B6478" t="s">
        <v>894</v>
      </c>
      <c r="C6478">
        <f>INDEX(Categories!C:C,MATCH(D6478,Categories!D:D,0))</f>
        <v>17</v>
      </c>
      <c r="D6478" s="88" t="s">
        <v>46</v>
      </c>
      <c r="E6478">
        <v>0</v>
      </c>
    </row>
    <row r="6479" spans="1:5" x14ac:dyDescent="0.4">
      <c r="A6479" t="s">
        <v>893</v>
      </c>
      <c r="B6479" t="s">
        <v>894</v>
      </c>
      <c r="C6479">
        <f>INDEX(Categories!C:C,MATCH(D6479,Categories!D:D,0))</f>
        <v>18</v>
      </c>
      <c r="D6479" s="88" t="s">
        <v>47</v>
      </c>
      <c r="E6479">
        <v>0</v>
      </c>
    </row>
    <row r="6480" spans="1:5" x14ac:dyDescent="0.4">
      <c r="A6480" t="s">
        <v>893</v>
      </c>
      <c r="B6480" t="s">
        <v>894</v>
      </c>
      <c r="C6480">
        <f>INDEX(Categories!C:C,MATCH(D6480,Categories!D:D,0))</f>
        <v>20</v>
      </c>
      <c r="D6480" s="88" t="s">
        <v>49</v>
      </c>
      <c r="E6480">
        <v>0</v>
      </c>
    </row>
    <row r="6481" spans="1:5" x14ac:dyDescent="0.4">
      <c r="A6481" t="s">
        <v>893</v>
      </c>
      <c r="B6481" t="s">
        <v>894</v>
      </c>
      <c r="C6481">
        <f>INDEX(Categories!C:C,MATCH(D6481,Categories!D:D,0))</f>
        <v>21</v>
      </c>
      <c r="D6481" s="88" t="s">
        <v>50</v>
      </c>
      <c r="E6481">
        <v>0</v>
      </c>
    </row>
    <row r="6482" spans="1:5" x14ac:dyDescent="0.4">
      <c r="A6482" t="s">
        <v>893</v>
      </c>
      <c r="B6482" t="s">
        <v>894</v>
      </c>
      <c r="C6482">
        <f>INDEX(Categories!C:C,MATCH(D6482,Categories!D:D,0))</f>
        <v>22</v>
      </c>
      <c r="D6482" s="88" t="s">
        <v>51</v>
      </c>
      <c r="E6482">
        <v>7881</v>
      </c>
    </row>
    <row r="6483" spans="1:5" x14ac:dyDescent="0.4">
      <c r="A6483" t="s">
        <v>893</v>
      </c>
      <c r="B6483" t="s">
        <v>894</v>
      </c>
      <c r="C6483">
        <f>INDEX(Categories!C:C,MATCH(D6483,Categories!D:D,0))</f>
        <v>23</v>
      </c>
      <c r="D6483" s="88" t="s">
        <v>52</v>
      </c>
      <c r="E6483">
        <v>0</v>
      </c>
    </row>
    <row r="6484" spans="1:5" x14ac:dyDescent="0.4">
      <c r="A6484" t="s">
        <v>893</v>
      </c>
      <c r="B6484" t="s">
        <v>894</v>
      </c>
      <c r="C6484">
        <f>INDEX(Categories!C:C,MATCH(D6484,Categories!D:D,0))</f>
        <v>24</v>
      </c>
      <c r="D6484" s="88" t="s">
        <v>53</v>
      </c>
      <c r="E6484">
        <v>0</v>
      </c>
    </row>
    <row r="6485" spans="1:5" x14ac:dyDescent="0.4">
      <c r="A6485" t="s">
        <v>893</v>
      </c>
      <c r="B6485" t="s">
        <v>894</v>
      </c>
      <c r="C6485">
        <f>INDEX(Categories!C:C,MATCH(D6485,Categories!D:D,0))</f>
        <v>25</v>
      </c>
      <c r="D6485" s="88" t="s">
        <v>56</v>
      </c>
      <c r="E6485">
        <v>663</v>
      </c>
    </row>
    <row r="6486" spans="1:5" x14ac:dyDescent="0.4">
      <c r="A6486" t="s">
        <v>893</v>
      </c>
      <c r="B6486" t="s">
        <v>894</v>
      </c>
      <c r="C6486">
        <f>INDEX(Categories!C:C,MATCH(D6486,Categories!D:D,0))</f>
        <v>5</v>
      </c>
      <c r="D6486" s="88" t="s">
        <v>32</v>
      </c>
      <c r="E6486">
        <v>17204</v>
      </c>
    </row>
    <row r="6487" spans="1:5" x14ac:dyDescent="0.4">
      <c r="A6487" t="s">
        <v>893</v>
      </c>
      <c r="B6487" t="s">
        <v>894</v>
      </c>
      <c r="C6487">
        <f>INDEX(Categories!C:C,MATCH(D6487,Categories!D:D,0))</f>
        <v>8</v>
      </c>
      <c r="D6487" s="88" t="s">
        <v>36</v>
      </c>
      <c r="E6487">
        <v>2200</v>
      </c>
    </row>
    <row r="6488" spans="1:5" x14ac:dyDescent="0.4">
      <c r="A6488" t="s">
        <v>893</v>
      </c>
      <c r="B6488" t="s">
        <v>894</v>
      </c>
      <c r="C6488">
        <f>INDEX(Categories!C:C,MATCH(D6488,Categories!D:D,0))</f>
        <v>9</v>
      </c>
      <c r="D6488" s="88" t="s">
        <v>37</v>
      </c>
      <c r="E6488">
        <v>0</v>
      </c>
    </row>
    <row r="6489" spans="1:5" x14ac:dyDescent="0.4">
      <c r="A6489" t="s">
        <v>893</v>
      </c>
      <c r="B6489" t="s">
        <v>894</v>
      </c>
      <c r="C6489">
        <f>INDEX(Categories!C:C,MATCH(D6489,Categories!D:D,0))</f>
        <v>11</v>
      </c>
      <c r="D6489" s="88" t="s">
        <v>601</v>
      </c>
      <c r="E6489">
        <v>0</v>
      </c>
    </row>
    <row r="6490" spans="1:5" x14ac:dyDescent="0.4">
      <c r="A6490" t="s">
        <v>893</v>
      </c>
      <c r="B6490" t="s">
        <v>894</v>
      </c>
      <c r="C6490">
        <f>INDEX(Categories!C:C,MATCH(D6490,Categories!D:D,0))</f>
        <v>12</v>
      </c>
      <c r="D6490" s="88" t="s">
        <v>602</v>
      </c>
      <c r="E6490">
        <v>0</v>
      </c>
    </row>
    <row r="6491" spans="1:5" x14ac:dyDescent="0.4">
      <c r="A6491" t="s">
        <v>893</v>
      </c>
      <c r="B6491" t="s">
        <v>894</v>
      </c>
      <c r="C6491">
        <f>INDEX(Categories!C:C,MATCH(D6491,Categories!D:D,0))</f>
        <v>13</v>
      </c>
      <c r="D6491" s="88" t="s">
        <v>604</v>
      </c>
      <c r="E6491">
        <v>14640</v>
      </c>
    </row>
    <row r="6492" spans="1:5" x14ac:dyDescent="0.4">
      <c r="A6492" t="s">
        <v>893</v>
      </c>
      <c r="B6492" t="s">
        <v>894</v>
      </c>
      <c r="C6492">
        <f>INDEX(Categories!C:C,MATCH(D6492,Categories!D:D,0))</f>
        <v>14</v>
      </c>
      <c r="D6492" s="88" t="s">
        <v>41</v>
      </c>
      <c r="E6492">
        <v>0</v>
      </c>
    </row>
    <row r="6493" spans="1:5" x14ac:dyDescent="0.4">
      <c r="A6493" t="s">
        <v>893</v>
      </c>
      <c r="B6493" t="s">
        <v>894</v>
      </c>
      <c r="C6493">
        <f>INDEX(Categories!C:C,MATCH(D6493,Categories!D:D,0))</f>
        <v>19</v>
      </c>
      <c r="D6493" s="88" t="s">
        <v>48</v>
      </c>
      <c r="E6493">
        <v>0</v>
      </c>
    </row>
    <row r="6494" spans="1:5" x14ac:dyDescent="0.4">
      <c r="A6494" t="s">
        <v>893</v>
      </c>
      <c r="B6494" t="s">
        <v>894</v>
      </c>
      <c r="C6494">
        <f>INDEX(Categories!C:C,MATCH(D6494,Categories!D:D,0))</f>
        <v>26</v>
      </c>
      <c r="D6494" s="88" t="s">
        <v>57</v>
      </c>
      <c r="E6494">
        <v>5991</v>
      </c>
    </row>
    <row r="6495" spans="1:5" x14ac:dyDescent="0.4">
      <c r="A6495" t="s">
        <v>893</v>
      </c>
      <c r="B6495" t="s">
        <v>894</v>
      </c>
      <c r="C6495">
        <f>INDEX(Categories!C:C,MATCH(D6495,Categories!D:D,0))</f>
        <v>27</v>
      </c>
      <c r="D6495" s="88" t="s">
        <v>58</v>
      </c>
      <c r="E6495">
        <v>0</v>
      </c>
    </row>
    <row r="6496" spans="1:5" x14ac:dyDescent="0.4">
      <c r="A6496" t="s">
        <v>893</v>
      </c>
      <c r="B6496" t="s">
        <v>894</v>
      </c>
      <c r="C6496">
        <f>INDEX(Categories!C:C,MATCH(D6496,Categories!D:D,0))</f>
        <v>28</v>
      </c>
      <c r="D6496" s="88" t="s">
        <v>59</v>
      </c>
      <c r="E6496">
        <v>0</v>
      </c>
    </row>
    <row r="6497" spans="1:5" x14ac:dyDescent="0.4">
      <c r="A6497" t="s">
        <v>893</v>
      </c>
      <c r="B6497" t="s">
        <v>894</v>
      </c>
      <c r="C6497">
        <f>INDEX(Categories!C:C,MATCH(D6497,Categories!D:D,0))</f>
        <v>29</v>
      </c>
      <c r="D6497" s="88" t="s">
        <v>92</v>
      </c>
      <c r="E6497">
        <v>0</v>
      </c>
    </row>
    <row r="6498" spans="1:5" x14ac:dyDescent="0.4">
      <c r="A6498" t="s">
        <v>895</v>
      </c>
      <c r="B6498" t="s">
        <v>896</v>
      </c>
      <c r="C6498">
        <f>INDEX(Categories!C:C,MATCH(D6498,Categories!D:D,0))</f>
        <v>1</v>
      </c>
      <c r="D6498" s="88" t="s">
        <v>595</v>
      </c>
      <c r="E6498">
        <v>0</v>
      </c>
    </row>
    <row r="6499" spans="1:5" x14ac:dyDescent="0.4">
      <c r="A6499" t="s">
        <v>895</v>
      </c>
      <c r="B6499" t="s">
        <v>896</v>
      </c>
      <c r="C6499">
        <f>INDEX(Categories!C:C,MATCH(D6499,Categories!D:D,0))</f>
        <v>2</v>
      </c>
      <c r="D6499" s="88" t="s">
        <v>597</v>
      </c>
      <c r="E6499">
        <v>2086</v>
      </c>
    </row>
    <row r="6500" spans="1:5" x14ac:dyDescent="0.4">
      <c r="A6500" t="s">
        <v>895</v>
      </c>
      <c r="B6500" t="s">
        <v>896</v>
      </c>
      <c r="C6500">
        <f>INDEX(Categories!C:C,MATCH(D6500,Categories!D:D,0))</f>
        <v>3</v>
      </c>
      <c r="D6500" s="88" t="s">
        <v>30</v>
      </c>
      <c r="E6500">
        <v>0</v>
      </c>
    </row>
    <row r="6501" spans="1:5" x14ac:dyDescent="0.4">
      <c r="A6501" t="s">
        <v>895</v>
      </c>
      <c r="B6501" t="s">
        <v>896</v>
      </c>
      <c r="C6501">
        <f>INDEX(Categories!C:C,MATCH(D6501,Categories!D:D,0))</f>
        <v>4</v>
      </c>
      <c r="D6501" s="88" t="s">
        <v>31</v>
      </c>
      <c r="E6501">
        <v>0</v>
      </c>
    </row>
    <row r="6502" spans="1:5" x14ac:dyDescent="0.4">
      <c r="A6502" t="s">
        <v>895</v>
      </c>
      <c r="B6502" t="s">
        <v>896</v>
      </c>
      <c r="C6502">
        <f>INDEX(Categories!C:C,MATCH(D6502,Categories!D:D,0))</f>
        <v>6</v>
      </c>
      <c r="D6502" s="88" t="s">
        <v>34</v>
      </c>
      <c r="E6502">
        <v>0</v>
      </c>
    </row>
    <row r="6503" spans="1:5" x14ac:dyDescent="0.4">
      <c r="A6503" t="s">
        <v>895</v>
      </c>
      <c r="B6503" t="s">
        <v>896</v>
      </c>
      <c r="C6503">
        <f>INDEX(Categories!C:C,MATCH(D6503,Categories!D:D,0))</f>
        <v>7</v>
      </c>
      <c r="D6503" s="88" t="s">
        <v>35</v>
      </c>
      <c r="E6503">
        <v>949</v>
      </c>
    </row>
    <row r="6504" spans="1:5" x14ac:dyDescent="0.4">
      <c r="A6504" t="s">
        <v>895</v>
      </c>
      <c r="B6504" t="s">
        <v>896</v>
      </c>
      <c r="C6504">
        <f>INDEX(Categories!C:C,MATCH(D6504,Categories!D:D,0))</f>
        <v>10</v>
      </c>
      <c r="D6504" s="88" t="s">
        <v>38</v>
      </c>
      <c r="E6504">
        <v>1897</v>
      </c>
    </row>
    <row r="6505" spans="1:5" x14ac:dyDescent="0.4">
      <c r="A6505" t="s">
        <v>895</v>
      </c>
      <c r="B6505" t="s">
        <v>896</v>
      </c>
      <c r="C6505">
        <f>INDEX(Categories!C:C,MATCH(D6505,Categories!D:D,0))</f>
        <v>15</v>
      </c>
      <c r="D6505" s="88" t="s">
        <v>42</v>
      </c>
      <c r="E6505">
        <v>0</v>
      </c>
    </row>
    <row r="6506" spans="1:5" x14ac:dyDescent="0.4">
      <c r="A6506" t="s">
        <v>895</v>
      </c>
      <c r="B6506" t="s">
        <v>896</v>
      </c>
      <c r="C6506">
        <f>INDEX(Categories!C:C,MATCH(D6506,Categories!D:D,0))</f>
        <v>16</v>
      </c>
      <c r="D6506" s="88" t="s">
        <v>45</v>
      </c>
      <c r="E6506">
        <v>0</v>
      </c>
    </row>
    <row r="6507" spans="1:5" x14ac:dyDescent="0.4">
      <c r="A6507" t="s">
        <v>895</v>
      </c>
      <c r="B6507" t="s">
        <v>896</v>
      </c>
      <c r="C6507">
        <f>INDEX(Categories!C:C,MATCH(D6507,Categories!D:D,0))</f>
        <v>17</v>
      </c>
      <c r="D6507" s="88" t="s">
        <v>46</v>
      </c>
      <c r="E6507">
        <v>0</v>
      </c>
    </row>
    <row r="6508" spans="1:5" x14ac:dyDescent="0.4">
      <c r="A6508" t="s">
        <v>895</v>
      </c>
      <c r="B6508" t="s">
        <v>896</v>
      </c>
      <c r="C6508">
        <f>INDEX(Categories!C:C,MATCH(D6508,Categories!D:D,0))</f>
        <v>18</v>
      </c>
      <c r="D6508" s="88" t="s">
        <v>47</v>
      </c>
      <c r="E6508">
        <v>0</v>
      </c>
    </row>
    <row r="6509" spans="1:5" x14ac:dyDescent="0.4">
      <c r="A6509" t="s">
        <v>895</v>
      </c>
      <c r="B6509" t="s">
        <v>896</v>
      </c>
      <c r="C6509">
        <f>INDEX(Categories!C:C,MATCH(D6509,Categories!D:D,0))</f>
        <v>20</v>
      </c>
      <c r="D6509" s="88" t="s">
        <v>49</v>
      </c>
      <c r="E6509">
        <v>230</v>
      </c>
    </row>
    <row r="6510" spans="1:5" x14ac:dyDescent="0.4">
      <c r="A6510" t="s">
        <v>895</v>
      </c>
      <c r="B6510" t="s">
        <v>896</v>
      </c>
      <c r="C6510">
        <f>INDEX(Categories!C:C,MATCH(D6510,Categories!D:D,0))</f>
        <v>21</v>
      </c>
      <c r="D6510" s="88" t="s">
        <v>50</v>
      </c>
      <c r="E6510">
        <v>0</v>
      </c>
    </row>
    <row r="6511" spans="1:5" x14ac:dyDescent="0.4">
      <c r="A6511" t="s">
        <v>895</v>
      </c>
      <c r="B6511" t="s">
        <v>896</v>
      </c>
      <c r="C6511">
        <f>INDEX(Categories!C:C,MATCH(D6511,Categories!D:D,0))</f>
        <v>22</v>
      </c>
      <c r="D6511" s="88" t="s">
        <v>51</v>
      </c>
      <c r="E6511">
        <v>0</v>
      </c>
    </row>
    <row r="6512" spans="1:5" x14ac:dyDescent="0.4">
      <c r="A6512" t="s">
        <v>895</v>
      </c>
      <c r="B6512" t="s">
        <v>896</v>
      </c>
      <c r="C6512">
        <f>INDEX(Categories!C:C,MATCH(D6512,Categories!D:D,0))</f>
        <v>23</v>
      </c>
      <c r="D6512" s="88" t="s">
        <v>52</v>
      </c>
      <c r="E6512">
        <v>0</v>
      </c>
    </row>
    <row r="6513" spans="1:5" x14ac:dyDescent="0.4">
      <c r="A6513" t="s">
        <v>895</v>
      </c>
      <c r="B6513" t="s">
        <v>896</v>
      </c>
      <c r="C6513">
        <f>INDEX(Categories!C:C,MATCH(D6513,Categories!D:D,0))</f>
        <v>24</v>
      </c>
      <c r="D6513" s="88" t="s">
        <v>53</v>
      </c>
      <c r="E6513">
        <v>0</v>
      </c>
    </row>
    <row r="6514" spans="1:5" x14ac:dyDescent="0.4">
      <c r="A6514" t="s">
        <v>895</v>
      </c>
      <c r="B6514" t="s">
        <v>896</v>
      </c>
      <c r="C6514">
        <f>INDEX(Categories!C:C,MATCH(D6514,Categories!D:D,0))</f>
        <v>25</v>
      </c>
      <c r="D6514" s="88" t="s">
        <v>56</v>
      </c>
      <c r="E6514">
        <v>2200</v>
      </c>
    </row>
    <row r="6515" spans="1:5" x14ac:dyDescent="0.4">
      <c r="A6515" t="s">
        <v>895</v>
      </c>
      <c r="B6515" t="s">
        <v>896</v>
      </c>
      <c r="C6515">
        <f>INDEX(Categories!C:C,MATCH(D6515,Categories!D:D,0))</f>
        <v>5</v>
      </c>
      <c r="D6515" s="88" t="s">
        <v>32</v>
      </c>
      <c r="E6515">
        <v>8650</v>
      </c>
    </row>
    <row r="6516" spans="1:5" x14ac:dyDescent="0.4">
      <c r="A6516" t="s">
        <v>895</v>
      </c>
      <c r="B6516" t="s">
        <v>896</v>
      </c>
      <c r="C6516">
        <f>INDEX(Categories!C:C,MATCH(D6516,Categories!D:D,0))</f>
        <v>8</v>
      </c>
      <c r="D6516" s="88" t="s">
        <v>36</v>
      </c>
      <c r="E6516">
        <v>0</v>
      </c>
    </row>
    <row r="6517" spans="1:5" x14ac:dyDescent="0.4">
      <c r="A6517" t="s">
        <v>895</v>
      </c>
      <c r="B6517" t="s">
        <v>896</v>
      </c>
      <c r="C6517">
        <f>INDEX(Categories!C:C,MATCH(D6517,Categories!D:D,0))</f>
        <v>9</v>
      </c>
      <c r="D6517" s="88" t="s">
        <v>37</v>
      </c>
      <c r="E6517">
        <v>0</v>
      </c>
    </row>
    <row r="6518" spans="1:5" x14ac:dyDescent="0.4">
      <c r="A6518" t="s">
        <v>895</v>
      </c>
      <c r="B6518" t="s">
        <v>896</v>
      </c>
      <c r="C6518">
        <f>INDEX(Categories!C:C,MATCH(D6518,Categories!D:D,0))</f>
        <v>11</v>
      </c>
      <c r="D6518" s="88" t="s">
        <v>601</v>
      </c>
      <c r="E6518">
        <v>0</v>
      </c>
    </row>
    <row r="6519" spans="1:5" x14ac:dyDescent="0.4">
      <c r="A6519" t="s">
        <v>895</v>
      </c>
      <c r="B6519" t="s">
        <v>896</v>
      </c>
      <c r="C6519">
        <f>INDEX(Categories!C:C,MATCH(D6519,Categories!D:D,0))</f>
        <v>12</v>
      </c>
      <c r="D6519" s="88" t="s">
        <v>602</v>
      </c>
      <c r="E6519">
        <v>0</v>
      </c>
    </row>
    <row r="6520" spans="1:5" x14ac:dyDescent="0.4">
      <c r="A6520" t="s">
        <v>895</v>
      </c>
      <c r="B6520" t="s">
        <v>896</v>
      </c>
      <c r="C6520">
        <f>INDEX(Categories!C:C,MATCH(D6520,Categories!D:D,0))</f>
        <v>13</v>
      </c>
      <c r="D6520" s="88" t="s">
        <v>604</v>
      </c>
      <c r="E6520">
        <v>0</v>
      </c>
    </row>
    <row r="6521" spans="1:5" x14ac:dyDescent="0.4">
      <c r="A6521" t="s">
        <v>895</v>
      </c>
      <c r="B6521" t="s">
        <v>896</v>
      </c>
      <c r="C6521">
        <f>INDEX(Categories!C:C,MATCH(D6521,Categories!D:D,0))</f>
        <v>14</v>
      </c>
      <c r="D6521" s="88" t="s">
        <v>41</v>
      </c>
      <c r="E6521">
        <v>0</v>
      </c>
    </row>
    <row r="6522" spans="1:5" x14ac:dyDescent="0.4">
      <c r="A6522" t="s">
        <v>895</v>
      </c>
      <c r="B6522" t="s">
        <v>896</v>
      </c>
      <c r="C6522">
        <f>INDEX(Categories!C:C,MATCH(D6522,Categories!D:D,0))</f>
        <v>19</v>
      </c>
      <c r="D6522" s="88" t="s">
        <v>48</v>
      </c>
      <c r="E6522">
        <v>0</v>
      </c>
    </row>
    <row r="6523" spans="1:5" x14ac:dyDescent="0.4">
      <c r="A6523" t="s">
        <v>895</v>
      </c>
      <c r="B6523" t="s">
        <v>896</v>
      </c>
      <c r="C6523">
        <f>INDEX(Categories!C:C,MATCH(D6523,Categories!D:D,0))</f>
        <v>26</v>
      </c>
      <c r="D6523" s="88" t="s">
        <v>57</v>
      </c>
      <c r="E6523">
        <v>0</v>
      </c>
    </row>
    <row r="6524" spans="1:5" x14ac:dyDescent="0.4">
      <c r="A6524" t="s">
        <v>895</v>
      </c>
      <c r="B6524" t="s">
        <v>896</v>
      </c>
      <c r="C6524">
        <f>INDEX(Categories!C:C,MATCH(D6524,Categories!D:D,0))</f>
        <v>27</v>
      </c>
      <c r="D6524" s="88" t="s">
        <v>58</v>
      </c>
      <c r="E6524">
        <v>0</v>
      </c>
    </row>
    <row r="6525" spans="1:5" x14ac:dyDescent="0.4">
      <c r="A6525" t="s">
        <v>895</v>
      </c>
      <c r="B6525" t="s">
        <v>896</v>
      </c>
      <c r="C6525">
        <f>INDEX(Categories!C:C,MATCH(D6525,Categories!D:D,0))</f>
        <v>28</v>
      </c>
      <c r="D6525" s="88" t="s">
        <v>59</v>
      </c>
      <c r="E6525">
        <v>0</v>
      </c>
    </row>
    <row r="6526" spans="1:5" x14ac:dyDescent="0.4">
      <c r="A6526" t="s">
        <v>895</v>
      </c>
      <c r="B6526" t="s">
        <v>896</v>
      </c>
      <c r="C6526">
        <f>INDEX(Categories!C:C,MATCH(D6526,Categories!D:D,0))</f>
        <v>29</v>
      </c>
      <c r="D6526" s="88" t="s">
        <v>92</v>
      </c>
      <c r="E6526">
        <v>0</v>
      </c>
    </row>
    <row r="6527" spans="1:5" x14ac:dyDescent="0.4">
      <c r="A6527" t="s">
        <v>391</v>
      </c>
      <c r="B6527" t="s">
        <v>390</v>
      </c>
      <c r="C6527">
        <f>INDEX(Categories!C:C,MATCH(D6527,Categories!D:D,0))</f>
        <v>1</v>
      </c>
      <c r="D6527" s="88" t="s">
        <v>595</v>
      </c>
      <c r="E6527">
        <v>73630</v>
      </c>
    </row>
    <row r="6528" spans="1:5" x14ac:dyDescent="0.4">
      <c r="A6528" t="s">
        <v>391</v>
      </c>
      <c r="B6528" t="s">
        <v>390</v>
      </c>
      <c r="C6528">
        <f>INDEX(Categories!C:C,MATCH(D6528,Categories!D:D,0))</f>
        <v>2</v>
      </c>
      <c r="D6528" s="88" t="s">
        <v>597</v>
      </c>
      <c r="E6528">
        <v>1354</v>
      </c>
    </row>
    <row r="6529" spans="1:5" x14ac:dyDescent="0.4">
      <c r="A6529" t="s">
        <v>391</v>
      </c>
      <c r="B6529" t="s">
        <v>390</v>
      </c>
      <c r="C6529">
        <f>INDEX(Categories!C:C,MATCH(D6529,Categories!D:D,0))</f>
        <v>3</v>
      </c>
      <c r="D6529" s="88" t="s">
        <v>30</v>
      </c>
      <c r="E6529">
        <v>0</v>
      </c>
    </row>
    <row r="6530" spans="1:5" x14ac:dyDescent="0.4">
      <c r="A6530" t="s">
        <v>391</v>
      </c>
      <c r="B6530" t="s">
        <v>390</v>
      </c>
      <c r="C6530">
        <f>INDEX(Categories!C:C,MATCH(D6530,Categories!D:D,0))</f>
        <v>4</v>
      </c>
      <c r="D6530" s="88" t="s">
        <v>31</v>
      </c>
      <c r="E6530">
        <v>8880</v>
      </c>
    </row>
    <row r="6531" spans="1:5" x14ac:dyDescent="0.4">
      <c r="A6531" t="s">
        <v>391</v>
      </c>
      <c r="B6531" t="s">
        <v>390</v>
      </c>
      <c r="C6531">
        <f>INDEX(Categories!C:C,MATCH(D6531,Categories!D:D,0))</f>
        <v>6</v>
      </c>
      <c r="D6531" s="88" t="s">
        <v>34</v>
      </c>
      <c r="E6531">
        <v>0</v>
      </c>
    </row>
    <row r="6532" spans="1:5" x14ac:dyDescent="0.4">
      <c r="A6532" t="s">
        <v>391</v>
      </c>
      <c r="B6532" t="s">
        <v>390</v>
      </c>
      <c r="C6532">
        <f>INDEX(Categories!C:C,MATCH(D6532,Categories!D:D,0))</f>
        <v>7</v>
      </c>
      <c r="D6532" s="88" t="s">
        <v>35</v>
      </c>
      <c r="E6532">
        <v>24730</v>
      </c>
    </row>
    <row r="6533" spans="1:5" x14ac:dyDescent="0.4">
      <c r="A6533" t="s">
        <v>391</v>
      </c>
      <c r="B6533" t="s">
        <v>390</v>
      </c>
      <c r="C6533">
        <f>INDEX(Categories!C:C,MATCH(D6533,Categories!D:D,0))</f>
        <v>10</v>
      </c>
      <c r="D6533" s="88" t="s">
        <v>38</v>
      </c>
      <c r="E6533">
        <v>42199</v>
      </c>
    </row>
    <row r="6534" spans="1:5" x14ac:dyDescent="0.4">
      <c r="A6534" t="s">
        <v>391</v>
      </c>
      <c r="B6534" t="s">
        <v>390</v>
      </c>
      <c r="C6534">
        <f>INDEX(Categories!C:C,MATCH(D6534,Categories!D:D,0))</f>
        <v>15</v>
      </c>
      <c r="D6534" s="88" t="s">
        <v>42</v>
      </c>
      <c r="E6534">
        <v>0</v>
      </c>
    </row>
    <row r="6535" spans="1:5" x14ac:dyDescent="0.4">
      <c r="A6535" t="s">
        <v>391</v>
      </c>
      <c r="B6535" t="s">
        <v>390</v>
      </c>
      <c r="C6535">
        <f>INDEX(Categories!C:C,MATCH(D6535,Categories!D:D,0))</f>
        <v>16</v>
      </c>
      <c r="D6535" s="88" t="s">
        <v>45</v>
      </c>
      <c r="E6535">
        <v>27302</v>
      </c>
    </row>
    <row r="6536" spans="1:5" x14ac:dyDescent="0.4">
      <c r="A6536" t="s">
        <v>391</v>
      </c>
      <c r="B6536" t="s">
        <v>390</v>
      </c>
      <c r="C6536">
        <f>INDEX(Categories!C:C,MATCH(D6536,Categories!D:D,0))</f>
        <v>17</v>
      </c>
      <c r="D6536" s="88" t="s">
        <v>46</v>
      </c>
      <c r="E6536">
        <v>0</v>
      </c>
    </row>
    <row r="6537" spans="1:5" x14ac:dyDescent="0.4">
      <c r="A6537" t="s">
        <v>391</v>
      </c>
      <c r="B6537" t="s">
        <v>390</v>
      </c>
      <c r="C6537">
        <f>INDEX(Categories!C:C,MATCH(D6537,Categories!D:D,0))</f>
        <v>18</v>
      </c>
      <c r="D6537" s="88" t="s">
        <v>47</v>
      </c>
      <c r="E6537">
        <v>0</v>
      </c>
    </row>
    <row r="6538" spans="1:5" x14ac:dyDescent="0.4">
      <c r="A6538" t="s">
        <v>391</v>
      </c>
      <c r="B6538" t="s">
        <v>390</v>
      </c>
      <c r="C6538">
        <f>INDEX(Categories!C:C,MATCH(D6538,Categories!D:D,0))</f>
        <v>20</v>
      </c>
      <c r="D6538" s="88" t="s">
        <v>49</v>
      </c>
      <c r="E6538">
        <v>0</v>
      </c>
    </row>
    <row r="6539" spans="1:5" x14ac:dyDescent="0.4">
      <c r="A6539" t="s">
        <v>391</v>
      </c>
      <c r="B6539" t="s">
        <v>390</v>
      </c>
      <c r="C6539">
        <f>INDEX(Categories!C:C,MATCH(D6539,Categories!D:D,0))</f>
        <v>21</v>
      </c>
      <c r="D6539" s="88" t="s">
        <v>50</v>
      </c>
      <c r="E6539">
        <v>0</v>
      </c>
    </row>
    <row r="6540" spans="1:5" x14ac:dyDescent="0.4">
      <c r="A6540" t="s">
        <v>391</v>
      </c>
      <c r="B6540" t="s">
        <v>390</v>
      </c>
      <c r="C6540">
        <f>INDEX(Categories!C:C,MATCH(D6540,Categories!D:D,0))</f>
        <v>22</v>
      </c>
      <c r="D6540" s="88" t="s">
        <v>51</v>
      </c>
      <c r="E6540">
        <v>0</v>
      </c>
    </row>
    <row r="6541" spans="1:5" x14ac:dyDescent="0.4">
      <c r="A6541" t="s">
        <v>391</v>
      </c>
      <c r="B6541" t="s">
        <v>390</v>
      </c>
      <c r="C6541">
        <f>INDEX(Categories!C:C,MATCH(D6541,Categories!D:D,0))</f>
        <v>23</v>
      </c>
      <c r="D6541" s="88" t="s">
        <v>52</v>
      </c>
      <c r="E6541">
        <v>0</v>
      </c>
    </row>
    <row r="6542" spans="1:5" x14ac:dyDescent="0.4">
      <c r="A6542" t="s">
        <v>391</v>
      </c>
      <c r="B6542" t="s">
        <v>390</v>
      </c>
      <c r="C6542">
        <f>INDEX(Categories!C:C,MATCH(D6542,Categories!D:D,0))</f>
        <v>24</v>
      </c>
      <c r="D6542" s="88" t="s">
        <v>53</v>
      </c>
      <c r="E6542">
        <v>0</v>
      </c>
    </row>
    <row r="6543" spans="1:5" x14ac:dyDescent="0.4">
      <c r="A6543" t="s">
        <v>391</v>
      </c>
      <c r="B6543" t="s">
        <v>390</v>
      </c>
      <c r="C6543">
        <f>INDEX(Categories!C:C,MATCH(D6543,Categories!D:D,0))</f>
        <v>25</v>
      </c>
      <c r="D6543" s="88" t="s">
        <v>56</v>
      </c>
      <c r="E6543">
        <v>565</v>
      </c>
    </row>
    <row r="6544" spans="1:5" x14ac:dyDescent="0.4">
      <c r="A6544" t="s">
        <v>391</v>
      </c>
      <c r="B6544" t="s">
        <v>390</v>
      </c>
      <c r="C6544">
        <f>INDEX(Categories!C:C,MATCH(D6544,Categories!D:D,0))</f>
        <v>5</v>
      </c>
      <c r="D6544" s="88" t="s">
        <v>32</v>
      </c>
      <c r="E6544">
        <v>6992</v>
      </c>
    </row>
    <row r="6545" spans="1:5" x14ac:dyDescent="0.4">
      <c r="A6545" t="s">
        <v>391</v>
      </c>
      <c r="B6545" t="s">
        <v>390</v>
      </c>
      <c r="C6545">
        <f>INDEX(Categories!C:C,MATCH(D6545,Categories!D:D,0))</f>
        <v>8</v>
      </c>
      <c r="D6545" s="88" t="s">
        <v>36</v>
      </c>
      <c r="E6545">
        <v>0</v>
      </c>
    </row>
    <row r="6546" spans="1:5" x14ac:dyDescent="0.4">
      <c r="A6546" t="s">
        <v>391</v>
      </c>
      <c r="B6546" t="s">
        <v>390</v>
      </c>
      <c r="C6546">
        <f>INDEX(Categories!C:C,MATCH(D6546,Categories!D:D,0))</f>
        <v>9</v>
      </c>
      <c r="D6546" s="88" t="s">
        <v>37</v>
      </c>
      <c r="E6546">
        <v>0</v>
      </c>
    </row>
    <row r="6547" spans="1:5" x14ac:dyDescent="0.4">
      <c r="A6547" t="s">
        <v>391</v>
      </c>
      <c r="B6547" t="s">
        <v>390</v>
      </c>
      <c r="C6547">
        <f>INDEX(Categories!C:C,MATCH(D6547,Categories!D:D,0))</f>
        <v>11</v>
      </c>
      <c r="D6547" s="88" t="s">
        <v>601</v>
      </c>
      <c r="E6547">
        <v>5811</v>
      </c>
    </row>
    <row r="6548" spans="1:5" x14ac:dyDescent="0.4">
      <c r="A6548" t="s">
        <v>391</v>
      </c>
      <c r="B6548" t="s">
        <v>390</v>
      </c>
      <c r="C6548">
        <f>INDEX(Categories!C:C,MATCH(D6548,Categories!D:D,0))</f>
        <v>12</v>
      </c>
      <c r="D6548" s="88" t="s">
        <v>602</v>
      </c>
      <c r="E6548">
        <v>0</v>
      </c>
    </row>
    <row r="6549" spans="1:5" x14ac:dyDescent="0.4">
      <c r="A6549" t="s">
        <v>391</v>
      </c>
      <c r="B6549" t="s">
        <v>390</v>
      </c>
      <c r="C6549">
        <f>INDEX(Categories!C:C,MATCH(D6549,Categories!D:D,0))</f>
        <v>13</v>
      </c>
      <c r="D6549" s="88" t="s">
        <v>604</v>
      </c>
      <c r="E6549">
        <v>0</v>
      </c>
    </row>
    <row r="6550" spans="1:5" x14ac:dyDescent="0.4">
      <c r="A6550" t="s">
        <v>391</v>
      </c>
      <c r="B6550" t="s">
        <v>390</v>
      </c>
      <c r="C6550">
        <f>INDEX(Categories!C:C,MATCH(D6550,Categories!D:D,0))</f>
        <v>14</v>
      </c>
      <c r="D6550" s="88" t="s">
        <v>41</v>
      </c>
      <c r="E6550">
        <v>0</v>
      </c>
    </row>
    <row r="6551" spans="1:5" x14ac:dyDescent="0.4">
      <c r="A6551" t="s">
        <v>391</v>
      </c>
      <c r="B6551" t="s">
        <v>390</v>
      </c>
      <c r="C6551">
        <f>INDEX(Categories!C:C,MATCH(D6551,Categories!D:D,0))</f>
        <v>19</v>
      </c>
      <c r="D6551" s="88" t="s">
        <v>48</v>
      </c>
      <c r="E6551">
        <v>0</v>
      </c>
    </row>
    <row r="6552" spans="1:5" x14ac:dyDescent="0.4">
      <c r="A6552" t="s">
        <v>391</v>
      </c>
      <c r="B6552" t="s">
        <v>390</v>
      </c>
      <c r="C6552">
        <f>INDEX(Categories!C:C,MATCH(D6552,Categories!D:D,0))</f>
        <v>26</v>
      </c>
      <c r="D6552" s="88" t="s">
        <v>57</v>
      </c>
      <c r="E6552">
        <v>0</v>
      </c>
    </row>
    <row r="6553" spans="1:5" x14ac:dyDescent="0.4">
      <c r="A6553" t="s">
        <v>391</v>
      </c>
      <c r="B6553" t="s">
        <v>390</v>
      </c>
      <c r="C6553">
        <f>INDEX(Categories!C:C,MATCH(D6553,Categories!D:D,0))</f>
        <v>27</v>
      </c>
      <c r="D6553" s="88" t="s">
        <v>58</v>
      </c>
      <c r="E6553">
        <v>0</v>
      </c>
    </row>
    <row r="6554" spans="1:5" x14ac:dyDescent="0.4">
      <c r="A6554" t="s">
        <v>391</v>
      </c>
      <c r="B6554" t="s">
        <v>390</v>
      </c>
      <c r="C6554">
        <f>INDEX(Categories!C:C,MATCH(D6554,Categories!D:D,0))</f>
        <v>28</v>
      </c>
      <c r="D6554" s="88" t="s">
        <v>59</v>
      </c>
      <c r="E6554">
        <v>0</v>
      </c>
    </row>
    <row r="6555" spans="1:5" x14ac:dyDescent="0.4">
      <c r="A6555" t="s">
        <v>391</v>
      </c>
      <c r="B6555" t="s">
        <v>390</v>
      </c>
      <c r="C6555">
        <f>INDEX(Categories!C:C,MATCH(D6555,Categories!D:D,0))</f>
        <v>29</v>
      </c>
      <c r="D6555" s="88" t="s">
        <v>92</v>
      </c>
      <c r="E6555">
        <v>2774</v>
      </c>
    </row>
    <row r="6556" spans="1:5" x14ac:dyDescent="0.4">
      <c r="A6556" t="s">
        <v>897</v>
      </c>
      <c r="B6556" t="s">
        <v>898</v>
      </c>
      <c r="C6556">
        <f>INDEX(Categories!C:C,MATCH(D6556,Categories!D:D,0))</f>
        <v>1</v>
      </c>
      <c r="D6556" s="88" t="s">
        <v>595</v>
      </c>
      <c r="E6556">
        <v>13679</v>
      </c>
    </row>
    <row r="6557" spans="1:5" x14ac:dyDescent="0.4">
      <c r="A6557" t="s">
        <v>897</v>
      </c>
      <c r="B6557" t="s">
        <v>898</v>
      </c>
      <c r="C6557">
        <f>INDEX(Categories!C:C,MATCH(D6557,Categories!D:D,0))</f>
        <v>2</v>
      </c>
      <c r="D6557" s="88" t="s">
        <v>597</v>
      </c>
      <c r="E6557">
        <v>0</v>
      </c>
    </row>
    <row r="6558" spans="1:5" x14ac:dyDescent="0.4">
      <c r="A6558" t="s">
        <v>897</v>
      </c>
      <c r="B6558" t="s">
        <v>898</v>
      </c>
      <c r="C6558">
        <f>INDEX(Categories!C:C,MATCH(D6558,Categories!D:D,0))</f>
        <v>3</v>
      </c>
      <c r="D6558" s="88" t="s">
        <v>30</v>
      </c>
      <c r="E6558">
        <v>18991</v>
      </c>
    </row>
    <row r="6559" spans="1:5" x14ac:dyDescent="0.4">
      <c r="A6559" t="s">
        <v>897</v>
      </c>
      <c r="B6559" t="s">
        <v>898</v>
      </c>
      <c r="C6559">
        <f>INDEX(Categories!C:C,MATCH(D6559,Categories!D:D,0))</f>
        <v>4</v>
      </c>
      <c r="D6559" s="88" t="s">
        <v>31</v>
      </c>
      <c r="E6559">
        <v>3000</v>
      </c>
    </row>
    <row r="6560" spans="1:5" x14ac:dyDescent="0.4">
      <c r="A6560" t="s">
        <v>897</v>
      </c>
      <c r="B6560" t="s">
        <v>898</v>
      </c>
      <c r="C6560">
        <f>INDEX(Categories!C:C,MATCH(D6560,Categories!D:D,0))</f>
        <v>6</v>
      </c>
      <c r="D6560" s="88" t="s">
        <v>34</v>
      </c>
      <c r="E6560">
        <v>0</v>
      </c>
    </row>
    <row r="6561" spans="1:5" x14ac:dyDescent="0.4">
      <c r="A6561" t="s">
        <v>897</v>
      </c>
      <c r="B6561" t="s">
        <v>898</v>
      </c>
      <c r="C6561">
        <f>INDEX(Categories!C:C,MATCH(D6561,Categories!D:D,0))</f>
        <v>7</v>
      </c>
      <c r="D6561" s="88" t="s">
        <v>35</v>
      </c>
      <c r="E6561">
        <v>3037</v>
      </c>
    </row>
    <row r="6562" spans="1:5" x14ac:dyDescent="0.4">
      <c r="A6562" t="s">
        <v>897</v>
      </c>
      <c r="B6562" t="s">
        <v>898</v>
      </c>
      <c r="C6562">
        <f>INDEX(Categories!C:C,MATCH(D6562,Categories!D:D,0))</f>
        <v>10</v>
      </c>
      <c r="D6562" s="88" t="s">
        <v>38</v>
      </c>
      <c r="E6562">
        <v>42714</v>
      </c>
    </row>
    <row r="6563" spans="1:5" x14ac:dyDescent="0.4">
      <c r="A6563" t="s">
        <v>897</v>
      </c>
      <c r="B6563" t="s">
        <v>898</v>
      </c>
      <c r="C6563">
        <f>INDEX(Categories!C:C,MATCH(D6563,Categories!D:D,0))</f>
        <v>15</v>
      </c>
      <c r="D6563" s="88" t="s">
        <v>42</v>
      </c>
      <c r="E6563">
        <v>0</v>
      </c>
    </row>
    <row r="6564" spans="1:5" x14ac:dyDescent="0.4">
      <c r="A6564" t="s">
        <v>897</v>
      </c>
      <c r="B6564" t="s">
        <v>898</v>
      </c>
      <c r="C6564">
        <f>INDEX(Categories!C:C,MATCH(D6564,Categories!D:D,0))</f>
        <v>16</v>
      </c>
      <c r="D6564" s="88" t="s">
        <v>45</v>
      </c>
      <c r="E6564">
        <v>27809</v>
      </c>
    </row>
    <row r="6565" spans="1:5" x14ac:dyDescent="0.4">
      <c r="A6565" t="s">
        <v>897</v>
      </c>
      <c r="B6565" t="s">
        <v>898</v>
      </c>
      <c r="C6565">
        <f>INDEX(Categories!C:C,MATCH(D6565,Categories!D:D,0))</f>
        <v>17</v>
      </c>
      <c r="D6565" s="88" t="s">
        <v>46</v>
      </c>
      <c r="E6565">
        <v>0</v>
      </c>
    </row>
    <row r="6566" spans="1:5" x14ac:dyDescent="0.4">
      <c r="A6566" t="s">
        <v>897</v>
      </c>
      <c r="B6566" t="s">
        <v>898</v>
      </c>
      <c r="C6566">
        <f>INDEX(Categories!C:C,MATCH(D6566,Categories!D:D,0))</f>
        <v>18</v>
      </c>
      <c r="D6566" s="88" t="s">
        <v>47</v>
      </c>
      <c r="E6566">
        <v>0</v>
      </c>
    </row>
    <row r="6567" spans="1:5" x14ac:dyDescent="0.4">
      <c r="A6567" t="s">
        <v>897</v>
      </c>
      <c r="B6567" t="s">
        <v>898</v>
      </c>
      <c r="C6567">
        <f>INDEX(Categories!C:C,MATCH(D6567,Categories!D:D,0))</f>
        <v>20</v>
      </c>
      <c r="D6567" s="88" t="s">
        <v>49</v>
      </c>
      <c r="E6567">
        <v>0</v>
      </c>
    </row>
    <row r="6568" spans="1:5" x14ac:dyDescent="0.4">
      <c r="A6568" t="s">
        <v>897</v>
      </c>
      <c r="B6568" t="s">
        <v>898</v>
      </c>
      <c r="C6568">
        <f>INDEX(Categories!C:C,MATCH(D6568,Categories!D:D,0))</f>
        <v>21</v>
      </c>
      <c r="D6568" s="88" t="s">
        <v>50</v>
      </c>
      <c r="E6568">
        <v>0</v>
      </c>
    </row>
    <row r="6569" spans="1:5" x14ac:dyDescent="0.4">
      <c r="A6569" t="s">
        <v>897</v>
      </c>
      <c r="B6569" t="s">
        <v>898</v>
      </c>
      <c r="C6569">
        <f>INDEX(Categories!C:C,MATCH(D6569,Categories!D:D,0))</f>
        <v>22</v>
      </c>
      <c r="D6569" s="88" t="s">
        <v>51</v>
      </c>
      <c r="E6569">
        <v>0</v>
      </c>
    </row>
    <row r="6570" spans="1:5" x14ac:dyDescent="0.4">
      <c r="A6570" t="s">
        <v>897</v>
      </c>
      <c r="B6570" t="s">
        <v>898</v>
      </c>
      <c r="C6570">
        <f>INDEX(Categories!C:C,MATCH(D6570,Categories!D:D,0))</f>
        <v>23</v>
      </c>
      <c r="D6570" s="88" t="s">
        <v>52</v>
      </c>
      <c r="E6570">
        <v>2485</v>
      </c>
    </row>
    <row r="6571" spans="1:5" x14ac:dyDescent="0.4">
      <c r="A6571" t="s">
        <v>897</v>
      </c>
      <c r="B6571" t="s">
        <v>898</v>
      </c>
      <c r="C6571">
        <f>INDEX(Categories!C:C,MATCH(D6571,Categories!D:D,0))</f>
        <v>24</v>
      </c>
      <c r="D6571" s="88" t="s">
        <v>53</v>
      </c>
      <c r="E6571">
        <v>0</v>
      </c>
    </row>
    <row r="6572" spans="1:5" x14ac:dyDescent="0.4">
      <c r="A6572" t="s">
        <v>897</v>
      </c>
      <c r="B6572" t="s">
        <v>898</v>
      </c>
      <c r="C6572">
        <f>INDEX(Categories!C:C,MATCH(D6572,Categories!D:D,0))</f>
        <v>25</v>
      </c>
      <c r="D6572" s="88" t="s">
        <v>56</v>
      </c>
      <c r="E6572">
        <v>0</v>
      </c>
    </row>
    <row r="6573" spans="1:5" x14ac:dyDescent="0.4">
      <c r="A6573" t="s">
        <v>897</v>
      </c>
      <c r="B6573" t="s">
        <v>898</v>
      </c>
      <c r="C6573">
        <f>INDEX(Categories!C:C,MATCH(D6573,Categories!D:D,0))</f>
        <v>5</v>
      </c>
      <c r="D6573" s="88" t="s">
        <v>32</v>
      </c>
      <c r="E6573">
        <v>6340</v>
      </c>
    </row>
    <row r="6574" spans="1:5" x14ac:dyDescent="0.4">
      <c r="A6574" t="s">
        <v>897</v>
      </c>
      <c r="B6574" t="s">
        <v>898</v>
      </c>
      <c r="C6574">
        <f>INDEX(Categories!C:C,MATCH(D6574,Categories!D:D,0))</f>
        <v>8</v>
      </c>
      <c r="D6574" s="88" t="s">
        <v>36</v>
      </c>
      <c r="E6574">
        <v>1911</v>
      </c>
    </row>
    <row r="6575" spans="1:5" x14ac:dyDescent="0.4">
      <c r="A6575" t="s">
        <v>897</v>
      </c>
      <c r="B6575" t="s">
        <v>898</v>
      </c>
      <c r="C6575">
        <f>INDEX(Categories!C:C,MATCH(D6575,Categories!D:D,0))</f>
        <v>9</v>
      </c>
      <c r="D6575" s="88" t="s">
        <v>37</v>
      </c>
      <c r="E6575">
        <v>0</v>
      </c>
    </row>
    <row r="6576" spans="1:5" x14ac:dyDescent="0.4">
      <c r="A6576" t="s">
        <v>897</v>
      </c>
      <c r="B6576" t="s">
        <v>898</v>
      </c>
      <c r="C6576">
        <f>INDEX(Categories!C:C,MATCH(D6576,Categories!D:D,0))</f>
        <v>11</v>
      </c>
      <c r="D6576" s="88" t="s">
        <v>601</v>
      </c>
      <c r="E6576">
        <v>0</v>
      </c>
    </row>
    <row r="6577" spans="1:5" x14ac:dyDescent="0.4">
      <c r="A6577" t="s">
        <v>897</v>
      </c>
      <c r="B6577" t="s">
        <v>898</v>
      </c>
      <c r="C6577">
        <f>INDEX(Categories!C:C,MATCH(D6577,Categories!D:D,0))</f>
        <v>12</v>
      </c>
      <c r="D6577" s="88" t="s">
        <v>602</v>
      </c>
      <c r="E6577">
        <v>0</v>
      </c>
    </row>
    <row r="6578" spans="1:5" x14ac:dyDescent="0.4">
      <c r="A6578" t="s">
        <v>897</v>
      </c>
      <c r="B6578" t="s">
        <v>898</v>
      </c>
      <c r="C6578">
        <f>INDEX(Categories!C:C,MATCH(D6578,Categories!D:D,0))</f>
        <v>13</v>
      </c>
      <c r="D6578" s="88" t="s">
        <v>604</v>
      </c>
      <c r="E6578">
        <v>90262</v>
      </c>
    </row>
    <row r="6579" spans="1:5" x14ac:dyDescent="0.4">
      <c r="A6579" t="s">
        <v>897</v>
      </c>
      <c r="B6579" t="s">
        <v>898</v>
      </c>
      <c r="C6579">
        <f>INDEX(Categories!C:C,MATCH(D6579,Categories!D:D,0))</f>
        <v>14</v>
      </c>
      <c r="D6579" s="88" t="s">
        <v>41</v>
      </c>
      <c r="E6579">
        <v>0</v>
      </c>
    </row>
    <row r="6580" spans="1:5" x14ac:dyDescent="0.4">
      <c r="A6580" t="s">
        <v>897</v>
      </c>
      <c r="B6580" t="s">
        <v>898</v>
      </c>
      <c r="C6580">
        <f>INDEX(Categories!C:C,MATCH(D6580,Categories!D:D,0))</f>
        <v>19</v>
      </c>
      <c r="D6580" s="88" t="s">
        <v>48</v>
      </c>
      <c r="E6580">
        <v>0</v>
      </c>
    </row>
    <row r="6581" spans="1:5" x14ac:dyDescent="0.4">
      <c r="A6581" t="s">
        <v>897</v>
      </c>
      <c r="B6581" t="s">
        <v>898</v>
      </c>
      <c r="C6581">
        <f>INDEX(Categories!C:C,MATCH(D6581,Categories!D:D,0))</f>
        <v>26</v>
      </c>
      <c r="D6581" s="88" t="s">
        <v>57</v>
      </c>
      <c r="E6581">
        <v>0</v>
      </c>
    </row>
    <row r="6582" spans="1:5" x14ac:dyDescent="0.4">
      <c r="A6582" t="s">
        <v>897</v>
      </c>
      <c r="B6582" t="s">
        <v>898</v>
      </c>
      <c r="C6582">
        <f>INDEX(Categories!C:C,MATCH(D6582,Categories!D:D,0))</f>
        <v>27</v>
      </c>
      <c r="D6582" s="88" t="s">
        <v>58</v>
      </c>
      <c r="E6582">
        <v>0</v>
      </c>
    </row>
    <row r="6583" spans="1:5" x14ac:dyDescent="0.4">
      <c r="A6583" t="s">
        <v>897</v>
      </c>
      <c r="B6583" t="s">
        <v>898</v>
      </c>
      <c r="C6583">
        <f>INDEX(Categories!C:C,MATCH(D6583,Categories!D:D,0))</f>
        <v>28</v>
      </c>
      <c r="D6583" s="88" t="s">
        <v>59</v>
      </c>
      <c r="E6583">
        <v>0</v>
      </c>
    </row>
    <row r="6584" spans="1:5" x14ac:dyDescent="0.4">
      <c r="A6584" t="s">
        <v>897</v>
      </c>
      <c r="B6584" t="s">
        <v>898</v>
      </c>
      <c r="C6584">
        <f>INDEX(Categories!C:C,MATCH(D6584,Categories!D:D,0))</f>
        <v>29</v>
      </c>
      <c r="D6584" s="88" t="s">
        <v>92</v>
      </c>
      <c r="E6584">
        <v>0</v>
      </c>
    </row>
    <row r="6585" spans="1:5" x14ac:dyDescent="0.4">
      <c r="A6585" t="s">
        <v>393</v>
      </c>
      <c r="B6585" t="s">
        <v>392</v>
      </c>
      <c r="C6585">
        <f>INDEX(Categories!C:C,MATCH(D6585,Categories!D:D,0))</f>
        <v>1</v>
      </c>
      <c r="D6585" s="88" t="s">
        <v>595</v>
      </c>
      <c r="E6585">
        <v>0</v>
      </c>
    </row>
    <row r="6586" spans="1:5" x14ac:dyDescent="0.4">
      <c r="A6586" t="s">
        <v>393</v>
      </c>
      <c r="B6586" t="s">
        <v>392</v>
      </c>
      <c r="C6586">
        <f>INDEX(Categories!C:C,MATCH(D6586,Categories!D:D,0))</f>
        <v>2</v>
      </c>
      <c r="D6586" s="88" t="s">
        <v>597</v>
      </c>
      <c r="E6586">
        <v>0</v>
      </c>
    </row>
    <row r="6587" spans="1:5" x14ac:dyDescent="0.4">
      <c r="A6587" t="s">
        <v>393</v>
      </c>
      <c r="B6587" t="s">
        <v>392</v>
      </c>
      <c r="C6587">
        <f>INDEX(Categories!C:C,MATCH(D6587,Categories!D:D,0))</f>
        <v>3</v>
      </c>
      <c r="D6587" s="88" t="s">
        <v>30</v>
      </c>
      <c r="E6587">
        <v>0</v>
      </c>
    </row>
    <row r="6588" spans="1:5" x14ac:dyDescent="0.4">
      <c r="A6588" t="s">
        <v>393</v>
      </c>
      <c r="B6588" t="s">
        <v>392</v>
      </c>
      <c r="C6588">
        <f>INDEX(Categories!C:C,MATCH(D6588,Categories!D:D,0))</f>
        <v>4</v>
      </c>
      <c r="D6588" s="88" t="s">
        <v>31</v>
      </c>
      <c r="E6588">
        <v>0</v>
      </c>
    </row>
    <row r="6589" spans="1:5" x14ac:dyDescent="0.4">
      <c r="A6589" t="s">
        <v>393</v>
      </c>
      <c r="B6589" t="s">
        <v>392</v>
      </c>
      <c r="C6589">
        <f>INDEX(Categories!C:C,MATCH(D6589,Categories!D:D,0))</f>
        <v>6</v>
      </c>
      <c r="D6589" s="88" t="s">
        <v>34</v>
      </c>
      <c r="E6589">
        <v>0</v>
      </c>
    </row>
    <row r="6590" spans="1:5" x14ac:dyDescent="0.4">
      <c r="A6590" t="s">
        <v>393</v>
      </c>
      <c r="B6590" t="s">
        <v>392</v>
      </c>
      <c r="C6590">
        <f>INDEX(Categories!C:C,MATCH(D6590,Categories!D:D,0))</f>
        <v>7</v>
      </c>
      <c r="D6590" s="88" t="s">
        <v>35</v>
      </c>
      <c r="E6590">
        <v>0</v>
      </c>
    </row>
    <row r="6591" spans="1:5" x14ac:dyDescent="0.4">
      <c r="A6591" t="s">
        <v>393</v>
      </c>
      <c r="B6591" t="s">
        <v>392</v>
      </c>
      <c r="C6591">
        <f>INDEX(Categories!C:C,MATCH(D6591,Categories!D:D,0))</f>
        <v>10</v>
      </c>
      <c r="D6591" s="88" t="s">
        <v>38</v>
      </c>
      <c r="E6591">
        <v>0</v>
      </c>
    </row>
    <row r="6592" spans="1:5" x14ac:dyDescent="0.4">
      <c r="A6592" t="s">
        <v>393</v>
      </c>
      <c r="B6592" t="s">
        <v>392</v>
      </c>
      <c r="C6592">
        <f>INDEX(Categories!C:C,MATCH(D6592,Categories!D:D,0))</f>
        <v>15</v>
      </c>
      <c r="D6592" s="88" t="s">
        <v>42</v>
      </c>
      <c r="E6592">
        <v>0</v>
      </c>
    </row>
    <row r="6593" spans="1:5" x14ac:dyDescent="0.4">
      <c r="A6593" t="s">
        <v>393</v>
      </c>
      <c r="B6593" t="s">
        <v>392</v>
      </c>
      <c r="C6593">
        <f>INDEX(Categories!C:C,MATCH(D6593,Categories!D:D,0))</f>
        <v>16</v>
      </c>
      <c r="D6593" s="88" t="s">
        <v>45</v>
      </c>
      <c r="E6593">
        <v>0</v>
      </c>
    </row>
    <row r="6594" spans="1:5" x14ac:dyDescent="0.4">
      <c r="A6594" t="s">
        <v>393</v>
      </c>
      <c r="B6594" t="s">
        <v>392</v>
      </c>
      <c r="C6594">
        <f>INDEX(Categories!C:C,MATCH(D6594,Categories!D:D,0))</f>
        <v>17</v>
      </c>
      <c r="D6594" s="88" t="s">
        <v>46</v>
      </c>
      <c r="E6594">
        <v>0</v>
      </c>
    </row>
    <row r="6595" spans="1:5" x14ac:dyDescent="0.4">
      <c r="A6595" t="s">
        <v>393</v>
      </c>
      <c r="B6595" t="s">
        <v>392</v>
      </c>
      <c r="C6595">
        <f>INDEX(Categories!C:C,MATCH(D6595,Categories!D:D,0))</f>
        <v>18</v>
      </c>
      <c r="D6595" s="88" t="s">
        <v>47</v>
      </c>
      <c r="E6595">
        <v>0</v>
      </c>
    </row>
    <row r="6596" spans="1:5" x14ac:dyDescent="0.4">
      <c r="A6596" t="s">
        <v>393</v>
      </c>
      <c r="B6596" t="s">
        <v>392</v>
      </c>
      <c r="C6596">
        <f>INDEX(Categories!C:C,MATCH(D6596,Categories!D:D,0))</f>
        <v>20</v>
      </c>
      <c r="D6596" s="88" t="s">
        <v>49</v>
      </c>
      <c r="E6596">
        <v>0</v>
      </c>
    </row>
    <row r="6597" spans="1:5" x14ac:dyDescent="0.4">
      <c r="A6597" t="s">
        <v>393</v>
      </c>
      <c r="B6597" t="s">
        <v>392</v>
      </c>
      <c r="C6597">
        <f>INDEX(Categories!C:C,MATCH(D6597,Categories!D:D,0))</f>
        <v>21</v>
      </c>
      <c r="D6597" s="88" t="s">
        <v>50</v>
      </c>
      <c r="E6597">
        <v>0</v>
      </c>
    </row>
    <row r="6598" spans="1:5" x14ac:dyDescent="0.4">
      <c r="A6598" t="s">
        <v>393</v>
      </c>
      <c r="B6598" t="s">
        <v>392</v>
      </c>
      <c r="C6598">
        <f>INDEX(Categories!C:C,MATCH(D6598,Categories!D:D,0))</f>
        <v>22</v>
      </c>
      <c r="D6598" s="88" t="s">
        <v>51</v>
      </c>
      <c r="E6598">
        <v>0</v>
      </c>
    </row>
    <row r="6599" spans="1:5" x14ac:dyDescent="0.4">
      <c r="A6599" t="s">
        <v>393</v>
      </c>
      <c r="B6599" t="s">
        <v>392</v>
      </c>
      <c r="C6599">
        <f>INDEX(Categories!C:C,MATCH(D6599,Categories!D:D,0))</f>
        <v>23</v>
      </c>
      <c r="D6599" s="88" t="s">
        <v>52</v>
      </c>
      <c r="E6599">
        <v>0</v>
      </c>
    </row>
    <row r="6600" spans="1:5" x14ac:dyDescent="0.4">
      <c r="A6600" t="s">
        <v>393</v>
      </c>
      <c r="B6600" t="s">
        <v>392</v>
      </c>
      <c r="C6600">
        <f>INDEX(Categories!C:C,MATCH(D6600,Categories!D:D,0))</f>
        <v>24</v>
      </c>
      <c r="D6600" s="88" t="s">
        <v>53</v>
      </c>
      <c r="E6600">
        <v>0</v>
      </c>
    </row>
    <row r="6601" spans="1:5" x14ac:dyDescent="0.4">
      <c r="A6601" t="s">
        <v>393</v>
      </c>
      <c r="B6601" t="s">
        <v>392</v>
      </c>
      <c r="C6601">
        <f>INDEX(Categories!C:C,MATCH(D6601,Categories!D:D,0))</f>
        <v>25</v>
      </c>
      <c r="D6601" s="88" t="s">
        <v>56</v>
      </c>
      <c r="E6601">
        <v>0</v>
      </c>
    </row>
    <row r="6602" spans="1:5" x14ac:dyDescent="0.4">
      <c r="A6602" t="s">
        <v>393</v>
      </c>
      <c r="B6602" t="s">
        <v>392</v>
      </c>
      <c r="C6602">
        <f>INDEX(Categories!C:C,MATCH(D6602,Categories!D:D,0))</f>
        <v>5</v>
      </c>
      <c r="D6602" s="88" t="s">
        <v>32</v>
      </c>
      <c r="E6602">
        <v>4090</v>
      </c>
    </row>
    <row r="6603" spans="1:5" x14ac:dyDescent="0.4">
      <c r="A6603" t="s">
        <v>393</v>
      </c>
      <c r="B6603" t="s">
        <v>392</v>
      </c>
      <c r="C6603">
        <f>INDEX(Categories!C:C,MATCH(D6603,Categories!D:D,0))</f>
        <v>8</v>
      </c>
      <c r="D6603" s="88" t="s">
        <v>36</v>
      </c>
      <c r="E6603">
        <v>15193</v>
      </c>
    </row>
    <row r="6604" spans="1:5" x14ac:dyDescent="0.4">
      <c r="A6604" t="s">
        <v>393</v>
      </c>
      <c r="B6604" t="s">
        <v>392</v>
      </c>
      <c r="C6604">
        <f>INDEX(Categories!C:C,MATCH(D6604,Categories!D:D,0))</f>
        <v>9</v>
      </c>
      <c r="D6604" s="88" t="s">
        <v>37</v>
      </c>
      <c r="E6604">
        <v>0</v>
      </c>
    </row>
    <row r="6605" spans="1:5" x14ac:dyDescent="0.4">
      <c r="A6605" t="s">
        <v>393</v>
      </c>
      <c r="B6605" t="s">
        <v>392</v>
      </c>
      <c r="C6605">
        <f>INDEX(Categories!C:C,MATCH(D6605,Categories!D:D,0))</f>
        <v>11</v>
      </c>
      <c r="D6605" s="88" t="s">
        <v>601</v>
      </c>
      <c r="E6605">
        <v>4500</v>
      </c>
    </row>
    <row r="6606" spans="1:5" x14ac:dyDescent="0.4">
      <c r="A6606" t="s">
        <v>393</v>
      </c>
      <c r="B6606" t="s">
        <v>392</v>
      </c>
      <c r="C6606">
        <f>INDEX(Categories!C:C,MATCH(D6606,Categories!D:D,0))</f>
        <v>12</v>
      </c>
      <c r="D6606" s="88" t="s">
        <v>602</v>
      </c>
      <c r="E6606">
        <v>0</v>
      </c>
    </row>
    <row r="6607" spans="1:5" x14ac:dyDescent="0.4">
      <c r="A6607" t="s">
        <v>393</v>
      </c>
      <c r="B6607" t="s">
        <v>392</v>
      </c>
      <c r="C6607">
        <f>INDEX(Categories!C:C,MATCH(D6607,Categories!D:D,0))</f>
        <v>13</v>
      </c>
      <c r="D6607" s="88" t="s">
        <v>604</v>
      </c>
      <c r="E6607">
        <v>0</v>
      </c>
    </row>
    <row r="6608" spans="1:5" x14ac:dyDescent="0.4">
      <c r="A6608" t="s">
        <v>393</v>
      </c>
      <c r="B6608" t="s">
        <v>392</v>
      </c>
      <c r="C6608">
        <f>INDEX(Categories!C:C,MATCH(D6608,Categories!D:D,0))</f>
        <v>14</v>
      </c>
      <c r="D6608" s="88" t="s">
        <v>41</v>
      </c>
      <c r="E6608">
        <v>0</v>
      </c>
    </row>
    <row r="6609" spans="1:5" x14ac:dyDescent="0.4">
      <c r="A6609" t="s">
        <v>393</v>
      </c>
      <c r="B6609" t="s">
        <v>392</v>
      </c>
      <c r="C6609">
        <f>INDEX(Categories!C:C,MATCH(D6609,Categories!D:D,0))</f>
        <v>19</v>
      </c>
      <c r="D6609" s="88" t="s">
        <v>48</v>
      </c>
      <c r="E6609">
        <v>1000</v>
      </c>
    </row>
    <row r="6610" spans="1:5" x14ac:dyDescent="0.4">
      <c r="A6610" t="s">
        <v>393</v>
      </c>
      <c r="B6610" t="s">
        <v>392</v>
      </c>
      <c r="C6610">
        <f>INDEX(Categories!C:C,MATCH(D6610,Categories!D:D,0))</f>
        <v>26</v>
      </c>
      <c r="D6610" s="88" t="s">
        <v>57</v>
      </c>
      <c r="E6610">
        <v>0</v>
      </c>
    </row>
    <row r="6611" spans="1:5" x14ac:dyDescent="0.4">
      <c r="A6611" t="s">
        <v>393</v>
      </c>
      <c r="B6611" t="s">
        <v>392</v>
      </c>
      <c r="C6611">
        <f>INDEX(Categories!C:C,MATCH(D6611,Categories!D:D,0))</f>
        <v>27</v>
      </c>
      <c r="D6611" s="88" t="s">
        <v>58</v>
      </c>
      <c r="E6611">
        <v>0</v>
      </c>
    </row>
    <row r="6612" spans="1:5" x14ac:dyDescent="0.4">
      <c r="A6612" t="s">
        <v>393</v>
      </c>
      <c r="B6612" t="s">
        <v>392</v>
      </c>
      <c r="C6612">
        <f>INDEX(Categories!C:C,MATCH(D6612,Categories!D:D,0))</f>
        <v>28</v>
      </c>
      <c r="D6612" s="88" t="s">
        <v>59</v>
      </c>
      <c r="E6612">
        <v>0</v>
      </c>
    </row>
    <row r="6613" spans="1:5" x14ac:dyDescent="0.4">
      <c r="A6613" t="s">
        <v>393</v>
      </c>
      <c r="B6613" t="s">
        <v>392</v>
      </c>
      <c r="C6613">
        <f>INDEX(Categories!C:C,MATCH(D6613,Categories!D:D,0))</f>
        <v>29</v>
      </c>
      <c r="D6613" s="88" t="s">
        <v>92</v>
      </c>
      <c r="E6613">
        <v>10503</v>
      </c>
    </row>
    <row r="6614" spans="1:5" x14ac:dyDescent="0.4">
      <c r="A6614" t="s">
        <v>899</v>
      </c>
      <c r="B6614" t="s">
        <v>900</v>
      </c>
      <c r="C6614">
        <f>INDEX(Categories!C:C,MATCH(D6614,Categories!D:D,0))</f>
        <v>1</v>
      </c>
      <c r="D6614" s="88" t="s">
        <v>595</v>
      </c>
      <c r="E6614">
        <v>0</v>
      </c>
    </row>
    <row r="6615" spans="1:5" x14ac:dyDescent="0.4">
      <c r="A6615" t="s">
        <v>899</v>
      </c>
      <c r="B6615" t="s">
        <v>900</v>
      </c>
      <c r="C6615">
        <f>INDEX(Categories!C:C,MATCH(D6615,Categories!D:D,0))</f>
        <v>2</v>
      </c>
      <c r="D6615" s="88" t="s">
        <v>597</v>
      </c>
      <c r="E6615">
        <v>174875</v>
      </c>
    </row>
    <row r="6616" spans="1:5" x14ac:dyDescent="0.4">
      <c r="A6616" t="s">
        <v>899</v>
      </c>
      <c r="B6616" t="s">
        <v>900</v>
      </c>
      <c r="C6616">
        <f>INDEX(Categories!C:C,MATCH(D6616,Categories!D:D,0))</f>
        <v>3</v>
      </c>
      <c r="D6616" s="88" t="s">
        <v>30</v>
      </c>
      <c r="E6616">
        <v>0</v>
      </c>
    </row>
    <row r="6617" spans="1:5" x14ac:dyDescent="0.4">
      <c r="A6617" t="s">
        <v>899</v>
      </c>
      <c r="B6617" t="s">
        <v>900</v>
      </c>
      <c r="C6617">
        <f>INDEX(Categories!C:C,MATCH(D6617,Categories!D:D,0))</f>
        <v>4</v>
      </c>
      <c r="D6617" s="88" t="s">
        <v>31</v>
      </c>
      <c r="E6617">
        <v>2000</v>
      </c>
    </row>
    <row r="6618" spans="1:5" x14ac:dyDescent="0.4">
      <c r="A6618" t="s">
        <v>899</v>
      </c>
      <c r="B6618" t="s">
        <v>900</v>
      </c>
      <c r="C6618">
        <f>INDEX(Categories!C:C,MATCH(D6618,Categories!D:D,0))</f>
        <v>6</v>
      </c>
      <c r="D6618" s="88" t="s">
        <v>34</v>
      </c>
      <c r="E6618">
        <v>0</v>
      </c>
    </row>
    <row r="6619" spans="1:5" x14ac:dyDescent="0.4">
      <c r="A6619" t="s">
        <v>899</v>
      </c>
      <c r="B6619" t="s">
        <v>900</v>
      </c>
      <c r="C6619">
        <f>INDEX(Categories!C:C,MATCH(D6619,Categories!D:D,0))</f>
        <v>7</v>
      </c>
      <c r="D6619" s="88" t="s">
        <v>35</v>
      </c>
      <c r="E6619">
        <v>40000</v>
      </c>
    </row>
    <row r="6620" spans="1:5" x14ac:dyDescent="0.4">
      <c r="A6620" t="s">
        <v>899</v>
      </c>
      <c r="B6620" t="s">
        <v>900</v>
      </c>
      <c r="C6620">
        <f>INDEX(Categories!C:C,MATCH(D6620,Categories!D:D,0))</f>
        <v>10</v>
      </c>
      <c r="D6620" s="88" t="s">
        <v>38</v>
      </c>
      <c r="E6620">
        <v>17000</v>
      </c>
    </row>
    <row r="6621" spans="1:5" x14ac:dyDescent="0.4">
      <c r="A6621" t="s">
        <v>899</v>
      </c>
      <c r="B6621" t="s">
        <v>900</v>
      </c>
      <c r="C6621">
        <f>INDEX(Categories!C:C,MATCH(D6621,Categories!D:D,0))</f>
        <v>15</v>
      </c>
      <c r="D6621" s="88" t="s">
        <v>42</v>
      </c>
      <c r="E6621">
        <v>0</v>
      </c>
    </row>
    <row r="6622" spans="1:5" x14ac:dyDescent="0.4">
      <c r="A6622" t="s">
        <v>899</v>
      </c>
      <c r="B6622" t="s">
        <v>900</v>
      </c>
      <c r="C6622">
        <f>INDEX(Categories!C:C,MATCH(D6622,Categories!D:D,0))</f>
        <v>16</v>
      </c>
      <c r="D6622" s="88" t="s">
        <v>45</v>
      </c>
      <c r="E6622">
        <v>170000</v>
      </c>
    </row>
    <row r="6623" spans="1:5" x14ac:dyDescent="0.4">
      <c r="A6623" t="s">
        <v>899</v>
      </c>
      <c r="B6623" t="s">
        <v>900</v>
      </c>
      <c r="C6623">
        <f>INDEX(Categories!C:C,MATCH(D6623,Categories!D:D,0))</f>
        <v>17</v>
      </c>
      <c r="D6623" s="88" t="s">
        <v>46</v>
      </c>
      <c r="E6623">
        <v>0</v>
      </c>
    </row>
    <row r="6624" spans="1:5" x14ac:dyDescent="0.4">
      <c r="A6624" t="s">
        <v>899</v>
      </c>
      <c r="B6624" t="s">
        <v>900</v>
      </c>
      <c r="C6624">
        <f>INDEX(Categories!C:C,MATCH(D6624,Categories!D:D,0))</f>
        <v>18</v>
      </c>
      <c r="D6624" s="88" t="s">
        <v>47</v>
      </c>
      <c r="E6624">
        <v>0</v>
      </c>
    </row>
    <row r="6625" spans="1:5" x14ac:dyDescent="0.4">
      <c r="A6625" t="s">
        <v>899</v>
      </c>
      <c r="B6625" t="s">
        <v>900</v>
      </c>
      <c r="C6625">
        <f>INDEX(Categories!C:C,MATCH(D6625,Categories!D:D,0))</f>
        <v>20</v>
      </c>
      <c r="D6625" s="88" t="s">
        <v>49</v>
      </c>
      <c r="E6625">
        <v>0</v>
      </c>
    </row>
    <row r="6626" spans="1:5" x14ac:dyDescent="0.4">
      <c r="A6626" t="s">
        <v>899</v>
      </c>
      <c r="B6626" t="s">
        <v>900</v>
      </c>
      <c r="C6626">
        <f>INDEX(Categories!C:C,MATCH(D6626,Categories!D:D,0))</f>
        <v>21</v>
      </c>
      <c r="D6626" s="88" t="s">
        <v>50</v>
      </c>
      <c r="E6626">
        <v>0</v>
      </c>
    </row>
    <row r="6627" spans="1:5" x14ac:dyDescent="0.4">
      <c r="A6627" t="s">
        <v>899</v>
      </c>
      <c r="B6627" t="s">
        <v>900</v>
      </c>
      <c r="C6627">
        <f>INDEX(Categories!C:C,MATCH(D6627,Categories!D:D,0))</f>
        <v>22</v>
      </c>
      <c r="D6627" s="88" t="s">
        <v>51</v>
      </c>
      <c r="E6627">
        <v>0</v>
      </c>
    </row>
    <row r="6628" spans="1:5" x14ac:dyDescent="0.4">
      <c r="A6628" t="s">
        <v>899</v>
      </c>
      <c r="B6628" t="s">
        <v>900</v>
      </c>
      <c r="C6628">
        <f>INDEX(Categories!C:C,MATCH(D6628,Categories!D:D,0))</f>
        <v>23</v>
      </c>
      <c r="D6628" s="88" t="s">
        <v>52</v>
      </c>
      <c r="E6628">
        <v>0</v>
      </c>
    </row>
    <row r="6629" spans="1:5" x14ac:dyDescent="0.4">
      <c r="A6629" t="s">
        <v>899</v>
      </c>
      <c r="B6629" t="s">
        <v>900</v>
      </c>
      <c r="C6629">
        <f>INDEX(Categories!C:C,MATCH(D6629,Categories!D:D,0))</f>
        <v>24</v>
      </c>
      <c r="D6629" s="88" t="s">
        <v>53</v>
      </c>
      <c r="E6629">
        <v>0</v>
      </c>
    </row>
    <row r="6630" spans="1:5" x14ac:dyDescent="0.4">
      <c r="A6630" t="s">
        <v>899</v>
      </c>
      <c r="B6630" t="s">
        <v>900</v>
      </c>
      <c r="C6630">
        <f>INDEX(Categories!C:C,MATCH(D6630,Categories!D:D,0))</f>
        <v>25</v>
      </c>
      <c r="D6630" s="88" t="s">
        <v>56</v>
      </c>
      <c r="E6630">
        <v>50000</v>
      </c>
    </row>
    <row r="6631" spans="1:5" x14ac:dyDescent="0.4">
      <c r="A6631" t="s">
        <v>899</v>
      </c>
      <c r="B6631" t="s">
        <v>900</v>
      </c>
      <c r="C6631">
        <f>INDEX(Categories!C:C,MATCH(D6631,Categories!D:D,0))</f>
        <v>5</v>
      </c>
      <c r="D6631" s="88" t="s">
        <v>32</v>
      </c>
      <c r="E6631">
        <v>296125</v>
      </c>
    </row>
    <row r="6632" spans="1:5" x14ac:dyDescent="0.4">
      <c r="A6632" t="s">
        <v>899</v>
      </c>
      <c r="B6632" t="s">
        <v>900</v>
      </c>
      <c r="C6632">
        <f>INDEX(Categories!C:C,MATCH(D6632,Categories!D:D,0))</f>
        <v>8</v>
      </c>
      <c r="D6632" s="88" t="s">
        <v>36</v>
      </c>
      <c r="E6632">
        <v>0</v>
      </c>
    </row>
    <row r="6633" spans="1:5" x14ac:dyDescent="0.4">
      <c r="A6633" t="s">
        <v>899</v>
      </c>
      <c r="B6633" t="s">
        <v>900</v>
      </c>
      <c r="C6633">
        <f>INDEX(Categories!C:C,MATCH(D6633,Categories!D:D,0))</f>
        <v>9</v>
      </c>
      <c r="D6633" s="88" t="s">
        <v>37</v>
      </c>
      <c r="E6633">
        <v>0</v>
      </c>
    </row>
    <row r="6634" spans="1:5" x14ac:dyDescent="0.4">
      <c r="A6634" t="s">
        <v>899</v>
      </c>
      <c r="B6634" t="s">
        <v>900</v>
      </c>
      <c r="C6634">
        <f>INDEX(Categories!C:C,MATCH(D6634,Categories!D:D,0))</f>
        <v>11</v>
      </c>
      <c r="D6634" s="88" t="s">
        <v>601</v>
      </c>
      <c r="E6634">
        <v>4700</v>
      </c>
    </row>
    <row r="6635" spans="1:5" x14ac:dyDescent="0.4">
      <c r="A6635" t="s">
        <v>899</v>
      </c>
      <c r="B6635" t="s">
        <v>900</v>
      </c>
      <c r="C6635">
        <f>INDEX(Categories!C:C,MATCH(D6635,Categories!D:D,0))</f>
        <v>12</v>
      </c>
      <c r="D6635" s="88" t="s">
        <v>602</v>
      </c>
      <c r="E6635">
        <v>0</v>
      </c>
    </row>
    <row r="6636" spans="1:5" x14ac:dyDescent="0.4">
      <c r="A6636" t="s">
        <v>899</v>
      </c>
      <c r="B6636" t="s">
        <v>900</v>
      </c>
      <c r="C6636">
        <f>INDEX(Categories!C:C,MATCH(D6636,Categories!D:D,0))</f>
        <v>13</v>
      </c>
      <c r="D6636" s="88" t="s">
        <v>604</v>
      </c>
      <c r="E6636">
        <v>120300</v>
      </c>
    </row>
    <row r="6637" spans="1:5" x14ac:dyDescent="0.4">
      <c r="A6637" t="s">
        <v>899</v>
      </c>
      <c r="B6637" t="s">
        <v>900</v>
      </c>
      <c r="C6637">
        <f>INDEX(Categories!C:C,MATCH(D6637,Categories!D:D,0))</f>
        <v>14</v>
      </c>
      <c r="D6637" s="88" t="s">
        <v>41</v>
      </c>
      <c r="E6637">
        <v>0</v>
      </c>
    </row>
    <row r="6638" spans="1:5" x14ac:dyDescent="0.4">
      <c r="A6638" t="s">
        <v>899</v>
      </c>
      <c r="B6638" t="s">
        <v>900</v>
      </c>
      <c r="C6638">
        <f>INDEX(Categories!C:C,MATCH(D6638,Categories!D:D,0))</f>
        <v>19</v>
      </c>
      <c r="D6638" s="88" t="s">
        <v>48</v>
      </c>
      <c r="E6638">
        <v>0</v>
      </c>
    </row>
    <row r="6639" spans="1:5" x14ac:dyDescent="0.4">
      <c r="A6639" t="s">
        <v>899</v>
      </c>
      <c r="B6639" t="s">
        <v>900</v>
      </c>
      <c r="C6639">
        <f>INDEX(Categories!C:C,MATCH(D6639,Categories!D:D,0))</f>
        <v>26</v>
      </c>
      <c r="D6639" s="88" t="s">
        <v>57</v>
      </c>
      <c r="E6639">
        <v>0</v>
      </c>
    </row>
    <row r="6640" spans="1:5" x14ac:dyDescent="0.4">
      <c r="A6640" t="s">
        <v>899</v>
      </c>
      <c r="B6640" t="s">
        <v>900</v>
      </c>
      <c r="C6640">
        <f>INDEX(Categories!C:C,MATCH(D6640,Categories!D:D,0))</f>
        <v>27</v>
      </c>
      <c r="D6640" s="88" t="s">
        <v>58</v>
      </c>
      <c r="E6640">
        <v>0</v>
      </c>
    </row>
    <row r="6641" spans="1:5" x14ac:dyDescent="0.4">
      <c r="A6641" t="s">
        <v>899</v>
      </c>
      <c r="B6641" t="s">
        <v>900</v>
      </c>
      <c r="C6641">
        <f>INDEX(Categories!C:C,MATCH(D6641,Categories!D:D,0))</f>
        <v>28</v>
      </c>
      <c r="D6641" s="88" t="s">
        <v>59</v>
      </c>
      <c r="E6641">
        <v>0</v>
      </c>
    </row>
    <row r="6642" spans="1:5" x14ac:dyDescent="0.4">
      <c r="A6642" t="s">
        <v>899</v>
      </c>
      <c r="B6642" t="s">
        <v>900</v>
      </c>
      <c r="C6642">
        <f>INDEX(Categories!C:C,MATCH(D6642,Categories!D:D,0))</f>
        <v>29</v>
      </c>
      <c r="D6642" s="88" t="s">
        <v>92</v>
      </c>
      <c r="E6642">
        <v>0</v>
      </c>
    </row>
    <row r="6643" spans="1:5" x14ac:dyDescent="0.4">
      <c r="A6643" t="s">
        <v>400</v>
      </c>
      <c r="B6643" t="s">
        <v>399</v>
      </c>
      <c r="C6643">
        <f>INDEX(Categories!C:C,MATCH(D6643,Categories!D:D,0))</f>
        <v>1</v>
      </c>
      <c r="D6643" s="88" t="s">
        <v>595</v>
      </c>
      <c r="E6643">
        <v>6000</v>
      </c>
    </row>
    <row r="6644" spans="1:5" x14ac:dyDescent="0.4">
      <c r="A6644" t="s">
        <v>400</v>
      </c>
      <c r="B6644" t="s">
        <v>399</v>
      </c>
      <c r="C6644">
        <f>INDEX(Categories!C:C,MATCH(D6644,Categories!D:D,0))</f>
        <v>2</v>
      </c>
      <c r="D6644" s="88" t="s">
        <v>597</v>
      </c>
      <c r="E6644">
        <v>0</v>
      </c>
    </row>
    <row r="6645" spans="1:5" x14ac:dyDescent="0.4">
      <c r="A6645" t="s">
        <v>400</v>
      </c>
      <c r="B6645" t="s">
        <v>399</v>
      </c>
      <c r="C6645">
        <f>INDEX(Categories!C:C,MATCH(D6645,Categories!D:D,0))</f>
        <v>3</v>
      </c>
      <c r="D6645" s="88" t="s">
        <v>30</v>
      </c>
      <c r="E6645">
        <v>0</v>
      </c>
    </row>
    <row r="6646" spans="1:5" x14ac:dyDescent="0.4">
      <c r="A6646" t="s">
        <v>400</v>
      </c>
      <c r="B6646" t="s">
        <v>399</v>
      </c>
      <c r="C6646">
        <f>INDEX(Categories!C:C,MATCH(D6646,Categories!D:D,0))</f>
        <v>4</v>
      </c>
      <c r="D6646" s="88" t="s">
        <v>31</v>
      </c>
      <c r="E6646">
        <v>0</v>
      </c>
    </row>
    <row r="6647" spans="1:5" x14ac:dyDescent="0.4">
      <c r="A6647" t="s">
        <v>400</v>
      </c>
      <c r="B6647" t="s">
        <v>399</v>
      </c>
      <c r="C6647">
        <f>INDEX(Categories!C:C,MATCH(D6647,Categories!D:D,0))</f>
        <v>6</v>
      </c>
      <c r="D6647" s="88" t="s">
        <v>34</v>
      </c>
      <c r="E6647">
        <v>0</v>
      </c>
    </row>
    <row r="6648" spans="1:5" x14ac:dyDescent="0.4">
      <c r="A6648" t="s">
        <v>400</v>
      </c>
      <c r="B6648" t="s">
        <v>399</v>
      </c>
      <c r="C6648">
        <f>INDEX(Categories!C:C,MATCH(D6648,Categories!D:D,0))</f>
        <v>7</v>
      </c>
      <c r="D6648" s="88" t="s">
        <v>35</v>
      </c>
      <c r="E6648">
        <v>1223</v>
      </c>
    </row>
    <row r="6649" spans="1:5" x14ac:dyDescent="0.4">
      <c r="A6649" t="s">
        <v>400</v>
      </c>
      <c r="B6649" t="s">
        <v>399</v>
      </c>
      <c r="C6649">
        <f>INDEX(Categories!C:C,MATCH(D6649,Categories!D:D,0))</f>
        <v>10</v>
      </c>
      <c r="D6649" s="88" t="s">
        <v>38</v>
      </c>
      <c r="E6649">
        <v>475</v>
      </c>
    </row>
    <row r="6650" spans="1:5" x14ac:dyDescent="0.4">
      <c r="A6650" t="s">
        <v>400</v>
      </c>
      <c r="B6650" t="s">
        <v>399</v>
      </c>
      <c r="C6650">
        <f>INDEX(Categories!C:C,MATCH(D6650,Categories!D:D,0))</f>
        <v>15</v>
      </c>
      <c r="D6650" s="88" t="s">
        <v>42</v>
      </c>
      <c r="E6650">
        <v>0</v>
      </c>
    </row>
    <row r="6651" spans="1:5" x14ac:dyDescent="0.4">
      <c r="A6651" t="s">
        <v>400</v>
      </c>
      <c r="B6651" t="s">
        <v>399</v>
      </c>
      <c r="C6651">
        <f>INDEX(Categories!C:C,MATCH(D6651,Categories!D:D,0))</f>
        <v>16</v>
      </c>
      <c r="D6651" s="88" t="s">
        <v>45</v>
      </c>
      <c r="E6651">
        <v>0</v>
      </c>
    </row>
    <row r="6652" spans="1:5" x14ac:dyDescent="0.4">
      <c r="A6652" t="s">
        <v>400</v>
      </c>
      <c r="B6652" t="s">
        <v>399</v>
      </c>
      <c r="C6652">
        <f>INDEX(Categories!C:C,MATCH(D6652,Categories!D:D,0))</f>
        <v>17</v>
      </c>
      <c r="D6652" s="88" t="s">
        <v>46</v>
      </c>
      <c r="E6652">
        <v>0</v>
      </c>
    </row>
    <row r="6653" spans="1:5" x14ac:dyDescent="0.4">
      <c r="A6653" t="s">
        <v>400</v>
      </c>
      <c r="B6653" t="s">
        <v>399</v>
      </c>
      <c r="C6653">
        <f>INDEX(Categories!C:C,MATCH(D6653,Categories!D:D,0))</f>
        <v>18</v>
      </c>
      <c r="D6653" s="88" t="s">
        <v>47</v>
      </c>
      <c r="E6653">
        <v>0</v>
      </c>
    </row>
    <row r="6654" spans="1:5" x14ac:dyDescent="0.4">
      <c r="A6654" t="s">
        <v>400</v>
      </c>
      <c r="B6654" t="s">
        <v>399</v>
      </c>
      <c r="C6654">
        <f>INDEX(Categories!C:C,MATCH(D6654,Categories!D:D,0))</f>
        <v>20</v>
      </c>
      <c r="D6654" s="88" t="s">
        <v>49</v>
      </c>
      <c r="E6654">
        <v>0</v>
      </c>
    </row>
    <row r="6655" spans="1:5" x14ac:dyDescent="0.4">
      <c r="A6655" t="s">
        <v>400</v>
      </c>
      <c r="B6655" t="s">
        <v>399</v>
      </c>
      <c r="C6655">
        <f>INDEX(Categories!C:C,MATCH(D6655,Categories!D:D,0))</f>
        <v>21</v>
      </c>
      <c r="D6655" s="88" t="s">
        <v>50</v>
      </c>
      <c r="E6655">
        <v>0</v>
      </c>
    </row>
    <row r="6656" spans="1:5" x14ac:dyDescent="0.4">
      <c r="A6656" t="s">
        <v>400</v>
      </c>
      <c r="B6656" t="s">
        <v>399</v>
      </c>
      <c r="C6656">
        <f>INDEX(Categories!C:C,MATCH(D6656,Categories!D:D,0))</f>
        <v>22</v>
      </c>
      <c r="D6656" s="88" t="s">
        <v>51</v>
      </c>
      <c r="E6656">
        <v>0</v>
      </c>
    </row>
    <row r="6657" spans="1:5" x14ac:dyDescent="0.4">
      <c r="A6657" t="s">
        <v>400</v>
      </c>
      <c r="B6657" t="s">
        <v>399</v>
      </c>
      <c r="C6657">
        <f>INDEX(Categories!C:C,MATCH(D6657,Categories!D:D,0))</f>
        <v>23</v>
      </c>
      <c r="D6657" s="88" t="s">
        <v>52</v>
      </c>
      <c r="E6657">
        <v>0</v>
      </c>
    </row>
    <row r="6658" spans="1:5" x14ac:dyDescent="0.4">
      <c r="A6658" t="s">
        <v>400</v>
      </c>
      <c r="B6658" t="s">
        <v>399</v>
      </c>
      <c r="C6658">
        <f>INDEX(Categories!C:C,MATCH(D6658,Categories!D:D,0))</f>
        <v>24</v>
      </c>
      <c r="D6658" s="88" t="s">
        <v>53</v>
      </c>
      <c r="E6658">
        <v>0</v>
      </c>
    </row>
    <row r="6659" spans="1:5" x14ac:dyDescent="0.4">
      <c r="A6659" t="s">
        <v>400</v>
      </c>
      <c r="B6659" t="s">
        <v>399</v>
      </c>
      <c r="C6659">
        <f>INDEX(Categories!C:C,MATCH(D6659,Categories!D:D,0))</f>
        <v>25</v>
      </c>
      <c r="D6659" s="88" t="s">
        <v>56</v>
      </c>
      <c r="E6659">
        <v>0</v>
      </c>
    </row>
    <row r="6660" spans="1:5" x14ac:dyDescent="0.4">
      <c r="A6660" t="s">
        <v>400</v>
      </c>
      <c r="B6660" t="s">
        <v>399</v>
      </c>
      <c r="C6660">
        <f>INDEX(Categories!C:C,MATCH(D6660,Categories!D:D,0))</f>
        <v>5</v>
      </c>
      <c r="D6660" s="88" t="s">
        <v>32</v>
      </c>
      <c r="E6660">
        <v>2079</v>
      </c>
    </row>
    <row r="6661" spans="1:5" x14ac:dyDescent="0.4">
      <c r="A6661" t="s">
        <v>400</v>
      </c>
      <c r="B6661" t="s">
        <v>399</v>
      </c>
      <c r="C6661">
        <f>INDEX(Categories!C:C,MATCH(D6661,Categories!D:D,0))</f>
        <v>8</v>
      </c>
      <c r="D6661" s="88" t="s">
        <v>36</v>
      </c>
      <c r="E6661">
        <v>0</v>
      </c>
    </row>
    <row r="6662" spans="1:5" x14ac:dyDescent="0.4">
      <c r="A6662" t="s">
        <v>400</v>
      </c>
      <c r="B6662" t="s">
        <v>399</v>
      </c>
      <c r="C6662">
        <f>INDEX(Categories!C:C,MATCH(D6662,Categories!D:D,0))</f>
        <v>9</v>
      </c>
      <c r="D6662" s="88" t="s">
        <v>37</v>
      </c>
      <c r="E6662">
        <v>0</v>
      </c>
    </row>
    <row r="6663" spans="1:5" x14ac:dyDescent="0.4">
      <c r="A6663" t="s">
        <v>400</v>
      </c>
      <c r="B6663" t="s">
        <v>399</v>
      </c>
      <c r="C6663">
        <f>INDEX(Categories!C:C,MATCH(D6663,Categories!D:D,0))</f>
        <v>11</v>
      </c>
      <c r="D6663" s="88" t="s">
        <v>601</v>
      </c>
      <c r="E6663">
        <v>0</v>
      </c>
    </row>
    <row r="6664" spans="1:5" x14ac:dyDescent="0.4">
      <c r="A6664" t="s">
        <v>400</v>
      </c>
      <c r="B6664" t="s">
        <v>399</v>
      </c>
      <c r="C6664">
        <f>INDEX(Categories!C:C,MATCH(D6664,Categories!D:D,0))</f>
        <v>12</v>
      </c>
      <c r="D6664" s="88" t="s">
        <v>602</v>
      </c>
      <c r="E6664">
        <v>0</v>
      </c>
    </row>
    <row r="6665" spans="1:5" x14ac:dyDescent="0.4">
      <c r="A6665" t="s">
        <v>400</v>
      </c>
      <c r="B6665" t="s">
        <v>399</v>
      </c>
      <c r="C6665">
        <f>INDEX(Categories!C:C,MATCH(D6665,Categories!D:D,0))</f>
        <v>13</v>
      </c>
      <c r="D6665" s="88" t="s">
        <v>604</v>
      </c>
      <c r="E6665">
        <v>0</v>
      </c>
    </row>
    <row r="6666" spans="1:5" x14ac:dyDescent="0.4">
      <c r="A6666" t="s">
        <v>400</v>
      </c>
      <c r="B6666" t="s">
        <v>399</v>
      </c>
      <c r="C6666">
        <f>INDEX(Categories!C:C,MATCH(D6666,Categories!D:D,0))</f>
        <v>14</v>
      </c>
      <c r="D6666" s="88" t="s">
        <v>41</v>
      </c>
      <c r="E6666">
        <v>0</v>
      </c>
    </row>
    <row r="6667" spans="1:5" x14ac:dyDescent="0.4">
      <c r="A6667" t="s">
        <v>400</v>
      </c>
      <c r="B6667" t="s">
        <v>399</v>
      </c>
      <c r="C6667">
        <f>INDEX(Categories!C:C,MATCH(D6667,Categories!D:D,0))</f>
        <v>19</v>
      </c>
      <c r="D6667" s="88" t="s">
        <v>48</v>
      </c>
      <c r="E6667">
        <v>0</v>
      </c>
    </row>
    <row r="6668" spans="1:5" x14ac:dyDescent="0.4">
      <c r="A6668" t="s">
        <v>400</v>
      </c>
      <c r="B6668" t="s">
        <v>399</v>
      </c>
      <c r="C6668">
        <f>INDEX(Categories!C:C,MATCH(D6668,Categories!D:D,0))</f>
        <v>26</v>
      </c>
      <c r="D6668" s="88" t="s">
        <v>57</v>
      </c>
      <c r="E6668">
        <v>0</v>
      </c>
    </row>
    <row r="6669" spans="1:5" x14ac:dyDescent="0.4">
      <c r="A6669" t="s">
        <v>400</v>
      </c>
      <c r="B6669" t="s">
        <v>399</v>
      </c>
      <c r="C6669">
        <f>INDEX(Categories!C:C,MATCH(D6669,Categories!D:D,0))</f>
        <v>27</v>
      </c>
      <c r="D6669" s="88" t="s">
        <v>58</v>
      </c>
      <c r="E6669">
        <v>0</v>
      </c>
    </row>
    <row r="6670" spans="1:5" x14ac:dyDescent="0.4">
      <c r="A6670" t="s">
        <v>400</v>
      </c>
      <c r="B6670" t="s">
        <v>399</v>
      </c>
      <c r="C6670">
        <f>INDEX(Categories!C:C,MATCH(D6670,Categories!D:D,0))</f>
        <v>28</v>
      </c>
      <c r="D6670" s="88" t="s">
        <v>59</v>
      </c>
      <c r="E6670">
        <v>0</v>
      </c>
    </row>
    <row r="6671" spans="1:5" x14ac:dyDescent="0.4">
      <c r="A6671" t="s">
        <v>400</v>
      </c>
      <c r="B6671" t="s">
        <v>399</v>
      </c>
      <c r="C6671">
        <f>INDEX(Categories!C:C,MATCH(D6671,Categories!D:D,0))</f>
        <v>29</v>
      </c>
      <c r="D6671" s="88" t="s">
        <v>92</v>
      </c>
      <c r="E6671">
        <v>4592</v>
      </c>
    </row>
    <row r="6672" spans="1:5" x14ac:dyDescent="0.4">
      <c r="A6672" t="s">
        <v>901</v>
      </c>
      <c r="B6672" t="s">
        <v>902</v>
      </c>
      <c r="C6672">
        <f>INDEX(Categories!C:C,MATCH(D6672,Categories!D:D,0))</f>
        <v>1</v>
      </c>
      <c r="D6672" s="88" t="s">
        <v>595</v>
      </c>
      <c r="E6672">
        <v>0</v>
      </c>
    </row>
    <row r="6673" spans="1:5" x14ac:dyDescent="0.4">
      <c r="A6673" t="s">
        <v>901</v>
      </c>
      <c r="B6673" t="s">
        <v>902</v>
      </c>
      <c r="C6673">
        <f>INDEX(Categories!C:C,MATCH(D6673,Categories!D:D,0))</f>
        <v>2</v>
      </c>
      <c r="D6673" s="88" t="s">
        <v>597</v>
      </c>
      <c r="E6673">
        <v>0</v>
      </c>
    </row>
    <row r="6674" spans="1:5" x14ac:dyDescent="0.4">
      <c r="A6674" t="s">
        <v>901</v>
      </c>
      <c r="B6674" t="s">
        <v>902</v>
      </c>
      <c r="C6674">
        <f>INDEX(Categories!C:C,MATCH(D6674,Categories!D:D,0))</f>
        <v>3</v>
      </c>
      <c r="D6674" s="88" t="s">
        <v>30</v>
      </c>
      <c r="E6674">
        <v>0</v>
      </c>
    </row>
    <row r="6675" spans="1:5" x14ac:dyDescent="0.4">
      <c r="A6675" t="s">
        <v>901</v>
      </c>
      <c r="B6675" t="s">
        <v>902</v>
      </c>
      <c r="C6675">
        <f>INDEX(Categories!C:C,MATCH(D6675,Categories!D:D,0))</f>
        <v>4</v>
      </c>
      <c r="D6675" s="88" t="s">
        <v>31</v>
      </c>
      <c r="E6675">
        <v>0</v>
      </c>
    </row>
    <row r="6676" spans="1:5" x14ac:dyDescent="0.4">
      <c r="A6676" t="s">
        <v>901</v>
      </c>
      <c r="B6676" t="s">
        <v>902</v>
      </c>
      <c r="C6676">
        <f>INDEX(Categories!C:C,MATCH(D6676,Categories!D:D,0))</f>
        <v>6</v>
      </c>
      <c r="D6676" s="88" t="s">
        <v>34</v>
      </c>
      <c r="E6676">
        <v>0</v>
      </c>
    </row>
    <row r="6677" spans="1:5" x14ac:dyDescent="0.4">
      <c r="A6677" t="s">
        <v>901</v>
      </c>
      <c r="B6677" t="s">
        <v>902</v>
      </c>
      <c r="C6677">
        <f>INDEX(Categories!C:C,MATCH(D6677,Categories!D:D,0))</f>
        <v>7</v>
      </c>
      <c r="D6677" s="88" t="s">
        <v>35</v>
      </c>
      <c r="E6677">
        <v>0</v>
      </c>
    </row>
    <row r="6678" spans="1:5" x14ac:dyDescent="0.4">
      <c r="A6678" t="s">
        <v>901</v>
      </c>
      <c r="B6678" t="s">
        <v>902</v>
      </c>
      <c r="C6678">
        <f>INDEX(Categories!C:C,MATCH(D6678,Categories!D:D,0))</f>
        <v>10</v>
      </c>
      <c r="D6678" s="88" t="s">
        <v>38</v>
      </c>
      <c r="E6678">
        <v>0</v>
      </c>
    </row>
    <row r="6679" spans="1:5" x14ac:dyDescent="0.4">
      <c r="A6679" t="s">
        <v>901</v>
      </c>
      <c r="B6679" t="s">
        <v>902</v>
      </c>
      <c r="C6679">
        <f>INDEX(Categories!C:C,MATCH(D6679,Categories!D:D,0))</f>
        <v>15</v>
      </c>
      <c r="D6679" s="88" t="s">
        <v>42</v>
      </c>
      <c r="E6679">
        <v>0</v>
      </c>
    </row>
    <row r="6680" spans="1:5" x14ac:dyDescent="0.4">
      <c r="A6680" t="s">
        <v>901</v>
      </c>
      <c r="B6680" t="s">
        <v>902</v>
      </c>
      <c r="C6680">
        <f>INDEX(Categories!C:C,MATCH(D6680,Categories!D:D,0))</f>
        <v>16</v>
      </c>
      <c r="D6680" s="88" t="s">
        <v>45</v>
      </c>
      <c r="E6680">
        <v>0</v>
      </c>
    </row>
    <row r="6681" spans="1:5" x14ac:dyDescent="0.4">
      <c r="A6681" t="s">
        <v>901</v>
      </c>
      <c r="B6681" t="s">
        <v>902</v>
      </c>
      <c r="C6681">
        <f>INDEX(Categories!C:C,MATCH(D6681,Categories!D:D,0))</f>
        <v>17</v>
      </c>
      <c r="D6681" s="88" t="s">
        <v>46</v>
      </c>
      <c r="E6681">
        <v>0</v>
      </c>
    </row>
    <row r="6682" spans="1:5" x14ac:dyDescent="0.4">
      <c r="A6682" t="s">
        <v>901</v>
      </c>
      <c r="B6682" t="s">
        <v>902</v>
      </c>
      <c r="C6682">
        <f>INDEX(Categories!C:C,MATCH(D6682,Categories!D:D,0))</f>
        <v>18</v>
      </c>
      <c r="D6682" s="88" t="s">
        <v>47</v>
      </c>
      <c r="E6682">
        <v>0</v>
      </c>
    </row>
    <row r="6683" spans="1:5" x14ac:dyDescent="0.4">
      <c r="A6683" t="s">
        <v>901</v>
      </c>
      <c r="B6683" t="s">
        <v>902</v>
      </c>
      <c r="C6683">
        <f>INDEX(Categories!C:C,MATCH(D6683,Categories!D:D,0))</f>
        <v>20</v>
      </c>
      <c r="D6683" s="88" t="s">
        <v>49</v>
      </c>
      <c r="E6683">
        <v>0</v>
      </c>
    </row>
    <row r="6684" spans="1:5" x14ac:dyDescent="0.4">
      <c r="A6684" t="s">
        <v>901</v>
      </c>
      <c r="B6684" t="s">
        <v>902</v>
      </c>
      <c r="C6684">
        <f>INDEX(Categories!C:C,MATCH(D6684,Categories!D:D,0))</f>
        <v>21</v>
      </c>
      <c r="D6684" s="88" t="s">
        <v>50</v>
      </c>
      <c r="E6684">
        <v>0</v>
      </c>
    </row>
    <row r="6685" spans="1:5" x14ac:dyDescent="0.4">
      <c r="A6685" t="s">
        <v>901</v>
      </c>
      <c r="B6685" t="s">
        <v>902</v>
      </c>
      <c r="C6685">
        <f>INDEX(Categories!C:C,MATCH(D6685,Categories!D:D,0))</f>
        <v>22</v>
      </c>
      <c r="D6685" s="88" t="s">
        <v>51</v>
      </c>
      <c r="E6685">
        <v>0</v>
      </c>
    </row>
    <row r="6686" spans="1:5" x14ac:dyDescent="0.4">
      <c r="A6686" t="s">
        <v>901</v>
      </c>
      <c r="B6686" t="s">
        <v>902</v>
      </c>
      <c r="C6686">
        <f>INDEX(Categories!C:C,MATCH(D6686,Categories!D:D,0))</f>
        <v>23</v>
      </c>
      <c r="D6686" s="88" t="s">
        <v>52</v>
      </c>
      <c r="E6686">
        <v>0</v>
      </c>
    </row>
    <row r="6687" spans="1:5" x14ac:dyDescent="0.4">
      <c r="A6687" t="s">
        <v>901</v>
      </c>
      <c r="B6687" t="s">
        <v>902</v>
      </c>
      <c r="C6687">
        <f>INDEX(Categories!C:C,MATCH(D6687,Categories!D:D,0))</f>
        <v>24</v>
      </c>
      <c r="D6687" s="88" t="s">
        <v>53</v>
      </c>
      <c r="E6687">
        <v>0</v>
      </c>
    </row>
    <row r="6688" spans="1:5" x14ac:dyDescent="0.4">
      <c r="A6688" t="s">
        <v>901</v>
      </c>
      <c r="B6688" t="s">
        <v>902</v>
      </c>
      <c r="C6688">
        <f>INDEX(Categories!C:C,MATCH(D6688,Categories!D:D,0))</f>
        <v>25</v>
      </c>
      <c r="D6688" s="88" t="s">
        <v>56</v>
      </c>
      <c r="E6688">
        <v>0</v>
      </c>
    </row>
    <row r="6689" spans="1:5" x14ac:dyDescent="0.4">
      <c r="A6689" t="s">
        <v>901</v>
      </c>
      <c r="B6689" t="s">
        <v>902</v>
      </c>
      <c r="C6689">
        <f>INDEX(Categories!C:C,MATCH(D6689,Categories!D:D,0))</f>
        <v>5</v>
      </c>
      <c r="D6689" s="88" t="s">
        <v>32</v>
      </c>
      <c r="E6689">
        <v>0</v>
      </c>
    </row>
    <row r="6690" spans="1:5" x14ac:dyDescent="0.4">
      <c r="A6690" t="s">
        <v>901</v>
      </c>
      <c r="B6690" t="s">
        <v>902</v>
      </c>
      <c r="C6690">
        <f>INDEX(Categories!C:C,MATCH(D6690,Categories!D:D,0))</f>
        <v>8</v>
      </c>
      <c r="D6690" s="88" t="s">
        <v>36</v>
      </c>
      <c r="E6690">
        <v>0</v>
      </c>
    </row>
    <row r="6691" spans="1:5" x14ac:dyDescent="0.4">
      <c r="A6691" t="s">
        <v>901</v>
      </c>
      <c r="B6691" t="s">
        <v>902</v>
      </c>
      <c r="C6691">
        <f>INDEX(Categories!C:C,MATCH(D6691,Categories!D:D,0))</f>
        <v>9</v>
      </c>
      <c r="D6691" s="88" t="s">
        <v>37</v>
      </c>
      <c r="E6691">
        <v>0</v>
      </c>
    </row>
    <row r="6692" spans="1:5" x14ac:dyDescent="0.4">
      <c r="A6692" t="s">
        <v>901</v>
      </c>
      <c r="B6692" t="s">
        <v>902</v>
      </c>
      <c r="C6692">
        <f>INDEX(Categories!C:C,MATCH(D6692,Categories!D:D,0))</f>
        <v>11</v>
      </c>
      <c r="D6692" s="88" t="s">
        <v>601</v>
      </c>
      <c r="E6692">
        <v>0</v>
      </c>
    </row>
    <row r="6693" spans="1:5" x14ac:dyDescent="0.4">
      <c r="A6693" t="s">
        <v>901</v>
      </c>
      <c r="B6693" t="s">
        <v>902</v>
      </c>
      <c r="C6693">
        <f>INDEX(Categories!C:C,MATCH(D6693,Categories!D:D,0))</f>
        <v>12</v>
      </c>
      <c r="D6693" s="88" t="s">
        <v>602</v>
      </c>
      <c r="E6693">
        <v>0</v>
      </c>
    </row>
    <row r="6694" spans="1:5" x14ac:dyDescent="0.4">
      <c r="A6694" t="s">
        <v>901</v>
      </c>
      <c r="B6694" t="s">
        <v>902</v>
      </c>
      <c r="C6694">
        <f>INDEX(Categories!C:C,MATCH(D6694,Categories!D:D,0))</f>
        <v>13</v>
      </c>
      <c r="D6694" s="88" t="s">
        <v>604</v>
      </c>
      <c r="E6694">
        <v>0</v>
      </c>
    </row>
    <row r="6695" spans="1:5" x14ac:dyDescent="0.4">
      <c r="A6695" t="s">
        <v>901</v>
      </c>
      <c r="B6695" t="s">
        <v>902</v>
      </c>
      <c r="C6695">
        <f>INDEX(Categories!C:C,MATCH(D6695,Categories!D:D,0))</f>
        <v>14</v>
      </c>
      <c r="D6695" s="88" t="s">
        <v>41</v>
      </c>
      <c r="E6695">
        <v>0</v>
      </c>
    </row>
    <row r="6696" spans="1:5" x14ac:dyDescent="0.4">
      <c r="A6696" t="s">
        <v>901</v>
      </c>
      <c r="B6696" t="s">
        <v>902</v>
      </c>
      <c r="C6696">
        <f>INDEX(Categories!C:C,MATCH(D6696,Categories!D:D,0))</f>
        <v>19</v>
      </c>
      <c r="D6696" s="88" t="s">
        <v>48</v>
      </c>
      <c r="E6696">
        <v>0</v>
      </c>
    </row>
    <row r="6697" spans="1:5" x14ac:dyDescent="0.4">
      <c r="A6697" t="s">
        <v>901</v>
      </c>
      <c r="B6697" t="s">
        <v>902</v>
      </c>
      <c r="C6697">
        <f>INDEX(Categories!C:C,MATCH(D6697,Categories!D:D,0))</f>
        <v>26</v>
      </c>
      <c r="D6697" s="88" t="s">
        <v>57</v>
      </c>
      <c r="E6697">
        <v>0</v>
      </c>
    </row>
    <row r="6698" spans="1:5" x14ac:dyDescent="0.4">
      <c r="A6698" t="s">
        <v>901</v>
      </c>
      <c r="B6698" t="s">
        <v>902</v>
      </c>
      <c r="C6698">
        <f>INDEX(Categories!C:C,MATCH(D6698,Categories!D:D,0))</f>
        <v>27</v>
      </c>
      <c r="D6698" s="88" t="s">
        <v>58</v>
      </c>
      <c r="E6698">
        <v>0</v>
      </c>
    </row>
    <row r="6699" spans="1:5" x14ac:dyDescent="0.4">
      <c r="A6699" t="s">
        <v>901</v>
      </c>
      <c r="B6699" t="s">
        <v>902</v>
      </c>
      <c r="C6699">
        <f>INDEX(Categories!C:C,MATCH(D6699,Categories!D:D,0))</f>
        <v>28</v>
      </c>
      <c r="D6699" s="88" t="s">
        <v>59</v>
      </c>
      <c r="E6699">
        <v>0</v>
      </c>
    </row>
    <row r="6700" spans="1:5" x14ac:dyDescent="0.4">
      <c r="A6700" t="s">
        <v>901</v>
      </c>
      <c r="B6700" t="s">
        <v>902</v>
      </c>
      <c r="C6700">
        <f>INDEX(Categories!C:C,MATCH(D6700,Categories!D:D,0))</f>
        <v>29</v>
      </c>
      <c r="D6700" s="88" t="s">
        <v>92</v>
      </c>
      <c r="E6700">
        <v>0</v>
      </c>
    </row>
    <row r="6701" spans="1:5" x14ac:dyDescent="0.4">
      <c r="A6701" t="s">
        <v>903</v>
      </c>
      <c r="B6701" t="s">
        <v>904</v>
      </c>
      <c r="C6701">
        <f>INDEX(Categories!C:C,MATCH(D6701,Categories!D:D,0))</f>
        <v>1</v>
      </c>
      <c r="D6701" s="88" t="s">
        <v>595</v>
      </c>
      <c r="E6701">
        <v>0</v>
      </c>
    </row>
    <row r="6702" spans="1:5" x14ac:dyDescent="0.4">
      <c r="A6702" t="s">
        <v>903</v>
      </c>
      <c r="B6702" t="s">
        <v>904</v>
      </c>
      <c r="C6702">
        <f>INDEX(Categories!C:C,MATCH(D6702,Categories!D:D,0))</f>
        <v>2</v>
      </c>
      <c r="D6702" s="88" t="s">
        <v>597</v>
      </c>
      <c r="E6702">
        <v>0</v>
      </c>
    </row>
    <row r="6703" spans="1:5" x14ac:dyDescent="0.4">
      <c r="A6703" t="s">
        <v>903</v>
      </c>
      <c r="B6703" t="s">
        <v>904</v>
      </c>
      <c r="C6703">
        <f>INDEX(Categories!C:C,MATCH(D6703,Categories!D:D,0))</f>
        <v>3</v>
      </c>
      <c r="D6703" s="88" t="s">
        <v>30</v>
      </c>
      <c r="E6703">
        <v>0</v>
      </c>
    </row>
    <row r="6704" spans="1:5" x14ac:dyDescent="0.4">
      <c r="A6704" t="s">
        <v>903</v>
      </c>
      <c r="B6704" t="s">
        <v>904</v>
      </c>
      <c r="C6704">
        <f>INDEX(Categories!C:C,MATCH(D6704,Categories!D:D,0))</f>
        <v>4</v>
      </c>
      <c r="D6704" s="88" t="s">
        <v>31</v>
      </c>
      <c r="E6704">
        <v>0</v>
      </c>
    </row>
    <row r="6705" spans="1:5" x14ac:dyDescent="0.4">
      <c r="A6705" t="s">
        <v>903</v>
      </c>
      <c r="B6705" t="s">
        <v>904</v>
      </c>
      <c r="C6705">
        <f>INDEX(Categories!C:C,MATCH(D6705,Categories!D:D,0))</f>
        <v>6</v>
      </c>
      <c r="D6705" s="88" t="s">
        <v>34</v>
      </c>
      <c r="E6705">
        <v>0</v>
      </c>
    </row>
    <row r="6706" spans="1:5" x14ac:dyDescent="0.4">
      <c r="A6706" t="s">
        <v>903</v>
      </c>
      <c r="B6706" t="s">
        <v>904</v>
      </c>
      <c r="C6706">
        <f>INDEX(Categories!C:C,MATCH(D6706,Categories!D:D,0))</f>
        <v>7</v>
      </c>
      <c r="D6706" s="88" t="s">
        <v>35</v>
      </c>
      <c r="E6706">
        <v>0</v>
      </c>
    </row>
    <row r="6707" spans="1:5" x14ac:dyDescent="0.4">
      <c r="A6707" t="s">
        <v>903</v>
      </c>
      <c r="B6707" t="s">
        <v>904</v>
      </c>
      <c r="C6707">
        <f>INDEX(Categories!C:C,MATCH(D6707,Categories!D:D,0))</f>
        <v>10</v>
      </c>
      <c r="D6707" s="88" t="s">
        <v>38</v>
      </c>
      <c r="E6707">
        <v>0</v>
      </c>
    </row>
    <row r="6708" spans="1:5" x14ac:dyDescent="0.4">
      <c r="A6708" t="s">
        <v>903</v>
      </c>
      <c r="B6708" t="s">
        <v>904</v>
      </c>
      <c r="C6708">
        <f>INDEX(Categories!C:C,MATCH(D6708,Categories!D:D,0))</f>
        <v>15</v>
      </c>
      <c r="D6708" s="88" t="s">
        <v>42</v>
      </c>
      <c r="E6708">
        <v>0</v>
      </c>
    </row>
    <row r="6709" spans="1:5" x14ac:dyDescent="0.4">
      <c r="A6709" t="s">
        <v>903</v>
      </c>
      <c r="B6709" t="s">
        <v>904</v>
      </c>
      <c r="C6709">
        <f>INDEX(Categories!C:C,MATCH(D6709,Categories!D:D,0))</f>
        <v>16</v>
      </c>
      <c r="D6709" s="88" t="s">
        <v>45</v>
      </c>
      <c r="E6709">
        <v>0</v>
      </c>
    </row>
    <row r="6710" spans="1:5" x14ac:dyDescent="0.4">
      <c r="A6710" t="s">
        <v>903</v>
      </c>
      <c r="B6710" t="s">
        <v>904</v>
      </c>
      <c r="C6710">
        <f>INDEX(Categories!C:C,MATCH(D6710,Categories!D:D,0))</f>
        <v>17</v>
      </c>
      <c r="D6710" s="88" t="s">
        <v>46</v>
      </c>
      <c r="E6710">
        <v>0</v>
      </c>
    </row>
    <row r="6711" spans="1:5" x14ac:dyDescent="0.4">
      <c r="A6711" t="s">
        <v>903</v>
      </c>
      <c r="B6711" t="s">
        <v>904</v>
      </c>
      <c r="C6711">
        <f>INDEX(Categories!C:C,MATCH(D6711,Categories!D:D,0))</f>
        <v>18</v>
      </c>
      <c r="D6711" s="88" t="s">
        <v>47</v>
      </c>
      <c r="E6711">
        <v>0</v>
      </c>
    </row>
    <row r="6712" spans="1:5" x14ac:dyDescent="0.4">
      <c r="A6712" t="s">
        <v>903</v>
      </c>
      <c r="B6712" t="s">
        <v>904</v>
      </c>
      <c r="C6712">
        <f>INDEX(Categories!C:C,MATCH(D6712,Categories!D:D,0))</f>
        <v>20</v>
      </c>
      <c r="D6712" s="88" t="s">
        <v>49</v>
      </c>
      <c r="E6712">
        <v>0</v>
      </c>
    </row>
    <row r="6713" spans="1:5" x14ac:dyDescent="0.4">
      <c r="A6713" t="s">
        <v>903</v>
      </c>
      <c r="B6713" t="s">
        <v>904</v>
      </c>
      <c r="C6713">
        <f>INDEX(Categories!C:C,MATCH(D6713,Categories!D:D,0))</f>
        <v>21</v>
      </c>
      <c r="D6713" s="88" t="s">
        <v>50</v>
      </c>
      <c r="E6713">
        <v>0</v>
      </c>
    </row>
    <row r="6714" spans="1:5" x14ac:dyDescent="0.4">
      <c r="A6714" t="s">
        <v>903</v>
      </c>
      <c r="B6714" t="s">
        <v>904</v>
      </c>
      <c r="C6714">
        <f>INDEX(Categories!C:C,MATCH(D6714,Categories!D:D,0))</f>
        <v>22</v>
      </c>
      <c r="D6714" s="88" t="s">
        <v>51</v>
      </c>
      <c r="E6714">
        <v>0</v>
      </c>
    </row>
    <row r="6715" spans="1:5" x14ac:dyDescent="0.4">
      <c r="A6715" t="s">
        <v>903</v>
      </c>
      <c r="B6715" t="s">
        <v>904</v>
      </c>
      <c r="C6715">
        <f>INDEX(Categories!C:C,MATCH(D6715,Categories!D:D,0))</f>
        <v>23</v>
      </c>
      <c r="D6715" s="88" t="s">
        <v>52</v>
      </c>
      <c r="E6715">
        <v>0</v>
      </c>
    </row>
    <row r="6716" spans="1:5" x14ac:dyDescent="0.4">
      <c r="A6716" t="s">
        <v>903</v>
      </c>
      <c r="B6716" t="s">
        <v>904</v>
      </c>
      <c r="C6716">
        <f>INDEX(Categories!C:C,MATCH(D6716,Categories!D:D,0))</f>
        <v>24</v>
      </c>
      <c r="D6716" s="88" t="s">
        <v>53</v>
      </c>
      <c r="E6716">
        <v>0</v>
      </c>
    </row>
    <row r="6717" spans="1:5" x14ac:dyDescent="0.4">
      <c r="A6717" t="s">
        <v>903</v>
      </c>
      <c r="B6717" t="s">
        <v>904</v>
      </c>
      <c r="C6717">
        <f>INDEX(Categories!C:C,MATCH(D6717,Categories!D:D,0))</f>
        <v>25</v>
      </c>
      <c r="D6717" s="88" t="s">
        <v>56</v>
      </c>
      <c r="E6717">
        <v>0</v>
      </c>
    </row>
    <row r="6718" spans="1:5" x14ac:dyDescent="0.4">
      <c r="A6718" t="s">
        <v>903</v>
      </c>
      <c r="B6718" t="s">
        <v>904</v>
      </c>
      <c r="C6718">
        <f>INDEX(Categories!C:C,MATCH(D6718,Categories!D:D,0))</f>
        <v>5</v>
      </c>
      <c r="D6718" s="88" t="s">
        <v>32</v>
      </c>
      <c r="E6718">
        <v>0</v>
      </c>
    </row>
    <row r="6719" spans="1:5" x14ac:dyDescent="0.4">
      <c r="A6719" t="s">
        <v>903</v>
      </c>
      <c r="B6719" t="s">
        <v>904</v>
      </c>
      <c r="C6719">
        <f>INDEX(Categories!C:C,MATCH(D6719,Categories!D:D,0))</f>
        <v>8</v>
      </c>
      <c r="D6719" s="88" t="s">
        <v>36</v>
      </c>
      <c r="E6719">
        <v>0</v>
      </c>
    </row>
    <row r="6720" spans="1:5" x14ac:dyDescent="0.4">
      <c r="A6720" t="s">
        <v>903</v>
      </c>
      <c r="B6720" t="s">
        <v>904</v>
      </c>
      <c r="C6720">
        <f>INDEX(Categories!C:C,MATCH(D6720,Categories!D:D,0))</f>
        <v>9</v>
      </c>
      <c r="D6720" s="88" t="s">
        <v>37</v>
      </c>
      <c r="E6720">
        <v>0</v>
      </c>
    </row>
    <row r="6721" spans="1:5" x14ac:dyDescent="0.4">
      <c r="A6721" t="s">
        <v>903</v>
      </c>
      <c r="B6721" t="s">
        <v>904</v>
      </c>
      <c r="C6721">
        <f>INDEX(Categories!C:C,MATCH(D6721,Categories!D:D,0))</f>
        <v>11</v>
      </c>
      <c r="D6721" s="88" t="s">
        <v>601</v>
      </c>
      <c r="E6721">
        <v>0</v>
      </c>
    </row>
    <row r="6722" spans="1:5" x14ac:dyDescent="0.4">
      <c r="A6722" t="s">
        <v>903</v>
      </c>
      <c r="B6722" t="s">
        <v>904</v>
      </c>
      <c r="C6722">
        <f>INDEX(Categories!C:C,MATCH(D6722,Categories!D:D,0))</f>
        <v>12</v>
      </c>
      <c r="D6722" s="88" t="s">
        <v>602</v>
      </c>
      <c r="E6722">
        <v>0</v>
      </c>
    </row>
    <row r="6723" spans="1:5" x14ac:dyDescent="0.4">
      <c r="A6723" t="s">
        <v>903</v>
      </c>
      <c r="B6723" t="s">
        <v>904</v>
      </c>
      <c r="C6723">
        <f>INDEX(Categories!C:C,MATCH(D6723,Categories!D:D,0))</f>
        <v>13</v>
      </c>
      <c r="D6723" s="88" t="s">
        <v>604</v>
      </c>
      <c r="E6723">
        <v>0</v>
      </c>
    </row>
    <row r="6724" spans="1:5" x14ac:dyDescent="0.4">
      <c r="A6724" t="s">
        <v>903</v>
      </c>
      <c r="B6724" t="s">
        <v>904</v>
      </c>
      <c r="C6724">
        <f>INDEX(Categories!C:C,MATCH(D6724,Categories!D:D,0))</f>
        <v>14</v>
      </c>
      <c r="D6724" s="88" t="s">
        <v>41</v>
      </c>
      <c r="E6724">
        <v>0</v>
      </c>
    </row>
    <row r="6725" spans="1:5" x14ac:dyDescent="0.4">
      <c r="A6725" t="s">
        <v>903</v>
      </c>
      <c r="B6725" t="s">
        <v>904</v>
      </c>
      <c r="C6725">
        <f>INDEX(Categories!C:C,MATCH(D6725,Categories!D:D,0))</f>
        <v>19</v>
      </c>
      <c r="D6725" s="88" t="s">
        <v>48</v>
      </c>
      <c r="E6725">
        <v>0</v>
      </c>
    </row>
    <row r="6726" spans="1:5" x14ac:dyDescent="0.4">
      <c r="A6726" t="s">
        <v>903</v>
      </c>
      <c r="B6726" t="s">
        <v>904</v>
      </c>
      <c r="C6726">
        <f>INDEX(Categories!C:C,MATCH(D6726,Categories!D:D,0))</f>
        <v>26</v>
      </c>
      <c r="D6726" s="88" t="s">
        <v>57</v>
      </c>
      <c r="E6726">
        <v>0</v>
      </c>
    </row>
    <row r="6727" spans="1:5" x14ac:dyDescent="0.4">
      <c r="A6727" t="s">
        <v>903</v>
      </c>
      <c r="B6727" t="s">
        <v>904</v>
      </c>
      <c r="C6727">
        <f>INDEX(Categories!C:C,MATCH(D6727,Categories!D:D,0))</f>
        <v>27</v>
      </c>
      <c r="D6727" s="88" t="s">
        <v>58</v>
      </c>
      <c r="E6727">
        <v>0</v>
      </c>
    </row>
    <row r="6728" spans="1:5" x14ac:dyDescent="0.4">
      <c r="A6728" t="s">
        <v>903</v>
      </c>
      <c r="B6728" t="s">
        <v>904</v>
      </c>
      <c r="C6728">
        <f>INDEX(Categories!C:C,MATCH(D6728,Categories!D:D,0))</f>
        <v>28</v>
      </c>
      <c r="D6728" s="88" t="s">
        <v>59</v>
      </c>
      <c r="E6728">
        <v>0</v>
      </c>
    </row>
    <row r="6729" spans="1:5" x14ac:dyDescent="0.4">
      <c r="A6729" t="s">
        <v>903</v>
      </c>
      <c r="B6729" t="s">
        <v>904</v>
      </c>
      <c r="C6729">
        <f>INDEX(Categories!C:C,MATCH(D6729,Categories!D:D,0))</f>
        <v>29</v>
      </c>
      <c r="D6729" s="88" t="s">
        <v>92</v>
      </c>
      <c r="E6729">
        <v>0</v>
      </c>
    </row>
    <row r="6730" spans="1:5" x14ac:dyDescent="0.4">
      <c r="A6730" t="s">
        <v>402</v>
      </c>
      <c r="B6730" t="s">
        <v>401</v>
      </c>
      <c r="C6730">
        <f>INDEX(Categories!C:C,MATCH(D6730,Categories!D:D,0))</f>
        <v>1</v>
      </c>
      <c r="D6730" s="88" t="s">
        <v>595</v>
      </c>
      <c r="E6730">
        <v>0</v>
      </c>
    </row>
    <row r="6731" spans="1:5" x14ac:dyDescent="0.4">
      <c r="A6731" t="s">
        <v>402</v>
      </c>
      <c r="B6731" t="s">
        <v>401</v>
      </c>
      <c r="C6731">
        <f>INDEX(Categories!C:C,MATCH(D6731,Categories!D:D,0))</f>
        <v>2</v>
      </c>
      <c r="D6731" s="88" t="s">
        <v>597</v>
      </c>
      <c r="E6731">
        <v>0</v>
      </c>
    </row>
    <row r="6732" spans="1:5" x14ac:dyDescent="0.4">
      <c r="A6732" t="s">
        <v>402</v>
      </c>
      <c r="B6732" t="s">
        <v>401</v>
      </c>
      <c r="C6732">
        <f>INDEX(Categories!C:C,MATCH(D6732,Categories!D:D,0))</f>
        <v>3</v>
      </c>
      <c r="D6732" s="88" t="s">
        <v>30</v>
      </c>
      <c r="E6732">
        <v>0</v>
      </c>
    </row>
    <row r="6733" spans="1:5" x14ac:dyDescent="0.4">
      <c r="A6733" t="s">
        <v>402</v>
      </c>
      <c r="B6733" t="s">
        <v>401</v>
      </c>
      <c r="C6733">
        <f>INDEX(Categories!C:C,MATCH(D6733,Categories!D:D,0))</f>
        <v>4</v>
      </c>
      <c r="D6733" s="88" t="s">
        <v>31</v>
      </c>
      <c r="E6733">
        <v>0</v>
      </c>
    </row>
    <row r="6734" spans="1:5" x14ac:dyDescent="0.4">
      <c r="A6734" t="s">
        <v>402</v>
      </c>
      <c r="B6734" t="s">
        <v>401</v>
      </c>
      <c r="C6734">
        <f>INDEX(Categories!C:C,MATCH(D6734,Categories!D:D,0))</f>
        <v>6</v>
      </c>
      <c r="D6734" s="88" t="s">
        <v>34</v>
      </c>
      <c r="E6734">
        <v>0</v>
      </c>
    </row>
    <row r="6735" spans="1:5" x14ac:dyDescent="0.4">
      <c r="A6735" t="s">
        <v>402</v>
      </c>
      <c r="B6735" t="s">
        <v>401</v>
      </c>
      <c r="C6735">
        <f>INDEX(Categories!C:C,MATCH(D6735,Categories!D:D,0))</f>
        <v>7</v>
      </c>
      <c r="D6735" s="88" t="s">
        <v>35</v>
      </c>
      <c r="E6735">
        <v>4500</v>
      </c>
    </row>
    <row r="6736" spans="1:5" x14ac:dyDescent="0.4">
      <c r="A6736" t="s">
        <v>402</v>
      </c>
      <c r="B6736" t="s">
        <v>401</v>
      </c>
      <c r="C6736">
        <f>INDEX(Categories!C:C,MATCH(D6736,Categories!D:D,0))</f>
        <v>10</v>
      </c>
      <c r="D6736" s="88" t="s">
        <v>38</v>
      </c>
      <c r="E6736">
        <v>20600</v>
      </c>
    </row>
    <row r="6737" spans="1:5" x14ac:dyDescent="0.4">
      <c r="A6737" t="s">
        <v>402</v>
      </c>
      <c r="B6737" t="s">
        <v>401</v>
      </c>
      <c r="C6737">
        <f>INDEX(Categories!C:C,MATCH(D6737,Categories!D:D,0))</f>
        <v>15</v>
      </c>
      <c r="D6737" s="88" t="s">
        <v>42</v>
      </c>
      <c r="E6737">
        <v>0</v>
      </c>
    </row>
    <row r="6738" spans="1:5" x14ac:dyDescent="0.4">
      <c r="A6738" t="s">
        <v>402</v>
      </c>
      <c r="B6738" t="s">
        <v>401</v>
      </c>
      <c r="C6738">
        <f>INDEX(Categories!C:C,MATCH(D6738,Categories!D:D,0))</f>
        <v>16</v>
      </c>
      <c r="D6738" s="88" t="s">
        <v>45</v>
      </c>
      <c r="E6738">
        <v>2000</v>
      </c>
    </row>
    <row r="6739" spans="1:5" x14ac:dyDescent="0.4">
      <c r="A6739" t="s">
        <v>402</v>
      </c>
      <c r="B6739" t="s">
        <v>401</v>
      </c>
      <c r="C6739">
        <f>INDEX(Categories!C:C,MATCH(D6739,Categories!D:D,0))</f>
        <v>17</v>
      </c>
      <c r="D6739" s="88" t="s">
        <v>46</v>
      </c>
      <c r="E6739">
        <v>0</v>
      </c>
    </row>
    <row r="6740" spans="1:5" x14ac:dyDescent="0.4">
      <c r="A6740" t="s">
        <v>402</v>
      </c>
      <c r="B6740" t="s">
        <v>401</v>
      </c>
      <c r="C6740">
        <f>INDEX(Categories!C:C,MATCH(D6740,Categories!D:D,0))</f>
        <v>18</v>
      </c>
      <c r="D6740" s="88" t="s">
        <v>47</v>
      </c>
      <c r="E6740">
        <v>0</v>
      </c>
    </row>
    <row r="6741" spans="1:5" x14ac:dyDescent="0.4">
      <c r="A6741" t="s">
        <v>402</v>
      </c>
      <c r="B6741" t="s">
        <v>401</v>
      </c>
      <c r="C6741">
        <f>INDEX(Categories!C:C,MATCH(D6741,Categories!D:D,0))</f>
        <v>20</v>
      </c>
      <c r="D6741" s="88" t="s">
        <v>49</v>
      </c>
      <c r="E6741">
        <v>0</v>
      </c>
    </row>
    <row r="6742" spans="1:5" x14ac:dyDescent="0.4">
      <c r="A6742" t="s">
        <v>402</v>
      </c>
      <c r="B6742" t="s">
        <v>401</v>
      </c>
      <c r="C6742">
        <f>INDEX(Categories!C:C,MATCH(D6742,Categories!D:D,0))</f>
        <v>21</v>
      </c>
      <c r="D6742" s="88" t="s">
        <v>50</v>
      </c>
      <c r="E6742">
        <v>0</v>
      </c>
    </row>
    <row r="6743" spans="1:5" x14ac:dyDescent="0.4">
      <c r="A6743" t="s">
        <v>402</v>
      </c>
      <c r="B6743" t="s">
        <v>401</v>
      </c>
      <c r="C6743">
        <f>INDEX(Categories!C:C,MATCH(D6743,Categories!D:D,0))</f>
        <v>22</v>
      </c>
      <c r="D6743" s="88" t="s">
        <v>51</v>
      </c>
      <c r="E6743">
        <v>0</v>
      </c>
    </row>
    <row r="6744" spans="1:5" x14ac:dyDescent="0.4">
      <c r="A6744" t="s">
        <v>402</v>
      </c>
      <c r="B6744" t="s">
        <v>401</v>
      </c>
      <c r="C6744">
        <f>INDEX(Categories!C:C,MATCH(D6744,Categories!D:D,0))</f>
        <v>23</v>
      </c>
      <c r="D6744" s="88" t="s">
        <v>52</v>
      </c>
      <c r="E6744">
        <v>0</v>
      </c>
    </row>
    <row r="6745" spans="1:5" x14ac:dyDescent="0.4">
      <c r="A6745" t="s">
        <v>402</v>
      </c>
      <c r="B6745" t="s">
        <v>401</v>
      </c>
      <c r="C6745">
        <f>INDEX(Categories!C:C,MATCH(D6745,Categories!D:D,0))</f>
        <v>24</v>
      </c>
      <c r="D6745" s="88" t="s">
        <v>53</v>
      </c>
      <c r="E6745">
        <v>0</v>
      </c>
    </row>
    <row r="6746" spans="1:5" x14ac:dyDescent="0.4">
      <c r="A6746" t="s">
        <v>402</v>
      </c>
      <c r="B6746" t="s">
        <v>401</v>
      </c>
      <c r="C6746">
        <f>INDEX(Categories!C:C,MATCH(D6746,Categories!D:D,0))</f>
        <v>25</v>
      </c>
      <c r="D6746" s="88" t="s">
        <v>56</v>
      </c>
      <c r="E6746">
        <v>0</v>
      </c>
    </row>
    <row r="6747" spans="1:5" x14ac:dyDescent="0.4">
      <c r="A6747" t="s">
        <v>402</v>
      </c>
      <c r="B6747" t="s">
        <v>401</v>
      </c>
      <c r="C6747">
        <f>INDEX(Categories!C:C,MATCH(D6747,Categories!D:D,0))</f>
        <v>5</v>
      </c>
      <c r="D6747" s="88" t="s">
        <v>32</v>
      </c>
      <c r="E6747">
        <v>6000</v>
      </c>
    </row>
    <row r="6748" spans="1:5" x14ac:dyDescent="0.4">
      <c r="A6748" t="s">
        <v>402</v>
      </c>
      <c r="B6748" t="s">
        <v>401</v>
      </c>
      <c r="C6748">
        <f>INDEX(Categories!C:C,MATCH(D6748,Categories!D:D,0))</f>
        <v>8</v>
      </c>
      <c r="D6748" s="88" t="s">
        <v>36</v>
      </c>
      <c r="E6748">
        <v>0</v>
      </c>
    </row>
    <row r="6749" spans="1:5" x14ac:dyDescent="0.4">
      <c r="A6749" t="s">
        <v>402</v>
      </c>
      <c r="B6749" t="s">
        <v>401</v>
      </c>
      <c r="C6749">
        <f>INDEX(Categories!C:C,MATCH(D6749,Categories!D:D,0))</f>
        <v>9</v>
      </c>
      <c r="D6749" s="88" t="s">
        <v>37</v>
      </c>
      <c r="E6749">
        <v>0</v>
      </c>
    </row>
    <row r="6750" spans="1:5" x14ac:dyDescent="0.4">
      <c r="A6750" t="s">
        <v>402</v>
      </c>
      <c r="B6750" t="s">
        <v>401</v>
      </c>
      <c r="C6750">
        <f>INDEX(Categories!C:C,MATCH(D6750,Categories!D:D,0))</f>
        <v>11</v>
      </c>
      <c r="D6750" s="88" t="s">
        <v>601</v>
      </c>
      <c r="E6750">
        <v>0</v>
      </c>
    </row>
    <row r="6751" spans="1:5" x14ac:dyDescent="0.4">
      <c r="A6751" t="s">
        <v>402</v>
      </c>
      <c r="B6751" t="s">
        <v>401</v>
      </c>
      <c r="C6751">
        <f>INDEX(Categories!C:C,MATCH(D6751,Categories!D:D,0))</f>
        <v>12</v>
      </c>
      <c r="D6751" s="88" t="s">
        <v>602</v>
      </c>
      <c r="E6751">
        <v>0</v>
      </c>
    </row>
    <row r="6752" spans="1:5" x14ac:dyDescent="0.4">
      <c r="A6752" t="s">
        <v>402</v>
      </c>
      <c r="B6752" t="s">
        <v>401</v>
      </c>
      <c r="C6752">
        <f>INDEX(Categories!C:C,MATCH(D6752,Categories!D:D,0))</f>
        <v>13</v>
      </c>
      <c r="D6752" s="88" t="s">
        <v>604</v>
      </c>
      <c r="E6752">
        <v>0</v>
      </c>
    </row>
    <row r="6753" spans="1:5" x14ac:dyDescent="0.4">
      <c r="A6753" t="s">
        <v>402</v>
      </c>
      <c r="B6753" t="s">
        <v>401</v>
      </c>
      <c r="C6753">
        <f>INDEX(Categories!C:C,MATCH(D6753,Categories!D:D,0))</f>
        <v>14</v>
      </c>
      <c r="D6753" s="88" t="s">
        <v>41</v>
      </c>
      <c r="E6753">
        <v>0</v>
      </c>
    </row>
    <row r="6754" spans="1:5" x14ac:dyDescent="0.4">
      <c r="A6754" t="s">
        <v>402</v>
      </c>
      <c r="B6754" t="s">
        <v>401</v>
      </c>
      <c r="C6754">
        <f>INDEX(Categories!C:C,MATCH(D6754,Categories!D:D,0))</f>
        <v>19</v>
      </c>
      <c r="D6754" s="88" t="s">
        <v>48</v>
      </c>
      <c r="E6754">
        <v>0</v>
      </c>
    </row>
    <row r="6755" spans="1:5" x14ac:dyDescent="0.4">
      <c r="A6755" t="s">
        <v>402</v>
      </c>
      <c r="B6755" t="s">
        <v>401</v>
      </c>
      <c r="C6755">
        <f>INDEX(Categories!C:C,MATCH(D6755,Categories!D:D,0))</f>
        <v>26</v>
      </c>
      <c r="D6755" s="88" t="s">
        <v>57</v>
      </c>
      <c r="E6755">
        <v>0</v>
      </c>
    </row>
    <row r="6756" spans="1:5" x14ac:dyDescent="0.4">
      <c r="A6756" t="s">
        <v>402</v>
      </c>
      <c r="B6756" t="s">
        <v>401</v>
      </c>
      <c r="C6756">
        <f>INDEX(Categories!C:C,MATCH(D6756,Categories!D:D,0))</f>
        <v>27</v>
      </c>
      <c r="D6756" s="88" t="s">
        <v>58</v>
      </c>
      <c r="E6756">
        <v>0</v>
      </c>
    </row>
    <row r="6757" spans="1:5" x14ac:dyDescent="0.4">
      <c r="A6757" t="s">
        <v>402</v>
      </c>
      <c r="B6757" t="s">
        <v>401</v>
      </c>
      <c r="C6757">
        <f>INDEX(Categories!C:C,MATCH(D6757,Categories!D:D,0))</f>
        <v>28</v>
      </c>
      <c r="D6757" s="88" t="s">
        <v>59</v>
      </c>
      <c r="E6757">
        <v>0</v>
      </c>
    </row>
    <row r="6758" spans="1:5" x14ac:dyDescent="0.4">
      <c r="A6758" t="s">
        <v>402</v>
      </c>
      <c r="B6758" t="s">
        <v>401</v>
      </c>
      <c r="C6758">
        <f>INDEX(Categories!C:C,MATCH(D6758,Categories!D:D,0))</f>
        <v>29</v>
      </c>
      <c r="D6758" s="88" t="s">
        <v>92</v>
      </c>
      <c r="E6758">
        <v>25000</v>
      </c>
    </row>
    <row r="6759" spans="1:5" x14ac:dyDescent="0.4">
      <c r="A6759" t="s">
        <v>905</v>
      </c>
      <c r="B6759" t="s">
        <v>906</v>
      </c>
      <c r="C6759">
        <f>INDEX(Categories!C:C,MATCH(D6759,Categories!D:D,0))</f>
        <v>1</v>
      </c>
      <c r="D6759" s="88" t="s">
        <v>595</v>
      </c>
      <c r="E6759">
        <v>0</v>
      </c>
    </row>
    <row r="6760" spans="1:5" x14ac:dyDescent="0.4">
      <c r="A6760" t="s">
        <v>905</v>
      </c>
      <c r="B6760" t="s">
        <v>906</v>
      </c>
      <c r="C6760">
        <f>INDEX(Categories!C:C,MATCH(D6760,Categories!D:D,0))</f>
        <v>2</v>
      </c>
      <c r="D6760" s="88" t="s">
        <v>597</v>
      </c>
      <c r="E6760">
        <v>0</v>
      </c>
    </row>
    <row r="6761" spans="1:5" x14ac:dyDescent="0.4">
      <c r="A6761" t="s">
        <v>905</v>
      </c>
      <c r="B6761" t="s">
        <v>906</v>
      </c>
      <c r="C6761">
        <f>INDEX(Categories!C:C,MATCH(D6761,Categories!D:D,0))</f>
        <v>3</v>
      </c>
      <c r="D6761" s="88" t="s">
        <v>30</v>
      </c>
      <c r="E6761">
        <v>0</v>
      </c>
    </row>
    <row r="6762" spans="1:5" x14ac:dyDescent="0.4">
      <c r="A6762" t="s">
        <v>905</v>
      </c>
      <c r="B6762" t="s">
        <v>906</v>
      </c>
      <c r="C6762">
        <f>INDEX(Categories!C:C,MATCH(D6762,Categories!D:D,0))</f>
        <v>4</v>
      </c>
      <c r="D6762" s="88" t="s">
        <v>31</v>
      </c>
      <c r="E6762">
        <v>0</v>
      </c>
    </row>
    <row r="6763" spans="1:5" x14ac:dyDescent="0.4">
      <c r="A6763" t="s">
        <v>905</v>
      </c>
      <c r="B6763" t="s">
        <v>906</v>
      </c>
      <c r="C6763">
        <f>INDEX(Categories!C:C,MATCH(D6763,Categories!D:D,0))</f>
        <v>6</v>
      </c>
      <c r="D6763" s="88" t="s">
        <v>34</v>
      </c>
      <c r="E6763">
        <v>0</v>
      </c>
    </row>
    <row r="6764" spans="1:5" x14ac:dyDescent="0.4">
      <c r="A6764" t="s">
        <v>905</v>
      </c>
      <c r="B6764" t="s">
        <v>906</v>
      </c>
      <c r="C6764">
        <f>INDEX(Categories!C:C,MATCH(D6764,Categories!D:D,0))</f>
        <v>7</v>
      </c>
      <c r="D6764" s="88" t="s">
        <v>35</v>
      </c>
      <c r="E6764">
        <v>0</v>
      </c>
    </row>
    <row r="6765" spans="1:5" x14ac:dyDescent="0.4">
      <c r="A6765" t="s">
        <v>905</v>
      </c>
      <c r="B6765" t="s">
        <v>906</v>
      </c>
      <c r="C6765">
        <f>INDEX(Categories!C:C,MATCH(D6765,Categories!D:D,0))</f>
        <v>10</v>
      </c>
      <c r="D6765" s="88" t="s">
        <v>38</v>
      </c>
      <c r="E6765">
        <v>0</v>
      </c>
    </row>
    <row r="6766" spans="1:5" x14ac:dyDescent="0.4">
      <c r="A6766" t="s">
        <v>905</v>
      </c>
      <c r="B6766" t="s">
        <v>906</v>
      </c>
      <c r="C6766">
        <f>INDEX(Categories!C:C,MATCH(D6766,Categories!D:D,0))</f>
        <v>15</v>
      </c>
      <c r="D6766" s="88" t="s">
        <v>42</v>
      </c>
      <c r="E6766">
        <v>0</v>
      </c>
    </row>
    <row r="6767" spans="1:5" x14ac:dyDescent="0.4">
      <c r="A6767" t="s">
        <v>905</v>
      </c>
      <c r="B6767" t="s">
        <v>906</v>
      </c>
      <c r="C6767">
        <f>INDEX(Categories!C:C,MATCH(D6767,Categories!D:D,0))</f>
        <v>16</v>
      </c>
      <c r="D6767" s="88" t="s">
        <v>45</v>
      </c>
      <c r="E6767">
        <v>0</v>
      </c>
    </row>
    <row r="6768" spans="1:5" x14ac:dyDescent="0.4">
      <c r="A6768" t="s">
        <v>905</v>
      </c>
      <c r="B6768" t="s">
        <v>906</v>
      </c>
      <c r="C6768">
        <f>INDEX(Categories!C:C,MATCH(D6768,Categories!D:D,0))</f>
        <v>17</v>
      </c>
      <c r="D6768" s="88" t="s">
        <v>46</v>
      </c>
      <c r="E6768">
        <v>0</v>
      </c>
    </row>
    <row r="6769" spans="1:5" x14ac:dyDescent="0.4">
      <c r="A6769" t="s">
        <v>905</v>
      </c>
      <c r="B6769" t="s">
        <v>906</v>
      </c>
      <c r="C6769">
        <f>INDEX(Categories!C:C,MATCH(D6769,Categories!D:D,0))</f>
        <v>18</v>
      </c>
      <c r="D6769" s="88" t="s">
        <v>47</v>
      </c>
      <c r="E6769">
        <v>0</v>
      </c>
    </row>
    <row r="6770" spans="1:5" x14ac:dyDescent="0.4">
      <c r="A6770" t="s">
        <v>905</v>
      </c>
      <c r="B6770" t="s">
        <v>906</v>
      </c>
      <c r="C6770">
        <f>INDEX(Categories!C:C,MATCH(D6770,Categories!D:D,0))</f>
        <v>20</v>
      </c>
      <c r="D6770" s="88" t="s">
        <v>49</v>
      </c>
      <c r="E6770">
        <v>0</v>
      </c>
    </row>
    <row r="6771" spans="1:5" x14ac:dyDescent="0.4">
      <c r="A6771" t="s">
        <v>905</v>
      </c>
      <c r="B6771" t="s">
        <v>906</v>
      </c>
      <c r="C6771">
        <f>INDEX(Categories!C:C,MATCH(D6771,Categories!D:D,0))</f>
        <v>21</v>
      </c>
      <c r="D6771" s="88" t="s">
        <v>50</v>
      </c>
      <c r="E6771">
        <v>0</v>
      </c>
    </row>
    <row r="6772" spans="1:5" x14ac:dyDescent="0.4">
      <c r="A6772" t="s">
        <v>905</v>
      </c>
      <c r="B6772" t="s">
        <v>906</v>
      </c>
      <c r="C6772">
        <f>INDEX(Categories!C:C,MATCH(D6772,Categories!D:D,0))</f>
        <v>22</v>
      </c>
      <c r="D6772" s="88" t="s">
        <v>51</v>
      </c>
      <c r="E6772">
        <v>0</v>
      </c>
    </row>
    <row r="6773" spans="1:5" x14ac:dyDescent="0.4">
      <c r="A6773" t="s">
        <v>905</v>
      </c>
      <c r="B6773" t="s">
        <v>906</v>
      </c>
      <c r="C6773">
        <f>INDEX(Categories!C:C,MATCH(D6773,Categories!D:D,0))</f>
        <v>23</v>
      </c>
      <c r="D6773" s="88" t="s">
        <v>52</v>
      </c>
      <c r="E6773">
        <v>0</v>
      </c>
    </row>
    <row r="6774" spans="1:5" x14ac:dyDescent="0.4">
      <c r="A6774" t="s">
        <v>905</v>
      </c>
      <c r="B6774" t="s">
        <v>906</v>
      </c>
      <c r="C6774">
        <f>INDEX(Categories!C:C,MATCH(D6774,Categories!D:D,0))</f>
        <v>24</v>
      </c>
      <c r="D6774" s="88" t="s">
        <v>53</v>
      </c>
      <c r="E6774">
        <v>0</v>
      </c>
    </row>
    <row r="6775" spans="1:5" x14ac:dyDescent="0.4">
      <c r="A6775" t="s">
        <v>905</v>
      </c>
      <c r="B6775" t="s">
        <v>906</v>
      </c>
      <c r="C6775">
        <f>INDEX(Categories!C:C,MATCH(D6775,Categories!D:D,0))</f>
        <v>25</v>
      </c>
      <c r="D6775" s="88" t="s">
        <v>56</v>
      </c>
      <c r="E6775">
        <v>0</v>
      </c>
    </row>
    <row r="6776" spans="1:5" x14ac:dyDescent="0.4">
      <c r="A6776" t="s">
        <v>905</v>
      </c>
      <c r="B6776" t="s">
        <v>906</v>
      </c>
      <c r="C6776">
        <f>INDEX(Categories!C:C,MATCH(D6776,Categories!D:D,0))</f>
        <v>5</v>
      </c>
      <c r="D6776" s="88" t="s">
        <v>32</v>
      </c>
      <c r="E6776">
        <v>0</v>
      </c>
    </row>
    <row r="6777" spans="1:5" x14ac:dyDescent="0.4">
      <c r="A6777" t="s">
        <v>905</v>
      </c>
      <c r="B6777" t="s">
        <v>906</v>
      </c>
      <c r="C6777">
        <f>INDEX(Categories!C:C,MATCH(D6777,Categories!D:D,0))</f>
        <v>8</v>
      </c>
      <c r="D6777" s="88" t="s">
        <v>36</v>
      </c>
      <c r="E6777">
        <v>0</v>
      </c>
    </row>
    <row r="6778" spans="1:5" x14ac:dyDescent="0.4">
      <c r="A6778" t="s">
        <v>905</v>
      </c>
      <c r="B6778" t="s">
        <v>906</v>
      </c>
      <c r="C6778">
        <f>INDEX(Categories!C:C,MATCH(D6778,Categories!D:D,0))</f>
        <v>9</v>
      </c>
      <c r="D6778" s="88" t="s">
        <v>37</v>
      </c>
      <c r="E6778">
        <v>0</v>
      </c>
    </row>
    <row r="6779" spans="1:5" x14ac:dyDescent="0.4">
      <c r="A6779" t="s">
        <v>905</v>
      </c>
      <c r="B6779" t="s">
        <v>906</v>
      </c>
      <c r="C6779">
        <f>INDEX(Categories!C:C,MATCH(D6779,Categories!D:D,0))</f>
        <v>11</v>
      </c>
      <c r="D6779" s="88" t="s">
        <v>601</v>
      </c>
      <c r="E6779">
        <v>0</v>
      </c>
    </row>
    <row r="6780" spans="1:5" x14ac:dyDescent="0.4">
      <c r="A6780" t="s">
        <v>905</v>
      </c>
      <c r="B6780" t="s">
        <v>906</v>
      </c>
      <c r="C6780">
        <f>INDEX(Categories!C:C,MATCH(D6780,Categories!D:D,0))</f>
        <v>12</v>
      </c>
      <c r="D6780" s="88" t="s">
        <v>602</v>
      </c>
      <c r="E6780">
        <v>0</v>
      </c>
    </row>
    <row r="6781" spans="1:5" x14ac:dyDescent="0.4">
      <c r="A6781" t="s">
        <v>905</v>
      </c>
      <c r="B6781" t="s">
        <v>906</v>
      </c>
      <c r="C6781">
        <f>INDEX(Categories!C:C,MATCH(D6781,Categories!D:D,0))</f>
        <v>13</v>
      </c>
      <c r="D6781" s="88" t="s">
        <v>604</v>
      </c>
      <c r="E6781">
        <v>0</v>
      </c>
    </row>
    <row r="6782" spans="1:5" x14ac:dyDescent="0.4">
      <c r="A6782" t="s">
        <v>905</v>
      </c>
      <c r="B6782" t="s">
        <v>906</v>
      </c>
      <c r="C6782">
        <f>INDEX(Categories!C:C,MATCH(D6782,Categories!D:D,0))</f>
        <v>14</v>
      </c>
      <c r="D6782" s="88" t="s">
        <v>41</v>
      </c>
      <c r="E6782">
        <v>0</v>
      </c>
    </row>
    <row r="6783" spans="1:5" x14ac:dyDescent="0.4">
      <c r="A6783" t="s">
        <v>905</v>
      </c>
      <c r="B6783" t="s">
        <v>906</v>
      </c>
      <c r="C6783">
        <f>INDEX(Categories!C:C,MATCH(D6783,Categories!D:D,0))</f>
        <v>19</v>
      </c>
      <c r="D6783" s="88" t="s">
        <v>48</v>
      </c>
      <c r="E6783">
        <v>0</v>
      </c>
    </row>
    <row r="6784" spans="1:5" x14ac:dyDescent="0.4">
      <c r="A6784" t="s">
        <v>905</v>
      </c>
      <c r="B6784" t="s">
        <v>906</v>
      </c>
      <c r="C6784">
        <f>INDEX(Categories!C:C,MATCH(D6784,Categories!D:D,0))</f>
        <v>26</v>
      </c>
      <c r="D6784" s="88" t="s">
        <v>57</v>
      </c>
      <c r="E6784">
        <v>0</v>
      </c>
    </row>
    <row r="6785" spans="1:5" x14ac:dyDescent="0.4">
      <c r="A6785" t="s">
        <v>905</v>
      </c>
      <c r="B6785" t="s">
        <v>906</v>
      </c>
      <c r="C6785">
        <f>INDEX(Categories!C:C,MATCH(D6785,Categories!D:D,0))</f>
        <v>27</v>
      </c>
      <c r="D6785" s="88" t="s">
        <v>58</v>
      </c>
      <c r="E6785">
        <v>0</v>
      </c>
    </row>
    <row r="6786" spans="1:5" x14ac:dyDescent="0.4">
      <c r="A6786" t="s">
        <v>905</v>
      </c>
      <c r="B6786" t="s">
        <v>906</v>
      </c>
      <c r="C6786">
        <f>INDEX(Categories!C:C,MATCH(D6786,Categories!D:D,0))</f>
        <v>28</v>
      </c>
      <c r="D6786" s="88" t="s">
        <v>59</v>
      </c>
      <c r="E6786">
        <v>0</v>
      </c>
    </row>
    <row r="6787" spans="1:5" x14ac:dyDescent="0.4">
      <c r="A6787" t="s">
        <v>905</v>
      </c>
      <c r="B6787" t="s">
        <v>906</v>
      </c>
      <c r="C6787">
        <f>INDEX(Categories!C:C,MATCH(D6787,Categories!D:D,0))</f>
        <v>29</v>
      </c>
      <c r="D6787" s="88" t="s">
        <v>92</v>
      </c>
      <c r="E6787">
        <v>0</v>
      </c>
    </row>
    <row r="6788" spans="1:5" x14ac:dyDescent="0.4">
      <c r="A6788" t="s">
        <v>907</v>
      </c>
      <c r="B6788" t="s">
        <v>908</v>
      </c>
      <c r="C6788">
        <f>INDEX(Categories!C:C,MATCH(D6788,Categories!D:D,0))</f>
        <v>1</v>
      </c>
      <c r="D6788" s="88" t="s">
        <v>595</v>
      </c>
      <c r="E6788">
        <v>0</v>
      </c>
    </row>
    <row r="6789" spans="1:5" x14ac:dyDescent="0.4">
      <c r="A6789" t="s">
        <v>907</v>
      </c>
      <c r="B6789" t="s">
        <v>908</v>
      </c>
      <c r="C6789">
        <f>INDEX(Categories!C:C,MATCH(D6789,Categories!D:D,0))</f>
        <v>2</v>
      </c>
      <c r="D6789" s="88" t="s">
        <v>597</v>
      </c>
      <c r="E6789">
        <v>0</v>
      </c>
    </row>
    <row r="6790" spans="1:5" x14ac:dyDescent="0.4">
      <c r="A6790" t="s">
        <v>907</v>
      </c>
      <c r="B6790" t="s">
        <v>908</v>
      </c>
      <c r="C6790">
        <f>INDEX(Categories!C:C,MATCH(D6790,Categories!D:D,0))</f>
        <v>3</v>
      </c>
      <c r="D6790" s="88" t="s">
        <v>30</v>
      </c>
      <c r="E6790">
        <v>0</v>
      </c>
    </row>
    <row r="6791" spans="1:5" x14ac:dyDescent="0.4">
      <c r="A6791" t="s">
        <v>907</v>
      </c>
      <c r="B6791" t="s">
        <v>908</v>
      </c>
      <c r="C6791">
        <f>INDEX(Categories!C:C,MATCH(D6791,Categories!D:D,0))</f>
        <v>4</v>
      </c>
      <c r="D6791" s="88" t="s">
        <v>31</v>
      </c>
      <c r="E6791">
        <v>0</v>
      </c>
    </row>
    <row r="6792" spans="1:5" x14ac:dyDescent="0.4">
      <c r="A6792" t="s">
        <v>907</v>
      </c>
      <c r="B6792" t="s">
        <v>908</v>
      </c>
      <c r="C6792">
        <f>INDEX(Categories!C:C,MATCH(D6792,Categories!D:D,0))</f>
        <v>6</v>
      </c>
      <c r="D6792" s="88" t="s">
        <v>34</v>
      </c>
      <c r="E6792">
        <v>0</v>
      </c>
    </row>
    <row r="6793" spans="1:5" x14ac:dyDescent="0.4">
      <c r="A6793" t="s">
        <v>907</v>
      </c>
      <c r="B6793" t="s">
        <v>908</v>
      </c>
      <c r="C6793">
        <f>INDEX(Categories!C:C,MATCH(D6793,Categories!D:D,0))</f>
        <v>7</v>
      </c>
      <c r="D6793" s="88" t="s">
        <v>35</v>
      </c>
      <c r="E6793">
        <v>0</v>
      </c>
    </row>
    <row r="6794" spans="1:5" x14ac:dyDescent="0.4">
      <c r="A6794" t="s">
        <v>907</v>
      </c>
      <c r="B6794" t="s">
        <v>908</v>
      </c>
      <c r="C6794">
        <f>INDEX(Categories!C:C,MATCH(D6794,Categories!D:D,0))</f>
        <v>10</v>
      </c>
      <c r="D6794" s="88" t="s">
        <v>38</v>
      </c>
      <c r="E6794">
        <v>0</v>
      </c>
    </row>
    <row r="6795" spans="1:5" x14ac:dyDescent="0.4">
      <c r="A6795" t="s">
        <v>907</v>
      </c>
      <c r="B6795" t="s">
        <v>908</v>
      </c>
      <c r="C6795">
        <f>INDEX(Categories!C:C,MATCH(D6795,Categories!D:D,0))</f>
        <v>15</v>
      </c>
      <c r="D6795" s="88" t="s">
        <v>42</v>
      </c>
      <c r="E6795">
        <v>0</v>
      </c>
    </row>
    <row r="6796" spans="1:5" x14ac:dyDescent="0.4">
      <c r="A6796" t="s">
        <v>907</v>
      </c>
      <c r="B6796" t="s">
        <v>908</v>
      </c>
      <c r="C6796">
        <f>INDEX(Categories!C:C,MATCH(D6796,Categories!D:D,0))</f>
        <v>16</v>
      </c>
      <c r="D6796" s="88" t="s">
        <v>45</v>
      </c>
      <c r="E6796">
        <v>0</v>
      </c>
    </row>
    <row r="6797" spans="1:5" x14ac:dyDescent="0.4">
      <c r="A6797" t="s">
        <v>907</v>
      </c>
      <c r="B6797" t="s">
        <v>908</v>
      </c>
      <c r="C6797">
        <f>INDEX(Categories!C:C,MATCH(D6797,Categories!D:D,0))</f>
        <v>17</v>
      </c>
      <c r="D6797" s="88" t="s">
        <v>46</v>
      </c>
      <c r="E6797">
        <v>0</v>
      </c>
    </row>
    <row r="6798" spans="1:5" x14ac:dyDescent="0.4">
      <c r="A6798" t="s">
        <v>907</v>
      </c>
      <c r="B6798" t="s">
        <v>908</v>
      </c>
      <c r="C6798">
        <f>INDEX(Categories!C:C,MATCH(D6798,Categories!D:D,0))</f>
        <v>18</v>
      </c>
      <c r="D6798" s="88" t="s">
        <v>47</v>
      </c>
      <c r="E6798">
        <v>0</v>
      </c>
    </row>
    <row r="6799" spans="1:5" x14ac:dyDescent="0.4">
      <c r="A6799" t="s">
        <v>907</v>
      </c>
      <c r="B6799" t="s">
        <v>908</v>
      </c>
      <c r="C6799">
        <f>INDEX(Categories!C:C,MATCH(D6799,Categories!D:D,0))</f>
        <v>20</v>
      </c>
      <c r="D6799" s="88" t="s">
        <v>49</v>
      </c>
      <c r="E6799">
        <v>0</v>
      </c>
    </row>
    <row r="6800" spans="1:5" x14ac:dyDescent="0.4">
      <c r="A6800" t="s">
        <v>907</v>
      </c>
      <c r="B6800" t="s">
        <v>908</v>
      </c>
      <c r="C6800">
        <f>INDEX(Categories!C:C,MATCH(D6800,Categories!D:D,0))</f>
        <v>21</v>
      </c>
      <c r="D6800" s="88" t="s">
        <v>50</v>
      </c>
      <c r="E6800">
        <v>0</v>
      </c>
    </row>
    <row r="6801" spans="1:5" x14ac:dyDescent="0.4">
      <c r="A6801" t="s">
        <v>907</v>
      </c>
      <c r="B6801" t="s">
        <v>908</v>
      </c>
      <c r="C6801">
        <f>INDEX(Categories!C:C,MATCH(D6801,Categories!D:D,0))</f>
        <v>22</v>
      </c>
      <c r="D6801" s="88" t="s">
        <v>51</v>
      </c>
      <c r="E6801">
        <v>0</v>
      </c>
    </row>
    <row r="6802" spans="1:5" x14ac:dyDescent="0.4">
      <c r="A6802" t="s">
        <v>907</v>
      </c>
      <c r="B6802" t="s">
        <v>908</v>
      </c>
      <c r="C6802">
        <f>INDEX(Categories!C:C,MATCH(D6802,Categories!D:D,0))</f>
        <v>23</v>
      </c>
      <c r="D6802" s="88" t="s">
        <v>52</v>
      </c>
      <c r="E6802">
        <v>0</v>
      </c>
    </row>
    <row r="6803" spans="1:5" x14ac:dyDescent="0.4">
      <c r="A6803" t="s">
        <v>907</v>
      </c>
      <c r="B6803" t="s">
        <v>908</v>
      </c>
      <c r="C6803">
        <f>INDEX(Categories!C:C,MATCH(D6803,Categories!D:D,0))</f>
        <v>24</v>
      </c>
      <c r="D6803" s="88" t="s">
        <v>53</v>
      </c>
      <c r="E6803">
        <v>0</v>
      </c>
    </row>
    <row r="6804" spans="1:5" x14ac:dyDescent="0.4">
      <c r="A6804" t="s">
        <v>907</v>
      </c>
      <c r="B6804" t="s">
        <v>908</v>
      </c>
      <c r="C6804">
        <f>INDEX(Categories!C:C,MATCH(D6804,Categories!D:D,0))</f>
        <v>25</v>
      </c>
      <c r="D6804" s="88" t="s">
        <v>56</v>
      </c>
      <c r="E6804">
        <v>0</v>
      </c>
    </row>
    <row r="6805" spans="1:5" x14ac:dyDescent="0.4">
      <c r="A6805" t="s">
        <v>907</v>
      </c>
      <c r="B6805" t="s">
        <v>908</v>
      </c>
      <c r="C6805">
        <f>INDEX(Categories!C:C,MATCH(D6805,Categories!D:D,0))</f>
        <v>5</v>
      </c>
      <c r="D6805" s="88" t="s">
        <v>32</v>
      </c>
      <c r="E6805">
        <v>0</v>
      </c>
    </row>
    <row r="6806" spans="1:5" x14ac:dyDescent="0.4">
      <c r="A6806" t="s">
        <v>907</v>
      </c>
      <c r="B6806" t="s">
        <v>908</v>
      </c>
      <c r="C6806">
        <f>INDEX(Categories!C:C,MATCH(D6806,Categories!D:D,0))</f>
        <v>8</v>
      </c>
      <c r="D6806" s="88" t="s">
        <v>36</v>
      </c>
      <c r="E6806">
        <v>0</v>
      </c>
    </row>
    <row r="6807" spans="1:5" x14ac:dyDescent="0.4">
      <c r="A6807" t="s">
        <v>907</v>
      </c>
      <c r="B6807" t="s">
        <v>908</v>
      </c>
      <c r="C6807">
        <f>INDEX(Categories!C:C,MATCH(D6807,Categories!D:D,0))</f>
        <v>9</v>
      </c>
      <c r="D6807" s="88" t="s">
        <v>37</v>
      </c>
      <c r="E6807">
        <v>0</v>
      </c>
    </row>
    <row r="6808" spans="1:5" x14ac:dyDescent="0.4">
      <c r="A6808" t="s">
        <v>907</v>
      </c>
      <c r="B6808" t="s">
        <v>908</v>
      </c>
      <c r="C6808">
        <f>INDEX(Categories!C:C,MATCH(D6808,Categories!D:D,0))</f>
        <v>11</v>
      </c>
      <c r="D6808" s="88" t="s">
        <v>601</v>
      </c>
      <c r="E6808">
        <v>0</v>
      </c>
    </row>
    <row r="6809" spans="1:5" x14ac:dyDescent="0.4">
      <c r="A6809" t="s">
        <v>907</v>
      </c>
      <c r="B6809" t="s">
        <v>908</v>
      </c>
      <c r="C6809">
        <f>INDEX(Categories!C:C,MATCH(D6809,Categories!D:D,0))</f>
        <v>12</v>
      </c>
      <c r="D6809" s="88" t="s">
        <v>602</v>
      </c>
      <c r="E6809">
        <v>0</v>
      </c>
    </row>
    <row r="6810" spans="1:5" x14ac:dyDescent="0.4">
      <c r="A6810" t="s">
        <v>907</v>
      </c>
      <c r="B6810" t="s">
        <v>908</v>
      </c>
      <c r="C6810">
        <f>INDEX(Categories!C:C,MATCH(D6810,Categories!D:D,0))</f>
        <v>13</v>
      </c>
      <c r="D6810" s="88" t="s">
        <v>604</v>
      </c>
      <c r="E6810">
        <v>0</v>
      </c>
    </row>
    <row r="6811" spans="1:5" x14ac:dyDescent="0.4">
      <c r="A6811" t="s">
        <v>907</v>
      </c>
      <c r="B6811" t="s">
        <v>908</v>
      </c>
      <c r="C6811">
        <f>INDEX(Categories!C:C,MATCH(D6811,Categories!D:D,0))</f>
        <v>14</v>
      </c>
      <c r="D6811" s="88" t="s">
        <v>41</v>
      </c>
      <c r="E6811">
        <v>0</v>
      </c>
    </row>
    <row r="6812" spans="1:5" x14ac:dyDescent="0.4">
      <c r="A6812" t="s">
        <v>907</v>
      </c>
      <c r="B6812" t="s">
        <v>908</v>
      </c>
      <c r="C6812">
        <f>INDEX(Categories!C:C,MATCH(D6812,Categories!D:D,0))</f>
        <v>19</v>
      </c>
      <c r="D6812" s="88" t="s">
        <v>48</v>
      </c>
      <c r="E6812">
        <v>0</v>
      </c>
    </row>
    <row r="6813" spans="1:5" x14ac:dyDescent="0.4">
      <c r="A6813" t="s">
        <v>907</v>
      </c>
      <c r="B6813" t="s">
        <v>908</v>
      </c>
      <c r="C6813">
        <f>INDEX(Categories!C:C,MATCH(D6813,Categories!D:D,0))</f>
        <v>26</v>
      </c>
      <c r="D6813" s="88" t="s">
        <v>57</v>
      </c>
      <c r="E6813">
        <v>0</v>
      </c>
    </row>
    <row r="6814" spans="1:5" x14ac:dyDescent="0.4">
      <c r="A6814" t="s">
        <v>907</v>
      </c>
      <c r="B6814" t="s">
        <v>908</v>
      </c>
      <c r="C6814">
        <f>INDEX(Categories!C:C,MATCH(D6814,Categories!D:D,0))</f>
        <v>27</v>
      </c>
      <c r="D6814" s="88" t="s">
        <v>58</v>
      </c>
      <c r="E6814">
        <v>0</v>
      </c>
    </row>
    <row r="6815" spans="1:5" x14ac:dyDescent="0.4">
      <c r="A6815" t="s">
        <v>907</v>
      </c>
      <c r="B6815" t="s">
        <v>908</v>
      </c>
      <c r="C6815">
        <f>INDEX(Categories!C:C,MATCH(D6815,Categories!D:D,0))</f>
        <v>28</v>
      </c>
      <c r="D6815" s="88" t="s">
        <v>59</v>
      </c>
      <c r="E6815">
        <v>0</v>
      </c>
    </row>
    <row r="6816" spans="1:5" x14ac:dyDescent="0.4">
      <c r="A6816" t="s">
        <v>907</v>
      </c>
      <c r="B6816" t="s">
        <v>908</v>
      </c>
      <c r="C6816">
        <f>INDEX(Categories!C:C,MATCH(D6816,Categories!D:D,0))</f>
        <v>29</v>
      </c>
      <c r="D6816" s="88" t="s">
        <v>92</v>
      </c>
      <c r="E6816">
        <v>0</v>
      </c>
    </row>
    <row r="6817" spans="1:5" x14ac:dyDescent="0.4">
      <c r="A6817" t="s">
        <v>405</v>
      </c>
      <c r="B6817" t="s">
        <v>404</v>
      </c>
      <c r="C6817">
        <f>INDEX(Categories!C:C,MATCH(D6817,Categories!D:D,0))</f>
        <v>1</v>
      </c>
      <c r="D6817" s="88" t="s">
        <v>595</v>
      </c>
      <c r="E6817">
        <v>230100</v>
      </c>
    </row>
    <row r="6818" spans="1:5" x14ac:dyDescent="0.4">
      <c r="A6818" t="s">
        <v>405</v>
      </c>
      <c r="B6818" t="s">
        <v>404</v>
      </c>
      <c r="C6818">
        <f>INDEX(Categories!C:C,MATCH(D6818,Categories!D:D,0))</f>
        <v>2</v>
      </c>
      <c r="D6818" s="88" t="s">
        <v>597</v>
      </c>
      <c r="E6818">
        <v>800</v>
      </c>
    </row>
    <row r="6819" spans="1:5" x14ac:dyDescent="0.4">
      <c r="A6819" t="s">
        <v>405</v>
      </c>
      <c r="B6819" t="s">
        <v>404</v>
      </c>
      <c r="C6819">
        <f>INDEX(Categories!C:C,MATCH(D6819,Categories!D:D,0))</f>
        <v>3</v>
      </c>
      <c r="D6819" s="88" t="s">
        <v>30</v>
      </c>
      <c r="E6819">
        <v>0</v>
      </c>
    </row>
    <row r="6820" spans="1:5" x14ac:dyDescent="0.4">
      <c r="A6820" t="s">
        <v>405</v>
      </c>
      <c r="B6820" t="s">
        <v>404</v>
      </c>
      <c r="C6820">
        <f>INDEX(Categories!C:C,MATCH(D6820,Categories!D:D,0))</f>
        <v>4</v>
      </c>
      <c r="D6820" s="88" t="s">
        <v>31</v>
      </c>
      <c r="E6820">
        <v>2500</v>
      </c>
    </row>
    <row r="6821" spans="1:5" x14ac:dyDescent="0.4">
      <c r="A6821" t="s">
        <v>405</v>
      </c>
      <c r="B6821" t="s">
        <v>404</v>
      </c>
      <c r="C6821">
        <f>INDEX(Categories!C:C,MATCH(D6821,Categories!D:D,0))</f>
        <v>6</v>
      </c>
      <c r="D6821" s="88" t="s">
        <v>34</v>
      </c>
      <c r="E6821">
        <v>8500</v>
      </c>
    </row>
    <row r="6822" spans="1:5" x14ac:dyDescent="0.4">
      <c r="A6822" t="s">
        <v>405</v>
      </c>
      <c r="B6822" t="s">
        <v>404</v>
      </c>
      <c r="C6822">
        <f>INDEX(Categories!C:C,MATCH(D6822,Categories!D:D,0))</f>
        <v>7</v>
      </c>
      <c r="D6822" s="88" t="s">
        <v>35</v>
      </c>
      <c r="E6822">
        <v>15000</v>
      </c>
    </row>
    <row r="6823" spans="1:5" x14ac:dyDescent="0.4">
      <c r="A6823" t="s">
        <v>405</v>
      </c>
      <c r="B6823" t="s">
        <v>404</v>
      </c>
      <c r="C6823">
        <f>INDEX(Categories!C:C,MATCH(D6823,Categories!D:D,0))</f>
        <v>10</v>
      </c>
      <c r="D6823" s="88" t="s">
        <v>38</v>
      </c>
      <c r="E6823">
        <v>158000</v>
      </c>
    </row>
    <row r="6824" spans="1:5" x14ac:dyDescent="0.4">
      <c r="A6824" t="s">
        <v>405</v>
      </c>
      <c r="B6824" t="s">
        <v>404</v>
      </c>
      <c r="C6824">
        <f>INDEX(Categories!C:C,MATCH(D6824,Categories!D:D,0))</f>
        <v>15</v>
      </c>
      <c r="D6824" s="88" t="s">
        <v>42</v>
      </c>
      <c r="E6824">
        <v>0</v>
      </c>
    </row>
    <row r="6825" spans="1:5" x14ac:dyDescent="0.4">
      <c r="A6825" t="s">
        <v>405</v>
      </c>
      <c r="B6825" t="s">
        <v>404</v>
      </c>
      <c r="C6825">
        <f>INDEX(Categories!C:C,MATCH(D6825,Categories!D:D,0))</f>
        <v>16</v>
      </c>
      <c r="D6825" s="88" t="s">
        <v>45</v>
      </c>
      <c r="E6825">
        <v>8500</v>
      </c>
    </row>
    <row r="6826" spans="1:5" x14ac:dyDescent="0.4">
      <c r="A6826" t="s">
        <v>405</v>
      </c>
      <c r="B6826" t="s">
        <v>404</v>
      </c>
      <c r="C6826">
        <f>INDEX(Categories!C:C,MATCH(D6826,Categories!D:D,0))</f>
        <v>17</v>
      </c>
      <c r="D6826" s="88" t="s">
        <v>46</v>
      </c>
      <c r="E6826">
        <v>0</v>
      </c>
    </row>
    <row r="6827" spans="1:5" x14ac:dyDescent="0.4">
      <c r="A6827" t="s">
        <v>405</v>
      </c>
      <c r="B6827" t="s">
        <v>404</v>
      </c>
      <c r="C6827">
        <f>INDEX(Categories!C:C,MATCH(D6827,Categories!D:D,0))</f>
        <v>18</v>
      </c>
      <c r="D6827" s="88" t="s">
        <v>47</v>
      </c>
      <c r="E6827">
        <v>0</v>
      </c>
    </row>
    <row r="6828" spans="1:5" x14ac:dyDescent="0.4">
      <c r="A6828" t="s">
        <v>405</v>
      </c>
      <c r="B6828" t="s">
        <v>404</v>
      </c>
      <c r="C6828">
        <f>INDEX(Categories!C:C,MATCH(D6828,Categories!D:D,0))</f>
        <v>20</v>
      </c>
      <c r="D6828" s="88" t="s">
        <v>49</v>
      </c>
      <c r="E6828">
        <v>0</v>
      </c>
    </row>
    <row r="6829" spans="1:5" x14ac:dyDescent="0.4">
      <c r="A6829" t="s">
        <v>405</v>
      </c>
      <c r="B6829" t="s">
        <v>404</v>
      </c>
      <c r="C6829">
        <f>INDEX(Categories!C:C,MATCH(D6829,Categories!D:D,0))</f>
        <v>21</v>
      </c>
      <c r="D6829" s="88" t="s">
        <v>50</v>
      </c>
      <c r="E6829">
        <v>0</v>
      </c>
    </row>
    <row r="6830" spans="1:5" x14ac:dyDescent="0.4">
      <c r="A6830" t="s">
        <v>405</v>
      </c>
      <c r="B6830" t="s">
        <v>404</v>
      </c>
      <c r="C6830">
        <f>INDEX(Categories!C:C,MATCH(D6830,Categories!D:D,0))</f>
        <v>22</v>
      </c>
      <c r="D6830" s="88" t="s">
        <v>51</v>
      </c>
      <c r="E6830">
        <v>10000</v>
      </c>
    </row>
    <row r="6831" spans="1:5" x14ac:dyDescent="0.4">
      <c r="A6831" t="s">
        <v>405</v>
      </c>
      <c r="B6831" t="s">
        <v>404</v>
      </c>
      <c r="C6831">
        <f>INDEX(Categories!C:C,MATCH(D6831,Categories!D:D,0))</f>
        <v>23</v>
      </c>
      <c r="D6831" s="88" t="s">
        <v>52</v>
      </c>
      <c r="E6831">
        <v>2500</v>
      </c>
    </row>
    <row r="6832" spans="1:5" x14ac:dyDescent="0.4">
      <c r="A6832" t="s">
        <v>405</v>
      </c>
      <c r="B6832" t="s">
        <v>404</v>
      </c>
      <c r="C6832">
        <f>INDEX(Categories!C:C,MATCH(D6832,Categories!D:D,0))</f>
        <v>24</v>
      </c>
      <c r="D6832" s="88" t="s">
        <v>53</v>
      </c>
      <c r="E6832">
        <v>0</v>
      </c>
    </row>
    <row r="6833" spans="1:5" x14ac:dyDescent="0.4">
      <c r="A6833" t="s">
        <v>405</v>
      </c>
      <c r="B6833" t="s">
        <v>404</v>
      </c>
      <c r="C6833">
        <f>INDEX(Categories!C:C,MATCH(D6833,Categories!D:D,0))</f>
        <v>25</v>
      </c>
      <c r="D6833" s="88" t="s">
        <v>56</v>
      </c>
      <c r="E6833">
        <v>0</v>
      </c>
    </row>
    <row r="6834" spans="1:5" x14ac:dyDescent="0.4">
      <c r="A6834" t="s">
        <v>405</v>
      </c>
      <c r="B6834" t="s">
        <v>404</v>
      </c>
      <c r="C6834">
        <f>INDEX(Categories!C:C,MATCH(D6834,Categories!D:D,0))</f>
        <v>5</v>
      </c>
      <c r="D6834" s="88" t="s">
        <v>32</v>
      </c>
      <c r="E6834">
        <v>45000</v>
      </c>
    </row>
    <row r="6835" spans="1:5" x14ac:dyDescent="0.4">
      <c r="A6835" t="s">
        <v>405</v>
      </c>
      <c r="B6835" t="s">
        <v>404</v>
      </c>
      <c r="C6835">
        <f>INDEX(Categories!C:C,MATCH(D6835,Categories!D:D,0))</f>
        <v>8</v>
      </c>
      <c r="D6835" s="88" t="s">
        <v>36</v>
      </c>
      <c r="E6835">
        <v>0</v>
      </c>
    </row>
    <row r="6836" spans="1:5" x14ac:dyDescent="0.4">
      <c r="A6836" t="s">
        <v>405</v>
      </c>
      <c r="B6836" t="s">
        <v>404</v>
      </c>
      <c r="C6836">
        <f>INDEX(Categories!C:C,MATCH(D6836,Categories!D:D,0))</f>
        <v>9</v>
      </c>
      <c r="D6836" s="88" t="s">
        <v>37</v>
      </c>
      <c r="E6836">
        <v>0</v>
      </c>
    </row>
    <row r="6837" spans="1:5" x14ac:dyDescent="0.4">
      <c r="A6837" t="s">
        <v>405</v>
      </c>
      <c r="B6837" t="s">
        <v>404</v>
      </c>
      <c r="C6837">
        <f>INDEX(Categories!C:C,MATCH(D6837,Categories!D:D,0))</f>
        <v>11</v>
      </c>
      <c r="D6837" s="88" t="s">
        <v>601</v>
      </c>
      <c r="E6837">
        <v>700000</v>
      </c>
    </row>
    <row r="6838" spans="1:5" x14ac:dyDescent="0.4">
      <c r="A6838" t="s">
        <v>405</v>
      </c>
      <c r="B6838" t="s">
        <v>404</v>
      </c>
      <c r="C6838">
        <f>INDEX(Categories!C:C,MATCH(D6838,Categories!D:D,0))</f>
        <v>12</v>
      </c>
      <c r="D6838" s="88" t="s">
        <v>602</v>
      </c>
      <c r="E6838">
        <v>0</v>
      </c>
    </row>
    <row r="6839" spans="1:5" x14ac:dyDescent="0.4">
      <c r="A6839" t="s">
        <v>405</v>
      </c>
      <c r="B6839" t="s">
        <v>404</v>
      </c>
      <c r="C6839">
        <f>INDEX(Categories!C:C,MATCH(D6839,Categories!D:D,0))</f>
        <v>13</v>
      </c>
      <c r="D6839" s="88" t="s">
        <v>604</v>
      </c>
      <c r="E6839">
        <v>0</v>
      </c>
    </row>
    <row r="6840" spans="1:5" x14ac:dyDescent="0.4">
      <c r="A6840" t="s">
        <v>405</v>
      </c>
      <c r="B6840" t="s">
        <v>404</v>
      </c>
      <c r="C6840">
        <f>INDEX(Categories!C:C,MATCH(D6840,Categories!D:D,0))</f>
        <v>14</v>
      </c>
      <c r="D6840" s="88" t="s">
        <v>41</v>
      </c>
      <c r="E6840">
        <v>0</v>
      </c>
    </row>
    <row r="6841" spans="1:5" x14ac:dyDescent="0.4">
      <c r="A6841" t="s">
        <v>405</v>
      </c>
      <c r="B6841" t="s">
        <v>404</v>
      </c>
      <c r="C6841">
        <f>INDEX(Categories!C:C,MATCH(D6841,Categories!D:D,0))</f>
        <v>19</v>
      </c>
      <c r="D6841" s="88" t="s">
        <v>48</v>
      </c>
      <c r="E6841">
        <v>0</v>
      </c>
    </row>
    <row r="6842" spans="1:5" x14ac:dyDescent="0.4">
      <c r="A6842" t="s">
        <v>405</v>
      </c>
      <c r="B6842" t="s">
        <v>404</v>
      </c>
      <c r="C6842">
        <f>INDEX(Categories!C:C,MATCH(D6842,Categories!D:D,0))</f>
        <v>26</v>
      </c>
      <c r="D6842" s="88" t="s">
        <v>57</v>
      </c>
      <c r="E6842">
        <v>0</v>
      </c>
    </row>
    <row r="6843" spans="1:5" x14ac:dyDescent="0.4">
      <c r="A6843" t="s">
        <v>405</v>
      </c>
      <c r="B6843" t="s">
        <v>404</v>
      </c>
      <c r="C6843">
        <f>INDEX(Categories!C:C,MATCH(D6843,Categories!D:D,0))</f>
        <v>27</v>
      </c>
      <c r="D6843" s="88" t="s">
        <v>58</v>
      </c>
      <c r="E6843">
        <v>0</v>
      </c>
    </row>
    <row r="6844" spans="1:5" x14ac:dyDescent="0.4">
      <c r="A6844" t="s">
        <v>405</v>
      </c>
      <c r="B6844" t="s">
        <v>404</v>
      </c>
      <c r="C6844">
        <f>INDEX(Categories!C:C,MATCH(D6844,Categories!D:D,0))</f>
        <v>28</v>
      </c>
      <c r="D6844" s="88" t="s">
        <v>59</v>
      </c>
      <c r="E6844">
        <v>0</v>
      </c>
    </row>
    <row r="6845" spans="1:5" x14ac:dyDescent="0.4">
      <c r="A6845" t="s">
        <v>405</v>
      </c>
      <c r="B6845" t="s">
        <v>404</v>
      </c>
      <c r="C6845">
        <f>INDEX(Categories!C:C,MATCH(D6845,Categories!D:D,0))</f>
        <v>29</v>
      </c>
      <c r="D6845" s="88" t="s">
        <v>92</v>
      </c>
      <c r="E6845">
        <v>46025</v>
      </c>
    </row>
    <row r="6846" spans="1:5" x14ac:dyDescent="0.4">
      <c r="A6846" t="s">
        <v>407</v>
      </c>
      <c r="B6846" t="s">
        <v>406</v>
      </c>
      <c r="C6846">
        <f>INDEX(Categories!C:C,MATCH(D6846,Categories!D:D,0))</f>
        <v>1</v>
      </c>
      <c r="D6846" s="88" t="s">
        <v>595</v>
      </c>
      <c r="E6846">
        <v>2624</v>
      </c>
    </row>
    <row r="6847" spans="1:5" x14ac:dyDescent="0.4">
      <c r="A6847" t="s">
        <v>407</v>
      </c>
      <c r="B6847" t="s">
        <v>406</v>
      </c>
      <c r="C6847">
        <f>INDEX(Categories!C:C,MATCH(D6847,Categories!D:D,0))</f>
        <v>2</v>
      </c>
      <c r="D6847" s="88" t="s">
        <v>597</v>
      </c>
      <c r="E6847">
        <v>0</v>
      </c>
    </row>
    <row r="6848" spans="1:5" x14ac:dyDescent="0.4">
      <c r="A6848" t="s">
        <v>407</v>
      </c>
      <c r="B6848" t="s">
        <v>406</v>
      </c>
      <c r="C6848">
        <f>INDEX(Categories!C:C,MATCH(D6848,Categories!D:D,0))</f>
        <v>3</v>
      </c>
      <c r="D6848" s="88" t="s">
        <v>30</v>
      </c>
      <c r="E6848">
        <v>0</v>
      </c>
    </row>
    <row r="6849" spans="1:5" x14ac:dyDescent="0.4">
      <c r="A6849" t="s">
        <v>407</v>
      </c>
      <c r="B6849" t="s">
        <v>406</v>
      </c>
      <c r="C6849">
        <f>INDEX(Categories!C:C,MATCH(D6849,Categories!D:D,0))</f>
        <v>4</v>
      </c>
      <c r="D6849" s="88" t="s">
        <v>31</v>
      </c>
      <c r="E6849">
        <v>200</v>
      </c>
    </row>
    <row r="6850" spans="1:5" x14ac:dyDescent="0.4">
      <c r="A6850" t="s">
        <v>407</v>
      </c>
      <c r="B6850" t="s">
        <v>406</v>
      </c>
      <c r="C6850">
        <f>INDEX(Categories!C:C,MATCH(D6850,Categories!D:D,0))</f>
        <v>6</v>
      </c>
      <c r="D6850" s="88" t="s">
        <v>34</v>
      </c>
      <c r="E6850">
        <v>0</v>
      </c>
    </row>
    <row r="6851" spans="1:5" x14ac:dyDescent="0.4">
      <c r="A6851" t="s">
        <v>407</v>
      </c>
      <c r="B6851" t="s">
        <v>406</v>
      </c>
      <c r="C6851">
        <f>INDEX(Categories!C:C,MATCH(D6851,Categories!D:D,0))</f>
        <v>7</v>
      </c>
      <c r="D6851" s="88" t="s">
        <v>35</v>
      </c>
      <c r="E6851">
        <v>130</v>
      </c>
    </row>
    <row r="6852" spans="1:5" x14ac:dyDescent="0.4">
      <c r="A6852" t="s">
        <v>407</v>
      </c>
      <c r="B6852" t="s">
        <v>406</v>
      </c>
      <c r="C6852">
        <f>INDEX(Categories!C:C,MATCH(D6852,Categories!D:D,0))</f>
        <v>10</v>
      </c>
      <c r="D6852" s="88" t="s">
        <v>38</v>
      </c>
      <c r="E6852">
        <v>426</v>
      </c>
    </row>
    <row r="6853" spans="1:5" x14ac:dyDescent="0.4">
      <c r="A6853" t="s">
        <v>407</v>
      </c>
      <c r="B6853" t="s">
        <v>406</v>
      </c>
      <c r="C6853">
        <f>INDEX(Categories!C:C,MATCH(D6853,Categories!D:D,0))</f>
        <v>15</v>
      </c>
      <c r="D6853" s="88" t="s">
        <v>42</v>
      </c>
      <c r="E6853">
        <v>0</v>
      </c>
    </row>
    <row r="6854" spans="1:5" x14ac:dyDescent="0.4">
      <c r="A6854" t="s">
        <v>407</v>
      </c>
      <c r="B6854" t="s">
        <v>406</v>
      </c>
      <c r="C6854">
        <f>INDEX(Categories!C:C,MATCH(D6854,Categories!D:D,0))</f>
        <v>16</v>
      </c>
      <c r="D6854" s="88" t="s">
        <v>45</v>
      </c>
      <c r="E6854">
        <v>0</v>
      </c>
    </row>
    <row r="6855" spans="1:5" x14ac:dyDescent="0.4">
      <c r="A6855" t="s">
        <v>407</v>
      </c>
      <c r="B6855" t="s">
        <v>406</v>
      </c>
      <c r="C6855">
        <f>INDEX(Categories!C:C,MATCH(D6855,Categories!D:D,0))</f>
        <v>17</v>
      </c>
      <c r="D6855" s="88" t="s">
        <v>46</v>
      </c>
      <c r="E6855">
        <v>0</v>
      </c>
    </row>
    <row r="6856" spans="1:5" x14ac:dyDescent="0.4">
      <c r="A6856" t="s">
        <v>407</v>
      </c>
      <c r="B6856" t="s">
        <v>406</v>
      </c>
      <c r="C6856">
        <f>INDEX(Categories!C:C,MATCH(D6856,Categories!D:D,0))</f>
        <v>18</v>
      </c>
      <c r="D6856" s="88" t="s">
        <v>47</v>
      </c>
      <c r="E6856">
        <v>0</v>
      </c>
    </row>
    <row r="6857" spans="1:5" x14ac:dyDescent="0.4">
      <c r="A6857" t="s">
        <v>407</v>
      </c>
      <c r="B6857" t="s">
        <v>406</v>
      </c>
      <c r="C6857">
        <f>INDEX(Categories!C:C,MATCH(D6857,Categories!D:D,0))</f>
        <v>20</v>
      </c>
      <c r="D6857" s="88" t="s">
        <v>49</v>
      </c>
      <c r="E6857">
        <v>0</v>
      </c>
    </row>
    <row r="6858" spans="1:5" x14ac:dyDescent="0.4">
      <c r="A6858" t="s">
        <v>407</v>
      </c>
      <c r="B6858" t="s">
        <v>406</v>
      </c>
      <c r="C6858">
        <f>INDEX(Categories!C:C,MATCH(D6858,Categories!D:D,0))</f>
        <v>21</v>
      </c>
      <c r="D6858" s="88" t="s">
        <v>50</v>
      </c>
      <c r="E6858">
        <v>0</v>
      </c>
    </row>
    <row r="6859" spans="1:5" x14ac:dyDescent="0.4">
      <c r="A6859" t="s">
        <v>407</v>
      </c>
      <c r="B6859" t="s">
        <v>406</v>
      </c>
      <c r="C6859">
        <f>INDEX(Categories!C:C,MATCH(D6859,Categories!D:D,0))</f>
        <v>22</v>
      </c>
      <c r="D6859" s="88" t="s">
        <v>51</v>
      </c>
      <c r="E6859">
        <v>1900</v>
      </c>
    </row>
    <row r="6860" spans="1:5" x14ac:dyDescent="0.4">
      <c r="A6860" t="s">
        <v>407</v>
      </c>
      <c r="B6860" t="s">
        <v>406</v>
      </c>
      <c r="C6860">
        <f>INDEX(Categories!C:C,MATCH(D6860,Categories!D:D,0))</f>
        <v>23</v>
      </c>
      <c r="D6860" s="88" t="s">
        <v>52</v>
      </c>
      <c r="E6860">
        <v>0</v>
      </c>
    </row>
    <row r="6861" spans="1:5" x14ac:dyDescent="0.4">
      <c r="A6861" t="s">
        <v>407</v>
      </c>
      <c r="B6861" t="s">
        <v>406</v>
      </c>
      <c r="C6861">
        <f>INDEX(Categories!C:C,MATCH(D6861,Categories!D:D,0))</f>
        <v>24</v>
      </c>
      <c r="D6861" s="88" t="s">
        <v>53</v>
      </c>
      <c r="E6861">
        <v>0</v>
      </c>
    </row>
    <row r="6862" spans="1:5" x14ac:dyDescent="0.4">
      <c r="A6862" t="s">
        <v>407</v>
      </c>
      <c r="B6862" t="s">
        <v>406</v>
      </c>
      <c r="C6862">
        <f>INDEX(Categories!C:C,MATCH(D6862,Categories!D:D,0))</f>
        <v>25</v>
      </c>
      <c r="D6862" s="88" t="s">
        <v>56</v>
      </c>
      <c r="E6862">
        <v>0</v>
      </c>
    </row>
    <row r="6863" spans="1:5" x14ac:dyDescent="0.4">
      <c r="A6863" t="s">
        <v>407</v>
      </c>
      <c r="B6863" t="s">
        <v>406</v>
      </c>
      <c r="C6863">
        <f>INDEX(Categories!C:C,MATCH(D6863,Categories!D:D,0))</f>
        <v>5</v>
      </c>
      <c r="D6863" s="88" t="s">
        <v>32</v>
      </c>
      <c r="E6863">
        <v>150</v>
      </c>
    </row>
    <row r="6864" spans="1:5" x14ac:dyDescent="0.4">
      <c r="A6864" t="s">
        <v>407</v>
      </c>
      <c r="B6864" t="s">
        <v>406</v>
      </c>
      <c r="C6864">
        <f>INDEX(Categories!C:C,MATCH(D6864,Categories!D:D,0))</f>
        <v>8</v>
      </c>
      <c r="D6864" s="88" t="s">
        <v>36</v>
      </c>
      <c r="E6864">
        <v>0</v>
      </c>
    </row>
    <row r="6865" spans="1:5" x14ac:dyDescent="0.4">
      <c r="A6865" t="s">
        <v>407</v>
      </c>
      <c r="B6865" t="s">
        <v>406</v>
      </c>
      <c r="C6865">
        <f>INDEX(Categories!C:C,MATCH(D6865,Categories!D:D,0))</f>
        <v>9</v>
      </c>
      <c r="D6865" s="88" t="s">
        <v>37</v>
      </c>
      <c r="E6865">
        <v>0</v>
      </c>
    </row>
    <row r="6866" spans="1:5" x14ac:dyDescent="0.4">
      <c r="A6866" t="s">
        <v>407</v>
      </c>
      <c r="B6866" t="s">
        <v>406</v>
      </c>
      <c r="C6866">
        <f>INDEX(Categories!C:C,MATCH(D6866,Categories!D:D,0))</f>
        <v>11</v>
      </c>
      <c r="D6866" s="88" t="s">
        <v>601</v>
      </c>
      <c r="E6866">
        <v>0</v>
      </c>
    </row>
    <row r="6867" spans="1:5" x14ac:dyDescent="0.4">
      <c r="A6867" t="s">
        <v>407</v>
      </c>
      <c r="B6867" t="s">
        <v>406</v>
      </c>
      <c r="C6867">
        <f>INDEX(Categories!C:C,MATCH(D6867,Categories!D:D,0))</f>
        <v>12</v>
      </c>
      <c r="D6867" s="88" t="s">
        <v>602</v>
      </c>
      <c r="E6867">
        <v>0</v>
      </c>
    </row>
    <row r="6868" spans="1:5" x14ac:dyDescent="0.4">
      <c r="A6868" t="s">
        <v>407</v>
      </c>
      <c r="B6868" t="s">
        <v>406</v>
      </c>
      <c r="C6868">
        <f>INDEX(Categories!C:C,MATCH(D6868,Categories!D:D,0))</f>
        <v>13</v>
      </c>
      <c r="D6868" s="88" t="s">
        <v>604</v>
      </c>
      <c r="E6868">
        <v>0</v>
      </c>
    </row>
    <row r="6869" spans="1:5" x14ac:dyDescent="0.4">
      <c r="A6869" t="s">
        <v>407</v>
      </c>
      <c r="B6869" t="s">
        <v>406</v>
      </c>
      <c r="C6869">
        <f>INDEX(Categories!C:C,MATCH(D6869,Categories!D:D,0))</f>
        <v>14</v>
      </c>
      <c r="D6869" s="88" t="s">
        <v>41</v>
      </c>
      <c r="E6869">
        <v>0</v>
      </c>
    </row>
    <row r="6870" spans="1:5" x14ac:dyDescent="0.4">
      <c r="A6870" t="s">
        <v>407</v>
      </c>
      <c r="B6870" t="s">
        <v>406</v>
      </c>
      <c r="C6870">
        <f>INDEX(Categories!C:C,MATCH(D6870,Categories!D:D,0))</f>
        <v>19</v>
      </c>
      <c r="D6870" s="88" t="s">
        <v>48</v>
      </c>
      <c r="E6870">
        <v>0</v>
      </c>
    </row>
    <row r="6871" spans="1:5" x14ac:dyDescent="0.4">
      <c r="A6871" t="s">
        <v>407</v>
      </c>
      <c r="B6871" t="s">
        <v>406</v>
      </c>
      <c r="C6871">
        <f>INDEX(Categories!C:C,MATCH(D6871,Categories!D:D,0))</f>
        <v>26</v>
      </c>
      <c r="D6871" s="88" t="s">
        <v>57</v>
      </c>
      <c r="E6871">
        <v>0</v>
      </c>
    </row>
    <row r="6872" spans="1:5" x14ac:dyDescent="0.4">
      <c r="A6872" t="s">
        <v>407</v>
      </c>
      <c r="B6872" t="s">
        <v>406</v>
      </c>
      <c r="C6872">
        <f>INDEX(Categories!C:C,MATCH(D6872,Categories!D:D,0))</f>
        <v>27</v>
      </c>
      <c r="D6872" s="88" t="s">
        <v>58</v>
      </c>
      <c r="E6872">
        <v>0</v>
      </c>
    </row>
    <row r="6873" spans="1:5" x14ac:dyDescent="0.4">
      <c r="A6873" t="s">
        <v>407</v>
      </c>
      <c r="B6873" t="s">
        <v>406</v>
      </c>
      <c r="C6873">
        <f>INDEX(Categories!C:C,MATCH(D6873,Categories!D:D,0))</f>
        <v>28</v>
      </c>
      <c r="D6873" s="88" t="s">
        <v>59</v>
      </c>
      <c r="E6873">
        <v>0</v>
      </c>
    </row>
    <row r="6874" spans="1:5" x14ac:dyDescent="0.4">
      <c r="A6874" t="s">
        <v>407</v>
      </c>
      <c r="B6874" t="s">
        <v>406</v>
      </c>
      <c r="C6874">
        <f>INDEX(Categories!C:C,MATCH(D6874,Categories!D:D,0))</f>
        <v>29</v>
      </c>
      <c r="D6874" s="88" t="s">
        <v>92</v>
      </c>
      <c r="E6874">
        <v>3386</v>
      </c>
    </row>
    <row r="6875" spans="1:5" x14ac:dyDescent="0.4">
      <c r="A6875" t="s">
        <v>909</v>
      </c>
      <c r="B6875" t="s">
        <v>910</v>
      </c>
      <c r="C6875">
        <f>INDEX(Categories!C:C,MATCH(D6875,Categories!D:D,0))</f>
        <v>1</v>
      </c>
      <c r="D6875" s="88" t="s">
        <v>595</v>
      </c>
      <c r="E6875">
        <v>90550</v>
      </c>
    </row>
    <row r="6876" spans="1:5" x14ac:dyDescent="0.4">
      <c r="A6876" t="s">
        <v>909</v>
      </c>
      <c r="B6876" t="s">
        <v>910</v>
      </c>
      <c r="C6876">
        <f>INDEX(Categories!C:C,MATCH(D6876,Categories!D:D,0))</f>
        <v>2</v>
      </c>
      <c r="D6876" s="88" t="s">
        <v>597</v>
      </c>
      <c r="E6876">
        <v>195</v>
      </c>
    </row>
    <row r="6877" spans="1:5" x14ac:dyDescent="0.4">
      <c r="A6877" t="s">
        <v>909</v>
      </c>
      <c r="B6877" t="s">
        <v>910</v>
      </c>
      <c r="C6877">
        <f>INDEX(Categories!C:C,MATCH(D6877,Categories!D:D,0))</f>
        <v>3</v>
      </c>
      <c r="D6877" s="88" t="s">
        <v>30</v>
      </c>
      <c r="E6877">
        <v>0</v>
      </c>
    </row>
    <row r="6878" spans="1:5" x14ac:dyDescent="0.4">
      <c r="A6878" t="s">
        <v>909</v>
      </c>
      <c r="B6878" t="s">
        <v>910</v>
      </c>
      <c r="C6878">
        <f>INDEX(Categories!C:C,MATCH(D6878,Categories!D:D,0))</f>
        <v>4</v>
      </c>
      <c r="D6878" s="88" t="s">
        <v>31</v>
      </c>
      <c r="E6878">
        <v>1273</v>
      </c>
    </row>
    <row r="6879" spans="1:5" x14ac:dyDescent="0.4">
      <c r="A6879" t="s">
        <v>909</v>
      </c>
      <c r="B6879" t="s">
        <v>910</v>
      </c>
      <c r="C6879">
        <f>INDEX(Categories!C:C,MATCH(D6879,Categories!D:D,0))</f>
        <v>6</v>
      </c>
      <c r="D6879" s="88" t="s">
        <v>34</v>
      </c>
      <c r="E6879">
        <v>820</v>
      </c>
    </row>
    <row r="6880" spans="1:5" x14ac:dyDescent="0.4">
      <c r="A6880" t="s">
        <v>909</v>
      </c>
      <c r="B6880" t="s">
        <v>910</v>
      </c>
      <c r="C6880">
        <f>INDEX(Categories!C:C,MATCH(D6880,Categories!D:D,0))</f>
        <v>7</v>
      </c>
      <c r="D6880" s="88" t="s">
        <v>35</v>
      </c>
      <c r="E6880">
        <v>29936</v>
      </c>
    </row>
    <row r="6881" spans="1:5" x14ac:dyDescent="0.4">
      <c r="A6881" t="s">
        <v>909</v>
      </c>
      <c r="B6881" t="s">
        <v>910</v>
      </c>
      <c r="C6881">
        <f>INDEX(Categories!C:C,MATCH(D6881,Categories!D:D,0))</f>
        <v>10</v>
      </c>
      <c r="D6881" s="88" t="s">
        <v>38</v>
      </c>
      <c r="E6881">
        <v>8496</v>
      </c>
    </row>
    <row r="6882" spans="1:5" x14ac:dyDescent="0.4">
      <c r="A6882" t="s">
        <v>909</v>
      </c>
      <c r="B6882" t="s">
        <v>910</v>
      </c>
      <c r="C6882">
        <f>INDEX(Categories!C:C,MATCH(D6882,Categories!D:D,0))</f>
        <v>15</v>
      </c>
      <c r="D6882" s="88" t="s">
        <v>42</v>
      </c>
      <c r="E6882">
        <v>0</v>
      </c>
    </row>
    <row r="6883" spans="1:5" x14ac:dyDescent="0.4">
      <c r="A6883" t="s">
        <v>909</v>
      </c>
      <c r="B6883" t="s">
        <v>910</v>
      </c>
      <c r="C6883">
        <f>INDEX(Categories!C:C,MATCH(D6883,Categories!D:D,0))</f>
        <v>16</v>
      </c>
      <c r="D6883" s="88" t="s">
        <v>45</v>
      </c>
      <c r="E6883">
        <v>0</v>
      </c>
    </row>
    <row r="6884" spans="1:5" x14ac:dyDescent="0.4">
      <c r="A6884" t="s">
        <v>909</v>
      </c>
      <c r="B6884" t="s">
        <v>910</v>
      </c>
      <c r="C6884">
        <f>INDEX(Categories!C:C,MATCH(D6884,Categories!D:D,0))</f>
        <v>17</v>
      </c>
      <c r="D6884" s="88" t="s">
        <v>46</v>
      </c>
      <c r="E6884">
        <v>0</v>
      </c>
    </row>
    <row r="6885" spans="1:5" x14ac:dyDescent="0.4">
      <c r="A6885" t="s">
        <v>909</v>
      </c>
      <c r="B6885" t="s">
        <v>910</v>
      </c>
      <c r="C6885">
        <f>INDEX(Categories!C:C,MATCH(D6885,Categories!D:D,0))</f>
        <v>18</v>
      </c>
      <c r="D6885" s="88" t="s">
        <v>47</v>
      </c>
      <c r="E6885">
        <v>0</v>
      </c>
    </row>
    <row r="6886" spans="1:5" x14ac:dyDescent="0.4">
      <c r="A6886" t="s">
        <v>909</v>
      </c>
      <c r="B6886" t="s">
        <v>910</v>
      </c>
      <c r="C6886">
        <f>INDEX(Categories!C:C,MATCH(D6886,Categories!D:D,0))</f>
        <v>20</v>
      </c>
      <c r="D6886" s="88" t="s">
        <v>49</v>
      </c>
      <c r="E6886">
        <v>0</v>
      </c>
    </row>
    <row r="6887" spans="1:5" x14ac:dyDescent="0.4">
      <c r="A6887" t="s">
        <v>909</v>
      </c>
      <c r="B6887" t="s">
        <v>910</v>
      </c>
      <c r="C6887">
        <f>INDEX(Categories!C:C,MATCH(D6887,Categories!D:D,0))</f>
        <v>21</v>
      </c>
      <c r="D6887" s="88" t="s">
        <v>50</v>
      </c>
      <c r="E6887">
        <v>0</v>
      </c>
    </row>
    <row r="6888" spans="1:5" x14ac:dyDescent="0.4">
      <c r="A6888" t="s">
        <v>909</v>
      </c>
      <c r="B6888" t="s">
        <v>910</v>
      </c>
      <c r="C6888">
        <f>INDEX(Categories!C:C,MATCH(D6888,Categories!D:D,0))</f>
        <v>22</v>
      </c>
      <c r="D6888" s="88" t="s">
        <v>51</v>
      </c>
      <c r="E6888">
        <v>1766</v>
      </c>
    </row>
    <row r="6889" spans="1:5" x14ac:dyDescent="0.4">
      <c r="A6889" t="s">
        <v>909</v>
      </c>
      <c r="B6889" t="s">
        <v>910</v>
      </c>
      <c r="C6889">
        <f>INDEX(Categories!C:C,MATCH(D6889,Categories!D:D,0))</f>
        <v>23</v>
      </c>
      <c r="D6889" s="88" t="s">
        <v>52</v>
      </c>
      <c r="E6889">
        <v>40</v>
      </c>
    </row>
    <row r="6890" spans="1:5" x14ac:dyDescent="0.4">
      <c r="A6890" t="s">
        <v>909</v>
      </c>
      <c r="B6890" t="s">
        <v>910</v>
      </c>
      <c r="C6890">
        <f>INDEX(Categories!C:C,MATCH(D6890,Categories!D:D,0))</f>
        <v>24</v>
      </c>
      <c r="D6890" s="88" t="s">
        <v>53</v>
      </c>
      <c r="E6890">
        <v>1888</v>
      </c>
    </row>
    <row r="6891" spans="1:5" x14ac:dyDescent="0.4">
      <c r="A6891" t="s">
        <v>909</v>
      </c>
      <c r="B6891" t="s">
        <v>910</v>
      </c>
      <c r="C6891">
        <f>INDEX(Categories!C:C,MATCH(D6891,Categories!D:D,0))</f>
        <v>25</v>
      </c>
      <c r="D6891" s="88" t="s">
        <v>56</v>
      </c>
      <c r="E6891">
        <v>0</v>
      </c>
    </row>
    <row r="6892" spans="1:5" x14ac:dyDescent="0.4">
      <c r="A6892" t="s">
        <v>909</v>
      </c>
      <c r="B6892" t="s">
        <v>910</v>
      </c>
      <c r="C6892">
        <f>INDEX(Categories!C:C,MATCH(D6892,Categories!D:D,0))</f>
        <v>5</v>
      </c>
      <c r="D6892" s="88" t="s">
        <v>32</v>
      </c>
      <c r="E6892">
        <v>9500</v>
      </c>
    </row>
    <row r="6893" spans="1:5" x14ac:dyDescent="0.4">
      <c r="A6893" t="s">
        <v>909</v>
      </c>
      <c r="B6893" t="s">
        <v>910</v>
      </c>
      <c r="C6893">
        <f>INDEX(Categories!C:C,MATCH(D6893,Categories!D:D,0))</f>
        <v>8</v>
      </c>
      <c r="D6893" s="88" t="s">
        <v>36</v>
      </c>
      <c r="E6893">
        <v>0</v>
      </c>
    </row>
    <row r="6894" spans="1:5" x14ac:dyDescent="0.4">
      <c r="A6894" t="s">
        <v>909</v>
      </c>
      <c r="B6894" t="s">
        <v>910</v>
      </c>
      <c r="C6894">
        <f>INDEX(Categories!C:C,MATCH(D6894,Categories!D:D,0))</f>
        <v>9</v>
      </c>
      <c r="D6894" s="88" t="s">
        <v>37</v>
      </c>
      <c r="E6894">
        <v>0</v>
      </c>
    </row>
    <row r="6895" spans="1:5" x14ac:dyDescent="0.4">
      <c r="A6895" t="s">
        <v>909</v>
      </c>
      <c r="B6895" t="s">
        <v>910</v>
      </c>
      <c r="C6895">
        <f>INDEX(Categories!C:C,MATCH(D6895,Categories!D:D,0))</f>
        <v>11</v>
      </c>
      <c r="D6895" s="88" t="s">
        <v>601</v>
      </c>
      <c r="E6895">
        <v>85447</v>
      </c>
    </row>
    <row r="6896" spans="1:5" x14ac:dyDescent="0.4">
      <c r="A6896" t="s">
        <v>909</v>
      </c>
      <c r="B6896" t="s">
        <v>910</v>
      </c>
      <c r="C6896">
        <f>INDEX(Categories!C:C,MATCH(D6896,Categories!D:D,0))</f>
        <v>12</v>
      </c>
      <c r="D6896" s="88" t="s">
        <v>602</v>
      </c>
      <c r="E6896">
        <v>0</v>
      </c>
    </row>
    <row r="6897" spans="1:5" x14ac:dyDescent="0.4">
      <c r="A6897" t="s">
        <v>909</v>
      </c>
      <c r="B6897" t="s">
        <v>910</v>
      </c>
      <c r="C6897">
        <f>INDEX(Categories!C:C,MATCH(D6897,Categories!D:D,0))</f>
        <v>13</v>
      </c>
      <c r="D6897" s="88" t="s">
        <v>604</v>
      </c>
      <c r="E6897">
        <v>0</v>
      </c>
    </row>
    <row r="6898" spans="1:5" x14ac:dyDescent="0.4">
      <c r="A6898" t="s">
        <v>909</v>
      </c>
      <c r="B6898" t="s">
        <v>910</v>
      </c>
      <c r="C6898">
        <f>INDEX(Categories!C:C,MATCH(D6898,Categories!D:D,0))</f>
        <v>14</v>
      </c>
      <c r="D6898" s="88" t="s">
        <v>41</v>
      </c>
      <c r="E6898">
        <v>0</v>
      </c>
    </row>
    <row r="6899" spans="1:5" x14ac:dyDescent="0.4">
      <c r="A6899" t="s">
        <v>909</v>
      </c>
      <c r="B6899" t="s">
        <v>910</v>
      </c>
      <c r="C6899">
        <f>INDEX(Categories!C:C,MATCH(D6899,Categories!D:D,0))</f>
        <v>19</v>
      </c>
      <c r="D6899" s="88" t="s">
        <v>48</v>
      </c>
      <c r="E6899">
        <v>10045</v>
      </c>
    </row>
    <row r="6900" spans="1:5" x14ac:dyDescent="0.4">
      <c r="A6900" t="s">
        <v>909</v>
      </c>
      <c r="B6900" t="s">
        <v>910</v>
      </c>
      <c r="C6900">
        <f>INDEX(Categories!C:C,MATCH(D6900,Categories!D:D,0))</f>
        <v>26</v>
      </c>
      <c r="D6900" s="88" t="s">
        <v>57</v>
      </c>
      <c r="E6900">
        <v>0</v>
      </c>
    </row>
    <row r="6901" spans="1:5" x14ac:dyDescent="0.4">
      <c r="A6901" t="s">
        <v>909</v>
      </c>
      <c r="B6901" t="s">
        <v>910</v>
      </c>
      <c r="C6901">
        <f>INDEX(Categories!C:C,MATCH(D6901,Categories!D:D,0))</f>
        <v>27</v>
      </c>
      <c r="D6901" s="88" t="s">
        <v>58</v>
      </c>
      <c r="E6901">
        <v>0</v>
      </c>
    </row>
    <row r="6902" spans="1:5" x14ac:dyDescent="0.4">
      <c r="A6902" t="s">
        <v>909</v>
      </c>
      <c r="B6902" t="s">
        <v>910</v>
      </c>
      <c r="C6902">
        <f>INDEX(Categories!C:C,MATCH(D6902,Categories!D:D,0))</f>
        <v>28</v>
      </c>
      <c r="D6902" s="88" t="s">
        <v>59</v>
      </c>
      <c r="E6902">
        <v>0</v>
      </c>
    </row>
    <row r="6903" spans="1:5" x14ac:dyDescent="0.4">
      <c r="A6903" t="s">
        <v>909</v>
      </c>
      <c r="B6903" t="s">
        <v>910</v>
      </c>
      <c r="C6903">
        <f>INDEX(Categories!C:C,MATCH(D6903,Categories!D:D,0))</f>
        <v>29</v>
      </c>
      <c r="D6903" s="88" t="s">
        <v>92</v>
      </c>
      <c r="E6903">
        <v>0</v>
      </c>
    </row>
    <row r="6904" spans="1:5" x14ac:dyDescent="0.4">
      <c r="A6904" t="s">
        <v>911</v>
      </c>
      <c r="B6904" t="s">
        <v>912</v>
      </c>
      <c r="C6904">
        <f>INDEX(Categories!C:C,MATCH(D6904,Categories!D:D,0))</f>
        <v>1</v>
      </c>
      <c r="D6904" s="88" t="s">
        <v>595</v>
      </c>
      <c r="E6904">
        <v>0</v>
      </c>
    </row>
    <row r="6905" spans="1:5" x14ac:dyDescent="0.4">
      <c r="A6905" t="s">
        <v>911</v>
      </c>
      <c r="B6905" t="s">
        <v>912</v>
      </c>
      <c r="C6905">
        <f>INDEX(Categories!C:C,MATCH(D6905,Categories!D:D,0))</f>
        <v>2</v>
      </c>
      <c r="D6905" s="88" t="s">
        <v>597</v>
      </c>
      <c r="E6905">
        <v>0</v>
      </c>
    </row>
    <row r="6906" spans="1:5" x14ac:dyDescent="0.4">
      <c r="A6906" t="s">
        <v>911</v>
      </c>
      <c r="B6906" t="s">
        <v>912</v>
      </c>
      <c r="C6906">
        <f>INDEX(Categories!C:C,MATCH(D6906,Categories!D:D,0))</f>
        <v>3</v>
      </c>
      <c r="D6906" s="88" t="s">
        <v>30</v>
      </c>
      <c r="E6906">
        <v>0</v>
      </c>
    </row>
    <row r="6907" spans="1:5" x14ac:dyDescent="0.4">
      <c r="A6907" t="s">
        <v>911</v>
      </c>
      <c r="B6907" t="s">
        <v>912</v>
      </c>
      <c r="C6907">
        <f>INDEX(Categories!C:C,MATCH(D6907,Categories!D:D,0))</f>
        <v>4</v>
      </c>
      <c r="D6907" s="88" t="s">
        <v>31</v>
      </c>
      <c r="E6907">
        <v>0</v>
      </c>
    </row>
    <row r="6908" spans="1:5" x14ac:dyDescent="0.4">
      <c r="A6908" t="s">
        <v>911</v>
      </c>
      <c r="B6908" t="s">
        <v>912</v>
      </c>
      <c r="C6908">
        <f>INDEX(Categories!C:C,MATCH(D6908,Categories!D:D,0))</f>
        <v>6</v>
      </c>
      <c r="D6908" s="88" t="s">
        <v>34</v>
      </c>
      <c r="E6908">
        <v>0</v>
      </c>
    </row>
    <row r="6909" spans="1:5" x14ac:dyDescent="0.4">
      <c r="A6909" t="s">
        <v>911</v>
      </c>
      <c r="B6909" t="s">
        <v>912</v>
      </c>
      <c r="C6909">
        <f>INDEX(Categories!C:C,MATCH(D6909,Categories!D:D,0))</f>
        <v>7</v>
      </c>
      <c r="D6909" s="88" t="s">
        <v>35</v>
      </c>
      <c r="E6909">
        <v>0</v>
      </c>
    </row>
    <row r="6910" spans="1:5" x14ac:dyDescent="0.4">
      <c r="A6910" t="s">
        <v>911</v>
      </c>
      <c r="B6910" t="s">
        <v>912</v>
      </c>
      <c r="C6910">
        <f>INDEX(Categories!C:C,MATCH(D6910,Categories!D:D,0))</f>
        <v>10</v>
      </c>
      <c r="D6910" s="88" t="s">
        <v>38</v>
      </c>
      <c r="E6910">
        <v>0</v>
      </c>
    </row>
    <row r="6911" spans="1:5" x14ac:dyDescent="0.4">
      <c r="A6911" t="s">
        <v>911</v>
      </c>
      <c r="B6911" t="s">
        <v>912</v>
      </c>
      <c r="C6911">
        <f>INDEX(Categories!C:C,MATCH(D6911,Categories!D:D,0))</f>
        <v>15</v>
      </c>
      <c r="D6911" s="88" t="s">
        <v>42</v>
      </c>
      <c r="E6911">
        <v>0</v>
      </c>
    </row>
    <row r="6912" spans="1:5" x14ac:dyDescent="0.4">
      <c r="A6912" t="s">
        <v>911</v>
      </c>
      <c r="B6912" t="s">
        <v>912</v>
      </c>
      <c r="C6912">
        <f>INDEX(Categories!C:C,MATCH(D6912,Categories!D:D,0))</f>
        <v>16</v>
      </c>
      <c r="D6912" s="88" t="s">
        <v>45</v>
      </c>
      <c r="E6912">
        <v>0</v>
      </c>
    </row>
    <row r="6913" spans="1:5" x14ac:dyDescent="0.4">
      <c r="A6913" t="s">
        <v>911</v>
      </c>
      <c r="B6913" t="s">
        <v>912</v>
      </c>
      <c r="C6913">
        <f>INDEX(Categories!C:C,MATCH(D6913,Categories!D:D,0))</f>
        <v>17</v>
      </c>
      <c r="D6913" s="88" t="s">
        <v>46</v>
      </c>
      <c r="E6913">
        <v>0</v>
      </c>
    </row>
    <row r="6914" spans="1:5" x14ac:dyDescent="0.4">
      <c r="A6914" t="s">
        <v>911</v>
      </c>
      <c r="B6914" t="s">
        <v>912</v>
      </c>
      <c r="C6914">
        <f>INDEX(Categories!C:C,MATCH(D6914,Categories!D:D,0))</f>
        <v>18</v>
      </c>
      <c r="D6914" s="88" t="s">
        <v>47</v>
      </c>
      <c r="E6914">
        <v>0</v>
      </c>
    </row>
    <row r="6915" spans="1:5" x14ac:dyDescent="0.4">
      <c r="A6915" t="s">
        <v>911</v>
      </c>
      <c r="B6915" t="s">
        <v>912</v>
      </c>
      <c r="C6915">
        <f>INDEX(Categories!C:C,MATCH(D6915,Categories!D:D,0))</f>
        <v>20</v>
      </c>
      <c r="D6915" s="88" t="s">
        <v>49</v>
      </c>
      <c r="E6915">
        <v>0</v>
      </c>
    </row>
    <row r="6916" spans="1:5" x14ac:dyDescent="0.4">
      <c r="A6916" t="s">
        <v>911</v>
      </c>
      <c r="B6916" t="s">
        <v>912</v>
      </c>
      <c r="C6916">
        <f>INDEX(Categories!C:C,MATCH(D6916,Categories!D:D,0))</f>
        <v>21</v>
      </c>
      <c r="D6916" s="88" t="s">
        <v>50</v>
      </c>
      <c r="E6916">
        <v>0</v>
      </c>
    </row>
    <row r="6917" spans="1:5" x14ac:dyDescent="0.4">
      <c r="A6917" t="s">
        <v>911</v>
      </c>
      <c r="B6917" t="s">
        <v>912</v>
      </c>
      <c r="C6917">
        <f>INDEX(Categories!C:C,MATCH(D6917,Categories!D:D,0))</f>
        <v>22</v>
      </c>
      <c r="D6917" s="88" t="s">
        <v>51</v>
      </c>
      <c r="E6917">
        <v>0</v>
      </c>
    </row>
    <row r="6918" spans="1:5" x14ac:dyDescent="0.4">
      <c r="A6918" t="s">
        <v>911</v>
      </c>
      <c r="B6918" t="s">
        <v>912</v>
      </c>
      <c r="C6918">
        <f>INDEX(Categories!C:C,MATCH(D6918,Categories!D:D,0))</f>
        <v>23</v>
      </c>
      <c r="D6918" s="88" t="s">
        <v>52</v>
      </c>
      <c r="E6918">
        <v>0</v>
      </c>
    </row>
    <row r="6919" spans="1:5" x14ac:dyDescent="0.4">
      <c r="A6919" t="s">
        <v>911</v>
      </c>
      <c r="B6919" t="s">
        <v>912</v>
      </c>
      <c r="C6919">
        <f>INDEX(Categories!C:C,MATCH(D6919,Categories!D:D,0))</f>
        <v>24</v>
      </c>
      <c r="D6919" s="88" t="s">
        <v>53</v>
      </c>
      <c r="E6919">
        <v>0</v>
      </c>
    </row>
    <row r="6920" spans="1:5" x14ac:dyDescent="0.4">
      <c r="A6920" t="s">
        <v>911</v>
      </c>
      <c r="B6920" t="s">
        <v>912</v>
      </c>
      <c r="C6920">
        <f>INDEX(Categories!C:C,MATCH(D6920,Categories!D:D,0))</f>
        <v>25</v>
      </c>
      <c r="D6920" s="88" t="s">
        <v>56</v>
      </c>
      <c r="E6920">
        <v>0</v>
      </c>
    </row>
    <row r="6921" spans="1:5" x14ac:dyDescent="0.4">
      <c r="A6921" t="s">
        <v>911</v>
      </c>
      <c r="B6921" t="s">
        <v>912</v>
      </c>
      <c r="C6921">
        <f>INDEX(Categories!C:C,MATCH(D6921,Categories!D:D,0))</f>
        <v>5</v>
      </c>
      <c r="D6921" s="88" t="s">
        <v>32</v>
      </c>
      <c r="E6921">
        <v>0</v>
      </c>
    </row>
    <row r="6922" spans="1:5" x14ac:dyDescent="0.4">
      <c r="A6922" t="s">
        <v>911</v>
      </c>
      <c r="B6922" t="s">
        <v>912</v>
      </c>
      <c r="C6922">
        <f>INDEX(Categories!C:C,MATCH(D6922,Categories!D:D,0))</f>
        <v>8</v>
      </c>
      <c r="D6922" s="88" t="s">
        <v>36</v>
      </c>
      <c r="E6922">
        <v>0</v>
      </c>
    </row>
    <row r="6923" spans="1:5" x14ac:dyDescent="0.4">
      <c r="A6923" t="s">
        <v>911</v>
      </c>
      <c r="B6923" t="s">
        <v>912</v>
      </c>
      <c r="C6923">
        <f>INDEX(Categories!C:C,MATCH(D6923,Categories!D:D,0))</f>
        <v>9</v>
      </c>
      <c r="D6923" s="88" t="s">
        <v>37</v>
      </c>
      <c r="E6923">
        <v>0</v>
      </c>
    </row>
    <row r="6924" spans="1:5" x14ac:dyDescent="0.4">
      <c r="A6924" t="s">
        <v>911</v>
      </c>
      <c r="B6924" t="s">
        <v>912</v>
      </c>
      <c r="C6924">
        <f>INDEX(Categories!C:C,MATCH(D6924,Categories!D:D,0))</f>
        <v>11</v>
      </c>
      <c r="D6924" s="88" t="s">
        <v>601</v>
      </c>
      <c r="E6924">
        <v>0</v>
      </c>
    </row>
    <row r="6925" spans="1:5" x14ac:dyDescent="0.4">
      <c r="A6925" t="s">
        <v>911</v>
      </c>
      <c r="B6925" t="s">
        <v>912</v>
      </c>
      <c r="C6925">
        <f>INDEX(Categories!C:C,MATCH(D6925,Categories!D:D,0))</f>
        <v>12</v>
      </c>
      <c r="D6925" s="88" t="s">
        <v>602</v>
      </c>
      <c r="E6925">
        <v>0</v>
      </c>
    </row>
    <row r="6926" spans="1:5" x14ac:dyDescent="0.4">
      <c r="A6926" t="s">
        <v>911</v>
      </c>
      <c r="B6926" t="s">
        <v>912</v>
      </c>
      <c r="C6926">
        <f>INDEX(Categories!C:C,MATCH(D6926,Categories!D:D,0))</f>
        <v>13</v>
      </c>
      <c r="D6926" s="88" t="s">
        <v>604</v>
      </c>
      <c r="E6926">
        <v>0</v>
      </c>
    </row>
    <row r="6927" spans="1:5" x14ac:dyDescent="0.4">
      <c r="A6927" t="s">
        <v>911</v>
      </c>
      <c r="B6927" t="s">
        <v>912</v>
      </c>
      <c r="C6927">
        <f>INDEX(Categories!C:C,MATCH(D6927,Categories!D:D,0))</f>
        <v>14</v>
      </c>
      <c r="D6927" s="88" t="s">
        <v>41</v>
      </c>
      <c r="E6927">
        <v>0</v>
      </c>
    </row>
    <row r="6928" spans="1:5" x14ac:dyDescent="0.4">
      <c r="A6928" t="s">
        <v>911</v>
      </c>
      <c r="B6928" t="s">
        <v>912</v>
      </c>
      <c r="C6928">
        <f>INDEX(Categories!C:C,MATCH(D6928,Categories!D:D,0))</f>
        <v>19</v>
      </c>
      <c r="D6928" s="88" t="s">
        <v>48</v>
      </c>
      <c r="E6928">
        <v>0</v>
      </c>
    </row>
    <row r="6929" spans="1:5" x14ac:dyDescent="0.4">
      <c r="A6929" t="s">
        <v>911</v>
      </c>
      <c r="B6929" t="s">
        <v>912</v>
      </c>
      <c r="C6929">
        <f>INDEX(Categories!C:C,MATCH(D6929,Categories!D:D,0))</f>
        <v>26</v>
      </c>
      <c r="D6929" s="88" t="s">
        <v>57</v>
      </c>
      <c r="E6929">
        <v>0</v>
      </c>
    </row>
    <row r="6930" spans="1:5" x14ac:dyDescent="0.4">
      <c r="A6930" t="s">
        <v>911</v>
      </c>
      <c r="B6930" t="s">
        <v>912</v>
      </c>
      <c r="C6930">
        <f>INDEX(Categories!C:C,MATCH(D6930,Categories!D:D,0))</f>
        <v>27</v>
      </c>
      <c r="D6930" s="88" t="s">
        <v>58</v>
      </c>
      <c r="E6930">
        <v>0</v>
      </c>
    </row>
    <row r="6931" spans="1:5" x14ac:dyDescent="0.4">
      <c r="A6931" t="s">
        <v>911</v>
      </c>
      <c r="B6931" t="s">
        <v>912</v>
      </c>
      <c r="C6931">
        <f>INDEX(Categories!C:C,MATCH(D6931,Categories!D:D,0))</f>
        <v>28</v>
      </c>
      <c r="D6931" s="88" t="s">
        <v>59</v>
      </c>
      <c r="E6931">
        <v>0</v>
      </c>
    </row>
    <row r="6932" spans="1:5" x14ac:dyDescent="0.4">
      <c r="A6932" t="s">
        <v>911</v>
      </c>
      <c r="B6932" t="s">
        <v>912</v>
      </c>
      <c r="C6932">
        <f>INDEX(Categories!C:C,MATCH(D6932,Categories!D:D,0))</f>
        <v>29</v>
      </c>
      <c r="D6932" s="88" t="s">
        <v>92</v>
      </c>
      <c r="E6932">
        <v>0</v>
      </c>
    </row>
    <row r="6933" spans="1:5" x14ac:dyDescent="0.4">
      <c r="A6933" t="s">
        <v>913</v>
      </c>
      <c r="B6933" t="s">
        <v>914</v>
      </c>
      <c r="C6933">
        <f>INDEX(Categories!C:C,MATCH(D6933,Categories!D:D,0))</f>
        <v>1</v>
      </c>
      <c r="D6933" s="88" t="s">
        <v>595</v>
      </c>
      <c r="E6933">
        <v>0</v>
      </c>
    </row>
    <row r="6934" spans="1:5" x14ac:dyDescent="0.4">
      <c r="A6934" t="s">
        <v>913</v>
      </c>
      <c r="B6934" t="s">
        <v>914</v>
      </c>
      <c r="C6934">
        <f>INDEX(Categories!C:C,MATCH(D6934,Categories!D:D,0))</f>
        <v>2</v>
      </c>
      <c r="D6934" s="88" t="s">
        <v>597</v>
      </c>
      <c r="E6934">
        <v>0</v>
      </c>
    </row>
    <row r="6935" spans="1:5" x14ac:dyDescent="0.4">
      <c r="A6935" t="s">
        <v>913</v>
      </c>
      <c r="B6935" t="s">
        <v>914</v>
      </c>
      <c r="C6935">
        <f>INDEX(Categories!C:C,MATCH(D6935,Categories!D:D,0))</f>
        <v>3</v>
      </c>
      <c r="D6935" s="88" t="s">
        <v>30</v>
      </c>
      <c r="E6935">
        <v>0</v>
      </c>
    </row>
    <row r="6936" spans="1:5" x14ac:dyDescent="0.4">
      <c r="A6936" t="s">
        <v>913</v>
      </c>
      <c r="B6936" t="s">
        <v>914</v>
      </c>
      <c r="C6936">
        <f>INDEX(Categories!C:C,MATCH(D6936,Categories!D:D,0))</f>
        <v>4</v>
      </c>
      <c r="D6936" s="88" t="s">
        <v>31</v>
      </c>
      <c r="E6936">
        <v>0</v>
      </c>
    </row>
    <row r="6937" spans="1:5" x14ac:dyDescent="0.4">
      <c r="A6937" t="s">
        <v>913</v>
      </c>
      <c r="B6937" t="s">
        <v>914</v>
      </c>
      <c r="C6937">
        <f>INDEX(Categories!C:C,MATCH(D6937,Categories!D:D,0))</f>
        <v>6</v>
      </c>
      <c r="D6937" s="88" t="s">
        <v>34</v>
      </c>
      <c r="E6937">
        <v>0</v>
      </c>
    </row>
    <row r="6938" spans="1:5" x14ac:dyDescent="0.4">
      <c r="A6938" t="s">
        <v>913</v>
      </c>
      <c r="B6938" t="s">
        <v>914</v>
      </c>
      <c r="C6938">
        <f>INDEX(Categories!C:C,MATCH(D6938,Categories!D:D,0))</f>
        <v>7</v>
      </c>
      <c r="D6938" s="88" t="s">
        <v>35</v>
      </c>
      <c r="E6938">
        <v>0</v>
      </c>
    </row>
    <row r="6939" spans="1:5" x14ac:dyDescent="0.4">
      <c r="A6939" t="s">
        <v>913</v>
      </c>
      <c r="B6939" t="s">
        <v>914</v>
      </c>
      <c r="C6939">
        <f>INDEX(Categories!C:C,MATCH(D6939,Categories!D:D,0))</f>
        <v>10</v>
      </c>
      <c r="D6939" s="88" t="s">
        <v>38</v>
      </c>
      <c r="E6939">
        <v>0</v>
      </c>
    </row>
    <row r="6940" spans="1:5" x14ac:dyDescent="0.4">
      <c r="A6940" t="s">
        <v>913</v>
      </c>
      <c r="B6940" t="s">
        <v>914</v>
      </c>
      <c r="C6940">
        <f>INDEX(Categories!C:C,MATCH(D6940,Categories!D:D,0))</f>
        <v>15</v>
      </c>
      <c r="D6940" s="88" t="s">
        <v>42</v>
      </c>
      <c r="E6940">
        <v>0</v>
      </c>
    </row>
    <row r="6941" spans="1:5" x14ac:dyDescent="0.4">
      <c r="A6941" t="s">
        <v>913</v>
      </c>
      <c r="B6941" t="s">
        <v>914</v>
      </c>
      <c r="C6941">
        <f>INDEX(Categories!C:C,MATCH(D6941,Categories!D:D,0))</f>
        <v>16</v>
      </c>
      <c r="D6941" s="88" t="s">
        <v>45</v>
      </c>
      <c r="E6941">
        <v>0</v>
      </c>
    </row>
    <row r="6942" spans="1:5" x14ac:dyDescent="0.4">
      <c r="A6942" t="s">
        <v>913</v>
      </c>
      <c r="B6942" t="s">
        <v>914</v>
      </c>
      <c r="C6942">
        <f>INDEX(Categories!C:C,MATCH(D6942,Categories!D:D,0))</f>
        <v>17</v>
      </c>
      <c r="D6942" s="88" t="s">
        <v>46</v>
      </c>
      <c r="E6942">
        <v>0</v>
      </c>
    </row>
    <row r="6943" spans="1:5" x14ac:dyDescent="0.4">
      <c r="A6943" t="s">
        <v>913</v>
      </c>
      <c r="B6943" t="s">
        <v>914</v>
      </c>
      <c r="C6943">
        <f>INDEX(Categories!C:C,MATCH(D6943,Categories!D:D,0))</f>
        <v>18</v>
      </c>
      <c r="D6943" s="88" t="s">
        <v>47</v>
      </c>
      <c r="E6943">
        <v>0</v>
      </c>
    </row>
    <row r="6944" spans="1:5" x14ac:dyDescent="0.4">
      <c r="A6944" t="s">
        <v>913</v>
      </c>
      <c r="B6944" t="s">
        <v>914</v>
      </c>
      <c r="C6944">
        <f>INDEX(Categories!C:C,MATCH(D6944,Categories!D:D,0))</f>
        <v>20</v>
      </c>
      <c r="D6944" s="88" t="s">
        <v>49</v>
      </c>
      <c r="E6944">
        <v>0</v>
      </c>
    </row>
    <row r="6945" spans="1:5" x14ac:dyDescent="0.4">
      <c r="A6945" t="s">
        <v>913</v>
      </c>
      <c r="B6945" t="s">
        <v>914</v>
      </c>
      <c r="C6945">
        <f>INDEX(Categories!C:C,MATCH(D6945,Categories!D:D,0))</f>
        <v>21</v>
      </c>
      <c r="D6945" s="88" t="s">
        <v>50</v>
      </c>
      <c r="E6945">
        <v>0</v>
      </c>
    </row>
    <row r="6946" spans="1:5" x14ac:dyDescent="0.4">
      <c r="A6946" t="s">
        <v>913</v>
      </c>
      <c r="B6946" t="s">
        <v>914</v>
      </c>
      <c r="C6946">
        <f>INDEX(Categories!C:C,MATCH(D6946,Categories!D:D,0))</f>
        <v>22</v>
      </c>
      <c r="D6946" s="88" t="s">
        <v>51</v>
      </c>
      <c r="E6946">
        <v>0</v>
      </c>
    </row>
    <row r="6947" spans="1:5" x14ac:dyDescent="0.4">
      <c r="A6947" t="s">
        <v>913</v>
      </c>
      <c r="B6947" t="s">
        <v>914</v>
      </c>
      <c r="C6947">
        <f>INDEX(Categories!C:C,MATCH(D6947,Categories!D:D,0))</f>
        <v>23</v>
      </c>
      <c r="D6947" s="88" t="s">
        <v>52</v>
      </c>
      <c r="E6947">
        <v>0</v>
      </c>
    </row>
    <row r="6948" spans="1:5" x14ac:dyDescent="0.4">
      <c r="A6948" t="s">
        <v>913</v>
      </c>
      <c r="B6948" t="s">
        <v>914</v>
      </c>
      <c r="C6948">
        <f>INDEX(Categories!C:C,MATCH(D6948,Categories!D:D,0))</f>
        <v>24</v>
      </c>
      <c r="D6948" s="88" t="s">
        <v>53</v>
      </c>
      <c r="E6948">
        <v>0</v>
      </c>
    </row>
    <row r="6949" spans="1:5" x14ac:dyDescent="0.4">
      <c r="A6949" t="s">
        <v>913</v>
      </c>
      <c r="B6949" t="s">
        <v>914</v>
      </c>
      <c r="C6949">
        <f>INDEX(Categories!C:C,MATCH(D6949,Categories!D:D,0))</f>
        <v>25</v>
      </c>
      <c r="D6949" s="88" t="s">
        <v>56</v>
      </c>
      <c r="E6949">
        <v>0</v>
      </c>
    </row>
    <row r="6950" spans="1:5" x14ac:dyDescent="0.4">
      <c r="A6950" t="s">
        <v>913</v>
      </c>
      <c r="B6950" t="s">
        <v>914</v>
      </c>
      <c r="C6950">
        <f>INDEX(Categories!C:C,MATCH(D6950,Categories!D:D,0))</f>
        <v>5</v>
      </c>
      <c r="D6950" s="88" t="s">
        <v>32</v>
      </c>
      <c r="E6950">
        <v>0</v>
      </c>
    </row>
    <row r="6951" spans="1:5" x14ac:dyDescent="0.4">
      <c r="A6951" t="s">
        <v>913</v>
      </c>
      <c r="B6951" t="s">
        <v>914</v>
      </c>
      <c r="C6951">
        <f>INDEX(Categories!C:C,MATCH(D6951,Categories!D:D,0))</f>
        <v>8</v>
      </c>
      <c r="D6951" s="88" t="s">
        <v>36</v>
      </c>
      <c r="E6951">
        <v>0</v>
      </c>
    </row>
    <row r="6952" spans="1:5" x14ac:dyDescent="0.4">
      <c r="A6952" t="s">
        <v>913</v>
      </c>
      <c r="B6952" t="s">
        <v>914</v>
      </c>
      <c r="C6952">
        <f>INDEX(Categories!C:C,MATCH(D6952,Categories!D:D,0))</f>
        <v>9</v>
      </c>
      <c r="D6952" s="88" t="s">
        <v>37</v>
      </c>
      <c r="E6952">
        <v>0</v>
      </c>
    </row>
    <row r="6953" spans="1:5" x14ac:dyDescent="0.4">
      <c r="A6953" t="s">
        <v>913</v>
      </c>
      <c r="B6953" t="s">
        <v>914</v>
      </c>
      <c r="C6953">
        <f>INDEX(Categories!C:C,MATCH(D6953,Categories!D:D,0))</f>
        <v>11</v>
      </c>
      <c r="D6953" s="88" t="s">
        <v>601</v>
      </c>
      <c r="E6953">
        <v>0</v>
      </c>
    </row>
    <row r="6954" spans="1:5" x14ac:dyDescent="0.4">
      <c r="A6954" t="s">
        <v>913</v>
      </c>
      <c r="B6954" t="s">
        <v>914</v>
      </c>
      <c r="C6954">
        <f>INDEX(Categories!C:C,MATCH(D6954,Categories!D:D,0))</f>
        <v>12</v>
      </c>
      <c r="D6954" s="88" t="s">
        <v>602</v>
      </c>
      <c r="E6954">
        <v>0</v>
      </c>
    </row>
    <row r="6955" spans="1:5" x14ac:dyDescent="0.4">
      <c r="A6955" t="s">
        <v>913</v>
      </c>
      <c r="B6955" t="s">
        <v>914</v>
      </c>
      <c r="C6955">
        <f>INDEX(Categories!C:C,MATCH(D6955,Categories!D:D,0))</f>
        <v>13</v>
      </c>
      <c r="D6955" s="88" t="s">
        <v>604</v>
      </c>
      <c r="E6955">
        <v>0</v>
      </c>
    </row>
    <row r="6956" spans="1:5" x14ac:dyDescent="0.4">
      <c r="A6956" t="s">
        <v>913</v>
      </c>
      <c r="B6956" t="s">
        <v>914</v>
      </c>
      <c r="C6956">
        <f>INDEX(Categories!C:C,MATCH(D6956,Categories!D:D,0))</f>
        <v>14</v>
      </c>
      <c r="D6956" s="88" t="s">
        <v>41</v>
      </c>
      <c r="E6956">
        <v>0</v>
      </c>
    </row>
    <row r="6957" spans="1:5" x14ac:dyDescent="0.4">
      <c r="A6957" t="s">
        <v>913</v>
      </c>
      <c r="B6957" t="s">
        <v>914</v>
      </c>
      <c r="C6957">
        <f>INDEX(Categories!C:C,MATCH(D6957,Categories!D:D,0))</f>
        <v>19</v>
      </c>
      <c r="D6957" s="88" t="s">
        <v>48</v>
      </c>
      <c r="E6957">
        <v>0</v>
      </c>
    </row>
    <row r="6958" spans="1:5" x14ac:dyDescent="0.4">
      <c r="A6958" t="s">
        <v>913</v>
      </c>
      <c r="B6958" t="s">
        <v>914</v>
      </c>
      <c r="C6958">
        <f>INDEX(Categories!C:C,MATCH(D6958,Categories!D:D,0))</f>
        <v>26</v>
      </c>
      <c r="D6958" s="88" t="s">
        <v>57</v>
      </c>
      <c r="E6958">
        <v>0</v>
      </c>
    </row>
    <row r="6959" spans="1:5" x14ac:dyDescent="0.4">
      <c r="A6959" t="s">
        <v>913</v>
      </c>
      <c r="B6959" t="s">
        <v>914</v>
      </c>
      <c r="C6959">
        <f>INDEX(Categories!C:C,MATCH(D6959,Categories!D:D,0))</f>
        <v>27</v>
      </c>
      <c r="D6959" s="88" t="s">
        <v>58</v>
      </c>
      <c r="E6959">
        <v>0</v>
      </c>
    </row>
    <row r="6960" spans="1:5" x14ac:dyDescent="0.4">
      <c r="A6960" t="s">
        <v>913</v>
      </c>
      <c r="B6960" t="s">
        <v>914</v>
      </c>
      <c r="C6960">
        <f>INDEX(Categories!C:C,MATCH(D6960,Categories!D:D,0))</f>
        <v>28</v>
      </c>
      <c r="D6960" s="88" t="s">
        <v>59</v>
      </c>
      <c r="E6960">
        <v>0</v>
      </c>
    </row>
    <row r="6961" spans="1:5" x14ac:dyDescent="0.4">
      <c r="A6961" t="s">
        <v>913</v>
      </c>
      <c r="B6961" t="s">
        <v>914</v>
      </c>
      <c r="C6961">
        <f>INDEX(Categories!C:C,MATCH(D6961,Categories!D:D,0))</f>
        <v>29</v>
      </c>
      <c r="D6961" s="88" t="s">
        <v>92</v>
      </c>
      <c r="E6961">
        <v>0</v>
      </c>
    </row>
    <row r="6962" spans="1:5" x14ac:dyDescent="0.4">
      <c r="A6962" t="s">
        <v>915</v>
      </c>
      <c r="B6962" t="s">
        <v>916</v>
      </c>
      <c r="C6962">
        <f>INDEX(Categories!C:C,MATCH(D6962,Categories!D:D,0))</f>
        <v>1</v>
      </c>
      <c r="D6962" s="88" t="s">
        <v>595</v>
      </c>
      <c r="E6962">
        <v>0</v>
      </c>
    </row>
    <row r="6963" spans="1:5" x14ac:dyDescent="0.4">
      <c r="A6963" t="s">
        <v>915</v>
      </c>
      <c r="B6963" t="s">
        <v>916</v>
      </c>
      <c r="C6963">
        <f>INDEX(Categories!C:C,MATCH(D6963,Categories!D:D,0))</f>
        <v>2</v>
      </c>
      <c r="D6963" s="88" t="s">
        <v>597</v>
      </c>
      <c r="E6963">
        <v>0</v>
      </c>
    </row>
    <row r="6964" spans="1:5" x14ac:dyDescent="0.4">
      <c r="A6964" t="s">
        <v>915</v>
      </c>
      <c r="B6964" t="s">
        <v>916</v>
      </c>
      <c r="C6964">
        <f>INDEX(Categories!C:C,MATCH(D6964,Categories!D:D,0))</f>
        <v>3</v>
      </c>
      <c r="D6964" s="88" t="s">
        <v>30</v>
      </c>
      <c r="E6964">
        <v>0</v>
      </c>
    </row>
    <row r="6965" spans="1:5" x14ac:dyDescent="0.4">
      <c r="A6965" t="s">
        <v>915</v>
      </c>
      <c r="B6965" t="s">
        <v>916</v>
      </c>
      <c r="C6965">
        <f>INDEX(Categories!C:C,MATCH(D6965,Categories!D:D,0))</f>
        <v>4</v>
      </c>
      <c r="D6965" s="88" t="s">
        <v>31</v>
      </c>
      <c r="E6965">
        <v>0</v>
      </c>
    </row>
    <row r="6966" spans="1:5" x14ac:dyDescent="0.4">
      <c r="A6966" t="s">
        <v>915</v>
      </c>
      <c r="B6966" t="s">
        <v>916</v>
      </c>
      <c r="C6966">
        <f>INDEX(Categories!C:C,MATCH(D6966,Categories!D:D,0))</f>
        <v>6</v>
      </c>
      <c r="D6966" s="88" t="s">
        <v>34</v>
      </c>
      <c r="E6966">
        <v>0</v>
      </c>
    </row>
    <row r="6967" spans="1:5" x14ac:dyDescent="0.4">
      <c r="A6967" t="s">
        <v>915</v>
      </c>
      <c r="B6967" t="s">
        <v>916</v>
      </c>
      <c r="C6967">
        <f>INDEX(Categories!C:C,MATCH(D6967,Categories!D:D,0))</f>
        <v>7</v>
      </c>
      <c r="D6967" s="88" t="s">
        <v>35</v>
      </c>
      <c r="E6967">
        <v>0</v>
      </c>
    </row>
    <row r="6968" spans="1:5" x14ac:dyDescent="0.4">
      <c r="A6968" t="s">
        <v>915</v>
      </c>
      <c r="B6968" t="s">
        <v>916</v>
      </c>
      <c r="C6968">
        <f>INDEX(Categories!C:C,MATCH(D6968,Categories!D:D,0))</f>
        <v>10</v>
      </c>
      <c r="D6968" s="88" t="s">
        <v>38</v>
      </c>
      <c r="E6968">
        <v>0</v>
      </c>
    </row>
    <row r="6969" spans="1:5" x14ac:dyDescent="0.4">
      <c r="A6969" t="s">
        <v>915</v>
      </c>
      <c r="B6969" t="s">
        <v>916</v>
      </c>
      <c r="C6969">
        <f>INDEX(Categories!C:C,MATCH(D6969,Categories!D:D,0))</f>
        <v>15</v>
      </c>
      <c r="D6969" s="88" t="s">
        <v>42</v>
      </c>
      <c r="E6969">
        <v>0</v>
      </c>
    </row>
    <row r="6970" spans="1:5" x14ac:dyDescent="0.4">
      <c r="A6970" t="s">
        <v>915</v>
      </c>
      <c r="B6970" t="s">
        <v>916</v>
      </c>
      <c r="C6970">
        <f>INDEX(Categories!C:C,MATCH(D6970,Categories!D:D,0))</f>
        <v>16</v>
      </c>
      <c r="D6970" s="88" t="s">
        <v>45</v>
      </c>
      <c r="E6970">
        <v>0</v>
      </c>
    </row>
    <row r="6971" spans="1:5" x14ac:dyDescent="0.4">
      <c r="A6971" t="s">
        <v>915</v>
      </c>
      <c r="B6971" t="s">
        <v>916</v>
      </c>
      <c r="C6971">
        <f>INDEX(Categories!C:C,MATCH(D6971,Categories!D:D,0))</f>
        <v>17</v>
      </c>
      <c r="D6971" s="88" t="s">
        <v>46</v>
      </c>
      <c r="E6971">
        <v>0</v>
      </c>
    </row>
    <row r="6972" spans="1:5" x14ac:dyDescent="0.4">
      <c r="A6972" t="s">
        <v>915</v>
      </c>
      <c r="B6972" t="s">
        <v>916</v>
      </c>
      <c r="C6972">
        <f>INDEX(Categories!C:C,MATCH(D6972,Categories!D:D,0))</f>
        <v>18</v>
      </c>
      <c r="D6972" s="88" t="s">
        <v>47</v>
      </c>
      <c r="E6972">
        <v>0</v>
      </c>
    </row>
    <row r="6973" spans="1:5" x14ac:dyDescent="0.4">
      <c r="A6973" t="s">
        <v>915</v>
      </c>
      <c r="B6973" t="s">
        <v>916</v>
      </c>
      <c r="C6973">
        <f>INDEX(Categories!C:C,MATCH(D6973,Categories!D:D,0))</f>
        <v>20</v>
      </c>
      <c r="D6973" s="88" t="s">
        <v>49</v>
      </c>
      <c r="E6973">
        <v>0</v>
      </c>
    </row>
    <row r="6974" spans="1:5" x14ac:dyDescent="0.4">
      <c r="A6974" t="s">
        <v>915</v>
      </c>
      <c r="B6974" t="s">
        <v>916</v>
      </c>
      <c r="C6974">
        <f>INDEX(Categories!C:C,MATCH(D6974,Categories!D:D,0))</f>
        <v>21</v>
      </c>
      <c r="D6974" s="88" t="s">
        <v>50</v>
      </c>
      <c r="E6974">
        <v>0</v>
      </c>
    </row>
    <row r="6975" spans="1:5" x14ac:dyDescent="0.4">
      <c r="A6975" t="s">
        <v>915</v>
      </c>
      <c r="B6975" t="s">
        <v>916</v>
      </c>
      <c r="C6975">
        <f>INDEX(Categories!C:C,MATCH(D6975,Categories!D:D,0))</f>
        <v>22</v>
      </c>
      <c r="D6975" s="88" t="s">
        <v>51</v>
      </c>
      <c r="E6975">
        <v>0</v>
      </c>
    </row>
    <row r="6976" spans="1:5" x14ac:dyDescent="0.4">
      <c r="A6976" t="s">
        <v>915</v>
      </c>
      <c r="B6976" t="s">
        <v>916</v>
      </c>
      <c r="C6976">
        <f>INDEX(Categories!C:C,MATCH(D6976,Categories!D:D,0))</f>
        <v>23</v>
      </c>
      <c r="D6976" s="88" t="s">
        <v>52</v>
      </c>
      <c r="E6976">
        <v>0</v>
      </c>
    </row>
    <row r="6977" spans="1:5" x14ac:dyDescent="0.4">
      <c r="A6977" t="s">
        <v>915</v>
      </c>
      <c r="B6977" t="s">
        <v>916</v>
      </c>
      <c r="C6977">
        <f>INDEX(Categories!C:C,MATCH(D6977,Categories!D:D,0))</f>
        <v>24</v>
      </c>
      <c r="D6977" s="88" t="s">
        <v>53</v>
      </c>
      <c r="E6977">
        <v>0</v>
      </c>
    </row>
    <row r="6978" spans="1:5" x14ac:dyDescent="0.4">
      <c r="A6978" t="s">
        <v>915</v>
      </c>
      <c r="B6978" t="s">
        <v>916</v>
      </c>
      <c r="C6978">
        <f>INDEX(Categories!C:C,MATCH(D6978,Categories!D:D,0))</f>
        <v>25</v>
      </c>
      <c r="D6978" s="88" t="s">
        <v>56</v>
      </c>
      <c r="E6978">
        <v>0</v>
      </c>
    </row>
    <row r="6979" spans="1:5" x14ac:dyDescent="0.4">
      <c r="A6979" t="s">
        <v>915</v>
      </c>
      <c r="B6979" t="s">
        <v>916</v>
      </c>
      <c r="C6979">
        <f>INDEX(Categories!C:C,MATCH(D6979,Categories!D:D,0))</f>
        <v>5</v>
      </c>
      <c r="D6979" s="88" t="s">
        <v>32</v>
      </c>
      <c r="E6979">
        <v>0</v>
      </c>
    </row>
    <row r="6980" spans="1:5" x14ac:dyDescent="0.4">
      <c r="A6980" t="s">
        <v>915</v>
      </c>
      <c r="B6980" t="s">
        <v>916</v>
      </c>
      <c r="C6980">
        <f>INDEX(Categories!C:C,MATCH(D6980,Categories!D:D,0))</f>
        <v>8</v>
      </c>
      <c r="D6980" s="88" t="s">
        <v>36</v>
      </c>
      <c r="E6980">
        <v>0</v>
      </c>
    </row>
    <row r="6981" spans="1:5" x14ac:dyDescent="0.4">
      <c r="A6981" t="s">
        <v>915</v>
      </c>
      <c r="B6981" t="s">
        <v>916</v>
      </c>
      <c r="C6981">
        <f>INDEX(Categories!C:C,MATCH(D6981,Categories!D:D,0))</f>
        <v>9</v>
      </c>
      <c r="D6981" s="88" t="s">
        <v>37</v>
      </c>
      <c r="E6981">
        <v>0</v>
      </c>
    </row>
    <row r="6982" spans="1:5" x14ac:dyDescent="0.4">
      <c r="A6982" t="s">
        <v>915</v>
      </c>
      <c r="B6982" t="s">
        <v>916</v>
      </c>
      <c r="C6982">
        <f>INDEX(Categories!C:C,MATCH(D6982,Categories!D:D,0))</f>
        <v>11</v>
      </c>
      <c r="D6982" s="88" t="s">
        <v>601</v>
      </c>
      <c r="E6982">
        <v>0</v>
      </c>
    </row>
    <row r="6983" spans="1:5" x14ac:dyDescent="0.4">
      <c r="A6983" t="s">
        <v>915</v>
      </c>
      <c r="B6983" t="s">
        <v>916</v>
      </c>
      <c r="C6983">
        <f>INDEX(Categories!C:C,MATCH(D6983,Categories!D:D,0))</f>
        <v>12</v>
      </c>
      <c r="D6983" s="88" t="s">
        <v>602</v>
      </c>
      <c r="E6983">
        <v>0</v>
      </c>
    </row>
    <row r="6984" spans="1:5" x14ac:dyDescent="0.4">
      <c r="A6984" t="s">
        <v>915</v>
      </c>
      <c r="B6984" t="s">
        <v>916</v>
      </c>
      <c r="C6984">
        <f>INDEX(Categories!C:C,MATCH(D6984,Categories!D:D,0))</f>
        <v>13</v>
      </c>
      <c r="D6984" s="88" t="s">
        <v>604</v>
      </c>
      <c r="E6984">
        <v>0</v>
      </c>
    </row>
    <row r="6985" spans="1:5" x14ac:dyDescent="0.4">
      <c r="A6985" t="s">
        <v>915</v>
      </c>
      <c r="B6985" t="s">
        <v>916</v>
      </c>
      <c r="C6985">
        <f>INDEX(Categories!C:C,MATCH(D6985,Categories!D:D,0))</f>
        <v>14</v>
      </c>
      <c r="D6985" s="88" t="s">
        <v>41</v>
      </c>
      <c r="E6985">
        <v>0</v>
      </c>
    </row>
    <row r="6986" spans="1:5" x14ac:dyDescent="0.4">
      <c r="A6986" t="s">
        <v>915</v>
      </c>
      <c r="B6986" t="s">
        <v>916</v>
      </c>
      <c r="C6986">
        <f>INDEX(Categories!C:C,MATCH(D6986,Categories!D:D,0))</f>
        <v>19</v>
      </c>
      <c r="D6986" s="88" t="s">
        <v>48</v>
      </c>
      <c r="E6986">
        <v>0</v>
      </c>
    </row>
    <row r="6987" spans="1:5" x14ac:dyDescent="0.4">
      <c r="A6987" t="s">
        <v>915</v>
      </c>
      <c r="B6987" t="s">
        <v>916</v>
      </c>
      <c r="C6987">
        <f>INDEX(Categories!C:C,MATCH(D6987,Categories!D:D,0))</f>
        <v>26</v>
      </c>
      <c r="D6987" s="88" t="s">
        <v>57</v>
      </c>
      <c r="E6987">
        <v>0</v>
      </c>
    </row>
    <row r="6988" spans="1:5" x14ac:dyDescent="0.4">
      <c r="A6988" t="s">
        <v>915</v>
      </c>
      <c r="B6988" t="s">
        <v>916</v>
      </c>
      <c r="C6988">
        <f>INDEX(Categories!C:C,MATCH(D6988,Categories!D:D,0))</f>
        <v>27</v>
      </c>
      <c r="D6988" s="88" t="s">
        <v>58</v>
      </c>
      <c r="E6988">
        <v>0</v>
      </c>
    </row>
    <row r="6989" spans="1:5" x14ac:dyDescent="0.4">
      <c r="A6989" t="s">
        <v>915</v>
      </c>
      <c r="B6989" t="s">
        <v>916</v>
      </c>
      <c r="C6989">
        <f>INDEX(Categories!C:C,MATCH(D6989,Categories!D:D,0))</f>
        <v>28</v>
      </c>
      <c r="D6989" s="88" t="s">
        <v>59</v>
      </c>
      <c r="E6989">
        <v>0</v>
      </c>
    </row>
    <row r="6990" spans="1:5" x14ac:dyDescent="0.4">
      <c r="A6990" t="s">
        <v>915</v>
      </c>
      <c r="B6990" t="s">
        <v>916</v>
      </c>
      <c r="C6990">
        <f>INDEX(Categories!C:C,MATCH(D6990,Categories!D:D,0))</f>
        <v>29</v>
      </c>
      <c r="D6990" s="88" t="s">
        <v>92</v>
      </c>
      <c r="E6990">
        <v>0</v>
      </c>
    </row>
    <row r="6991" spans="1:5" x14ac:dyDescent="0.4">
      <c r="A6991" t="s">
        <v>917</v>
      </c>
      <c r="B6991" t="s">
        <v>918</v>
      </c>
      <c r="C6991">
        <f>INDEX(Categories!C:C,MATCH(D6991,Categories!D:D,0))</f>
        <v>1</v>
      </c>
      <c r="D6991" s="88" t="s">
        <v>595</v>
      </c>
      <c r="E6991">
        <v>0</v>
      </c>
    </row>
    <row r="6992" spans="1:5" x14ac:dyDescent="0.4">
      <c r="A6992" t="s">
        <v>917</v>
      </c>
      <c r="B6992" t="s">
        <v>918</v>
      </c>
      <c r="C6992">
        <f>INDEX(Categories!C:C,MATCH(D6992,Categories!D:D,0))</f>
        <v>2</v>
      </c>
      <c r="D6992" s="88" t="s">
        <v>597</v>
      </c>
      <c r="E6992">
        <v>0</v>
      </c>
    </row>
    <row r="6993" spans="1:5" x14ac:dyDescent="0.4">
      <c r="A6993" t="s">
        <v>917</v>
      </c>
      <c r="B6993" t="s">
        <v>918</v>
      </c>
      <c r="C6993">
        <f>INDEX(Categories!C:C,MATCH(D6993,Categories!D:D,0))</f>
        <v>3</v>
      </c>
      <c r="D6993" s="88" t="s">
        <v>30</v>
      </c>
      <c r="E6993">
        <v>0</v>
      </c>
    </row>
    <row r="6994" spans="1:5" x14ac:dyDescent="0.4">
      <c r="A6994" t="s">
        <v>917</v>
      </c>
      <c r="B6994" t="s">
        <v>918</v>
      </c>
      <c r="C6994">
        <f>INDEX(Categories!C:C,MATCH(D6994,Categories!D:D,0))</f>
        <v>4</v>
      </c>
      <c r="D6994" s="88" t="s">
        <v>31</v>
      </c>
      <c r="E6994">
        <v>0</v>
      </c>
    </row>
    <row r="6995" spans="1:5" x14ac:dyDescent="0.4">
      <c r="A6995" t="s">
        <v>917</v>
      </c>
      <c r="B6995" t="s">
        <v>918</v>
      </c>
      <c r="C6995">
        <f>INDEX(Categories!C:C,MATCH(D6995,Categories!D:D,0))</f>
        <v>6</v>
      </c>
      <c r="D6995" s="88" t="s">
        <v>34</v>
      </c>
      <c r="E6995">
        <v>0</v>
      </c>
    </row>
    <row r="6996" spans="1:5" x14ac:dyDescent="0.4">
      <c r="A6996" t="s">
        <v>917</v>
      </c>
      <c r="B6996" t="s">
        <v>918</v>
      </c>
      <c r="C6996">
        <f>INDEX(Categories!C:C,MATCH(D6996,Categories!D:D,0))</f>
        <v>7</v>
      </c>
      <c r="D6996" s="88" t="s">
        <v>35</v>
      </c>
      <c r="E6996">
        <v>0</v>
      </c>
    </row>
    <row r="6997" spans="1:5" x14ac:dyDescent="0.4">
      <c r="A6997" t="s">
        <v>917</v>
      </c>
      <c r="B6997" t="s">
        <v>918</v>
      </c>
      <c r="C6997">
        <f>INDEX(Categories!C:C,MATCH(D6997,Categories!D:D,0))</f>
        <v>10</v>
      </c>
      <c r="D6997" s="88" t="s">
        <v>38</v>
      </c>
      <c r="E6997">
        <v>0</v>
      </c>
    </row>
    <row r="6998" spans="1:5" x14ac:dyDescent="0.4">
      <c r="A6998" t="s">
        <v>917</v>
      </c>
      <c r="B6998" t="s">
        <v>918</v>
      </c>
      <c r="C6998">
        <f>INDEX(Categories!C:C,MATCH(D6998,Categories!D:D,0))</f>
        <v>15</v>
      </c>
      <c r="D6998" s="88" t="s">
        <v>42</v>
      </c>
      <c r="E6998">
        <v>0</v>
      </c>
    </row>
    <row r="6999" spans="1:5" x14ac:dyDescent="0.4">
      <c r="A6999" t="s">
        <v>917</v>
      </c>
      <c r="B6999" t="s">
        <v>918</v>
      </c>
      <c r="C6999">
        <f>INDEX(Categories!C:C,MATCH(D6999,Categories!D:D,0))</f>
        <v>16</v>
      </c>
      <c r="D6999" s="88" t="s">
        <v>45</v>
      </c>
      <c r="E6999">
        <v>0</v>
      </c>
    </row>
    <row r="7000" spans="1:5" x14ac:dyDescent="0.4">
      <c r="A7000" t="s">
        <v>917</v>
      </c>
      <c r="B7000" t="s">
        <v>918</v>
      </c>
      <c r="C7000">
        <f>INDEX(Categories!C:C,MATCH(D7000,Categories!D:D,0))</f>
        <v>17</v>
      </c>
      <c r="D7000" s="88" t="s">
        <v>46</v>
      </c>
      <c r="E7000">
        <v>0</v>
      </c>
    </row>
    <row r="7001" spans="1:5" x14ac:dyDescent="0.4">
      <c r="A7001" t="s">
        <v>917</v>
      </c>
      <c r="B7001" t="s">
        <v>918</v>
      </c>
      <c r="C7001">
        <f>INDEX(Categories!C:C,MATCH(D7001,Categories!D:D,0))</f>
        <v>18</v>
      </c>
      <c r="D7001" s="88" t="s">
        <v>47</v>
      </c>
      <c r="E7001">
        <v>0</v>
      </c>
    </row>
    <row r="7002" spans="1:5" x14ac:dyDescent="0.4">
      <c r="A7002" t="s">
        <v>917</v>
      </c>
      <c r="B7002" t="s">
        <v>918</v>
      </c>
      <c r="C7002">
        <f>INDEX(Categories!C:C,MATCH(D7002,Categories!D:D,0))</f>
        <v>20</v>
      </c>
      <c r="D7002" s="88" t="s">
        <v>49</v>
      </c>
      <c r="E7002">
        <v>0</v>
      </c>
    </row>
    <row r="7003" spans="1:5" x14ac:dyDescent="0.4">
      <c r="A7003" t="s">
        <v>917</v>
      </c>
      <c r="B7003" t="s">
        <v>918</v>
      </c>
      <c r="C7003">
        <f>INDEX(Categories!C:C,MATCH(D7003,Categories!D:D,0))</f>
        <v>21</v>
      </c>
      <c r="D7003" s="88" t="s">
        <v>50</v>
      </c>
      <c r="E7003">
        <v>0</v>
      </c>
    </row>
    <row r="7004" spans="1:5" x14ac:dyDescent="0.4">
      <c r="A7004" t="s">
        <v>917</v>
      </c>
      <c r="B7004" t="s">
        <v>918</v>
      </c>
      <c r="C7004">
        <f>INDEX(Categories!C:C,MATCH(D7004,Categories!D:D,0))</f>
        <v>22</v>
      </c>
      <c r="D7004" s="88" t="s">
        <v>51</v>
      </c>
      <c r="E7004">
        <v>0</v>
      </c>
    </row>
    <row r="7005" spans="1:5" x14ac:dyDescent="0.4">
      <c r="A7005" t="s">
        <v>917</v>
      </c>
      <c r="B7005" t="s">
        <v>918</v>
      </c>
      <c r="C7005">
        <f>INDEX(Categories!C:C,MATCH(D7005,Categories!D:D,0))</f>
        <v>23</v>
      </c>
      <c r="D7005" s="88" t="s">
        <v>52</v>
      </c>
      <c r="E7005">
        <v>0</v>
      </c>
    </row>
    <row r="7006" spans="1:5" x14ac:dyDescent="0.4">
      <c r="A7006" t="s">
        <v>917</v>
      </c>
      <c r="B7006" t="s">
        <v>918</v>
      </c>
      <c r="C7006">
        <f>INDEX(Categories!C:C,MATCH(D7006,Categories!D:D,0))</f>
        <v>24</v>
      </c>
      <c r="D7006" s="88" t="s">
        <v>53</v>
      </c>
      <c r="E7006">
        <v>0</v>
      </c>
    </row>
    <row r="7007" spans="1:5" x14ac:dyDescent="0.4">
      <c r="A7007" t="s">
        <v>917</v>
      </c>
      <c r="B7007" t="s">
        <v>918</v>
      </c>
      <c r="C7007">
        <f>INDEX(Categories!C:C,MATCH(D7007,Categories!D:D,0))</f>
        <v>25</v>
      </c>
      <c r="D7007" s="88" t="s">
        <v>56</v>
      </c>
      <c r="E7007">
        <v>0</v>
      </c>
    </row>
    <row r="7008" spans="1:5" x14ac:dyDescent="0.4">
      <c r="A7008" t="s">
        <v>917</v>
      </c>
      <c r="B7008" t="s">
        <v>918</v>
      </c>
      <c r="C7008">
        <f>INDEX(Categories!C:C,MATCH(D7008,Categories!D:D,0))</f>
        <v>5</v>
      </c>
      <c r="D7008" s="88" t="s">
        <v>32</v>
      </c>
      <c r="E7008">
        <v>0</v>
      </c>
    </row>
    <row r="7009" spans="1:5" x14ac:dyDescent="0.4">
      <c r="A7009" t="s">
        <v>917</v>
      </c>
      <c r="B7009" t="s">
        <v>918</v>
      </c>
      <c r="C7009">
        <f>INDEX(Categories!C:C,MATCH(D7009,Categories!D:D,0))</f>
        <v>8</v>
      </c>
      <c r="D7009" s="88" t="s">
        <v>36</v>
      </c>
      <c r="E7009">
        <v>0</v>
      </c>
    </row>
    <row r="7010" spans="1:5" x14ac:dyDescent="0.4">
      <c r="A7010" t="s">
        <v>917</v>
      </c>
      <c r="B7010" t="s">
        <v>918</v>
      </c>
      <c r="C7010">
        <f>INDEX(Categories!C:C,MATCH(D7010,Categories!D:D,0))</f>
        <v>9</v>
      </c>
      <c r="D7010" s="88" t="s">
        <v>37</v>
      </c>
      <c r="E7010">
        <v>0</v>
      </c>
    </row>
    <row r="7011" spans="1:5" x14ac:dyDescent="0.4">
      <c r="A7011" t="s">
        <v>917</v>
      </c>
      <c r="B7011" t="s">
        <v>918</v>
      </c>
      <c r="C7011">
        <f>INDEX(Categories!C:C,MATCH(D7011,Categories!D:D,0))</f>
        <v>11</v>
      </c>
      <c r="D7011" s="88" t="s">
        <v>601</v>
      </c>
      <c r="E7011">
        <v>0</v>
      </c>
    </row>
    <row r="7012" spans="1:5" x14ac:dyDescent="0.4">
      <c r="A7012" t="s">
        <v>917</v>
      </c>
      <c r="B7012" t="s">
        <v>918</v>
      </c>
      <c r="C7012">
        <f>INDEX(Categories!C:C,MATCH(D7012,Categories!D:D,0))</f>
        <v>12</v>
      </c>
      <c r="D7012" s="88" t="s">
        <v>602</v>
      </c>
      <c r="E7012">
        <v>0</v>
      </c>
    </row>
    <row r="7013" spans="1:5" x14ac:dyDescent="0.4">
      <c r="A7013" t="s">
        <v>917</v>
      </c>
      <c r="B7013" t="s">
        <v>918</v>
      </c>
      <c r="C7013">
        <f>INDEX(Categories!C:C,MATCH(D7013,Categories!D:D,0))</f>
        <v>13</v>
      </c>
      <c r="D7013" s="88" t="s">
        <v>604</v>
      </c>
      <c r="E7013">
        <v>0</v>
      </c>
    </row>
    <row r="7014" spans="1:5" x14ac:dyDescent="0.4">
      <c r="A7014" t="s">
        <v>917</v>
      </c>
      <c r="B7014" t="s">
        <v>918</v>
      </c>
      <c r="C7014">
        <f>INDEX(Categories!C:C,MATCH(D7014,Categories!D:D,0))</f>
        <v>14</v>
      </c>
      <c r="D7014" s="88" t="s">
        <v>41</v>
      </c>
      <c r="E7014">
        <v>0</v>
      </c>
    </row>
    <row r="7015" spans="1:5" x14ac:dyDescent="0.4">
      <c r="A7015" t="s">
        <v>917</v>
      </c>
      <c r="B7015" t="s">
        <v>918</v>
      </c>
      <c r="C7015">
        <f>INDEX(Categories!C:C,MATCH(D7015,Categories!D:D,0))</f>
        <v>19</v>
      </c>
      <c r="D7015" s="88" t="s">
        <v>48</v>
      </c>
      <c r="E7015">
        <v>0</v>
      </c>
    </row>
    <row r="7016" spans="1:5" x14ac:dyDescent="0.4">
      <c r="A7016" t="s">
        <v>917</v>
      </c>
      <c r="B7016" t="s">
        <v>918</v>
      </c>
      <c r="C7016">
        <f>INDEX(Categories!C:C,MATCH(D7016,Categories!D:D,0))</f>
        <v>26</v>
      </c>
      <c r="D7016" s="88" t="s">
        <v>57</v>
      </c>
      <c r="E7016">
        <v>0</v>
      </c>
    </row>
    <row r="7017" spans="1:5" x14ac:dyDescent="0.4">
      <c r="A7017" t="s">
        <v>917</v>
      </c>
      <c r="B7017" t="s">
        <v>918</v>
      </c>
      <c r="C7017">
        <f>INDEX(Categories!C:C,MATCH(D7017,Categories!D:D,0))</f>
        <v>27</v>
      </c>
      <c r="D7017" s="88" t="s">
        <v>58</v>
      </c>
      <c r="E7017">
        <v>0</v>
      </c>
    </row>
    <row r="7018" spans="1:5" x14ac:dyDescent="0.4">
      <c r="A7018" t="s">
        <v>917</v>
      </c>
      <c r="B7018" t="s">
        <v>918</v>
      </c>
      <c r="C7018">
        <f>INDEX(Categories!C:C,MATCH(D7018,Categories!D:D,0))</f>
        <v>28</v>
      </c>
      <c r="D7018" s="88" t="s">
        <v>59</v>
      </c>
      <c r="E7018">
        <v>0</v>
      </c>
    </row>
    <row r="7019" spans="1:5" x14ac:dyDescent="0.4">
      <c r="A7019" t="s">
        <v>917</v>
      </c>
      <c r="B7019" t="s">
        <v>918</v>
      </c>
      <c r="C7019">
        <f>INDEX(Categories!C:C,MATCH(D7019,Categories!D:D,0))</f>
        <v>29</v>
      </c>
      <c r="D7019" s="88" t="s">
        <v>92</v>
      </c>
      <c r="E7019">
        <v>0</v>
      </c>
    </row>
    <row r="7020" spans="1:5" x14ac:dyDescent="0.4">
      <c r="A7020" t="s">
        <v>409</v>
      </c>
      <c r="B7020" t="s">
        <v>408</v>
      </c>
      <c r="C7020">
        <f>INDEX(Categories!C:C,MATCH(D7020,Categories!D:D,0))</f>
        <v>1</v>
      </c>
      <c r="D7020" s="88" t="s">
        <v>595</v>
      </c>
      <c r="E7020">
        <v>1407647</v>
      </c>
    </row>
    <row r="7021" spans="1:5" x14ac:dyDescent="0.4">
      <c r="A7021" t="s">
        <v>409</v>
      </c>
      <c r="B7021" t="s">
        <v>408</v>
      </c>
      <c r="C7021">
        <f>INDEX(Categories!C:C,MATCH(D7021,Categories!D:D,0))</f>
        <v>2</v>
      </c>
      <c r="D7021" s="88" t="s">
        <v>597</v>
      </c>
      <c r="E7021">
        <v>0</v>
      </c>
    </row>
    <row r="7022" spans="1:5" x14ac:dyDescent="0.4">
      <c r="A7022" t="s">
        <v>409</v>
      </c>
      <c r="B7022" t="s">
        <v>408</v>
      </c>
      <c r="C7022">
        <f>INDEX(Categories!C:C,MATCH(D7022,Categories!D:D,0))</f>
        <v>3</v>
      </c>
      <c r="D7022" s="88" t="s">
        <v>30</v>
      </c>
      <c r="E7022">
        <v>0</v>
      </c>
    </row>
    <row r="7023" spans="1:5" x14ac:dyDescent="0.4">
      <c r="A7023" t="s">
        <v>409</v>
      </c>
      <c r="B7023" t="s">
        <v>408</v>
      </c>
      <c r="C7023">
        <f>INDEX(Categories!C:C,MATCH(D7023,Categories!D:D,0))</f>
        <v>4</v>
      </c>
      <c r="D7023" s="88" t="s">
        <v>31</v>
      </c>
      <c r="E7023">
        <v>0</v>
      </c>
    </row>
    <row r="7024" spans="1:5" x14ac:dyDescent="0.4">
      <c r="A7024" t="s">
        <v>409</v>
      </c>
      <c r="B7024" t="s">
        <v>408</v>
      </c>
      <c r="C7024">
        <f>INDEX(Categories!C:C,MATCH(D7024,Categories!D:D,0))</f>
        <v>6</v>
      </c>
      <c r="D7024" s="88" t="s">
        <v>34</v>
      </c>
      <c r="E7024">
        <v>0</v>
      </c>
    </row>
    <row r="7025" spans="1:5" x14ac:dyDescent="0.4">
      <c r="A7025" t="s">
        <v>409</v>
      </c>
      <c r="B7025" t="s">
        <v>408</v>
      </c>
      <c r="C7025">
        <f>INDEX(Categories!C:C,MATCH(D7025,Categories!D:D,0))</f>
        <v>7</v>
      </c>
      <c r="D7025" s="88" t="s">
        <v>35</v>
      </c>
      <c r="E7025">
        <v>350000</v>
      </c>
    </row>
    <row r="7026" spans="1:5" x14ac:dyDescent="0.4">
      <c r="A7026" t="s">
        <v>409</v>
      </c>
      <c r="B7026" t="s">
        <v>408</v>
      </c>
      <c r="C7026">
        <f>INDEX(Categories!C:C,MATCH(D7026,Categories!D:D,0))</f>
        <v>10</v>
      </c>
      <c r="D7026" s="88" t="s">
        <v>38</v>
      </c>
      <c r="E7026">
        <v>250000</v>
      </c>
    </row>
    <row r="7027" spans="1:5" x14ac:dyDescent="0.4">
      <c r="A7027" t="s">
        <v>409</v>
      </c>
      <c r="B7027" t="s">
        <v>408</v>
      </c>
      <c r="C7027">
        <f>INDEX(Categories!C:C,MATCH(D7027,Categories!D:D,0))</f>
        <v>15</v>
      </c>
      <c r="D7027" s="88" t="s">
        <v>42</v>
      </c>
      <c r="E7027">
        <v>0</v>
      </c>
    </row>
    <row r="7028" spans="1:5" x14ac:dyDescent="0.4">
      <c r="A7028" t="s">
        <v>409</v>
      </c>
      <c r="B7028" t="s">
        <v>408</v>
      </c>
      <c r="C7028">
        <f>INDEX(Categories!C:C,MATCH(D7028,Categories!D:D,0))</f>
        <v>16</v>
      </c>
      <c r="D7028" s="88" t="s">
        <v>45</v>
      </c>
      <c r="E7028">
        <v>0</v>
      </c>
    </row>
    <row r="7029" spans="1:5" x14ac:dyDescent="0.4">
      <c r="A7029" t="s">
        <v>409</v>
      </c>
      <c r="B7029" t="s">
        <v>408</v>
      </c>
      <c r="C7029">
        <f>INDEX(Categories!C:C,MATCH(D7029,Categories!D:D,0))</f>
        <v>17</v>
      </c>
      <c r="D7029" s="88" t="s">
        <v>46</v>
      </c>
      <c r="E7029">
        <v>0</v>
      </c>
    </row>
    <row r="7030" spans="1:5" x14ac:dyDescent="0.4">
      <c r="A7030" t="s">
        <v>409</v>
      </c>
      <c r="B7030" t="s">
        <v>408</v>
      </c>
      <c r="C7030">
        <f>INDEX(Categories!C:C,MATCH(D7030,Categories!D:D,0))</f>
        <v>18</v>
      </c>
      <c r="D7030" s="88" t="s">
        <v>47</v>
      </c>
      <c r="E7030">
        <v>1415171</v>
      </c>
    </row>
    <row r="7031" spans="1:5" x14ac:dyDescent="0.4">
      <c r="A7031" t="s">
        <v>409</v>
      </c>
      <c r="B7031" t="s">
        <v>408</v>
      </c>
      <c r="C7031">
        <f>INDEX(Categories!C:C,MATCH(D7031,Categories!D:D,0))</f>
        <v>20</v>
      </c>
      <c r="D7031" s="88" t="s">
        <v>49</v>
      </c>
      <c r="E7031">
        <v>0</v>
      </c>
    </row>
    <row r="7032" spans="1:5" x14ac:dyDescent="0.4">
      <c r="A7032" t="s">
        <v>409</v>
      </c>
      <c r="B7032" t="s">
        <v>408</v>
      </c>
      <c r="C7032">
        <f>INDEX(Categories!C:C,MATCH(D7032,Categories!D:D,0))</f>
        <v>21</v>
      </c>
      <c r="D7032" s="88" t="s">
        <v>50</v>
      </c>
      <c r="E7032">
        <v>0</v>
      </c>
    </row>
    <row r="7033" spans="1:5" x14ac:dyDescent="0.4">
      <c r="A7033" t="s">
        <v>409</v>
      </c>
      <c r="B7033" t="s">
        <v>408</v>
      </c>
      <c r="C7033">
        <f>INDEX(Categories!C:C,MATCH(D7033,Categories!D:D,0))</f>
        <v>22</v>
      </c>
      <c r="D7033" s="88" t="s">
        <v>51</v>
      </c>
      <c r="E7033">
        <v>125000</v>
      </c>
    </row>
    <row r="7034" spans="1:5" x14ac:dyDescent="0.4">
      <c r="A7034" t="s">
        <v>409</v>
      </c>
      <c r="B7034" t="s">
        <v>408</v>
      </c>
      <c r="C7034">
        <f>INDEX(Categories!C:C,MATCH(D7034,Categories!D:D,0))</f>
        <v>23</v>
      </c>
      <c r="D7034" s="88" t="s">
        <v>52</v>
      </c>
      <c r="E7034">
        <v>0</v>
      </c>
    </row>
    <row r="7035" spans="1:5" x14ac:dyDescent="0.4">
      <c r="A7035" t="s">
        <v>409</v>
      </c>
      <c r="B7035" t="s">
        <v>408</v>
      </c>
      <c r="C7035">
        <f>INDEX(Categories!C:C,MATCH(D7035,Categories!D:D,0))</f>
        <v>24</v>
      </c>
      <c r="D7035" s="88" t="s">
        <v>53</v>
      </c>
      <c r="E7035">
        <v>100000</v>
      </c>
    </row>
    <row r="7036" spans="1:5" x14ac:dyDescent="0.4">
      <c r="A7036" t="s">
        <v>409</v>
      </c>
      <c r="B7036" t="s">
        <v>408</v>
      </c>
      <c r="C7036">
        <f>INDEX(Categories!C:C,MATCH(D7036,Categories!D:D,0))</f>
        <v>25</v>
      </c>
      <c r="D7036" s="88" t="s">
        <v>56</v>
      </c>
      <c r="E7036">
        <v>0</v>
      </c>
    </row>
    <row r="7037" spans="1:5" x14ac:dyDescent="0.4">
      <c r="A7037" t="s">
        <v>409</v>
      </c>
      <c r="B7037" t="s">
        <v>408</v>
      </c>
      <c r="C7037">
        <f>INDEX(Categories!C:C,MATCH(D7037,Categories!D:D,0))</f>
        <v>5</v>
      </c>
      <c r="D7037" s="88" t="s">
        <v>32</v>
      </c>
      <c r="E7037">
        <v>300000</v>
      </c>
    </row>
    <row r="7038" spans="1:5" x14ac:dyDescent="0.4">
      <c r="A7038" t="s">
        <v>409</v>
      </c>
      <c r="B7038" t="s">
        <v>408</v>
      </c>
      <c r="C7038">
        <f>INDEX(Categories!C:C,MATCH(D7038,Categories!D:D,0))</f>
        <v>8</v>
      </c>
      <c r="D7038" s="88" t="s">
        <v>36</v>
      </c>
      <c r="E7038">
        <v>0</v>
      </c>
    </row>
    <row r="7039" spans="1:5" x14ac:dyDescent="0.4">
      <c r="A7039" t="s">
        <v>409</v>
      </c>
      <c r="B7039" t="s">
        <v>408</v>
      </c>
      <c r="C7039">
        <f>INDEX(Categories!C:C,MATCH(D7039,Categories!D:D,0))</f>
        <v>9</v>
      </c>
      <c r="D7039" s="88" t="s">
        <v>37</v>
      </c>
      <c r="E7039">
        <v>0</v>
      </c>
    </row>
    <row r="7040" spans="1:5" x14ac:dyDescent="0.4">
      <c r="A7040" t="s">
        <v>409</v>
      </c>
      <c r="B7040" t="s">
        <v>408</v>
      </c>
      <c r="C7040">
        <f>INDEX(Categories!C:C,MATCH(D7040,Categories!D:D,0))</f>
        <v>11</v>
      </c>
      <c r="D7040" s="88" t="s">
        <v>601</v>
      </c>
      <c r="E7040">
        <v>3111360</v>
      </c>
    </row>
    <row r="7041" spans="1:5" x14ac:dyDescent="0.4">
      <c r="A7041" t="s">
        <v>409</v>
      </c>
      <c r="B7041" t="s">
        <v>408</v>
      </c>
      <c r="C7041">
        <f>INDEX(Categories!C:C,MATCH(D7041,Categories!D:D,0))</f>
        <v>12</v>
      </c>
      <c r="D7041" s="88" t="s">
        <v>602</v>
      </c>
      <c r="E7041">
        <v>0</v>
      </c>
    </row>
    <row r="7042" spans="1:5" x14ac:dyDescent="0.4">
      <c r="A7042" t="s">
        <v>409</v>
      </c>
      <c r="B7042" t="s">
        <v>408</v>
      </c>
      <c r="C7042">
        <f>INDEX(Categories!C:C,MATCH(D7042,Categories!D:D,0))</f>
        <v>13</v>
      </c>
      <c r="D7042" s="88" t="s">
        <v>604</v>
      </c>
      <c r="E7042">
        <v>0</v>
      </c>
    </row>
    <row r="7043" spans="1:5" x14ac:dyDescent="0.4">
      <c r="A7043" t="s">
        <v>409</v>
      </c>
      <c r="B7043" t="s">
        <v>408</v>
      </c>
      <c r="C7043">
        <f>INDEX(Categories!C:C,MATCH(D7043,Categories!D:D,0))</f>
        <v>14</v>
      </c>
      <c r="D7043" s="88" t="s">
        <v>41</v>
      </c>
      <c r="E7043">
        <v>0</v>
      </c>
    </row>
    <row r="7044" spans="1:5" x14ac:dyDescent="0.4">
      <c r="A7044" t="s">
        <v>409</v>
      </c>
      <c r="B7044" t="s">
        <v>408</v>
      </c>
      <c r="C7044">
        <f>INDEX(Categories!C:C,MATCH(D7044,Categories!D:D,0))</f>
        <v>19</v>
      </c>
      <c r="D7044" s="88" t="s">
        <v>48</v>
      </c>
      <c r="E7044">
        <v>250000</v>
      </c>
    </row>
    <row r="7045" spans="1:5" x14ac:dyDescent="0.4">
      <c r="A7045" t="s">
        <v>409</v>
      </c>
      <c r="B7045" t="s">
        <v>408</v>
      </c>
      <c r="C7045">
        <f>INDEX(Categories!C:C,MATCH(D7045,Categories!D:D,0))</f>
        <v>26</v>
      </c>
      <c r="D7045" s="88" t="s">
        <v>57</v>
      </c>
      <c r="E7045">
        <v>0</v>
      </c>
    </row>
    <row r="7046" spans="1:5" x14ac:dyDescent="0.4">
      <c r="A7046" t="s">
        <v>409</v>
      </c>
      <c r="B7046" t="s">
        <v>408</v>
      </c>
      <c r="C7046">
        <f>INDEX(Categories!C:C,MATCH(D7046,Categories!D:D,0))</f>
        <v>27</v>
      </c>
      <c r="D7046" s="88" t="s">
        <v>58</v>
      </c>
      <c r="E7046">
        <v>1388869</v>
      </c>
    </row>
    <row r="7047" spans="1:5" x14ac:dyDescent="0.4">
      <c r="A7047" t="s">
        <v>409</v>
      </c>
      <c r="B7047" t="s">
        <v>408</v>
      </c>
      <c r="C7047">
        <f>INDEX(Categories!C:C,MATCH(D7047,Categories!D:D,0))</f>
        <v>28</v>
      </c>
      <c r="D7047" s="88" t="s">
        <v>59</v>
      </c>
      <c r="E7047">
        <v>0</v>
      </c>
    </row>
    <row r="7048" spans="1:5" x14ac:dyDescent="0.4">
      <c r="A7048" t="s">
        <v>409</v>
      </c>
      <c r="B7048" t="s">
        <v>408</v>
      </c>
      <c r="C7048">
        <f>INDEX(Categories!C:C,MATCH(D7048,Categories!D:D,0))</f>
        <v>29</v>
      </c>
      <c r="D7048" s="88" t="s">
        <v>92</v>
      </c>
      <c r="E7048">
        <v>750000</v>
      </c>
    </row>
    <row r="7049" spans="1:5" x14ac:dyDescent="0.4">
      <c r="A7049" t="s">
        <v>411</v>
      </c>
      <c r="B7049" t="s">
        <v>410</v>
      </c>
      <c r="C7049">
        <f>INDEX(Categories!C:C,MATCH(D7049,Categories!D:D,0))</f>
        <v>1</v>
      </c>
      <c r="D7049" s="88" t="s">
        <v>595</v>
      </c>
      <c r="E7049">
        <v>104445</v>
      </c>
    </row>
    <row r="7050" spans="1:5" x14ac:dyDescent="0.4">
      <c r="A7050" t="s">
        <v>411</v>
      </c>
      <c r="B7050" t="s">
        <v>410</v>
      </c>
      <c r="C7050">
        <f>INDEX(Categories!C:C,MATCH(D7050,Categories!D:D,0))</f>
        <v>2</v>
      </c>
      <c r="D7050" s="88" t="s">
        <v>597</v>
      </c>
      <c r="E7050">
        <v>4058</v>
      </c>
    </row>
    <row r="7051" spans="1:5" x14ac:dyDescent="0.4">
      <c r="A7051" t="s">
        <v>411</v>
      </c>
      <c r="B7051" t="s">
        <v>410</v>
      </c>
      <c r="C7051">
        <f>INDEX(Categories!C:C,MATCH(D7051,Categories!D:D,0))</f>
        <v>3</v>
      </c>
      <c r="D7051" s="88" t="s">
        <v>30</v>
      </c>
      <c r="E7051">
        <v>0</v>
      </c>
    </row>
    <row r="7052" spans="1:5" x14ac:dyDescent="0.4">
      <c r="A7052" t="s">
        <v>411</v>
      </c>
      <c r="B7052" t="s">
        <v>410</v>
      </c>
      <c r="C7052">
        <f>INDEX(Categories!C:C,MATCH(D7052,Categories!D:D,0))</f>
        <v>4</v>
      </c>
      <c r="D7052" s="88" t="s">
        <v>31</v>
      </c>
      <c r="E7052">
        <v>2500</v>
      </c>
    </row>
    <row r="7053" spans="1:5" x14ac:dyDescent="0.4">
      <c r="A7053" t="s">
        <v>411</v>
      </c>
      <c r="B7053" t="s">
        <v>410</v>
      </c>
      <c r="C7053">
        <f>INDEX(Categories!C:C,MATCH(D7053,Categories!D:D,0))</f>
        <v>6</v>
      </c>
      <c r="D7053" s="88" t="s">
        <v>34</v>
      </c>
      <c r="E7053">
        <v>100</v>
      </c>
    </row>
    <row r="7054" spans="1:5" x14ac:dyDescent="0.4">
      <c r="A7054" t="s">
        <v>411</v>
      </c>
      <c r="B7054" t="s">
        <v>410</v>
      </c>
      <c r="C7054">
        <f>INDEX(Categories!C:C,MATCH(D7054,Categories!D:D,0))</f>
        <v>7</v>
      </c>
      <c r="D7054" s="88" t="s">
        <v>35</v>
      </c>
      <c r="E7054">
        <v>57200</v>
      </c>
    </row>
    <row r="7055" spans="1:5" x14ac:dyDescent="0.4">
      <c r="A7055" t="s">
        <v>411</v>
      </c>
      <c r="B7055" t="s">
        <v>410</v>
      </c>
      <c r="C7055">
        <f>INDEX(Categories!C:C,MATCH(D7055,Categories!D:D,0))</f>
        <v>10</v>
      </c>
      <c r="D7055" s="88" t="s">
        <v>38</v>
      </c>
      <c r="E7055">
        <v>60000</v>
      </c>
    </row>
    <row r="7056" spans="1:5" x14ac:dyDescent="0.4">
      <c r="A7056" t="s">
        <v>411</v>
      </c>
      <c r="B7056" t="s">
        <v>410</v>
      </c>
      <c r="C7056">
        <f>INDEX(Categories!C:C,MATCH(D7056,Categories!D:D,0))</f>
        <v>15</v>
      </c>
      <c r="D7056" s="88" t="s">
        <v>42</v>
      </c>
      <c r="E7056">
        <v>0</v>
      </c>
    </row>
    <row r="7057" spans="1:5" x14ac:dyDescent="0.4">
      <c r="A7057" t="s">
        <v>411</v>
      </c>
      <c r="B7057" t="s">
        <v>410</v>
      </c>
      <c r="C7057">
        <f>INDEX(Categories!C:C,MATCH(D7057,Categories!D:D,0))</f>
        <v>16</v>
      </c>
      <c r="D7057" s="88" t="s">
        <v>45</v>
      </c>
      <c r="E7057">
        <v>4950</v>
      </c>
    </row>
    <row r="7058" spans="1:5" x14ac:dyDescent="0.4">
      <c r="A7058" t="s">
        <v>411</v>
      </c>
      <c r="B7058" t="s">
        <v>410</v>
      </c>
      <c r="C7058">
        <f>INDEX(Categories!C:C,MATCH(D7058,Categories!D:D,0))</f>
        <v>17</v>
      </c>
      <c r="D7058" s="88" t="s">
        <v>46</v>
      </c>
      <c r="E7058">
        <v>0</v>
      </c>
    </row>
    <row r="7059" spans="1:5" x14ac:dyDescent="0.4">
      <c r="A7059" t="s">
        <v>411</v>
      </c>
      <c r="B7059" t="s">
        <v>410</v>
      </c>
      <c r="C7059">
        <f>INDEX(Categories!C:C,MATCH(D7059,Categories!D:D,0))</f>
        <v>18</v>
      </c>
      <c r="D7059" s="88" t="s">
        <v>47</v>
      </c>
      <c r="E7059">
        <v>0</v>
      </c>
    </row>
    <row r="7060" spans="1:5" x14ac:dyDescent="0.4">
      <c r="A7060" t="s">
        <v>411</v>
      </c>
      <c r="B7060" t="s">
        <v>410</v>
      </c>
      <c r="C7060">
        <f>INDEX(Categories!C:C,MATCH(D7060,Categories!D:D,0))</f>
        <v>20</v>
      </c>
      <c r="D7060" s="88" t="s">
        <v>49</v>
      </c>
      <c r="E7060">
        <v>0</v>
      </c>
    </row>
    <row r="7061" spans="1:5" x14ac:dyDescent="0.4">
      <c r="A7061" t="s">
        <v>411</v>
      </c>
      <c r="B7061" t="s">
        <v>410</v>
      </c>
      <c r="C7061">
        <f>INDEX(Categories!C:C,MATCH(D7061,Categories!D:D,0))</f>
        <v>21</v>
      </c>
      <c r="D7061" s="88" t="s">
        <v>50</v>
      </c>
      <c r="E7061">
        <v>0</v>
      </c>
    </row>
    <row r="7062" spans="1:5" x14ac:dyDescent="0.4">
      <c r="A7062" t="s">
        <v>411</v>
      </c>
      <c r="B7062" t="s">
        <v>410</v>
      </c>
      <c r="C7062">
        <f>INDEX(Categories!C:C,MATCH(D7062,Categories!D:D,0))</f>
        <v>22</v>
      </c>
      <c r="D7062" s="88" t="s">
        <v>51</v>
      </c>
      <c r="E7062">
        <v>23000</v>
      </c>
    </row>
    <row r="7063" spans="1:5" x14ac:dyDescent="0.4">
      <c r="A7063" t="s">
        <v>411</v>
      </c>
      <c r="B7063" t="s">
        <v>410</v>
      </c>
      <c r="C7063">
        <f>INDEX(Categories!C:C,MATCH(D7063,Categories!D:D,0))</f>
        <v>23</v>
      </c>
      <c r="D7063" s="88" t="s">
        <v>52</v>
      </c>
      <c r="E7063">
        <v>16400</v>
      </c>
    </row>
    <row r="7064" spans="1:5" x14ac:dyDescent="0.4">
      <c r="A7064" t="s">
        <v>411</v>
      </c>
      <c r="B7064" t="s">
        <v>410</v>
      </c>
      <c r="C7064">
        <f>INDEX(Categories!C:C,MATCH(D7064,Categories!D:D,0))</f>
        <v>24</v>
      </c>
      <c r="D7064" s="88" t="s">
        <v>53</v>
      </c>
      <c r="E7064">
        <v>50</v>
      </c>
    </row>
    <row r="7065" spans="1:5" x14ac:dyDescent="0.4">
      <c r="A7065" t="s">
        <v>411</v>
      </c>
      <c r="B7065" t="s">
        <v>410</v>
      </c>
      <c r="C7065">
        <f>INDEX(Categories!C:C,MATCH(D7065,Categories!D:D,0))</f>
        <v>25</v>
      </c>
      <c r="D7065" s="88" t="s">
        <v>56</v>
      </c>
      <c r="E7065">
        <v>0</v>
      </c>
    </row>
    <row r="7066" spans="1:5" x14ac:dyDescent="0.4">
      <c r="A7066" t="s">
        <v>411</v>
      </c>
      <c r="B7066" t="s">
        <v>410</v>
      </c>
      <c r="C7066">
        <f>INDEX(Categories!C:C,MATCH(D7066,Categories!D:D,0))</f>
        <v>5</v>
      </c>
      <c r="D7066" s="88" t="s">
        <v>32</v>
      </c>
      <c r="E7066">
        <v>15225</v>
      </c>
    </row>
    <row r="7067" spans="1:5" x14ac:dyDescent="0.4">
      <c r="A7067" t="s">
        <v>411</v>
      </c>
      <c r="B7067" t="s">
        <v>410</v>
      </c>
      <c r="C7067">
        <f>INDEX(Categories!C:C,MATCH(D7067,Categories!D:D,0))</f>
        <v>8</v>
      </c>
      <c r="D7067" s="88" t="s">
        <v>36</v>
      </c>
      <c r="E7067">
        <v>125100</v>
      </c>
    </row>
    <row r="7068" spans="1:5" x14ac:dyDescent="0.4">
      <c r="A7068" t="s">
        <v>411</v>
      </c>
      <c r="B7068" t="s">
        <v>410</v>
      </c>
      <c r="C7068">
        <f>INDEX(Categories!C:C,MATCH(D7068,Categories!D:D,0))</f>
        <v>9</v>
      </c>
      <c r="D7068" s="88" t="s">
        <v>37</v>
      </c>
      <c r="E7068">
        <v>0</v>
      </c>
    </row>
    <row r="7069" spans="1:5" x14ac:dyDescent="0.4">
      <c r="A7069" t="s">
        <v>411</v>
      </c>
      <c r="B7069" t="s">
        <v>410</v>
      </c>
      <c r="C7069">
        <f>INDEX(Categories!C:C,MATCH(D7069,Categories!D:D,0))</f>
        <v>11</v>
      </c>
      <c r="D7069" s="88" t="s">
        <v>601</v>
      </c>
      <c r="E7069">
        <v>3900</v>
      </c>
    </row>
    <row r="7070" spans="1:5" x14ac:dyDescent="0.4">
      <c r="A7070" t="s">
        <v>411</v>
      </c>
      <c r="B7070" t="s">
        <v>410</v>
      </c>
      <c r="C7070">
        <f>INDEX(Categories!C:C,MATCH(D7070,Categories!D:D,0))</f>
        <v>12</v>
      </c>
      <c r="D7070" s="88" t="s">
        <v>602</v>
      </c>
      <c r="E7070">
        <v>0</v>
      </c>
    </row>
    <row r="7071" spans="1:5" x14ac:dyDescent="0.4">
      <c r="A7071" t="s">
        <v>411</v>
      </c>
      <c r="B7071" t="s">
        <v>410</v>
      </c>
      <c r="C7071">
        <f>INDEX(Categories!C:C,MATCH(D7071,Categories!D:D,0))</f>
        <v>13</v>
      </c>
      <c r="D7071" s="88" t="s">
        <v>604</v>
      </c>
      <c r="E7071">
        <v>0</v>
      </c>
    </row>
    <row r="7072" spans="1:5" x14ac:dyDescent="0.4">
      <c r="A7072" t="s">
        <v>411</v>
      </c>
      <c r="B7072" t="s">
        <v>410</v>
      </c>
      <c r="C7072">
        <f>INDEX(Categories!C:C,MATCH(D7072,Categories!D:D,0))</f>
        <v>14</v>
      </c>
      <c r="D7072" s="88" t="s">
        <v>41</v>
      </c>
      <c r="E7072">
        <v>0</v>
      </c>
    </row>
    <row r="7073" spans="1:5" x14ac:dyDescent="0.4">
      <c r="A7073" t="s">
        <v>411</v>
      </c>
      <c r="B7073" t="s">
        <v>410</v>
      </c>
      <c r="C7073">
        <f>INDEX(Categories!C:C,MATCH(D7073,Categories!D:D,0))</f>
        <v>19</v>
      </c>
      <c r="D7073" s="88" t="s">
        <v>48</v>
      </c>
      <c r="E7073">
        <v>0</v>
      </c>
    </row>
    <row r="7074" spans="1:5" x14ac:dyDescent="0.4">
      <c r="A7074" t="s">
        <v>411</v>
      </c>
      <c r="B7074" t="s">
        <v>410</v>
      </c>
      <c r="C7074">
        <f>INDEX(Categories!C:C,MATCH(D7074,Categories!D:D,0))</f>
        <v>26</v>
      </c>
      <c r="D7074" s="88" t="s">
        <v>57</v>
      </c>
      <c r="E7074">
        <v>175</v>
      </c>
    </row>
    <row r="7075" spans="1:5" x14ac:dyDescent="0.4">
      <c r="A7075" t="s">
        <v>411</v>
      </c>
      <c r="B7075" t="s">
        <v>410</v>
      </c>
      <c r="C7075">
        <f>INDEX(Categories!C:C,MATCH(D7075,Categories!D:D,0))</f>
        <v>27</v>
      </c>
      <c r="D7075" s="88" t="s">
        <v>58</v>
      </c>
      <c r="E7075">
        <v>0</v>
      </c>
    </row>
    <row r="7076" spans="1:5" x14ac:dyDescent="0.4">
      <c r="A7076" t="s">
        <v>411</v>
      </c>
      <c r="B7076" t="s">
        <v>410</v>
      </c>
      <c r="C7076">
        <f>INDEX(Categories!C:C,MATCH(D7076,Categories!D:D,0))</f>
        <v>28</v>
      </c>
      <c r="D7076" s="88" t="s">
        <v>59</v>
      </c>
      <c r="E7076">
        <v>0</v>
      </c>
    </row>
    <row r="7077" spans="1:5" x14ac:dyDescent="0.4">
      <c r="A7077" t="s">
        <v>411</v>
      </c>
      <c r="B7077" t="s">
        <v>410</v>
      </c>
      <c r="C7077">
        <f>INDEX(Categories!C:C,MATCH(D7077,Categories!D:D,0))</f>
        <v>29</v>
      </c>
      <c r="D7077" s="88" t="s">
        <v>92</v>
      </c>
      <c r="E7077">
        <v>341700</v>
      </c>
    </row>
    <row r="7078" spans="1:5" x14ac:dyDescent="0.4">
      <c r="A7078" t="s">
        <v>919</v>
      </c>
      <c r="B7078" t="s">
        <v>920</v>
      </c>
      <c r="C7078">
        <f>INDEX(Categories!C:C,MATCH(D7078,Categories!D:D,0))</f>
        <v>1</v>
      </c>
      <c r="D7078" s="88" t="s">
        <v>595</v>
      </c>
      <c r="E7078">
        <v>30000</v>
      </c>
    </row>
    <row r="7079" spans="1:5" x14ac:dyDescent="0.4">
      <c r="A7079" t="s">
        <v>919</v>
      </c>
      <c r="B7079" t="s">
        <v>920</v>
      </c>
      <c r="C7079">
        <f>INDEX(Categories!C:C,MATCH(D7079,Categories!D:D,0))</f>
        <v>2</v>
      </c>
      <c r="D7079" s="88" t="s">
        <v>597</v>
      </c>
      <c r="E7079">
        <v>0</v>
      </c>
    </row>
    <row r="7080" spans="1:5" x14ac:dyDescent="0.4">
      <c r="A7080" t="s">
        <v>919</v>
      </c>
      <c r="B7080" t="s">
        <v>920</v>
      </c>
      <c r="C7080">
        <f>INDEX(Categories!C:C,MATCH(D7080,Categories!D:D,0))</f>
        <v>3</v>
      </c>
      <c r="D7080" s="88" t="s">
        <v>30</v>
      </c>
      <c r="E7080">
        <v>0</v>
      </c>
    </row>
    <row r="7081" spans="1:5" x14ac:dyDescent="0.4">
      <c r="A7081" t="s">
        <v>919</v>
      </c>
      <c r="B7081" t="s">
        <v>920</v>
      </c>
      <c r="C7081">
        <f>INDEX(Categories!C:C,MATCH(D7081,Categories!D:D,0))</f>
        <v>4</v>
      </c>
      <c r="D7081" s="88" t="s">
        <v>31</v>
      </c>
      <c r="E7081">
        <v>25000</v>
      </c>
    </row>
    <row r="7082" spans="1:5" x14ac:dyDescent="0.4">
      <c r="A7082" t="s">
        <v>919</v>
      </c>
      <c r="B7082" t="s">
        <v>920</v>
      </c>
      <c r="C7082">
        <f>INDEX(Categories!C:C,MATCH(D7082,Categories!D:D,0))</f>
        <v>6</v>
      </c>
      <c r="D7082" s="88" t="s">
        <v>34</v>
      </c>
      <c r="E7082">
        <v>5000</v>
      </c>
    </row>
    <row r="7083" spans="1:5" x14ac:dyDescent="0.4">
      <c r="A7083" t="s">
        <v>919</v>
      </c>
      <c r="B7083" t="s">
        <v>920</v>
      </c>
      <c r="C7083">
        <f>INDEX(Categories!C:C,MATCH(D7083,Categories!D:D,0))</f>
        <v>7</v>
      </c>
      <c r="D7083" s="88" t="s">
        <v>35</v>
      </c>
      <c r="E7083">
        <v>12000</v>
      </c>
    </row>
    <row r="7084" spans="1:5" x14ac:dyDescent="0.4">
      <c r="A7084" t="s">
        <v>919</v>
      </c>
      <c r="B7084" t="s">
        <v>920</v>
      </c>
      <c r="C7084">
        <f>INDEX(Categories!C:C,MATCH(D7084,Categories!D:D,0))</f>
        <v>10</v>
      </c>
      <c r="D7084" s="88" t="s">
        <v>38</v>
      </c>
      <c r="E7084">
        <v>20000</v>
      </c>
    </row>
    <row r="7085" spans="1:5" x14ac:dyDescent="0.4">
      <c r="A7085" t="s">
        <v>919</v>
      </c>
      <c r="B7085" t="s">
        <v>920</v>
      </c>
      <c r="C7085">
        <f>INDEX(Categories!C:C,MATCH(D7085,Categories!D:D,0))</f>
        <v>15</v>
      </c>
      <c r="D7085" s="88" t="s">
        <v>42</v>
      </c>
      <c r="E7085">
        <v>0</v>
      </c>
    </row>
    <row r="7086" spans="1:5" x14ac:dyDescent="0.4">
      <c r="A7086" t="s">
        <v>919</v>
      </c>
      <c r="B7086" t="s">
        <v>920</v>
      </c>
      <c r="C7086">
        <f>INDEX(Categories!C:C,MATCH(D7086,Categories!D:D,0))</f>
        <v>16</v>
      </c>
      <c r="D7086" s="88" t="s">
        <v>45</v>
      </c>
      <c r="E7086">
        <v>0</v>
      </c>
    </row>
    <row r="7087" spans="1:5" x14ac:dyDescent="0.4">
      <c r="A7087" t="s">
        <v>919</v>
      </c>
      <c r="B7087" t="s">
        <v>920</v>
      </c>
      <c r="C7087">
        <f>INDEX(Categories!C:C,MATCH(D7087,Categories!D:D,0))</f>
        <v>17</v>
      </c>
      <c r="D7087" s="88" t="s">
        <v>46</v>
      </c>
      <c r="E7087">
        <v>0</v>
      </c>
    </row>
    <row r="7088" spans="1:5" x14ac:dyDescent="0.4">
      <c r="A7088" t="s">
        <v>919</v>
      </c>
      <c r="B7088" t="s">
        <v>920</v>
      </c>
      <c r="C7088">
        <f>INDEX(Categories!C:C,MATCH(D7088,Categories!D:D,0))</f>
        <v>18</v>
      </c>
      <c r="D7088" s="88" t="s">
        <v>47</v>
      </c>
      <c r="E7088">
        <v>3000</v>
      </c>
    </row>
    <row r="7089" spans="1:5" x14ac:dyDescent="0.4">
      <c r="A7089" t="s">
        <v>919</v>
      </c>
      <c r="B7089" t="s">
        <v>920</v>
      </c>
      <c r="C7089">
        <f>INDEX(Categories!C:C,MATCH(D7089,Categories!D:D,0))</f>
        <v>20</v>
      </c>
      <c r="D7089" s="88" t="s">
        <v>49</v>
      </c>
      <c r="E7089">
        <v>500</v>
      </c>
    </row>
    <row r="7090" spans="1:5" x14ac:dyDescent="0.4">
      <c r="A7090" t="s">
        <v>919</v>
      </c>
      <c r="B7090" t="s">
        <v>920</v>
      </c>
      <c r="C7090">
        <f>INDEX(Categories!C:C,MATCH(D7090,Categories!D:D,0))</f>
        <v>21</v>
      </c>
      <c r="D7090" s="88" t="s">
        <v>50</v>
      </c>
      <c r="E7090">
        <v>0</v>
      </c>
    </row>
    <row r="7091" spans="1:5" x14ac:dyDescent="0.4">
      <c r="A7091" t="s">
        <v>919</v>
      </c>
      <c r="B7091" t="s">
        <v>920</v>
      </c>
      <c r="C7091">
        <f>INDEX(Categories!C:C,MATCH(D7091,Categories!D:D,0))</f>
        <v>22</v>
      </c>
      <c r="D7091" s="88" t="s">
        <v>51</v>
      </c>
      <c r="E7091">
        <v>0</v>
      </c>
    </row>
    <row r="7092" spans="1:5" x14ac:dyDescent="0.4">
      <c r="A7092" t="s">
        <v>919</v>
      </c>
      <c r="B7092" t="s">
        <v>920</v>
      </c>
      <c r="C7092">
        <f>INDEX(Categories!C:C,MATCH(D7092,Categories!D:D,0))</f>
        <v>23</v>
      </c>
      <c r="D7092" s="88" t="s">
        <v>52</v>
      </c>
      <c r="E7092">
        <v>500</v>
      </c>
    </row>
    <row r="7093" spans="1:5" x14ac:dyDescent="0.4">
      <c r="A7093" t="s">
        <v>919</v>
      </c>
      <c r="B7093" t="s">
        <v>920</v>
      </c>
      <c r="C7093">
        <f>INDEX(Categories!C:C,MATCH(D7093,Categories!D:D,0))</f>
        <v>24</v>
      </c>
      <c r="D7093" s="88" t="s">
        <v>53</v>
      </c>
      <c r="E7093">
        <v>0</v>
      </c>
    </row>
    <row r="7094" spans="1:5" x14ac:dyDescent="0.4">
      <c r="A7094" t="s">
        <v>919</v>
      </c>
      <c r="B7094" t="s">
        <v>920</v>
      </c>
      <c r="C7094">
        <f>INDEX(Categories!C:C,MATCH(D7094,Categories!D:D,0))</f>
        <v>25</v>
      </c>
      <c r="D7094" s="88" t="s">
        <v>56</v>
      </c>
      <c r="E7094">
        <v>0</v>
      </c>
    </row>
    <row r="7095" spans="1:5" x14ac:dyDescent="0.4">
      <c r="A7095" t="s">
        <v>919</v>
      </c>
      <c r="B7095" t="s">
        <v>920</v>
      </c>
      <c r="C7095">
        <f>INDEX(Categories!C:C,MATCH(D7095,Categories!D:D,0))</f>
        <v>5</v>
      </c>
      <c r="D7095" s="88" t="s">
        <v>32</v>
      </c>
      <c r="E7095">
        <v>30000</v>
      </c>
    </row>
    <row r="7096" spans="1:5" x14ac:dyDescent="0.4">
      <c r="A7096" t="s">
        <v>919</v>
      </c>
      <c r="B7096" t="s">
        <v>920</v>
      </c>
      <c r="C7096">
        <f>INDEX(Categories!C:C,MATCH(D7096,Categories!D:D,0))</f>
        <v>8</v>
      </c>
      <c r="D7096" s="88" t="s">
        <v>36</v>
      </c>
      <c r="E7096">
        <v>5000</v>
      </c>
    </row>
    <row r="7097" spans="1:5" x14ac:dyDescent="0.4">
      <c r="A7097" t="s">
        <v>919</v>
      </c>
      <c r="B7097" t="s">
        <v>920</v>
      </c>
      <c r="C7097">
        <f>INDEX(Categories!C:C,MATCH(D7097,Categories!D:D,0))</f>
        <v>9</v>
      </c>
      <c r="D7097" s="88" t="s">
        <v>37</v>
      </c>
      <c r="E7097">
        <v>0</v>
      </c>
    </row>
    <row r="7098" spans="1:5" x14ac:dyDescent="0.4">
      <c r="A7098" t="s">
        <v>919</v>
      </c>
      <c r="B7098" t="s">
        <v>920</v>
      </c>
      <c r="C7098">
        <f>INDEX(Categories!C:C,MATCH(D7098,Categories!D:D,0))</f>
        <v>11</v>
      </c>
      <c r="D7098" s="88" t="s">
        <v>601</v>
      </c>
      <c r="E7098">
        <v>0</v>
      </c>
    </row>
    <row r="7099" spans="1:5" x14ac:dyDescent="0.4">
      <c r="A7099" t="s">
        <v>919</v>
      </c>
      <c r="B7099" t="s">
        <v>920</v>
      </c>
      <c r="C7099">
        <f>INDEX(Categories!C:C,MATCH(D7099,Categories!D:D,0))</f>
        <v>12</v>
      </c>
      <c r="D7099" s="88" t="s">
        <v>602</v>
      </c>
      <c r="E7099">
        <v>0</v>
      </c>
    </row>
    <row r="7100" spans="1:5" x14ac:dyDescent="0.4">
      <c r="A7100" t="s">
        <v>919</v>
      </c>
      <c r="B7100" t="s">
        <v>920</v>
      </c>
      <c r="C7100">
        <f>INDEX(Categories!C:C,MATCH(D7100,Categories!D:D,0))</f>
        <v>13</v>
      </c>
      <c r="D7100" s="88" t="s">
        <v>604</v>
      </c>
      <c r="E7100">
        <v>0</v>
      </c>
    </row>
    <row r="7101" spans="1:5" x14ac:dyDescent="0.4">
      <c r="A7101" t="s">
        <v>919</v>
      </c>
      <c r="B7101" t="s">
        <v>920</v>
      </c>
      <c r="C7101">
        <f>INDEX(Categories!C:C,MATCH(D7101,Categories!D:D,0))</f>
        <v>14</v>
      </c>
      <c r="D7101" s="88" t="s">
        <v>41</v>
      </c>
      <c r="E7101">
        <v>0</v>
      </c>
    </row>
    <row r="7102" spans="1:5" x14ac:dyDescent="0.4">
      <c r="A7102" t="s">
        <v>919</v>
      </c>
      <c r="B7102" t="s">
        <v>920</v>
      </c>
      <c r="C7102">
        <f>INDEX(Categories!C:C,MATCH(D7102,Categories!D:D,0))</f>
        <v>19</v>
      </c>
      <c r="D7102" s="88" t="s">
        <v>48</v>
      </c>
      <c r="E7102">
        <v>0</v>
      </c>
    </row>
    <row r="7103" spans="1:5" x14ac:dyDescent="0.4">
      <c r="A7103" t="s">
        <v>919</v>
      </c>
      <c r="B7103" t="s">
        <v>920</v>
      </c>
      <c r="C7103">
        <f>INDEX(Categories!C:C,MATCH(D7103,Categories!D:D,0))</f>
        <v>26</v>
      </c>
      <c r="D7103" s="88" t="s">
        <v>57</v>
      </c>
      <c r="E7103">
        <v>0</v>
      </c>
    </row>
    <row r="7104" spans="1:5" x14ac:dyDescent="0.4">
      <c r="A7104" t="s">
        <v>919</v>
      </c>
      <c r="B7104" t="s">
        <v>920</v>
      </c>
      <c r="C7104">
        <f>INDEX(Categories!C:C,MATCH(D7104,Categories!D:D,0))</f>
        <v>27</v>
      </c>
      <c r="D7104" s="88" t="s">
        <v>58</v>
      </c>
      <c r="E7104">
        <v>0</v>
      </c>
    </row>
    <row r="7105" spans="1:5" x14ac:dyDescent="0.4">
      <c r="A7105" t="s">
        <v>919</v>
      </c>
      <c r="B7105" t="s">
        <v>920</v>
      </c>
      <c r="C7105">
        <f>INDEX(Categories!C:C,MATCH(D7105,Categories!D:D,0))</f>
        <v>28</v>
      </c>
      <c r="D7105" s="88" t="s">
        <v>59</v>
      </c>
      <c r="E7105">
        <v>0</v>
      </c>
    </row>
    <row r="7106" spans="1:5" x14ac:dyDescent="0.4">
      <c r="A7106" t="s">
        <v>919</v>
      </c>
      <c r="B7106" t="s">
        <v>920</v>
      </c>
      <c r="C7106">
        <f>INDEX(Categories!C:C,MATCH(D7106,Categories!D:D,0))</f>
        <v>29</v>
      </c>
      <c r="D7106" s="88" t="s">
        <v>92</v>
      </c>
      <c r="E7106">
        <v>0</v>
      </c>
    </row>
    <row r="7107" spans="1:5" x14ac:dyDescent="0.4">
      <c r="A7107" t="s">
        <v>921</v>
      </c>
      <c r="B7107" t="s">
        <v>922</v>
      </c>
      <c r="C7107">
        <f>INDEX(Categories!C:C,MATCH(D7107,Categories!D:D,0))</f>
        <v>1</v>
      </c>
      <c r="D7107" s="88" t="s">
        <v>595</v>
      </c>
      <c r="E7107">
        <v>0</v>
      </c>
    </row>
    <row r="7108" spans="1:5" x14ac:dyDescent="0.4">
      <c r="A7108" t="s">
        <v>921</v>
      </c>
      <c r="B7108" t="s">
        <v>922</v>
      </c>
      <c r="C7108">
        <f>INDEX(Categories!C:C,MATCH(D7108,Categories!D:D,0))</f>
        <v>2</v>
      </c>
      <c r="D7108" s="88" t="s">
        <v>597</v>
      </c>
      <c r="E7108">
        <v>0</v>
      </c>
    </row>
    <row r="7109" spans="1:5" x14ac:dyDescent="0.4">
      <c r="A7109" t="s">
        <v>921</v>
      </c>
      <c r="B7109" t="s">
        <v>922</v>
      </c>
      <c r="C7109">
        <f>INDEX(Categories!C:C,MATCH(D7109,Categories!D:D,0))</f>
        <v>3</v>
      </c>
      <c r="D7109" s="88" t="s">
        <v>30</v>
      </c>
      <c r="E7109">
        <v>0</v>
      </c>
    </row>
    <row r="7110" spans="1:5" x14ac:dyDescent="0.4">
      <c r="A7110" t="s">
        <v>921</v>
      </c>
      <c r="B7110" t="s">
        <v>922</v>
      </c>
      <c r="C7110">
        <f>INDEX(Categories!C:C,MATCH(D7110,Categories!D:D,0))</f>
        <v>4</v>
      </c>
      <c r="D7110" s="88" t="s">
        <v>31</v>
      </c>
      <c r="E7110">
        <v>0</v>
      </c>
    </row>
    <row r="7111" spans="1:5" x14ac:dyDescent="0.4">
      <c r="A7111" t="s">
        <v>921</v>
      </c>
      <c r="B7111" t="s">
        <v>922</v>
      </c>
      <c r="C7111">
        <f>INDEX(Categories!C:C,MATCH(D7111,Categories!D:D,0))</f>
        <v>6</v>
      </c>
      <c r="D7111" s="88" t="s">
        <v>34</v>
      </c>
      <c r="E7111">
        <v>0</v>
      </c>
    </row>
    <row r="7112" spans="1:5" x14ac:dyDescent="0.4">
      <c r="A7112" t="s">
        <v>921</v>
      </c>
      <c r="B7112" t="s">
        <v>922</v>
      </c>
      <c r="C7112">
        <f>INDEX(Categories!C:C,MATCH(D7112,Categories!D:D,0))</f>
        <v>7</v>
      </c>
      <c r="D7112" s="88" t="s">
        <v>35</v>
      </c>
      <c r="E7112">
        <v>0</v>
      </c>
    </row>
    <row r="7113" spans="1:5" x14ac:dyDescent="0.4">
      <c r="A7113" t="s">
        <v>921</v>
      </c>
      <c r="B7113" t="s">
        <v>922</v>
      </c>
      <c r="C7113">
        <f>INDEX(Categories!C:C,MATCH(D7113,Categories!D:D,0))</f>
        <v>10</v>
      </c>
      <c r="D7113" s="88" t="s">
        <v>38</v>
      </c>
      <c r="E7113">
        <v>0</v>
      </c>
    </row>
    <row r="7114" spans="1:5" x14ac:dyDescent="0.4">
      <c r="A7114" t="s">
        <v>921</v>
      </c>
      <c r="B7114" t="s">
        <v>922</v>
      </c>
      <c r="C7114">
        <f>INDEX(Categories!C:C,MATCH(D7114,Categories!D:D,0))</f>
        <v>15</v>
      </c>
      <c r="D7114" s="88" t="s">
        <v>42</v>
      </c>
      <c r="E7114">
        <v>0</v>
      </c>
    </row>
    <row r="7115" spans="1:5" x14ac:dyDescent="0.4">
      <c r="A7115" t="s">
        <v>921</v>
      </c>
      <c r="B7115" t="s">
        <v>922</v>
      </c>
      <c r="C7115">
        <f>INDEX(Categories!C:C,MATCH(D7115,Categories!D:D,0))</f>
        <v>16</v>
      </c>
      <c r="D7115" s="88" t="s">
        <v>45</v>
      </c>
      <c r="E7115">
        <v>0</v>
      </c>
    </row>
    <row r="7116" spans="1:5" x14ac:dyDescent="0.4">
      <c r="A7116" t="s">
        <v>921</v>
      </c>
      <c r="B7116" t="s">
        <v>922</v>
      </c>
      <c r="C7116">
        <f>INDEX(Categories!C:C,MATCH(D7116,Categories!D:D,0))</f>
        <v>17</v>
      </c>
      <c r="D7116" s="88" t="s">
        <v>46</v>
      </c>
      <c r="E7116">
        <v>0</v>
      </c>
    </row>
    <row r="7117" spans="1:5" x14ac:dyDescent="0.4">
      <c r="A7117" t="s">
        <v>921</v>
      </c>
      <c r="B7117" t="s">
        <v>922</v>
      </c>
      <c r="C7117">
        <f>INDEX(Categories!C:C,MATCH(D7117,Categories!D:D,0))</f>
        <v>18</v>
      </c>
      <c r="D7117" s="88" t="s">
        <v>47</v>
      </c>
      <c r="E7117">
        <v>0</v>
      </c>
    </row>
    <row r="7118" spans="1:5" x14ac:dyDescent="0.4">
      <c r="A7118" t="s">
        <v>921</v>
      </c>
      <c r="B7118" t="s">
        <v>922</v>
      </c>
      <c r="C7118">
        <f>INDEX(Categories!C:C,MATCH(D7118,Categories!D:D,0))</f>
        <v>20</v>
      </c>
      <c r="D7118" s="88" t="s">
        <v>49</v>
      </c>
      <c r="E7118">
        <v>0</v>
      </c>
    </row>
    <row r="7119" spans="1:5" x14ac:dyDescent="0.4">
      <c r="A7119" t="s">
        <v>921</v>
      </c>
      <c r="B7119" t="s">
        <v>922</v>
      </c>
      <c r="C7119">
        <f>INDEX(Categories!C:C,MATCH(D7119,Categories!D:D,0))</f>
        <v>21</v>
      </c>
      <c r="D7119" s="88" t="s">
        <v>50</v>
      </c>
      <c r="E7119">
        <v>0</v>
      </c>
    </row>
    <row r="7120" spans="1:5" x14ac:dyDescent="0.4">
      <c r="A7120" t="s">
        <v>921</v>
      </c>
      <c r="B7120" t="s">
        <v>922</v>
      </c>
      <c r="C7120">
        <f>INDEX(Categories!C:C,MATCH(D7120,Categories!D:D,0))</f>
        <v>22</v>
      </c>
      <c r="D7120" s="88" t="s">
        <v>51</v>
      </c>
      <c r="E7120">
        <v>0</v>
      </c>
    </row>
    <row r="7121" spans="1:5" x14ac:dyDescent="0.4">
      <c r="A7121" t="s">
        <v>921</v>
      </c>
      <c r="B7121" t="s">
        <v>922</v>
      </c>
      <c r="C7121">
        <f>INDEX(Categories!C:C,MATCH(D7121,Categories!D:D,0))</f>
        <v>23</v>
      </c>
      <c r="D7121" s="88" t="s">
        <v>52</v>
      </c>
      <c r="E7121">
        <v>0</v>
      </c>
    </row>
    <row r="7122" spans="1:5" x14ac:dyDescent="0.4">
      <c r="A7122" t="s">
        <v>921</v>
      </c>
      <c r="B7122" t="s">
        <v>922</v>
      </c>
      <c r="C7122">
        <f>INDEX(Categories!C:C,MATCH(D7122,Categories!D:D,0))</f>
        <v>24</v>
      </c>
      <c r="D7122" s="88" t="s">
        <v>53</v>
      </c>
      <c r="E7122">
        <v>0</v>
      </c>
    </row>
    <row r="7123" spans="1:5" x14ac:dyDescent="0.4">
      <c r="A7123" t="s">
        <v>921</v>
      </c>
      <c r="B7123" t="s">
        <v>922</v>
      </c>
      <c r="C7123">
        <f>INDEX(Categories!C:C,MATCH(D7123,Categories!D:D,0))</f>
        <v>25</v>
      </c>
      <c r="D7123" s="88" t="s">
        <v>56</v>
      </c>
      <c r="E7123">
        <v>0</v>
      </c>
    </row>
    <row r="7124" spans="1:5" x14ac:dyDescent="0.4">
      <c r="A7124" t="s">
        <v>921</v>
      </c>
      <c r="B7124" t="s">
        <v>922</v>
      </c>
      <c r="C7124">
        <f>INDEX(Categories!C:C,MATCH(D7124,Categories!D:D,0))</f>
        <v>5</v>
      </c>
      <c r="D7124" s="88" t="s">
        <v>32</v>
      </c>
      <c r="E7124">
        <v>0</v>
      </c>
    </row>
    <row r="7125" spans="1:5" x14ac:dyDescent="0.4">
      <c r="A7125" t="s">
        <v>921</v>
      </c>
      <c r="B7125" t="s">
        <v>922</v>
      </c>
      <c r="C7125">
        <f>INDEX(Categories!C:C,MATCH(D7125,Categories!D:D,0))</f>
        <v>8</v>
      </c>
      <c r="D7125" s="88" t="s">
        <v>36</v>
      </c>
      <c r="E7125">
        <v>0</v>
      </c>
    </row>
    <row r="7126" spans="1:5" x14ac:dyDescent="0.4">
      <c r="A7126" t="s">
        <v>921</v>
      </c>
      <c r="B7126" t="s">
        <v>922</v>
      </c>
      <c r="C7126">
        <f>INDEX(Categories!C:C,MATCH(D7126,Categories!D:D,0))</f>
        <v>9</v>
      </c>
      <c r="D7126" s="88" t="s">
        <v>37</v>
      </c>
      <c r="E7126">
        <v>0</v>
      </c>
    </row>
    <row r="7127" spans="1:5" x14ac:dyDescent="0.4">
      <c r="A7127" t="s">
        <v>921</v>
      </c>
      <c r="B7127" t="s">
        <v>922</v>
      </c>
      <c r="C7127">
        <f>INDEX(Categories!C:C,MATCH(D7127,Categories!D:D,0))</f>
        <v>11</v>
      </c>
      <c r="D7127" s="88" t="s">
        <v>601</v>
      </c>
      <c r="E7127">
        <v>0</v>
      </c>
    </row>
    <row r="7128" spans="1:5" x14ac:dyDescent="0.4">
      <c r="A7128" t="s">
        <v>921</v>
      </c>
      <c r="B7128" t="s">
        <v>922</v>
      </c>
      <c r="C7128">
        <f>INDEX(Categories!C:C,MATCH(D7128,Categories!D:D,0))</f>
        <v>12</v>
      </c>
      <c r="D7128" s="88" t="s">
        <v>602</v>
      </c>
      <c r="E7128">
        <v>0</v>
      </c>
    </row>
    <row r="7129" spans="1:5" x14ac:dyDescent="0.4">
      <c r="A7129" t="s">
        <v>921</v>
      </c>
      <c r="B7129" t="s">
        <v>922</v>
      </c>
      <c r="C7129">
        <f>INDEX(Categories!C:C,MATCH(D7129,Categories!D:D,0))</f>
        <v>13</v>
      </c>
      <c r="D7129" s="88" t="s">
        <v>604</v>
      </c>
      <c r="E7129">
        <v>0</v>
      </c>
    </row>
    <row r="7130" spans="1:5" x14ac:dyDescent="0.4">
      <c r="A7130" t="s">
        <v>921</v>
      </c>
      <c r="B7130" t="s">
        <v>922</v>
      </c>
      <c r="C7130">
        <f>INDEX(Categories!C:C,MATCH(D7130,Categories!D:D,0))</f>
        <v>14</v>
      </c>
      <c r="D7130" s="88" t="s">
        <v>41</v>
      </c>
      <c r="E7130">
        <v>0</v>
      </c>
    </row>
    <row r="7131" spans="1:5" x14ac:dyDescent="0.4">
      <c r="A7131" t="s">
        <v>921</v>
      </c>
      <c r="B7131" t="s">
        <v>922</v>
      </c>
      <c r="C7131">
        <f>INDEX(Categories!C:C,MATCH(D7131,Categories!D:D,0))</f>
        <v>19</v>
      </c>
      <c r="D7131" s="88" t="s">
        <v>48</v>
      </c>
      <c r="E7131">
        <v>0</v>
      </c>
    </row>
    <row r="7132" spans="1:5" x14ac:dyDescent="0.4">
      <c r="A7132" t="s">
        <v>921</v>
      </c>
      <c r="B7132" t="s">
        <v>922</v>
      </c>
      <c r="C7132">
        <f>INDEX(Categories!C:C,MATCH(D7132,Categories!D:D,0))</f>
        <v>26</v>
      </c>
      <c r="D7132" s="88" t="s">
        <v>57</v>
      </c>
      <c r="E7132">
        <v>0</v>
      </c>
    </row>
    <row r="7133" spans="1:5" x14ac:dyDescent="0.4">
      <c r="A7133" t="s">
        <v>921</v>
      </c>
      <c r="B7133" t="s">
        <v>922</v>
      </c>
      <c r="C7133">
        <f>INDEX(Categories!C:C,MATCH(D7133,Categories!D:D,0))</f>
        <v>27</v>
      </c>
      <c r="D7133" s="88" t="s">
        <v>58</v>
      </c>
      <c r="E7133">
        <v>0</v>
      </c>
    </row>
    <row r="7134" spans="1:5" x14ac:dyDescent="0.4">
      <c r="A7134" t="s">
        <v>921</v>
      </c>
      <c r="B7134" t="s">
        <v>922</v>
      </c>
      <c r="C7134">
        <f>INDEX(Categories!C:C,MATCH(D7134,Categories!D:D,0))</f>
        <v>28</v>
      </c>
      <c r="D7134" s="88" t="s">
        <v>59</v>
      </c>
      <c r="E7134">
        <v>0</v>
      </c>
    </row>
    <row r="7135" spans="1:5" x14ac:dyDescent="0.4">
      <c r="A7135" t="s">
        <v>921</v>
      </c>
      <c r="B7135" t="s">
        <v>922</v>
      </c>
      <c r="C7135">
        <f>INDEX(Categories!C:C,MATCH(D7135,Categories!D:D,0))</f>
        <v>29</v>
      </c>
      <c r="D7135" s="88" t="s">
        <v>92</v>
      </c>
      <c r="E7135">
        <v>0</v>
      </c>
    </row>
    <row r="7136" spans="1:5" x14ac:dyDescent="0.4">
      <c r="A7136" t="s">
        <v>414</v>
      </c>
      <c r="B7136" t="s">
        <v>413</v>
      </c>
      <c r="C7136">
        <f>INDEX(Categories!C:C,MATCH(D7136,Categories!D:D,0))</f>
        <v>1</v>
      </c>
      <c r="D7136" s="88" t="s">
        <v>595</v>
      </c>
      <c r="E7136">
        <v>30800</v>
      </c>
    </row>
    <row r="7137" spans="1:5" x14ac:dyDescent="0.4">
      <c r="A7137" t="s">
        <v>414</v>
      </c>
      <c r="B7137" t="s">
        <v>413</v>
      </c>
      <c r="C7137">
        <f>INDEX(Categories!C:C,MATCH(D7137,Categories!D:D,0))</f>
        <v>2</v>
      </c>
      <c r="D7137" s="88" t="s">
        <v>597</v>
      </c>
      <c r="E7137">
        <v>45000</v>
      </c>
    </row>
    <row r="7138" spans="1:5" x14ac:dyDescent="0.4">
      <c r="A7138" t="s">
        <v>414</v>
      </c>
      <c r="B7138" t="s">
        <v>413</v>
      </c>
      <c r="C7138">
        <f>INDEX(Categories!C:C,MATCH(D7138,Categories!D:D,0))</f>
        <v>3</v>
      </c>
      <c r="D7138" s="88" t="s">
        <v>30</v>
      </c>
      <c r="E7138">
        <v>1200</v>
      </c>
    </row>
    <row r="7139" spans="1:5" x14ac:dyDescent="0.4">
      <c r="A7139" t="s">
        <v>414</v>
      </c>
      <c r="B7139" t="s">
        <v>413</v>
      </c>
      <c r="C7139">
        <f>INDEX(Categories!C:C,MATCH(D7139,Categories!D:D,0))</f>
        <v>4</v>
      </c>
      <c r="D7139" s="88" t="s">
        <v>31</v>
      </c>
      <c r="E7139">
        <v>0</v>
      </c>
    </row>
    <row r="7140" spans="1:5" x14ac:dyDescent="0.4">
      <c r="A7140" t="s">
        <v>414</v>
      </c>
      <c r="B7140" t="s">
        <v>413</v>
      </c>
      <c r="C7140">
        <f>INDEX(Categories!C:C,MATCH(D7140,Categories!D:D,0))</f>
        <v>6</v>
      </c>
      <c r="D7140" s="88" t="s">
        <v>34</v>
      </c>
      <c r="E7140">
        <v>0</v>
      </c>
    </row>
    <row r="7141" spans="1:5" x14ac:dyDescent="0.4">
      <c r="A7141" t="s">
        <v>414</v>
      </c>
      <c r="B7141" t="s">
        <v>413</v>
      </c>
      <c r="C7141">
        <f>INDEX(Categories!C:C,MATCH(D7141,Categories!D:D,0))</f>
        <v>7</v>
      </c>
      <c r="D7141" s="88" t="s">
        <v>35</v>
      </c>
      <c r="E7141">
        <v>53499</v>
      </c>
    </row>
    <row r="7142" spans="1:5" x14ac:dyDescent="0.4">
      <c r="A7142" t="s">
        <v>414</v>
      </c>
      <c r="B7142" t="s">
        <v>413</v>
      </c>
      <c r="C7142">
        <f>INDEX(Categories!C:C,MATCH(D7142,Categories!D:D,0))</f>
        <v>10</v>
      </c>
      <c r="D7142" s="88" t="s">
        <v>38</v>
      </c>
      <c r="E7142">
        <v>111950</v>
      </c>
    </row>
    <row r="7143" spans="1:5" x14ac:dyDescent="0.4">
      <c r="A7143" t="s">
        <v>414</v>
      </c>
      <c r="B7143" t="s">
        <v>413</v>
      </c>
      <c r="C7143">
        <f>INDEX(Categories!C:C,MATCH(D7143,Categories!D:D,0))</f>
        <v>15</v>
      </c>
      <c r="D7143" s="88" t="s">
        <v>42</v>
      </c>
      <c r="E7143">
        <v>0</v>
      </c>
    </row>
    <row r="7144" spans="1:5" x14ac:dyDescent="0.4">
      <c r="A7144" t="s">
        <v>414</v>
      </c>
      <c r="B7144" t="s">
        <v>413</v>
      </c>
      <c r="C7144">
        <f>INDEX(Categories!C:C,MATCH(D7144,Categories!D:D,0))</f>
        <v>16</v>
      </c>
      <c r="D7144" s="88" t="s">
        <v>45</v>
      </c>
      <c r="E7144">
        <v>0</v>
      </c>
    </row>
    <row r="7145" spans="1:5" x14ac:dyDescent="0.4">
      <c r="A7145" t="s">
        <v>414</v>
      </c>
      <c r="B7145" t="s">
        <v>413</v>
      </c>
      <c r="C7145">
        <f>INDEX(Categories!C:C,MATCH(D7145,Categories!D:D,0))</f>
        <v>17</v>
      </c>
      <c r="D7145" s="88" t="s">
        <v>46</v>
      </c>
      <c r="E7145">
        <v>0</v>
      </c>
    </row>
    <row r="7146" spans="1:5" x14ac:dyDescent="0.4">
      <c r="A7146" t="s">
        <v>414</v>
      </c>
      <c r="B7146" t="s">
        <v>413</v>
      </c>
      <c r="C7146">
        <f>INDEX(Categories!C:C,MATCH(D7146,Categories!D:D,0))</f>
        <v>18</v>
      </c>
      <c r="D7146" s="88" t="s">
        <v>47</v>
      </c>
      <c r="E7146">
        <v>0</v>
      </c>
    </row>
    <row r="7147" spans="1:5" x14ac:dyDescent="0.4">
      <c r="A7147" t="s">
        <v>414</v>
      </c>
      <c r="B7147" t="s">
        <v>413</v>
      </c>
      <c r="C7147">
        <f>INDEX(Categories!C:C,MATCH(D7147,Categories!D:D,0))</f>
        <v>20</v>
      </c>
      <c r="D7147" s="88" t="s">
        <v>49</v>
      </c>
      <c r="E7147">
        <v>0</v>
      </c>
    </row>
    <row r="7148" spans="1:5" x14ac:dyDescent="0.4">
      <c r="A7148" t="s">
        <v>414</v>
      </c>
      <c r="B7148" t="s">
        <v>413</v>
      </c>
      <c r="C7148">
        <f>INDEX(Categories!C:C,MATCH(D7148,Categories!D:D,0))</f>
        <v>21</v>
      </c>
      <c r="D7148" s="88" t="s">
        <v>50</v>
      </c>
      <c r="E7148">
        <v>0</v>
      </c>
    </row>
    <row r="7149" spans="1:5" x14ac:dyDescent="0.4">
      <c r="A7149" t="s">
        <v>414</v>
      </c>
      <c r="B7149" t="s">
        <v>413</v>
      </c>
      <c r="C7149">
        <f>INDEX(Categories!C:C,MATCH(D7149,Categories!D:D,0))</f>
        <v>22</v>
      </c>
      <c r="D7149" s="88" t="s">
        <v>51</v>
      </c>
      <c r="E7149">
        <v>14500</v>
      </c>
    </row>
    <row r="7150" spans="1:5" x14ac:dyDescent="0.4">
      <c r="A7150" t="s">
        <v>414</v>
      </c>
      <c r="B7150" t="s">
        <v>413</v>
      </c>
      <c r="C7150">
        <f>INDEX(Categories!C:C,MATCH(D7150,Categories!D:D,0))</f>
        <v>23</v>
      </c>
      <c r="D7150" s="88" t="s">
        <v>52</v>
      </c>
      <c r="E7150">
        <v>0</v>
      </c>
    </row>
    <row r="7151" spans="1:5" x14ac:dyDescent="0.4">
      <c r="A7151" t="s">
        <v>414</v>
      </c>
      <c r="B7151" t="s">
        <v>413</v>
      </c>
      <c r="C7151">
        <f>INDEX(Categories!C:C,MATCH(D7151,Categories!D:D,0))</f>
        <v>24</v>
      </c>
      <c r="D7151" s="88" t="s">
        <v>53</v>
      </c>
      <c r="E7151">
        <v>0</v>
      </c>
    </row>
    <row r="7152" spans="1:5" x14ac:dyDescent="0.4">
      <c r="A7152" t="s">
        <v>414</v>
      </c>
      <c r="B7152" t="s">
        <v>413</v>
      </c>
      <c r="C7152">
        <f>INDEX(Categories!C:C,MATCH(D7152,Categories!D:D,0))</f>
        <v>25</v>
      </c>
      <c r="D7152" s="88" t="s">
        <v>56</v>
      </c>
      <c r="E7152">
        <v>0</v>
      </c>
    </row>
    <row r="7153" spans="1:5" x14ac:dyDescent="0.4">
      <c r="A7153" t="s">
        <v>414</v>
      </c>
      <c r="B7153" t="s">
        <v>413</v>
      </c>
      <c r="C7153">
        <f>INDEX(Categories!C:C,MATCH(D7153,Categories!D:D,0))</f>
        <v>5</v>
      </c>
      <c r="D7153" s="88" t="s">
        <v>32</v>
      </c>
      <c r="E7153">
        <v>250250</v>
      </c>
    </row>
    <row r="7154" spans="1:5" x14ac:dyDescent="0.4">
      <c r="A7154" t="s">
        <v>414</v>
      </c>
      <c r="B7154" t="s">
        <v>413</v>
      </c>
      <c r="C7154">
        <f>INDEX(Categories!C:C,MATCH(D7154,Categories!D:D,0))</f>
        <v>8</v>
      </c>
      <c r="D7154" s="88" t="s">
        <v>36</v>
      </c>
      <c r="E7154">
        <v>0</v>
      </c>
    </row>
    <row r="7155" spans="1:5" x14ac:dyDescent="0.4">
      <c r="A7155" t="s">
        <v>414</v>
      </c>
      <c r="B7155" t="s">
        <v>413</v>
      </c>
      <c r="C7155">
        <f>INDEX(Categories!C:C,MATCH(D7155,Categories!D:D,0))</f>
        <v>9</v>
      </c>
      <c r="D7155" s="88" t="s">
        <v>37</v>
      </c>
      <c r="E7155">
        <v>0</v>
      </c>
    </row>
    <row r="7156" spans="1:5" x14ac:dyDescent="0.4">
      <c r="A7156" t="s">
        <v>414</v>
      </c>
      <c r="B7156" t="s">
        <v>413</v>
      </c>
      <c r="C7156">
        <f>INDEX(Categories!C:C,MATCH(D7156,Categories!D:D,0))</f>
        <v>11</v>
      </c>
      <c r="D7156" s="88" t="s">
        <v>601</v>
      </c>
      <c r="E7156">
        <v>0</v>
      </c>
    </row>
    <row r="7157" spans="1:5" x14ac:dyDescent="0.4">
      <c r="A7157" t="s">
        <v>414</v>
      </c>
      <c r="B7157" t="s">
        <v>413</v>
      </c>
      <c r="C7157">
        <f>INDEX(Categories!C:C,MATCH(D7157,Categories!D:D,0))</f>
        <v>12</v>
      </c>
      <c r="D7157" s="88" t="s">
        <v>602</v>
      </c>
      <c r="E7157">
        <v>0</v>
      </c>
    </row>
    <row r="7158" spans="1:5" x14ac:dyDescent="0.4">
      <c r="A7158" t="s">
        <v>414</v>
      </c>
      <c r="B7158" t="s">
        <v>413</v>
      </c>
      <c r="C7158">
        <f>INDEX(Categories!C:C,MATCH(D7158,Categories!D:D,0))</f>
        <v>13</v>
      </c>
      <c r="D7158" s="88" t="s">
        <v>604</v>
      </c>
      <c r="E7158">
        <v>0</v>
      </c>
    </row>
    <row r="7159" spans="1:5" x14ac:dyDescent="0.4">
      <c r="A7159" t="s">
        <v>414</v>
      </c>
      <c r="B7159" t="s">
        <v>413</v>
      </c>
      <c r="C7159">
        <f>INDEX(Categories!C:C,MATCH(D7159,Categories!D:D,0))</f>
        <v>14</v>
      </c>
      <c r="D7159" s="88" t="s">
        <v>41</v>
      </c>
      <c r="E7159">
        <v>0</v>
      </c>
    </row>
    <row r="7160" spans="1:5" x14ac:dyDescent="0.4">
      <c r="A7160" t="s">
        <v>414</v>
      </c>
      <c r="B7160" t="s">
        <v>413</v>
      </c>
      <c r="C7160">
        <f>INDEX(Categories!C:C,MATCH(D7160,Categories!D:D,0))</f>
        <v>19</v>
      </c>
      <c r="D7160" s="88" t="s">
        <v>48</v>
      </c>
      <c r="E7160">
        <v>0</v>
      </c>
    </row>
    <row r="7161" spans="1:5" x14ac:dyDescent="0.4">
      <c r="A7161" t="s">
        <v>414</v>
      </c>
      <c r="B7161" t="s">
        <v>413</v>
      </c>
      <c r="C7161">
        <f>INDEX(Categories!C:C,MATCH(D7161,Categories!D:D,0))</f>
        <v>26</v>
      </c>
      <c r="D7161" s="88" t="s">
        <v>57</v>
      </c>
      <c r="E7161">
        <v>0</v>
      </c>
    </row>
    <row r="7162" spans="1:5" x14ac:dyDescent="0.4">
      <c r="A7162" t="s">
        <v>414</v>
      </c>
      <c r="B7162" t="s">
        <v>413</v>
      </c>
      <c r="C7162">
        <f>INDEX(Categories!C:C,MATCH(D7162,Categories!D:D,0))</f>
        <v>27</v>
      </c>
      <c r="D7162" s="88" t="s">
        <v>58</v>
      </c>
      <c r="E7162">
        <v>0</v>
      </c>
    </row>
    <row r="7163" spans="1:5" x14ac:dyDescent="0.4">
      <c r="A7163" t="s">
        <v>414</v>
      </c>
      <c r="B7163" t="s">
        <v>413</v>
      </c>
      <c r="C7163">
        <f>INDEX(Categories!C:C,MATCH(D7163,Categories!D:D,0))</f>
        <v>28</v>
      </c>
      <c r="D7163" s="88" t="s">
        <v>59</v>
      </c>
      <c r="E7163">
        <v>0</v>
      </c>
    </row>
    <row r="7164" spans="1:5" x14ac:dyDescent="0.4">
      <c r="A7164" t="s">
        <v>414</v>
      </c>
      <c r="B7164" t="s">
        <v>413</v>
      </c>
      <c r="C7164">
        <f>INDEX(Categories!C:C,MATCH(D7164,Categories!D:D,0))</f>
        <v>29</v>
      </c>
      <c r="D7164" s="88" t="s">
        <v>92</v>
      </c>
      <c r="E7164">
        <v>112000</v>
      </c>
    </row>
    <row r="7165" spans="1:5" x14ac:dyDescent="0.4">
      <c r="A7165" t="s">
        <v>417</v>
      </c>
      <c r="B7165" t="s">
        <v>416</v>
      </c>
      <c r="C7165">
        <f>INDEX(Categories!C:C,MATCH(D7165,Categories!D:D,0))</f>
        <v>1</v>
      </c>
      <c r="D7165" s="88" t="s">
        <v>595</v>
      </c>
      <c r="E7165">
        <v>224139</v>
      </c>
    </row>
    <row r="7166" spans="1:5" x14ac:dyDescent="0.4">
      <c r="A7166" t="s">
        <v>417</v>
      </c>
      <c r="B7166" t="s">
        <v>416</v>
      </c>
      <c r="C7166">
        <f>INDEX(Categories!C:C,MATCH(D7166,Categories!D:D,0))</f>
        <v>2</v>
      </c>
      <c r="D7166" s="88" t="s">
        <v>597</v>
      </c>
      <c r="E7166">
        <v>0</v>
      </c>
    </row>
    <row r="7167" spans="1:5" x14ac:dyDescent="0.4">
      <c r="A7167" t="s">
        <v>417</v>
      </c>
      <c r="B7167" t="s">
        <v>416</v>
      </c>
      <c r="C7167">
        <f>INDEX(Categories!C:C,MATCH(D7167,Categories!D:D,0))</f>
        <v>3</v>
      </c>
      <c r="D7167" s="88" t="s">
        <v>30</v>
      </c>
      <c r="E7167">
        <v>0</v>
      </c>
    </row>
    <row r="7168" spans="1:5" x14ac:dyDescent="0.4">
      <c r="A7168" t="s">
        <v>417</v>
      </c>
      <c r="B7168" t="s">
        <v>416</v>
      </c>
      <c r="C7168">
        <f>INDEX(Categories!C:C,MATCH(D7168,Categories!D:D,0))</f>
        <v>4</v>
      </c>
      <c r="D7168" s="88" t="s">
        <v>31</v>
      </c>
      <c r="E7168">
        <v>72490</v>
      </c>
    </row>
    <row r="7169" spans="1:5" x14ac:dyDescent="0.4">
      <c r="A7169" t="s">
        <v>417</v>
      </c>
      <c r="B7169" t="s">
        <v>416</v>
      </c>
      <c r="C7169">
        <f>INDEX(Categories!C:C,MATCH(D7169,Categories!D:D,0))</f>
        <v>6</v>
      </c>
      <c r="D7169" s="88" t="s">
        <v>34</v>
      </c>
      <c r="E7169">
        <v>5000</v>
      </c>
    </row>
    <row r="7170" spans="1:5" x14ac:dyDescent="0.4">
      <c r="A7170" t="s">
        <v>417</v>
      </c>
      <c r="B7170" t="s">
        <v>416</v>
      </c>
      <c r="C7170">
        <f>INDEX(Categories!C:C,MATCH(D7170,Categories!D:D,0))</f>
        <v>7</v>
      </c>
      <c r="D7170" s="88" t="s">
        <v>35</v>
      </c>
      <c r="E7170">
        <v>54283</v>
      </c>
    </row>
    <row r="7171" spans="1:5" x14ac:dyDescent="0.4">
      <c r="A7171" t="s">
        <v>417</v>
      </c>
      <c r="B7171" t="s">
        <v>416</v>
      </c>
      <c r="C7171">
        <f>INDEX(Categories!C:C,MATCH(D7171,Categories!D:D,0))</f>
        <v>10</v>
      </c>
      <c r="D7171" s="88" t="s">
        <v>38</v>
      </c>
      <c r="E7171">
        <v>267598</v>
      </c>
    </row>
    <row r="7172" spans="1:5" x14ac:dyDescent="0.4">
      <c r="A7172" t="s">
        <v>417</v>
      </c>
      <c r="B7172" t="s">
        <v>416</v>
      </c>
      <c r="C7172">
        <f>INDEX(Categories!C:C,MATCH(D7172,Categories!D:D,0))</f>
        <v>15</v>
      </c>
      <c r="D7172" s="88" t="s">
        <v>42</v>
      </c>
      <c r="E7172">
        <v>0</v>
      </c>
    </row>
    <row r="7173" spans="1:5" x14ac:dyDescent="0.4">
      <c r="A7173" t="s">
        <v>417</v>
      </c>
      <c r="B7173" t="s">
        <v>416</v>
      </c>
      <c r="C7173">
        <f>INDEX(Categories!C:C,MATCH(D7173,Categories!D:D,0))</f>
        <v>16</v>
      </c>
      <c r="D7173" s="88" t="s">
        <v>45</v>
      </c>
      <c r="E7173">
        <v>0</v>
      </c>
    </row>
    <row r="7174" spans="1:5" x14ac:dyDescent="0.4">
      <c r="A7174" t="s">
        <v>417</v>
      </c>
      <c r="B7174" t="s">
        <v>416</v>
      </c>
      <c r="C7174">
        <f>INDEX(Categories!C:C,MATCH(D7174,Categories!D:D,0))</f>
        <v>17</v>
      </c>
      <c r="D7174" s="88" t="s">
        <v>46</v>
      </c>
      <c r="E7174">
        <v>0</v>
      </c>
    </row>
    <row r="7175" spans="1:5" x14ac:dyDescent="0.4">
      <c r="A7175" t="s">
        <v>417</v>
      </c>
      <c r="B7175" t="s">
        <v>416</v>
      </c>
      <c r="C7175">
        <f>INDEX(Categories!C:C,MATCH(D7175,Categories!D:D,0))</f>
        <v>18</v>
      </c>
      <c r="D7175" s="88" t="s">
        <v>47</v>
      </c>
      <c r="E7175">
        <v>545681</v>
      </c>
    </row>
    <row r="7176" spans="1:5" x14ac:dyDescent="0.4">
      <c r="A7176" t="s">
        <v>417</v>
      </c>
      <c r="B7176" t="s">
        <v>416</v>
      </c>
      <c r="C7176">
        <f>INDEX(Categories!C:C,MATCH(D7176,Categories!D:D,0))</f>
        <v>20</v>
      </c>
      <c r="D7176" s="88" t="s">
        <v>49</v>
      </c>
      <c r="E7176">
        <v>0</v>
      </c>
    </row>
    <row r="7177" spans="1:5" x14ac:dyDescent="0.4">
      <c r="A7177" t="s">
        <v>417</v>
      </c>
      <c r="B7177" t="s">
        <v>416</v>
      </c>
      <c r="C7177">
        <f>INDEX(Categories!C:C,MATCH(D7177,Categories!D:D,0))</f>
        <v>21</v>
      </c>
      <c r="D7177" s="88" t="s">
        <v>50</v>
      </c>
      <c r="E7177">
        <v>0</v>
      </c>
    </row>
    <row r="7178" spans="1:5" x14ac:dyDescent="0.4">
      <c r="A7178" t="s">
        <v>417</v>
      </c>
      <c r="B7178" t="s">
        <v>416</v>
      </c>
      <c r="C7178">
        <f>INDEX(Categories!C:C,MATCH(D7178,Categories!D:D,0))</f>
        <v>22</v>
      </c>
      <c r="D7178" s="88" t="s">
        <v>51</v>
      </c>
      <c r="E7178">
        <v>30887</v>
      </c>
    </row>
    <row r="7179" spans="1:5" x14ac:dyDescent="0.4">
      <c r="A7179" t="s">
        <v>417</v>
      </c>
      <c r="B7179" t="s">
        <v>416</v>
      </c>
      <c r="C7179">
        <f>INDEX(Categories!C:C,MATCH(D7179,Categories!D:D,0))</f>
        <v>23</v>
      </c>
      <c r="D7179" s="88" t="s">
        <v>52</v>
      </c>
      <c r="E7179">
        <v>0</v>
      </c>
    </row>
    <row r="7180" spans="1:5" x14ac:dyDescent="0.4">
      <c r="A7180" t="s">
        <v>417</v>
      </c>
      <c r="B7180" t="s">
        <v>416</v>
      </c>
      <c r="C7180">
        <f>INDEX(Categories!C:C,MATCH(D7180,Categories!D:D,0))</f>
        <v>24</v>
      </c>
      <c r="D7180" s="88" t="s">
        <v>53</v>
      </c>
      <c r="E7180">
        <v>0</v>
      </c>
    </row>
    <row r="7181" spans="1:5" x14ac:dyDescent="0.4">
      <c r="A7181" t="s">
        <v>417</v>
      </c>
      <c r="B7181" t="s">
        <v>416</v>
      </c>
      <c r="C7181">
        <f>INDEX(Categories!C:C,MATCH(D7181,Categories!D:D,0))</f>
        <v>25</v>
      </c>
      <c r="D7181" s="88" t="s">
        <v>56</v>
      </c>
      <c r="E7181">
        <v>0</v>
      </c>
    </row>
    <row r="7182" spans="1:5" x14ac:dyDescent="0.4">
      <c r="A7182" t="s">
        <v>417</v>
      </c>
      <c r="B7182" t="s">
        <v>416</v>
      </c>
      <c r="C7182">
        <f>INDEX(Categories!C:C,MATCH(D7182,Categories!D:D,0))</f>
        <v>5</v>
      </c>
      <c r="D7182" s="88" t="s">
        <v>32</v>
      </c>
      <c r="E7182">
        <v>52938</v>
      </c>
    </row>
    <row r="7183" spans="1:5" x14ac:dyDescent="0.4">
      <c r="A7183" t="s">
        <v>417</v>
      </c>
      <c r="B7183" t="s">
        <v>416</v>
      </c>
      <c r="C7183">
        <f>INDEX(Categories!C:C,MATCH(D7183,Categories!D:D,0))</f>
        <v>8</v>
      </c>
      <c r="D7183" s="88" t="s">
        <v>36</v>
      </c>
      <c r="E7183">
        <v>5038</v>
      </c>
    </row>
    <row r="7184" spans="1:5" x14ac:dyDescent="0.4">
      <c r="A7184" t="s">
        <v>417</v>
      </c>
      <c r="B7184" t="s">
        <v>416</v>
      </c>
      <c r="C7184">
        <f>INDEX(Categories!C:C,MATCH(D7184,Categories!D:D,0))</f>
        <v>9</v>
      </c>
      <c r="D7184" s="88" t="s">
        <v>37</v>
      </c>
      <c r="E7184">
        <v>0</v>
      </c>
    </row>
    <row r="7185" spans="1:5" x14ac:dyDescent="0.4">
      <c r="A7185" t="s">
        <v>417</v>
      </c>
      <c r="B7185" t="s">
        <v>416</v>
      </c>
      <c r="C7185">
        <f>INDEX(Categories!C:C,MATCH(D7185,Categories!D:D,0))</f>
        <v>11</v>
      </c>
      <c r="D7185" s="88" t="s">
        <v>601</v>
      </c>
      <c r="E7185">
        <v>0</v>
      </c>
    </row>
    <row r="7186" spans="1:5" x14ac:dyDescent="0.4">
      <c r="A7186" t="s">
        <v>417</v>
      </c>
      <c r="B7186" t="s">
        <v>416</v>
      </c>
      <c r="C7186">
        <f>INDEX(Categories!C:C,MATCH(D7186,Categories!D:D,0))</f>
        <v>12</v>
      </c>
      <c r="D7186" s="88" t="s">
        <v>602</v>
      </c>
      <c r="E7186">
        <v>0</v>
      </c>
    </row>
    <row r="7187" spans="1:5" x14ac:dyDescent="0.4">
      <c r="A7187" t="s">
        <v>417</v>
      </c>
      <c r="B7187" t="s">
        <v>416</v>
      </c>
      <c r="C7187">
        <f>INDEX(Categories!C:C,MATCH(D7187,Categories!D:D,0))</f>
        <v>13</v>
      </c>
      <c r="D7187" s="88" t="s">
        <v>604</v>
      </c>
      <c r="E7187">
        <v>0</v>
      </c>
    </row>
    <row r="7188" spans="1:5" x14ac:dyDescent="0.4">
      <c r="A7188" t="s">
        <v>417</v>
      </c>
      <c r="B7188" t="s">
        <v>416</v>
      </c>
      <c r="C7188">
        <f>INDEX(Categories!C:C,MATCH(D7188,Categories!D:D,0))</f>
        <v>14</v>
      </c>
      <c r="D7188" s="88" t="s">
        <v>41</v>
      </c>
      <c r="E7188">
        <v>0</v>
      </c>
    </row>
    <row r="7189" spans="1:5" x14ac:dyDescent="0.4">
      <c r="A7189" t="s">
        <v>417</v>
      </c>
      <c r="B7189" t="s">
        <v>416</v>
      </c>
      <c r="C7189">
        <f>INDEX(Categories!C:C,MATCH(D7189,Categories!D:D,0))</f>
        <v>19</v>
      </c>
      <c r="D7189" s="88" t="s">
        <v>48</v>
      </c>
      <c r="E7189">
        <v>49764</v>
      </c>
    </row>
    <row r="7190" spans="1:5" x14ac:dyDescent="0.4">
      <c r="A7190" t="s">
        <v>417</v>
      </c>
      <c r="B7190" t="s">
        <v>416</v>
      </c>
      <c r="C7190">
        <f>INDEX(Categories!C:C,MATCH(D7190,Categories!D:D,0))</f>
        <v>26</v>
      </c>
      <c r="D7190" s="88" t="s">
        <v>57</v>
      </c>
      <c r="E7190">
        <v>0</v>
      </c>
    </row>
    <row r="7191" spans="1:5" x14ac:dyDescent="0.4">
      <c r="A7191" t="s">
        <v>417</v>
      </c>
      <c r="B7191" t="s">
        <v>416</v>
      </c>
      <c r="C7191">
        <f>INDEX(Categories!C:C,MATCH(D7191,Categories!D:D,0))</f>
        <v>27</v>
      </c>
      <c r="D7191" s="88" t="s">
        <v>58</v>
      </c>
      <c r="E7191">
        <v>0</v>
      </c>
    </row>
    <row r="7192" spans="1:5" x14ac:dyDescent="0.4">
      <c r="A7192" t="s">
        <v>417</v>
      </c>
      <c r="B7192" t="s">
        <v>416</v>
      </c>
      <c r="C7192">
        <f>INDEX(Categories!C:C,MATCH(D7192,Categories!D:D,0))</f>
        <v>28</v>
      </c>
      <c r="D7192" s="88" t="s">
        <v>59</v>
      </c>
      <c r="E7192">
        <v>0</v>
      </c>
    </row>
    <row r="7193" spans="1:5" x14ac:dyDescent="0.4">
      <c r="A7193" t="s">
        <v>417</v>
      </c>
      <c r="B7193" t="s">
        <v>416</v>
      </c>
      <c r="C7193">
        <f>INDEX(Categories!C:C,MATCH(D7193,Categories!D:D,0))</f>
        <v>29</v>
      </c>
      <c r="D7193" s="88" t="s">
        <v>92</v>
      </c>
      <c r="E7193">
        <v>8385</v>
      </c>
    </row>
    <row r="7194" spans="1:5" x14ac:dyDescent="0.4">
      <c r="A7194" t="s">
        <v>923</v>
      </c>
      <c r="B7194" t="s">
        <v>924</v>
      </c>
      <c r="C7194">
        <f>INDEX(Categories!C:C,MATCH(D7194,Categories!D:D,0))</f>
        <v>1</v>
      </c>
      <c r="D7194" s="88" t="s">
        <v>595</v>
      </c>
      <c r="E7194">
        <v>0</v>
      </c>
    </row>
    <row r="7195" spans="1:5" x14ac:dyDescent="0.4">
      <c r="A7195" t="s">
        <v>923</v>
      </c>
      <c r="B7195" t="s">
        <v>924</v>
      </c>
      <c r="C7195">
        <f>INDEX(Categories!C:C,MATCH(D7195,Categories!D:D,0))</f>
        <v>2</v>
      </c>
      <c r="D7195" s="88" t="s">
        <v>597</v>
      </c>
      <c r="E7195">
        <v>0</v>
      </c>
    </row>
    <row r="7196" spans="1:5" x14ac:dyDescent="0.4">
      <c r="A7196" t="s">
        <v>923</v>
      </c>
      <c r="B7196" t="s">
        <v>924</v>
      </c>
      <c r="C7196">
        <f>INDEX(Categories!C:C,MATCH(D7196,Categories!D:D,0))</f>
        <v>3</v>
      </c>
      <c r="D7196" s="88" t="s">
        <v>30</v>
      </c>
      <c r="E7196">
        <v>0</v>
      </c>
    </row>
    <row r="7197" spans="1:5" x14ac:dyDescent="0.4">
      <c r="A7197" t="s">
        <v>923</v>
      </c>
      <c r="B7197" t="s">
        <v>924</v>
      </c>
      <c r="C7197">
        <f>INDEX(Categories!C:C,MATCH(D7197,Categories!D:D,0))</f>
        <v>4</v>
      </c>
      <c r="D7197" s="88" t="s">
        <v>31</v>
      </c>
      <c r="E7197">
        <v>0</v>
      </c>
    </row>
    <row r="7198" spans="1:5" x14ac:dyDescent="0.4">
      <c r="A7198" t="s">
        <v>923</v>
      </c>
      <c r="B7198" t="s">
        <v>924</v>
      </c>
      <c r="C7198">
        <f>INDEX(Categories!C:C,MATCH(D7198,Categories!D:D,0))</f>
        <v>6</v>
      </c>
      <c r="D7198" s="88" t="s">
        <v>34</v>
      </c>
      <c r="E7198">
        <v>0</v>
      </c>
    </row>
    <row r="7199" spans="1:5" x14ac:dyDescent="0.4">
      <c r="A7199" t="s">
        <v>923</v>
      </c>
      <c r="B7199" t="s">
        <v>924</v>
      </c>
      <c r="C7199">
        <f>INDEX(Categories!C:C,MATCH(D7199,Categories!D:D,0))</f>
        <v>7</v>
      </c>
      <c r="D7199" s="88" t="s">
        <v>35</v>
      </c>
      <c r="E7199">
        <v>0</v>
      </c>
    </row>
    <row r="7200" spans="1:5" x14ac:dyDescent="0.4">
      <c r="A7200" t="s">
        <v>923</v>
      </c>
      <c r="B7200" t="s">
        <v>924</v>
      </c>
      <c r="C7200">
        <f>INDEX(Categories!C:C,MATCH(D7200,Categories!D:D,0))</f>
        <v>10</v>
      </c>
      <c r="D7200" s="88" t="s">
        <v>38</v>
      </c>
      <c r="E7200">
        <v>7000</v>
      </c>
    </row>
    <row r="7201" spans="1:5" x14ac:dyDescent="0.4">
      <c r="A7201" t="s">
        <v>923</v>
      </c>
      <c r="B7201" t="s">
        <v>924</v>
      </c>
      <c r="C7201">
        <f>INDEX(Categories!C:C,MATCH(D7201,Categories!D:D,0))</f>
        <v>15</v>
      </c>
      <c r="D7201" s="88" t="s">
        <v>42</v>
      </c>
      <c r="E7201">
        <v>0</v>
      </c>
    </row>
    <row r="7202" spans="1:5" x14ac:dyDescent="0.4">
      <c r="A7202" t="s">
        <v>923</v>
      </c>
      <c r="B7202" t="s">
        <v>924</v>
      </c>
      <c r="C7202">
        <f>INDEX(Categories!C:C,MATCH(D7202,Categories!D:D,0))</f>
        <v>16</v>
      </c>
      <c r="D7202" s="88" t="s">
        <v>45</v>
      </c>
      <c r="E7202">
        <v>0</v>
      </c>
    </row>
    <row r="7203" spans="1:5" x14ac:dyDescent="0.4">
      <c r="A7203" t="s">
        <v>923</v>
      </c>
      <c r="B7203" t="s">
        <v>924</v>
      </c>
      <c r="C7203">
        <f>INDEX(Categories!C:C,MATCH(D7203,Categories!D:D,0))</f>
        <v>17</v>
      </c>
      <c r="D7203" s="88" t="s">
        <v>46</v>
      </c>
      <c r="E7203">
        <v>0</v>
      </c>
    </row>
    <row r="7204" spans="1:5" x14ac:dyDescent="0.4">
      <c r="A7204" t="s">
        <v>923</v>
      </c>
      <c r="B7204" t="s">
        <v>924</v>
      </c>
      <c r="C7204">
        <f>INDEX(Categories!C:C,MATCH(D7204,Categories!D:D,0))</f>
        <v>18</v>
      </c>
      <c r="D7204" s="88" t="s">
        <v>47</v>
      </c>
      <c r="E7204">
        <v>0</v>
      </c>
    </row>
    <row r="7205" spans="1:5" x14ac:dyDescent="0.4">
      <c r="A7205" t="s">
        <v>923</v>
      </c>
      <c r="B7205" t="s">
        <v>924</v>
      </c>
      <c r="C7205">
        <f>INDEX(Categories!C:C,MATCH(D7205,Categories!D:D,0))</f>
        <v>20</v>
      </c>
      <c r="D7205" s="88" t="s">
        <v>49</v>
      </c>
      <c r="E7205">
        <v>0</v>
      </c>
    </row>
    <row r="7206" spans="1:5" x14ac:dyDescent="0.4">
      <c r="A7206" t="s">
        <v>923</v>
      </c>
      <c r="B7206" t="s">
        <v>924</v>
      </c>
      <c r="C7206">
        <f>INDEX(Categories!C:C,MATCH(D7206,Categories!D:D,0))</f>
        <v>21</v>
      </c>
      <c r="D7206" s="88" t="s">
        <v>50</v>
      </c>
      <c r="E7206">
        <v>0</v>
      </c>
    </row>
    <row r="7207" spans="1:5" x14ac:dyDescent="0.4">
      <c r="A7207" t="s">
        <v>923</v>
      </c>
      <c r="B7207" t="s">
        <v>924</v>
      </c>
      <c r="C7207">
        <f>INDEX(Categories!C:C,MATCH(D7207,Categories!D:D,0))</f>
        <v>22</v>
      </c>
      <c r="D7207" s="88" t="s">
        <v>51</v>
      </c>
      <c r="E7207">
        <v>1000</v>
      </c>
    </row>
    <row r="7208" spans="1:5" x14ac:dyDescent="0.4">
      <c r="A7208" t="s">
        <v>923</v>
      </c>
      <c r="B7208" t="s">
        <v>924</v>
      </c>
      <c r="C7208">
        <f>INDEX(Categories!C:C,MATCH(D7208,Categories!D:D,0))</f>
        <v>23</v>
      </c>
      <c r="D7208" s="88" t="s">
        <v>52</v>
      </c>
      <c r="E7208">
        <v>500</v>
      </c>
    </row>
    <row r="7209" spans="1:5" x14ac:dyDescent="0.4">
      <c r="A7209" t="s">
        <v>923</v>
      </c>
      <c r="B7209" t="s">
        <v>924</v>
      </c>
      <c r="C7209">
        <f>INDEX(Categories!C:C,MATCH(D7209,Categories!D:D,0))</f>
        <v>24</v>
      </c>
      <c r="D7209" s="88" t="s">
        <v>53</v>
      </c>
      <c r="E7209">
        <v>0</v>
      </c>
    </row>
    <row r="7210" spans="1:5" x14ac:dyDescent="0.4">
      <c r="A7210" t="s">
        <v>923</v>
      </c>
      <c r="B7210" t="s">
        <v>924</v>
      </c>
      <c r="C7210">
        <f>INDEX(Categories!C:C,MATCH(D7210,Categories!D:D,0))</f>
        <v>25</v>
      </c>
      <c r="D7210" s="88" t="s">
        <v>56</v>
      </c>
      <c r="E7210">
        <v>0</v>
      </c>
    </row>
    <row r="7211" spans="1:5" x14ac:dyDescent="0.4">
      <c r="A7211" t="s">
        <v>923</v>
      </c>
      <c r="B7211" t="s">
        <v>924</v>
      </c>
      <c r="C7211">
        <f>INDEX(Categories!C:C,MATCH(D7211,Categories!D:D,0))</f>
        <v>5</v>
      </c>
      <c r="D7211" s="88" t="s">
        <v>32</v>
      </c>
      <c r="E7211">
        <v>500</v>
      </c>
    </row>
    <row r="7212" spans="1:5" x14ac:dyDescent="0.4">
      <c r="A7212" t="s">
        <v>923</v>
      </c>
      <c r="B7212" t="s">
        <v>924</v>
      </c>
      <c r="C7212">
        <f>INDEX(Categories!C:C,MATCH(D7212,Categories!D:D,0))</f>
        <v>8</v>
      </c>
      <c r="D7212" s="88" t="s">
        <v>36</v>
      </c>
      <c r="E7212">
        <v>0</v>
      </c>
    </row>
    <row r="7213" spans="1:5" x14ac:dyDescent="0.4">
      <c r="A7213" t="s">
        <v>923</v>
      </c>
      <c r="B7213" t="s">
        <v>924</v>
      </c>
      <c r="C7213">
        <f>INDEX(Categories!C:C,MATCH(D7213,Categories!D:D,0))</f>
        <v>9</v>
      </c>
      <c r="D7213" s="88" t="s">
        <v>37</v>
      </c>
      <c r="E7213">
        <v>0</v>
      </c>
    </row>
    <row r="7214" spans="1:5" x14ac:dyDescent="0.4">
      <c r="A7214" t="s">
        <v>923</v>
      </c>
      <c r="B7214" t="s">
        <v>924</v>
      </c>
      <c r="C7214">
        <f>INDEX(Categories!C:C,MATCH(D7214,Categories!D:D,0))</f>
        <v>11</v>
      </c>
      <c r="D7214" s="88" t="s">
        <v>601</v>
      </c>
      <c r="E7214">
        <v>0</v>
      </c>
    </row>
    <row r="7215" spans="1:5" x14ac:dyDescent="0.4">
      <c r="A7215" t="s">
        <v>923</v>
      </c>
      <c r="B7215" t="s">
        <v>924</v>
      </c>
      <c r="C7215">
        <f>INDEX(Categories!C:C,MATCH(D7215,Categories!D:D,0))</f>
        <v>12</v>
      </c>
      <c r="D7215" s="88" t="s">
        <v>602</v>
      </c>
      <c r="E7215">
        <v>0</v>
      </c>
    </row>
    <row r="7216" spans="1:5" x14ac:dyDescent="0.4">
      <c r="A7216" t="s">
        <v>923</v>
      </c>
      <c r="B7216" t="s">
        <v>924</v>
      </c>
      <c r="C7216">
        <f>INDEX(Categories!C:C,MATCH(D7216,Categories!D:D,0))</f>
        <v>13</v>
      </c>
      <c r="D7216" s="88" t="s">
        <v>604</v>
      </c>
      <c r="E7216">
        <v>10000</v>
      </c>
    </row>
    <row r="7217" spans="1:5" x14ac:dyDescent="0.4">
      <c r="A7217" t="s">
        <v>923</v>
      </c>
      <c r="B7217" t="s">
        <v>924</v>
      </c>
      <c r="C7217">
        <f>INDEX(Categories!C:C,MATCH(D7217,Categories!D:D,0))</f>
        <v>14</v>
      </c>
      <c r="D7217" s="88" t="s">
        <v>41</v>
      </c>
      <c r="E7217">
        <v>0</v>
      </c>
    </row>
    <row r="7218" spans="1:5" x14ac:dyDescent="0.4">
      <c r="A7218" t="s">
        <v>923</v>
      </c>
      <c r="B7218" t="s">
        <v>924</v>
      </c>
      <c r="C7218">
        <f>INDEX(Categories!C:C,MATCH(D7218,Categories!D:D,0))</f>
        <v>19</v>
      </c>
      <c r="D7218" s="88" t="s">
        <v>48</v>
      </c>
      <c r="E7218">
        <v>5000</v>
      </c>
    </row>
    <row r="7219" spans="1:5" x14ac:dyDescent="0.4">
      <c r="A7219" t="s">
        <v>923</v>
      </c>
      <c r="B7219" t="s">
        <v>924</v>
      </c>
      <c r="C7219">
        <f>INDEX(Categories!C:C,MATCH(D7219,Categories!D:D,0))</f>
        <v>26</v>
      </c>
      <c r="D7219" s="88" t="s">
        <v>57</v>
      </c>
      <c r="E7219">
        <v>0</v>
      </c>
    </row>
    <row r="7220" spans="1:5" x14ac:dyDescent="0.4">
      <c r="A7220" t="s">
        <v>923</v>
      </c>
      <c r="B7220" t="s">
        <v>924</v>
      </c>
      <c r="C7220">
        <f>INDEX(Categories!C:C,MATCH(D7220,Categories!D:D,0))</f>
        <v>27</v>
      </c>
      <c r="D7220" s="88" t="s">
        <v>58</v>
      </c>
      <c r="E7220">
        <v>0</v>
      </c>
    </row>
    <row r="7221" spans="1:5" x14ac:dyDescent="0.4">
      <c r="A7221" t="s">
        <v>923</v>
      </c>
      <c r="B7221" t="s">
        <v>924</v>
      </c>
      <c r="C7221">
        <f>INDEX(Categories!C:C,MATCH(D7221,Categories!D:D,0))</f>
        <v>28</v>
      </c>
      <c r="D7221" s="88" t="s">
        <v>59</v>
      </c>
      <c r="E7221">
        <v>0</v>
      </c>
    </row>
    <row r="7222" spans="1:5" x14ac:dyDescent="0.4">
      <c r="A7222" t="s">
        <v>923</v>
      </c>
      <c r="B7222" t="s">
        <v>924</v>
      </c>
      <c r="C7222">
        <f>INDEX(Categories!C:C,MATCH(D7222,Categories!D:D,0))</f>
        <v>29</v>
      </c>
      <c r="D7222" s="88" t="s">
        <v>92</v>
      </c>
      <c r="E7222">
        <v>0</v>
      </c>
    </row>
    <row r="7223" spans="1:5" x14ac:dyDescent="0.4">
      <c r="A7223" t="s">
        <v>925</v>
      </c>
      <c r="B7223" t="s">
        <v>926</v>
      </c>
      <c r="C7223">
        <f>INDEX(Categories!C:C,MATCH(D7223,Categories!D:D,0))</f>
        <v>1</v>
      </c>
      <c r="D7223" s="88" t="s">
        <v>595</v>
      </c>
      <c r="E7223">
        <v>0</v>
      </c>
    </row>
    <row r="7224" spans="1:5" x14ac:dyDescent="0.4">
      <c r="A7224" t="s">
        <v>925</v>
      </c>
      <c r="B7224" t="s">
        <v>926</v>
      </c>
      <c r="C7224">
        <f>INDEX(Categories!C:C,MATCH(D7224,Categories!D:D,0))</f>
        <v>2</v>
      </c>
      <c r="D7224" s="88" t="s">
        <v>597</v>
      </c>
      <c r="E7224">
        <v>0</v>
      </c>
    </row>
    <row r="7225" spans="1:5" x14ac:dyDescent="0.4">
      <c r="A7225" t="s">
        <v>925</v>
      </c>
      <c r="B7225" t="s">
        <v>926</v>
      </c>
      <c r="C7225">
        <f>INDEX(Categories!C:C,MATCH(D7225,Categories!D:D,0))</f>
        <v>3</v>
      </c>
      <c r="D7225" s="88" t="s">
        <v>30</v>
      </c>
      <c r="E7225">
        <v>0</v>
      </c>
    </row>
    <row r="7226" spans="1:5" x14ac:dyDescent="0.4">
      <c r="A7226" t="s">
        <v>925</v>
      </c>
      <c r="B7226" t="s">
        <v>926</v>
      </c>
      <c r="C7226">
        <f>INDEX(Categories!C:C,MATCH(D7226,Categories!D:D,0))</f>
        <v>4</v>
      </c>
      <c r="D7226" s="88" t="s">
        <v>31</v>
      </c>
      <c r="E7226">
        <v>0</v>
      </c>
    </row>
    <row r="7227" spans="1:5" x14ac:dyDescent="0.4">
      <c r="A7227" t="s">
        <v>925</v>
      </c>
      <c r="B7227" t="s">
        <v>926</v>
      </c>
      <c r="C7227">
        <f>INDEX(Categories!C:C,MATCH(D7227,Categories!D:D,0))</f>
        <v>6</v>
      </c>
      <c r="D7227" s="88" t="s">
        <v>34</v>
      </c>
      <c r="E7227">
        <v>0</v>
      </c>
    </row>
    <row r="7228" spans="1:5" x14ac:dyDescent="0.4">
      <c r="A7228" t="s">
        <v>925</v>
      </c>
      <c r="B7228" t="s">
        <v>926</v>
      </c>
      <c r="C7228">
        <f>INDEX(Categories!C:C,MATCH(D7228,Categories!D:D,0))</f>
        <v>7</v>
      </c>
      <c r="D7228" s="88" t="s">
        <v>35</v>
      </c>
      <c r="E7228">
        <v>0</v>
      </c>
    </row>
    <row r="7229" spans="1:5" x14ac:dyDescent="0.4">
      <c r="A7229" t="s">
        <v>925</v>
      </c>
      <c r="B7229" t="s">
        <v>926</v>
      </c>
      <c r="C7229">
        <f>INDEX(Categories!C:C,MATCH(D7229,Categories!D:D,0))</f>
        <v>10</v>
      </c>
      <c r="D7229" s="88" t="s">
        <v>38</v>
      </c>
      <c r="E7229">
        <v>0</v>
      </c>
    </row>
    <row r="7230" spans="1:5" x14ac:dyDescent="0.4">
      <c r="A7230" t="s">
        <v>925</v>
      </c>
      <c r="B7230" t="s">
        <v>926</v>
      </c>
      <c r="C7230">
        <f>INDEX(Categories!C:C,MATCH(D7230,Categories!D:D,0))</f>
        <v>15</v>
      </c>
      <c r="D7230" s="88" t="s">
        <v>42</v>
      </c>
      <c r="E7230">
        <v>0</v>
      </c>
    </row>
    <row r="7231" spans="1:5" x14ac:dyDescent="0.4">
      <c r="A7231" t="s">
        <v>925</v>
      </c>
      <c r="B7231" t="s">
        <v>926</v>
      </c>
      <c r="C7231">
        <f>INDEX(Categories!C:C,MATCH(D7231,Categories!D:D,0))</f>
        <v>16</v>
      </c>
      <c r="D7231" s="88" t="s">
        <v>45</v>
      </c>
      <c r="E7231">
        <v>0</v>
      </c>
    </row>
    <row r="7232" spans="1:5" x14ac:dyDescent="0.4">
      <c r="A7232" t="s">
        <v>925</v>
      </c>
      <c r="B7232" t="s">
        <v>926</v>
      </c>
      <c r="C7232">
        <f>INDEX(Categories!C:C,MATCH(D7232,Categories!D:D,0))</f>
        <v>17</v>
      </c>
      <c r="D7232" s="88" t="s">
        <v>46</v>
      </c>
      <c r="E7232">
        <v>0</v>
      </c>
    </row>
    <row r="7233" spans="1:5" x14ac:dyDescent="0.4">
      <c r="A7233" t="s">
        <v>925</v>
      </c>
      <c r="B7233" t="s">
        <v>926</v>
      </c>
      <c r="C7233">
        <f>INDEX(Categories!C:C,MATCH(D7233,Categories!D:D,0))</f>
        <v>18</v>
      </c>
      <c r="D7233" s="88" t="s">
        <v>47</v>
      </c>
      <c r="E7233">
        <v>0</v>
      </c>
    </row>
    <row r="7234" spans="1:5" x14ac:dyDescent="0.4">
      <c r="A7234" t="s">
        <v>925</v>
      </c>
      <c r="B7234" t="s">
        <v>926</v>
      </c>
      <c r="C7234">
        <f>INDEX(Categories!C:C,MATCH(D7234,Categories!D:D,0))</f>
        <v>20</v>
      </c>
      <c r="D7234" s="88" t="s">
        <v>49</v>
      </c>
      <c r="E7234">
        <v>0</v>
      </c>
    </row>
    <row r="7235" spans="1:5" x14ac:dyDescent="0.4">
      <c r="A7235" t="s">
        <v>925</v>
      </c>
      <c r="B7235" t="s">
        <v>926</v>
      </c>
      <c r="C7235">
        <f>INDEX(Categories!C:C,MATCH(D7235,Categories!D:D,0))</f>
        <v>21</v>
      </c>
      <c r="D7235" s="88" t="s">
        <v>50</v>
      </c>
      <c r="E7235">
        <v>0</v>
      </c>
    </row>
    <row r="7236" spans="1:5" x14ac:dyDescent="0.4">
      <c r="A7236" t="s">
        <v>925</v>
      </c>
      <c r="B7236" t="s">
        <v>926</v>
      </c>
      <c r="C7236">
        <f>INDEX(Categories!C:C,MATCH(D7236,Categories!D:D,0))</f>
        <v>22</v>
      </c>
      <c r="D7236" s="88" t="s">
        <v>51</v>
      </c>
      <c r="E7236">
        <v>0</v>
      </c>
    </row>
    <row r="7237" spans="1:5" x14ac:dyDescent="0.4">
      <c r="A7237" t="s">
        <v>925</v>
      </c>
      <c r="B7237" t="s">
        <v>926</v>
      </c>
      <c r="C7237">
        <f>INDEX(Categories!C:C,MATCH(D7237,Categories!D:D,0))</f>
        <v>23</v>
      </c>
      <c r="D7237" s="88" t="s">
        <v>52</v>
      </c>
      <c r="E7237">
        <v>0</v>
      </c>
    </row>
    <row r="7238" spans="1:5" x14ac:dyDescent="0.4">
      <c r="A7238" t="s">
        <v>925</v>
      </c>
      <c r="B7238" t="s">
        <v>926</v>
      </c>
      <c r="C7238">
        <f>INDEX(Categories!C:C,MATCH(D7238,Categories!D:D,0))</f>
        <v>24</v>
      </c>
      <c r="D7238" s="88" t="s">
        <v>53</v>
      </c>
      <c r="E7238">
        <v>0</v>
      </c>
    </row>
    <row r="7239" spans="1:5" x14ac:dyDescent="0.4">
      <c r="A7239" t="s">
        <v>925</v>
      </c>
      <c r="B7239" t="s">
        <v>926</v>
      </c>
      <c r="C7239">
        <f>INDEX(Categories!C:C,MATCH(D7239,Categories!D:D,0))</f>
        <v>25</v>
      </c>
      <c r="D7239" s="88" t="s">
        <v>56</v>
      </c>
      <c r="E7239">
        <v>0</v>
      </c>
    </row>
    <row r="7240" spans="1:5" x14ac:dyDescent="0.4">
      <c r="A7240" t="s">
        <v>925</v>
      </c>
      <c r="B7240" t="s">
        <v>926</v>
      </c>
      <c r="C7240">
        <f>INDEX(Categories!C:C,MATCH(D7240,Categories!D:D,0))</f>
        <v>5</v>
      </c>
      <c r="D7240" s="88" t="s">
        <v>32</v>
      </c>
      <c r="E7240">
        <v>0</v>
      </c>
    </row>
    <row r="7241" spans="1:5" x14ac:dyDescent="0.4">
      <c r="A7241" t="s">
        <v>925</v>
      </c>
      <c r="B7241" t="s">
        <v>926</v>
      </c>
      <c r="C7241">
        <f>INDEX(Categories!C:C,MATCH(D7241,Categories!D:D,0))</f>
        <v>8</v>
      </c>
      <c r="D7241" s="88" t="s">
        <v>36</v>
      </c>
      <c r="E7241">
        <v>0</v>
      </c>
    </row>
    <row r="7242" spans="1:5" x14ac:dyDescent="0.4">
      <c r="A7242" t="s">
        <v>925</v>
      </c>
      <c r="B7242" t="s">
        <v>926</v>
      </c>
      <c r="C7242">
        <f>INDEX(Categories!C:C,MATCH(D7242,Categories!D:D,0))</f>
        <v>9</v>
      </c>
      <c r="D7242" s="88" t="s">
        <v>37</v>
      </c>
      <c r="E7242">
        <v>0</v>
      </c>
    </row>
    <row r="7243" spans="1:5" x14ac:dyDescent="0.4">
      <c r="A7243" t="s">
        <v>925</v>
      </c>
      <c r="B7243" t="s">
        <v>926</v>
      </c>
      <c r="C7243">
        <f>INDEX(Categories!C:C,MATCH(D7243,Categories!D:D,0))</f>
        <v>11</v>
      </c>
      <c r="D7243" s="88" t="s">
        <v>601</v>
      </c>
      <c r="E7243">
        <v>0</v>
      </c>
    </row>
    <row r="7244" spans="1:5" x14ac:dyDescent="0.4">
      <c r="A7244" t="s">
        <v>925</v>
      </c>
      <c r="B7244" t="s">
        <v>926</v>
      </c>
      <c r="C7244">
        <f>INDEX(Categories!C:C,MATCH(D7244,Categories!D:D,0))</f>
        <v>12</v>
      </c>
      <c r="D7244" s="88" t="s">
        <v>602</v>
      </c>
      <c r="E7244">
        <v>0</v>
      </c>
    </row>
    <row r="7245" spans="1:5" x14ac:dyDescent="0.4">
      <c r="A7245" t="s">
        <v>925</v>
      </c>
      <c r="B7245" t="s">
        <v>926</v>
      </c>
      <c r="C7245">
        <f>INDEX(Categories!C:C,MATCH(D7245,Categories!D:D,0))</f>
        <v>13</v>
      </c>
      <c r="D7245" s="88" t="s">
        <v>604</v>
      </c>
      <c r="E7245">
        <v>0</v>
      </c>
    </row>
    <row r="7246" spans="1:5" x14ac:dyDescent="0.4">
      <c r="A7246" t="s">
        <v>925</v>
      </c>
      <c r="B7246" t="s">
        <v>926</v>
      </c>
      <c r="C7246">
        <f>INDEX(Categories!C:C,MATCH(D7246,Categories!D:D,0))</f>
        <v>14</v>
      </c>
      <c r="D7246" s="88" t="s">
        <v>41</v>
      </c>
      <c r="E7246">
        <v>0</v>
      </c>
    </row>
    <row r="7247" spans="1:5" x14ac:dyDescent="0.4">
      <c r="A7247" t="s">
        <v>925</v>
      </c>
      <c r="B7247" t="s">
        <v>926</v>
      </c>
      <c r="C7247">
        <f>INDEX(Categories!C:C,MATCH(D7247,Categories!D:D,0))</f>
        <v>19</v>
      </c>
      <c r="D7247" s="88" t="s">
        <v>48</v>
      </c>
      <c r="E7247">
        <v>0</v>
      </c>
    </row>
    <row r="7248" spans="1:5" x14ac:dyDescent="0.4">
      <c r="A7248" t="s">
        <v>925</v>
      </c>
      <c r="B7248" t="s">
        <v>926</v>
      </c>
      <c r="C7248">
        <f>INDEX(Categories!C:C,MATCH(D7248,Categories!D:D,0))</f>
        <v>26</v>
      </c>
      <c r="D7248" s="88" t="s">
        <v>57</v>
      </c>
      <c r="E7248">
        <v>0</v>
      </c>
    </row>
    <row r="7249" spans="1:5" x14ac:dyDescent="0.4">
      <c r="A7249" t="s">
        <v>925</v>
      </c>
      <c r="B7249" t="s">
        <v>926</v>
      </c>
      <c r="C7249">
        <f>INDEX(Categories!C:C,MATCH(D7249,Categories!D:D,0))</f>
        <v>27</v>
      </c>
      <c r="D7249" s="88" t="s">
        <v>58</v>
      </c>
      <c r="E7249">
        <v>0</v>
      </c>
    </row>
    <row r="7250" spans="1:5" x14ac:dyDescent="0.4">
      <c r="A7250" t="s">
        <v>925</v>
      </c>
      <c r="B7250" t="s">
        <v>926</v>
      </c>
      <c r="C7250">
        <f>INDEX(Categories!C:C,MATCH(D7250,Categories!D:D,0))</f>
        <v>28</v>
      </c>
      <c r="D7250" s="88" t="s">
        <v>59</v>
      </c>
      <c r="E7250">
        <v>0</v>
      </c>
    </row>
    <row r="7251" spans="1:5" x14ac:dyDescent="0.4">
      <c r="A7251" t="s">
        <v>925</v>
      </c>
      <c r="B7251" t="s">
        <v>926</v>
      </c>
      <c r="C7251">
        <f>INDEX(Categories!C:C,MATCH(D7251,Categories!D:D,0))</f>
        <v>29</v>
      </c>
      <c r="D7251" s="88" t="s">
        <v>92</v>
      </c>
      <c r="E7251">
        <v>0</v>
      </c>
    </row>
    <row r="7252" spans="1:5" x14ac:dyDescent="0.4">
      <c r="A7252" t="s">
        <v>927</v>
      </c>
      <c r="B7252" t="s">
        <v>928</v>
      </c>
      <c r="C7252">
        <f>INDEX(Categories!C:C,MATCH(D7252,Categories!D:D,0))</f>
        <v>1</v>
      </c>
      <c r="D7252" s="88" t="s">
        <v>595</v>
      </c>
      <c r="E7252">
        <v>0</v>
      </c>
    </row>
    <row r="7253" spans="1:5" x14ac:dyDescent="0.4">
      <c r="A7253" t="s">
        <v>927</v>
      </c>
      <c r="B7253" t="s">
        <v>928</v>
      </c>
      <c r="C7253">
        <f>INDEX(Categories!C:C,MATCH(D7253,Categories!D:D,0))</f>
        <v>2</v>
      </c>
      <c r="D7253" s="88" t="s">
        <v>597</v>
      </c>
      <c r="E7253">
        <v>0</v>
      </c>
    </row>
    <row r="7254" spans="1:5" x14ac:dyDescent="0.4">
      <c r="A7254" t="s">
        <v>927</v>
      </c>
      <c r="B7254" t="s">
        <v>928</v>
      </c>
      <c r="C7254">
        <f>INDEX(Categories!C:C,MATCH(D7254,Categories!D:D,0))</f>
        <v>3</v>
      </c>
      <c r="D7254" s="88" t="s">
        <v>30</v>
      </c>
      <c r="E7254">
        <v>0</v>
      </c>
    </row>
    <row r="7255" spans="1:5" x14ac:dyDescent="0.4">
      <c r="A7255" t="s">
        <v>927</v>
      </c>
      <c r="B7255" t="s">
        <v>928</v>
      </c>
      <c r="C7255">
        <f>INDEX(Categories!C:C,MATCH(D7255,Categories!D:D,0))</f>
        <v>4</v>
      </c>
      <c r="D7255" s="88" t="s">
        <v>31</v>
      </c>
      <c r="E7255">
        <v>0</v>
      </c>
    </row>
    <row r="7256" spans="1:5" x14ac:dyDescent="0.4">
      <c r="A7256" t="s">
        <v>927</v>
      </c>
      <c r="B7256" t="s">
        <v>928</v>
      </c>
      <c r="C7256">
        <f>INDEX(Categories!C:C,MATCH(D7256,Categories!D:D,0))</f>
        <v>6</v>
      </c>
      <c r="D7256" s="88" t="s">
        <v>34</v>
      </c>
      <c r="E7256">
        <v>0</v>
      </c>
    </row>
    <row r="7257" spans="1:5" x14ac:dyDescent="0.4">
      <c r="A7257" t="s">
        <v>927</v>
      </c>
      <c r="B7257" t="s">
        <v>928</v>
      </c>
      <c r="C7257">
        <f>INDEX(Categories!C:C,MATCH(D7257,Categories!D:D,0))</f>
        <v>7</v>
      </c>
      <c r="D7257" s="88" t="s">
        <v>35</v>
      </c>
      <c r="E7257">
        <v>0</v>
      </c>
    </row>
    <row r="7258" spans="1:5" x14ac:dyDescent="0.4">
      <c r="A7258" t="s">
        <v>927</v>
      </c>
      <c r="B7258" t="s">
        <v>928</v>
      </c>
      <c r="C7258">
        <f>INDEX(Categories!C:C,MATCH(D7258,Categories!D:D,0))</f>
        <v>10</v>
      </c>
      <c r="D7258" s="88" t="s">
        <v>38</v>
      </c>
      <c r="E7258">
        <v>0</v>
      </c>
    </row>
    <row r="7259" spans="1:5" x14ac:dyDescent="0.4">
      <c r="A7259" t="s">
        <v>927</v>
      </c>
      <c r="B7259" t="s">
        <v>928</v>
      </c>
      <c r="C7259">
        <f>INDEX(Categories!C:C,MATCH(D7259,Categories!D:D,0))</f>
        <v>15</v>
      </c>
      <c r="D7259" s="88" t="s">
        <v>42</v>
      </c>
      <c r="E7259">
        <v>0</v>
      </c>
    </row>
    <row r="7260" spans="1:5" x14ac:dyDescent="0.4">
      <c r="A7260" t="s">
        <v>927</v>
      </c>
      <c r="B7260" t="s">
        <v>928</v>
      </c>
      <c r="C7260">
        <f>INDEX(Categories!C:C,MATCH(D7260,Categories!D:D,0))</f>
        <v>16</v>
      </c>
      <c r="D7260" s="88" t="s">
        <v>45</v>
      </c>
      <c r="E7260">
        <v>0</v>
      </c>
    </row>
    <row r="7261" spans="1:5" x14ac:dyDescent="0.4">
      <c r="A7261" t="s">
        <v>927</v>
      </c>
      <c r="B7261" t="s">
        <v>928</v>
      </c>
      <c r="C7261">
        <f>INDEX(Categories!C:C,MATCH(D7261,Categories!D:D,0))</f>
        <v>17</v>
      </c>
      <c r="D7261" s="88" t="s">
        <v>46</v>
      </c>
      <c r="E7261">
        <v>0</v>
      </c>
    </row>
    <row r="7262" spans="1:5" x14ac:dyDescent="0.4">
      <c r="A7262" t="s">
        <v>927</v>
      </c>
      <c r="B7262" t="s">
        <v>928</v>
      </c>
      <c r="C7262">
        <f>INDEX(Categories!C:C,MATCH(D7262,Categories!D:D,0))</f>
        <v>18</v>
      </c>
      <c r="D7262" s="88" t="s">
        <v>47</v>
      </c>
      <c r="E7262">
        <v>0</v>
      </c>
    </row>
    <row r="7263" spans="1:5" x14ac:dyDescent="0.4">
      <c r="A7263" t="s">
        <v>927</v>
      </c>
      <c r="B7263" t="s">
        <v>928</v>
      </c>
      <c r="C7263">
        <f>INDEX(Categories!C:C,MATCH(D7263,Categories!D:D,0))</f>
        <v>20</v>
      </c>
      <c r="D7263" s="88" t="s">
        <v>49</v>
      </c>
      <c r="E7263">
        <v>0</v>
      </c>
    </row>
    <row r="7264" spans="1:5" x14ac:dyDescent="0.4">
      <c r="A7264" t="s">
        <v>927</v>
      </c>
      <c r="B7264" t="s">
        <v>928</v>
      </c>
      <c r="C7264">
        <f>INDEX(Categories!C:C,MATCH(D7264,Categories!D:D,0))</f>
        <v>21</v>
      </c>
      <c r="D7264" s="88" t="s">
        <v>50</v>
      </c>
      <c r="E7264">
        <v>0</v>
      </c>
    </row>
    <row r="7265" spans="1:5" x14ac:dyDescent="0.4">
      <c r="A7265" t="s">
        <v>927</v>
      </c>
      <c r="B7265" t="s">
        <v>928</v>
      </c>
      <c r="C7265">
        <f>INDEX(Categories!C:C,MATCH(D7265,Categories!D:D,0))</f>
        <v>22</v>
      </c>
      <c r="D7265" s="88" t="s">
        <v>51</v>
      </c>
      <c r="E7265">
        <v>0</v>
      </c>
    </row>
    <row r="7266" spans="1:5" x14ac:dyDescent="0.4">
      <c r="A7266" t="s">
        <v>927</v>
      </c>
      <c r="B7266" t="s">
        <v>928</v>
      </c>
      <c r="C7266">
        <f>INDEX(Categories!C:C,MATCH(D7266,Categories!D:D,0))</f>
        <v>23</v>
      </c>
      <c r="D7266" s="88" t="s">
        <v>52</v>
      </c>
      <c r="E7266">
        <v>0</v>
      </c>
    </row>
    <row r="7267" spans="1:5" x14ac:dyDescent="0.4">
      <c r="A7267" t="s">
        <v>927</v>
      </c>
      <c r="B7267" t="s">
        <v>928</v>
      </c>
      <c r="C7267">
        <f>INDEX(Categories!C:C,MATCH(D7267,Categories!D:D,0))</f>
        <v>24</v>
      </c>
      <c r="D7267" s="88" t="s">
        <v>53</v>
      </c>
      <c r="E7267">
        <v>0</v>
      </c>
    </row>
    <row r="7268" spans="1:5" x14ac:dyDescent="0.4">
      <c r="A7268" t="s">
        <v>927</v>
      </c>
      <c r="B7268" t="s">
        <v>928</v>
      </c>
      <c r="C7268">
        <f>INDEX(Categories!C:C,MATCH(D7268,Categories!D:D,0))</f>
        <v>25</v>
      </c>
      <c r="D7268" s="88" t="s">
        <v>56</v>
      </c>
      <c r="E7268">
        <v>0</v>
      </c>
    </row>
    <row r="7269" spans="1:5" x14ac:dyDescent="0.4">
      <c r="A7269" t="s">
        <v>927</v>
      </c>
      <c r="B7269" t="s">
        <v>928</v>
      </c>
      <c r="C7269">
        <f>INDEX(Categories!C:C,MATCH(D7269,Categories!D:D,0))</f>
        <v>5</v>
      </c>
      <c r="D7269" s="88" t="s">
        <v>32</v>
      </c>
      <c r="E7269">
        <v>0</v>
      </c>
    </row>
    <row r="7270" spans="1:5" x14ac:dyDescent="0.4">
      <c r="A7270" t="s">
        <v>927</v>
      </c>
      <c r="B7270" t="s">
        <v>928</v>
      </c>
      <c r="C7270">
        <f>INDEX(Categories!C:C,MATCH(D7270,Categories!D:D,0))</f>
        <v>8</v>
      </c>
      <c r="D7270" s="88" t="s">
        <v>36</v>
      </c>
      <c r="E7270">
        <v>0</v>
      </c>
    </row>
    <row r="7271" spans="1:5" x14ac:dyDescent="0.4">
      <c r="A7271" t="s">
        <v>927</v>
      </c>
      <c r="B7271" t="s">
        <v>928</v>
      </c>
      <c r="C7271">
        <f>INDEX(Categories!C:C,MATCH(D7271,Categories!D:D,0))</f>
        <v>9</v>
      </c>
      <c r="D7271" s="88" t="s">
        <v>37</v>
      </c>
      <c r="E7271">
        <v>0</v>
      </c>
    </row>
    <row r="7272" spans="1:5" x14ac:dyDescent="0.4">
      <c r="A7272" t="s">
        <v>927</v>
      </c>
      <c r="B7272" t="s">
        <v>928</v>
      </c>
      <c r="C7272">
        <f>INDEX(Categories!C:C,MATCH(D7272,Categories!D:D,0))</f>
        <v>11</v>
      </c>
      <c r="D7272" s="88" t="s">
        <v>601</v>
      </c>
      <c r="E7272">
        <v>0</v>
      </c>
    </row>
    <row r="7273" spans="1:5" x14ac:dyDescent="0.4">
      <c r="A7273" t="s">
        <v>927</v>
      </c>
      <c r="B7273" t="s">
        <v>928</v>
      </c>
      <c r="C7273">
        <f>INDEX(Categories!C:C,MATCH(D7273,Categories!D:D,0))</f>
        <v>12</v>
      </c>
      <c r="D7273" s="88" t="s">
        <v>602</v>
      </c>
      <c r="E7273">
        <v>0</v>
      </c>
    </row>
    <row r="7274" spans="1:5" x14ac:dyDescent="0.4">
      <c r="A7274" t="s">
        <v>927</v>
      </c>
      <c r="B7274" t="s">
        <v>928</v>
      </c>
      <c r="C7274">
        <f>INDEX(Categories!C:C,MATCH(D7274,Categories!D:D,0))</f>
        <v>13</v>
      </c>
      <c r="D7274" s="88" t="s">
        <v>604</v>
      </c>
      <c r="E7274">
        <v>0</v>
      </c>
    </row>
    <row r="7275" spans="1:5" x14ac:dyDescent="0.4">
      <c r="A7275" t="s">
        <v>927</v>
      </c>
      <c r="B7275" t="s">
        <v>928</v>
      </c>
      <c r="C7275">
        <f>INDEX(Categories!C:C,MATCH(D7275,Categories!D:D,0))</f>
        <v>14</v>
      </c>
      <c r="D7275" s="88" t="s">
        <v>41</v>
      </c>
      <c r="E7275">
        <v>0</v>
      </c>
    </row>
    <row r="7276" spans="1:5" x14ac:dyDescent="0.4">
      <c r="A7276" t="s">
        <v>927</v>
      </c>
      <c r="B7276" t="s">
        <v>928</v>
      </c>
      <c r="C7276">
        <f>INDEX(Categories!C:C,MATCH(D7276,Categories!D:D,0))</f>
        <v>19</v>
      </c>
      <c r="D7276" s="88" t="s">
        <v>48</v>
      </c>
      <c r="E7276">
        <v>0</v>
      </c>
    </row>
    <row r="7277" spans="1:5" x14ac:dyDescent="0.4">
      <c r="A7277" t="s">
        <v>927</v>
      </c>
      <c r="B7277" t="s">
        <v>928</v>
      </c>
      <c r="C7277">
        <f>INDEX(Categories!C:C,MATCH(D7277,Categories!D:D,0))</f>
        <v>26</v>
      </c>
      <c r="D7277" s="88" t="s">
        <v>57</v>
      </c>
      <c r="E7277">
        <v>0</v>
      </c>
    </row>
    <row r="7278" spans="1:5" x14ac:dyDescent="0.4">
      <c r="A7278" t="s">
        <v>927</v>
      </c>
      <c r="B7278" t="s">
        <v>928</v>
      </c>
      <c r="C7278">
        <f>INDEX(Categories!C:C,MATCH(D7278,Categories!D:D,0))</f>
        <v>27</v>
      </c>
      <c r="D7278" s="88" t="s">
        <v>58</v>
      </c>
      <c r="E7278">
        <v>0</v>
      </c>
    </row>
    <row r="7279" spans="1:5" x14ac:dyDescent="0.4">
      <c r="A7279" t="s">
        <v>927</v>
      </c>
      <c r="B7279" t="s">
        <v>928</v>
      </c>
      <c r="C7279">
        <f>INDEX(Categories!C:C,MATCH(D7279,Categories!D:D,0))</f>
        <v>28</v>
      </c>
      <c r="D7279" s="88" t="s">
        <v>59</v>
      </c>
      <c r="E7279">
        <v>0</v>
      </c>
    </row>
    <row r="7280" spans="1:5" x14ac:dyDescent="0.4">
      <c r="A7280" t="s">
        <v>927</v>
      </c>
      <c r="B7280" t="s">
        <v>928</v>
      </c>
      <c r="C7280">
        <f>INDEX(Categories!C:C,MATCH(D7280,Categories!D:D,0))</f>
        <v>29</v>
      </c>
      <c r="D7280" s="88" t="s">
        <v>92</v>
      </c>
      <c r="E7280">
        <v>0</v>
      </c>
    </row>
    <row r="7281" spans="1:5" x14ac:dyDescent="0.4">
      <c r="A7281" t="s">
        <v>929</v>
      </c>
      <c r="B7281" t="s">
        <v>930</v>
      </c>
      <c r="C7281">
        <f>INDEX(Categories!C:C,MATCH(D7281,Categories!D:D,0))</f>
        <v>1</v>
      </c>
      <c r="D7281" s="88" t="s">
        <v>595</v>
      </c>
      <c r="E7281">
        <v>44000</v>
      </c>
    </row>
    <row r="7282" spans="1:5" x14ac:dyDescent="0.4">
      <c r="A7282" t="s">
        <v>929</v>
      </c>
      <c r="B7282" t="s">
        <v>930</v>
      </c>
      <c r="C7282">
        <f>INDEX(Categories!C:C,MATCH(D7282,Categories!D:D,0))</f>
        <v>2</v>
      </c>
      <c r="D7282" s="88" t="s">
        <v>597</v>
      </c>
      <c r="E7282">
        <v>0</v>
      </c>
    </row>
    <row r="7283" spans="1:5" x14ac:dyDescent="0.4">
      <c r="A7283" t="s">
        <v>929</v>
      </c>
      <c r="B7283" t="s">
        <v>930</v>
      </c>
      <c r="C7283">
        <f>INDEX(Categories!C:C,MATCH(D7283,Categories!D:D,0))</f>
        <v>3</v>
      </c>
      <c r="D7283" s="88" t="s">
        <v>30</v>
      </c>
      <c r="E7283">
        <v>6000</v>
      </c>
    </row>
    <row r="7284" spans="1:5" x14ac:dyDescent="0.4">
      <c r="A7284" t="s">
        <v>929</v>
      </c>
      <c r="B7284" t="s">
        <v>930</v>
      </c>
      <c r="C7284">
        <f>INDEX(Categories!C:C,MATCH(D7284,Categories!D:D,0))</f>
        <v>4</v>
      </c>
      <c r="D7284" s="88" t="s">
        <v>31</v>
      </c>
      <c r="E7284">
        <v>300</v>
      </c>
    </row>
    <row r="7285" spans="1:5" x14ac:dyDescent="0.4">
      <c r="A7285" t="s">
        <v>929</v>
      </c>
      <c r="B7285" t="s">
        <v>930</v>
      </c>
      <c r="C7285">
        <f>INDEX(Categories!C:C,MATCH(D7285,Categories!D:D,0))</f>
        <v>6</v>
      </c>
      <c r="D7285" s="88" t="s">
        <v>34</v>
      </c>
      <c r="E7285">
        <v>200</v>
      </c>
    </row>
    <row r="7286" spans="1:5" x14ac:dyDescent="0.4">
      <c r="A7286" t="s">
        <v>929</v>
      </c>
      <c r="B7286" t="s">
        <v>930</v>
      </c>
      <c r="C7286">
        <f>INDEX(Categories!C:C,MATCH(D7286,Categories!D:D,0))</f>
        <v>7</v>
      </c>
      <c r="D7286" s="88" t="s">
        <v>35</v>
      </c>
      <c r="E7286">
        <v>33000</v>
      </c>
    </row>
    <row r="7287" spans="1:5" x14ac:dyDescent="0.4">
      <c r="A7287" t="s">
        <v>929</v>
      </c>
      <c r="B7287" t="s">
        <v>930</v>
      </c>
      <c r="C7287">
        <f>INDEX(Categories!C:C,MATCH(D7287,Categories!D:D,0))</f>
        <v>10</v>
      </c>
      <c r="D7287" s="88" t="s">
        <v>38</v>
      </c>
      <c r="E7287">
        <v>75000</v>
      </c>
    </row>
    <row r="7288" spans="1:5" x14ac:dyDescent="0.4">
      <c r="A7288" t="s">
        <v>929</v>
      </c>
      <c r="B7288" t="s">
        <v>930</v>
      </c>
      <c r="C7288">
        <f>INDEX(Categories!C:C,MATCH(D7288,Categories!D:D,0))</f>
        <v>15</v>
      </c>
      <c r="D7288" s="88" t="s">
        <v>42</v>
      </c>
      <c r="E7288">
        <v>0</v>
      </c>
    </row>
    <row r="7289" spans="1:5" x14ac:dyDescent="0.4">
      <c r="A7289" t="s">
        <v>929</v>
      </c>
      <c r="B7289" t="s">
        <v>930</v>
      </c>
      <c r="C7289">
        <f>INDEX(Categories!C:C,MATCH(D7289,Categories!D:D,0))</f>
        <v>16</v>
      </c>
      <c r="D7289" s="88" t="s">
        <v>45</v>
      </c>
      <c r="E7289">
        <v>0</v>
      </c>
    </row>
    <row r="7290" spans="1:5" x14ac:dyDescent="0.4">
      <c r="A7290" t="s">
        <v>929</v>
      </c>
      <c r="B7290" t="s">
        <v>930</v>
      </c>
      <c r="C7290">
        <f>INDEX(Categories!C:C,MATCH(D7290,Categories!D:D,0))</f>
        <v>17</v>
      </c>
      <c r="D7290" s="88" t="s">
        <v>46</v>
      </c>
      <c r="E7290">
        <v>0</v>
      </c>
    </row>
    <row r="7291" spans="1:5" x14ac:dyDescent="0.4">
      <c r="A7291" t="s">
        <v>929</v>
      </c>
      <c r="B7291" t="s">
        <v>930</v>
      </c>
      <c r="C7291">
        <f>INDEX(Categories!C:C,MATCH(D7291,Categories!D:D,0))</f>
        <v>18</v>
      </c>
      <c r="D7291" s="88" t="s">
        <v>47</v>
      </c>
      <c r="E7291">
        <v>0</v>
      </c>
    </row>
    <row r="7292" spans="1:5" x14ac:dyDescent="0.4">
      <c r="A7292" t="s">
        <v>929</v>
      </c>
      <c r="B7292" t="s">
        <v>930</v>
      </c>
      <c r="C7292">
        <f>INDEX(Categories!C:C,MATCH(D7292,Categories!D:D,0))</f>
        <v>20</v>
      </c>
      <c r="D7292" s="88" t="s">
        <v>49</v>
      </c>
      <c r="E7292">
        <v>0</v>
      </c>
    </row>
    <row r="7293" spans="1:5" x14ac:dyDescent="0.4">
      <c r="A7293" t="s">
        <v>929</v>
      </c>
      <c r="B7293" t="s">
        <v>930</v>
      </c>
      <c r="C7293">
        <f>INDEX(Categories!C:C,MATCH(D7293,Categories!D:D,0))</f>
        <v>21</v>
      </c>
      <c r="D7293" s="88" t="s">
        <v>50</v>
      </c>
      <c r="E7293">
        <v>0</v>
      </c>
    </row>
    <row r="7294" spans="1:5" x14ac:dyDescent="0.4">
      <c r="A7294" t="s">
        <v>929</v>
      </c>
      <c r="B7294" t="s">
        <v>930</v>
      </c>
      <c r="C7294">
        <f>INDEX(Categories!C:C,MATCH(D7294,Categories!D:D,0))</f>
        <v>22</v>
      </c>
      <c r="D7294" s="88" t="s">
        <v>51</v>
      </c>
      <c r="E7294">
        <v>1300</v>
      </c>
    </row>
    <row r="7295" spans="1:5" x14ac:dyDescent="0.4">
      <c r="A7295" t="s">
        <v>929</v>
      </c>
      <c r="B7295" t="s">
        <v>930</v>
      </c>
      <c r="C7295">
        <f>INDEX(Categories!C:C,MATCH(D7295,Categories!D:D,0))</f>
        <v>23</v>
      </c>
      <c r="D7295" s="88" t="s">
        <v>52</v>
      </c>
      <c r="E7295">
        <v>0</v>
      </c>
    </row>
    <row r="7296" spans="1:5" x14ac:dyDescent="0.4">
      <c r="A7296" t="s">
        <v>929</v>
      </c>
      <c r="B7296" t="s">
        <v>930</v>
      </c>
      <c r="C7296">
        <f>INDEX(Categories!C:C,MATCH(D7296,Categories!D:D,0))</f>
        <v>24</v>
      </c>
      <c r="D7296" s="88" t="s">
        <v>53</v>
      </c>
      <c r="E7296">
        <v>400</v>
      </c>
    </row>
    <row r="7297" spans="1:5" x14ac:dyDescent="0.4">
      <c r="A7297" t="s">
        <v>929</v>
      </c>
      <c r="B7297" t="s">
        <v>930</v>
      </c>
      <c r="C7297">
        <f>INDEX(Categories!C:C,MATCH(D7297,Categories!D:D,0))</f>
        <v>25</v>
      </c>
      <c r="D7297" s="88" t="s">
        <v>56</v>
      </c>
      <c r="E7297">
        <v>0</v>
      </c>
    </row>
    <row r="7298" spans="1:5" x14ac:dyDescent="0.4">
      <c r="A7298" t="s">
        <v>929</v>
      </c>
      <c r="B7298" t="s">
        <v>930</v>
      </c>
      <c r="C7298">
        <f>INDEX(Categories!C:C,MATCH(D7298,Categories!D:D,0))</f>
        <v>5</v>
      </c>
      <c r="D7298" s="88" t="s">
        <v>32</v>
      </c>
      <c r="E7298">
        <v>18000</v>
      </c>
    </row>
    <row r="7299" spans="1:5" x14ac:dyDescent="0.4">
      <c r="A7299" t="s">
        <v>929</v>
      </c>
      <c r="B7299" t="s">
        <v>930</v>
      </c>
      <c r="C7299">
        <f>INDEX(Categories!C:C,MATCH(D7299,Categories!D:D,0))</f>
        <v>8</v>
      </c>
      <c r="D7299" s="88" t="s">
        <v>36</v>
      </c>
      <c r="E7299">
        <v>400</v>
      </c>
    </row>
    <row r="7300" spans="1:5" x14ac:dyDescent="0.4">
      <c r="A7300" t="s">
        <v>929</v>
      </c>
      <c r="B7300" t="s">
        <v>930</v>
      </c>
      <c r="C7300">
        <f>INDEX(Categories!C:C,MATCH(D7300,Categories!D:D,0))</f>
        <v>9</v>
      </c>
      <c r="D7300" s="88" t="s">
        <v>37</v>
      </c>
      <c r="E7300">
        <v>0</v>
      </c>
    </row>
    <row r="7301" spans="1:5" x14ac:dyDescent="0.4">
      <c r="A7301" t="s">
        <v>929</v>
      </c>
      <c r="B7301" t="s">
        <v>930</v>
      </c>
      <c r="C7301">
        <f>INDEX(Categories!C:C,MATCH(D7301,Categories!D:D,0))</f>
        <v>11</v>
      </c>
      <c r="D7301" s="88" t="s">
        <v>601</v>
      </c>
      <c r="E7301">
        <v>600</v>
      </c>
    </row>
    <row r="7302" spans="1:5" x14ac:dyDescent="0.4">
      <c r="A7302" t="s">
        <v>929</v>
      </c>
      <c r="B7302" t="s">
        <v>930</v>
      </c>
      <c r="C7302">
        <f>INDEX(Categories!C:C,MATCH(D7302,Categories!D:D,0))</f>
        <v>12</v>
      </c>
      <c r="D7302" s="88" t="s">
        <v>602</v>
      </c>
      <c r="E7302">
        <v>0</v>
      </c>
    </row>
    <row r="7303" spans="1:5" x14ac:dyDescent="0.4">
      <c r="A7303" t="s">
        <v>929</v>
      </c>
      <c r="B7303" t="s">
        <v>930</v>
      </c>
      <c r="C7303">
        <f>INDEX(Categories!C:C,MATCH(D7303,Categories!D:D,0))</f>
        <v>13</v>
      </c>
      <c r="D7303" s="88" t="s">
        <v>604</v>
      </c>
      <c r="E7303">
        <v>0</v>
      </c>
    </row>
    <row r="7304" spans="1:5" x14ac:dyDescent="0.4">
      <c r="A7304" t="s">
        <v>929</v>
      </c>
      <c r="B7304" t="s">
        <v>930</v>
      </c>
      <c r="C7304">
        <f>INDEX(Categories!C:C,MATCH(D7304,Categories!D:D,0))</f>
        <v>14</v>
      </c>
      <c r="D7304" s="88" t="s">
        <v>41</v>
      </c>
      <c r="E7304">
        <v>0</v>
      </c>
    </row>
    <row r="7305" spans="1:5" x14ac:dyDescent="0.4">
      <c r="A7305" t="s">
        <v>929</v>
      </c>
      <c r="B7305" t="s">
        <v>930</v>
      </c>
      <c r="C7305">
        <f>INDEX(Categories!C:C,MATCH(D7305,Categories!D:D,0))</f>
        <v>19</v>
      </c>
      <c r="D7305" s="88" t="s">
        <v>48</v>
      </c>
      <c r="E7305">
        <v>0</v>
      </c>
    </row>
    <row r="7306" spans="1:5" x14ac:dyDescent="0.4">
      <c r="A7306" t="s">
        <v>929</v>
      </c>
      <c r="B7306" t="s">
        <v>930</v>
      </c>
      <c r="C7306">
        <f>INDEX(Categories!C:C,MATCH(D7306,Categories!D:D,0))</f>
        <v>26</v>
      </c>
      <c r="D7306" s="88" t="s">
        <v>57</v>
      </c>
      <c r="E7306">
        <v>0</v>
      </c>
    </row>
    <row r="7307" spans="1:5" x14ac:dyDescent="0.4">
      <c r="A7307" t="s">
        <v>929</v>
      </c>
      <c r="B7307" t="s">
        <v>930</v>
      </c>
      <c r="C7307">
        <f>INDEX(Categories!C:C,MATCH(D7307,Categories!D:D,0))</f>
        <v>27</v>
      </c>
      <c r="D7307" s="88" t="s">
        <v>58</v>
      </c>
      <c r="E7307">
        <v>0</v>
      </c>
    </row>
    <row r="7308" spans="1:5" x14ac:dyDescent="0.4">
      <c r="A7308" t="s">
        <v>929</v>
      </c>
      <c r="B7308" t="s">
        <v>930</v>
      </c>
      <c r="C7308">
        <f>INDEX(Categories!C:C,MATCH(D7308,Categories!D:D,0))</f>
        <v>28</v>
      </c>
      <c r="D7308" s="88" t="s">
        <v>59</v>
      </c>
      <c r="E7308">
        <v>0</v>
      </c>
    </row>
    <row r="7309" spans="1:5" x14ac:dyDescent="0.4">
      <c r="A7309" t="s">
        <v>929</v>
      </c>
      <c r="B7309" t="s">
        <v>930</v>
      </c>
      <c r="C7309">
        <f>INDEX(Categories!C:C,MATCH(D7309,Categories!D:D,0))</f>
        <v>29</v>
      </c>
      <c r="D7309" s="88" t="s">
        <v>92</v>
      </c>
      <c r="E7309">
        <v>0</v>
      </c>
    </row>
    <row r="7310" spans="1:5" x14ac:dyDescent="0.4">
      <c r="A7310" t="s">
        <v>931</v>
      </c>
      <c r="B7310" t="s">
        <v>932</v>
      </c>
      <c r="C7310">
        <f>INDEX(Categories!C:C,MATCH(D7310,Categories!D:D,0))</f>
        <v>1</v>
      </c>
      <c r="D7310" s="88" t="s">
        <v>595</v>
      </c>
      <c r="E7310">
        <v>10000</v>
      </c>
    </row>
    <row r="7311" spans="1:5" x14ac:dyDescent="0.4">
      <c r="A7311" t="s">
        <v>931</v>
      </c>
      <c r="B7311" t="s">
        <v>932</v>
      </c>
      <c r="C7311">
        <f>INDEX(Categories!C:C,MATCH(D7311,Categories!D:D,0))</f>
        <v>2</v>
      </c>
      <c r="D7311" s="88" t="s">
        <v>597</v>
      </c>
      <c r="E7311">
        <v>0</v>
      </c>
    </row>
    <row r="7312" spans="1:5" x14ac:dyDescent="0.4">
      <c r="A7312" t="s">
        <v>931</v>
      </c>
      <c r="B7312" t="s">
        <v>932</v>
      </c>
      <c r="C7312">
        <f>INDEX(Categories!C:C,MATCH(D7312,Categories!D:D,0))</f>
        <v>3</v>
      </c>
      <c r="D7312" s="88" t="s">
        <v>30</v>
      </c>
      <c r="E7312">
        <v>0</v>
      </c>
    </row>
    <row r="7313" spans="1:5" x14ac:dyDescent="0.4">
      <c r="A7313" t="s">
        <v>931</v>
      </c>
      <c r="B7313" t="s">
        <v>932</v>
      </c>
      <c r="C7313">
        <f>INDEX(Categories!C:C,MATCH(D7313,Categories!D:D,0))</f>
        <v>4</v>
      </c>
      <c r="D7313" s="88" t="s">
        <v>31</v>
      </c>
      <c r="E7313">
        <v>0</v>
      </c>
    </row>
    <row r="7314" spans="1:5" x14ac:dyDescent="0.4">
      <c r="A7314" t="s">
        <v>931</v>
      </c>
      <c r="B7314" t="s">
        <v>932</v>
      </c>
      <c r="C7314">
        <f>INDEX(Categories!C:C,MATCH(D7314,Categories!D:D,0))</f>
        <v>6</v>
      </c>
      <c r="D7314" s="88" t="s">
        <v>34</v>
      </c>
      <c r="E7314">
        <v>0</v>
      </c>
    </row>
    <row r="7315" spans="1:5" x14ac:dyDescent="0.4">
      <c r="A7315" t="s">
        <v>931</v>
      </c>
      <c r="B7315" t="s">
        <v>932</v>
      </c>
      <c r="C7315">
        <f>INDEX(Categories!C:C,MATCH(D7315,Categories!D:D,0))</f>
        <v>7</v>
      </c>
      <c r="D7315" s="88" t="s">
        <v>35</v>
      </c>
      <c r="E7315">
        <v>1000</v>
      </c>
    </row>
    <row r="7316" spans="1:5" x14ac:dyDescent="0.4">
      <c r="A7316" t="s">
        <v>931</v>
      </c>
      <c r="B7316" t="s">
        <v>932</v>
      </c>
      <c r="C7316">
        <f>INDEX(Categories!C:C,MATCH(D7316,Categories!D:D,0))</f>
        <v>10</v>
      </c>
      <c r="D7316" s="88" t="s">
        <v>38</v>
      </c>
      <c r="E7316">
        <v>1500</v>
      </c>
    </row>
    <row r="7317" spans="1:5" x14ac:dyDescent="0.4">
      <c r="A7317" t="s">
        <v>931</v>
      </c>
      <c r="B7317" t="s">
        <v>932</v>
      </c>
      <c r="C7317">
        <f>INDEX(Categories!C:C,MATCH(D7317,Categories!D:D,0))</f>
        <v>15</v>
      </c>
      <c r="D7317" s="88" t="s">
        <v>42</v>
      </c>
      <c r="E7317">
        <v>0</v>
      </c>
    </row>
    <row r="7318" spans="1:5" x14ac:dyDescent="0.4">
      <c r="A7318" t="s">
        <v>931</v>
      </c>
      <c r="B7318" t="s">
        <v>932</v>
      </c>
      <c r="C7318">
        <f>INDEX(Categories!C:C,MATCH(D7318,Categories!D:D,0))</f>
        <v>16</v>
      </c>
      <c r="D7318" s="88" t="s">
        <v>45</v>
      </c>
      <c r="E7318">
        <v>6000</v>
      </c>
    </row>
    <row r="7319" spans="1:5" x14ac:dyDescent="0.4">
      <c r="A7319" t="s">
        <v>931</v>
      </c>
      <c r="B7319" t="s">
        <v>932</v>
      </c>
      <c r="C7319">
        <f>INDEX(Categories!C:C,MATCH(D7319,Categories!D:D,0))</f>
        <v>17</v>
      </c>
      <c r="D7319" s="88" t="s">
        <v>46</v>
      </c>
      <c r="E7319">
        <v>0</v>
      </c>
    </row>
    <row r="7320" spans="1:5" x14ac:dyDescent="0.4">
      <c r="A7320" t="s">
        <v>931</v>
      </c>
      <c r="B7320" t="s">
        <v>932</v>
      </c>
      <c r="C7320">
        <f>INDEX(Categories!C:C,MATCH(D7320,Categories!D:D,0))</f>
        <v>18</v>
      </c>
      <c r="D7320" s="88" t="s">
        <v>47</v>
      </c>
      <c r="E7320">
        <v>0</v>
      </c>
    </row>
    <row r="7321" spans="1:5" x14ac:dyDescent="0.4">
      <c r="A7321" t="s">
        <v>931</v>
      </c>
      <c r="B7321" t="s">
        <v>932</v>
      </c>
      <c r="C7321">
        <f>INDEX(Categories!C:C,MATCH(D7321,Categories!D:D,0))</f>
        <v>20</v>
      </c>
      <c r="D7321" s="88" t="s">
        <v>49</v>
      </c>
      <c r="E7321">
        <v>0</v>
      </c>
    </row>
    <row r="7322" spans="1:5" x14ac:dyDescent="0.4">
      <c r="A7322" t="s">
        <v>931</v>
      </c>
      <c r="B7322" t="s">
        <v>932</v>
      </c>
      <c r="C7322">
        <f>INDEX(Categories!C:C,MATCH(D7322,Categories!D:D,0))</f>
        <v>21</v>
      </c>
      <c r="D7322" s="88" t="s">
        <v>50</v>
      </c>
      <c r="E7322">
        <v>0</v>
      </c>
    </row>
    <row r="7323" spans="1:5" x14ac:dyDescent="0.4">
      <c r="A7323" t="s">
        <v>931</v>
      </c>
      <c r="B7323" t="s">
        <v>932</v>
      </c>
      <c r="C7323">
        <f>INDEX(Categories!C:C,MATCH(D7323,Categories!D:D,0))</f>
        <v>22</v>
      </c>
      <c r="D7323" s="88" t="s">
        <v>51</v>
      </c>
      <c r="E7323">
        <v>0</v>
      </c>
    </row>
    <row r="7324" spans="1:5" x14ac:dyDescent="0.4">
      <c r="A7324" t="s">
        <v>931</v>
      </c>
      <c r="B7324" t="s">
        <v>932</v>
      </c>
      <c r="C7324">
        <f>INDEX(Categories!C:C,MATCH(D7324,Categories!D:D,0))</f>
        <v>23</v>
      </c>
      <c r="D7324" s="88" t="s">
        <v>52</v>
      </c>
      <c r="E7324">
        <v>0</v>
      </c>
    </row>
    <row r="7325" spans="1:5" x14ac:dyDescent="0.4">
      <c r="A7325" t="s">
        <v>931</v>
      </c>
      <c r="B7325" t="s">
        <v>932</v>
      </c>
      <c r="C7325">
        <f>INDEX(Categories!C:C,MATCH(D7325,Categories!D:D,0))</f>
        <v>24</v>
      </c>
      <c r="D7325" s="88" t="s">
        <v>53</v>
      </c>
      <c r="E7325">
        <v>0</v>
      </c>
    </row>
    <row r="7326" spans="1:5" x14ac:dyDescent="0.4">
      <c r="A7326" t="s">
        <v>931</v>
      </c>
      <c r="B7326" t="s">
        <v>932</v>
      </c>
      <c r="C7326">
        <f>INDEX(Categories!C:C,MATCH(D7326,Categories!D:D,0))</f>
        <v>25</v>
      </c>
      <c r="D7326" s="88" t="s">
        <v>56</v>
      </c>
      <c r="E7326">
        <v>5000</v>
      </c>
    </row>
    <row r="7327" spans="1:5" x14ac:dyDescent="0.4">
      <c r="A7327" t="s">
        <v>931</v>
      </c>
      <c r="B7327" t="s">
        <v>932</v>
      </c>
      <c r="C7327">
        <f>INDEX(Categories!C:C,MATCH(D7327,Categories!D:D,0))</f>
        <v>5</v>
      </c>
      <c r="D7327" s="88" t="s">
        <v>32</v>
      </c>
      <c r="E7327">
        <v>200</v>
      </c>
    </row>
    <row r="7328" spans="1:5" x14ac:dyDescent="0.4">
      <c r="A7328" t="s">
        <v>931</v>
      </c>
      <c r="B7328" t="s">
        <v>932</v>
      </c>
      <c r="C7328">
        <f>INDEX(Categories!C:C,MATCH(D7328,Categories!D:D,0))</f>
        <v>8</v>
      </c>
      <c r="D7328" s="88" t="s">
        <v>36</v>
      </c>
      <c r="E7328">
        <v>1000</v>
      </c>
    </row>
    <row r="7329" spans="1:5" x14ac:dyDescent="0.4">
      <c r="A7329" t="s">
        <v>931</v>
      </c>
      <c r="B7329" t="s">
        <v>932</v>
      </c>
      <c r="C7329">
        <f>INDEX(Categories!C:C,MATCH(D7329,Categories!D:D,0))</f>
        <v>9</v>
      </c>
      <c r="D7329" s="88" t="s">
        <v>37</v>
      </c>
      <c r="E7329">
        <v>0</v>
      </c>
    </row>
    <row r="7330" spans="1:5" x14ac:dyDescent="0.4">
      <c r="A7330" t="s">
        <v>931</v>
      </c>
      <c r="B7330" t="s">
        <v>932</v>
      </c>
      <c r="C7330">
        <f>INDEX(Categories!C:C,MATCH(D7330,Categories!D:D,0))</f>
        <v>11</v>
      </c>
      <c r="D7330" s="88" t="s">
        <v>601</v>
      </c>
      <c r="E7330">
        <v>0</v>
      </c>
    </row>
    <row r="7331" spans="1:5" x14ac:dyDescent="0.4">
      <c r="A7331" t="s">
        <v>931</v>
      </c>
      <c r="B7331" t="s">
        <v>932</v>
      </c>
      <c r="C7331">
        <f>INDEX(Categories!C:C,MATCH(D7331,Categories!D:D,0))</f>
        <v>12</v>
      </c>
      <c r="D7331" s="88" t="s">
        <v>602</v>
      </c>
      <c r="E7331">
        <v>0</v>
      </c>
    </row>
    <row r="7332" spans="1:5" x14ac:dyDescent="0.4">
      <c r="A7332" t="s">
        <v>931</v>
      </c>
      <c r="B7332" t="s">
        <v>932</v>
      </c>
      <c r="C7332">
        <f>INDEX(Categories!C:C,MATCH(D7332,Categories!D:D,0))</f>
        <v>13</v>
      </c>
      <c r="D7332" s="88" t="s">
        <v>604</v>
      </c>
      <c r="E7332">
        <v>0</v>
      </c>
    </row>
    <row r="7333" spans="1:5" x14ac:dyDescent="0.4">
      <c r="A7333" t="s">
        <v>931</v>
      </c>
      <c r="B7333" t="s">
        <v>932</v>
      </c>
      <c r="C7333">
        <f>INDEX(Categories!C:C,MATCH(D7333,Categories!D:D,0))</f>
        <v>14</v>
      </c>
      <c r="D7333" s="88" t="s">
        <v>41</v>
      </c>
      <c r="E7333">
        <v>0</v>
      </c>
    </row>
    <row r="7334" spans="1:5" x14ac:dyDescent="0.4">
      <c r="A7334" t="s">
        <v>931</v>
      </c>
      <c r="B7334" t="s">
        <v>932</v>
      </c>
      <c r="C7334">
        <f>INDEX(Categories!C:C,MATCH(D7334,Categories!D:D,0))</f>
        <v>19</v>
      </c>
      <c r="D7334" s="88" t="s">
        <v>48</v>
      </c>
      <c r="E7334">
        <v>0</v>
      </c>
    </row>
    <row r="7335" spans="1:5" x14ac:dyDescent="0.4">
      <c r="A7335" t="s">
        <v>931</v>
      </c>
      <c r="B7335" t="s">
        <v>932</v>
      </c>
      <c r="C7335">
        <f>INDEX(Categories!C:C,MATCH(D7335,Categories!D:D,0))</f>
        <v>26</v>
      </c>
      <c r="D7335" s="88" t="s">
        <v>57</v>
      </c>
      <c r="E7335">
        <v>0</v>
      </c>
    </row>
    <row r="7336" spans="1:5" x14ac:dyDescent="0.4">
      <c r="A7336" t="s">
        <v>931</v>
      </c>
      <c r="B7336" t="s">
        <v>932</v>
      </c>
      <c r="C7336">
        <f>INDEX(Categories!C:C,MATCH(D7336,Categories!D:D,0))</f>
        <v>27</v>
      </c>
      <c r="D7336" s="88" t="s">
        <v>58</v>
      </c>
      <c r="E7336">
        <v>0</v>
      </c>
    </row>
    <row r="7337" spans="1:5" x14ac:dyDescent="0.4">
      <c r="A7337" t="s">
        <v>931</v>
      </c>
      <c r="B7337" t="s">
        <v>932</v>
      </c>
      <c r="C7337">
        <f>INDEX(Categories!C:C,MATCH(D7337,Categories!D:D,0))</f>
        <v>28</v>
      </c>
      <c r="D7337" s="88" t="s">
        <v>59</v>
      </c>
      <c r="E7337">
        <v>3000</v>
      </c>
    </row>
    <row r="7338" spans="1:5" x14ac:dyDescent="0.4">
      <c r="A7338" t="s">
        <v>931</v>
      </c>
      <c r="B7338" t="s">
        <v>932</v>
      </c>
      <c r="C7338">
        <f>INDEX(Categories!C:C,MATCH(D7338,Categories!D:D,0))</f>
        <v>29</v>
      </c>
      <c r="D7338" s="88" t="s">
        <v>92</v>
      </c>
      <c r="E7338">
        <v>0</v>
      </c>
    </row>
    <row r="7339" spans="1:5" x14ac:dyDescent="0.4">
      <c r="A7339" t="s">
        <v>419</v>
      </c>
      <c r="B7339" t="s">
        <v>418</v>
      </c>
      <c r="C7339">
        <f>INDEX(Categories!C:C,MATCH(D7339,Categories!D:D,0))</f>
        <v>1</v>
      </c>
      <c r="D7339" s="88" t="s">
        <v>595</v>
      </c>
      <c r="E7339">
        <v>0</v>
      </c>
    </row>
    <row r="7340" spans="1:5" x14ac:dyDescent="0.4">
      <c r="A7340" t="s">
        <v>419</v>
      </c>
      <c r="B7340" t="s">
        <v>418</v>
      </c>
      <c r="C7340">
        <f>INDEX(Categories!C:C,MATCH(D7340,Categories!D:D,0))</f>
        <v>2</v>
      </c>
      <c r="D7340" s="88" t="s">
        <v>597</v>
      </c>
      <c r="E7340">
        <v>0</v>
      </c>
    </row>
    <row r="7341" spans="1:5" x14ac:dyDescent="0.4">
      <c r="A7341" t="s">
        <v>419</v>
      </c>
      <c r="B7341" t="s">
        <v>418</v>
      </c>
      <c r="C7341">
        <f>INDEX(Categories!C:C,MATCH(D7341,Categories!D:D,0))</f>
        <v>3</v>
      </c>
      <c r="D7341" s="88" t="s">
        <v>30</v>
      </c>
      <c r="E7341">
        <v>0</v>
      </c>
    </row>
    <row r="7342" spans="1:5" x14ac:dyDescent="0.4">
      <c r="A7342" t="s">
        <v>419</v>
      </c>
      <c r="B7342" t="s">
        <v>418</v>
      </c>
      <c r="C7342">
        <f>INDEX(Categories!C:C,MATCH(D7342,Categories!D:D,0))</f>
        <v>4</v>
      </c>
      <c r="D7342" s="88" t="s">
        <v>31</v>
      </c>
      <c r="E7342">
        <v>0</v>
      </c>
    </row>
    <row r="7343" spans="1:5" x14ac:dyDescent="0.4">
      <c r="A7343" t="s">
        <v>419</v>
      </c>
      <c r="B7343" t="s">
        <v>418</v>
      </c>
      <c r="C7343">
        <f>INDEX(Categories!C:C,MATCH(D7343,Categories!D:D,0))</f>
        <v>6</v>
      </c>
      <c r="D7343" s="88" t="s">
        <v>34</v>
      </c>
      <c r="E7343">
        <v>0</v>
      </c>
    </row>
    <row r="7344" spans="1:5" x14ac:dyDescent="0.4">
      <c r="A7344" t="s">
        <v>419</v>
      </c>
      <c r="B7344" t="s">
        <v>418</v>
      </c>
      <c r="C7344">
        <f>INDEX(Categories!C:C,MATCH(D7344,Categories!D:D,0))</f>
        <v>7</v>
      </c>
      <c r="D7344" s="88" t="s">
        <v>35</v>
      </c>
      <c r="E7344">
        <v>2537</v>
      </c>
    </row>
    <row r="7345" spans="1:5" x14ac:dyDescent="0.4">
      <c r="A7345" t="s">
        <v>419</v>
      </c>
      <c r="B7345" t="s">
        <v>418</v>
      </c>
      <c r="C7345">
        <f>INDEX(Categories!C:C,MATCH(D7345,Categories!D:D,0))</f>
        <v>10</v>
      </c>
      <c r="D7345" s="88" t="s">
        <v>38</v>
      </c>
      <c r="E7345">
        <v>5176</v>
      </c>
    </row>
    <row r="7346" spans="1:5" x14ac:dyDescent="0.4">
      <c r="A7346" t="s">
        <v>419</v>
      </c>
      <c r="B7346" t="s">
        <v>418</v>
      </c>
      <c r="C7346">
        <f>INDEX(Categories!C:C,MATCH(D7346,Categories!D:D,0))</f>
        <v>15</v>
      </c>
      <c r="D7346" s="88" t="s">
        <v>42</v>
      </c>
      <c r="E7346">
        <v>0</v>
      </c>
    </row>
    <row r="7347" spans="1:5" x14ac:dyDescent="0.4">
      <c r="A7347" t="s">
        <v>419</v>
      </c>
      <c r="B7347" t="s">
        <v>418</v>
      </c>
      <c r="C7347">
        <f>INDEX(Categories!C:C,MATCH(D7347,Categories!D:D,0))</f>
        <v>16</v>
      </c>
      <c r="D7347" s="88" t="s">
        <v>45</v>
      </c>
      <c r="E7347">
        <v>0</v>
      </c>
    </row>
    <row r="7348" spans="1:5" x14ac:dyDescent="0.4">
      <c r="A7348" t="s">
        <v>419</v>
      </c>
      <c r="B7348" t="s">
        <v>418</v>
      </c>
      <c r="C7348">
        <f>INDEX(Categories!C:C,MATCH(D7348,Categories!D:D,0))</f>
        <v>17</v>
      </c>
      <c r="D7348" s="88" t="s">
        <v>46</v>
      </c>
      <c r="E7348">
        <v>0</v>
      </c>
    </row>
    <row r="7349" spans="1:5" x14ac:dyDescent="0.4">
      <c r="A7349" t="s">
        <v>419</v>
      </c>
      <c r="B7349" t="s">
        <v>418</v>
      </c>
      <c r="C7349">
        <f>INDEX(Categories!C:C,MATCH(D7349,Categories!D:D,0))</f>
        <v>18</v>
      </c>
      <c r="D7349" s="88" t="s">
        <v>47</v>
      </c>
      <c r="E7349">
        <v>0</v>
      </c>
    </row>
    <row r="7350" spans="1:5" x14ac:dyDescent="0.4">
      <c r="A7350" t="s">
        <v>419</v>
      </c>
      <c r="B7350" t="s">
        <v>418</v>
      </c>
      <c r="C7350">
        <f>INDEX(Categories!C:C,MATCH(D7350,Categories!D:D,0))</f>
        <v>20</v>
      </c>
      <c r="D7350" s="88" t="s">
        <v>49</v>
      </c>
      <c r="E7350">
        <v>0</v>
      </c>
    </row>
    <row r="7351" spans="1:5" x14ac:dyDescent="0.4">
      <c r="A7351" t="s">
        <v>419</v>
      </c>
      <c r="B7351" t="s">
        <v>418</v>
      </c>
      <c r="C7351">
        <f>INDEX(Categories!C:C,MATCH(D7351,Categories!D:D,0))</f>
        <v>21</v>
      </c>
      <c r="D7351" s="88" t="s">
        <v>50</v>
      </c>
      <c r="E7351">
        <v>0</v>
      </c>
    </row>
    <row r="7352" spans="1:5" x14ac:dyDescent="0.4">
      <c r="A7352" t="s">
        <v>419</v>
      </c>
      <c r="B7352" t="s">
        <v>418</v>
      </c>
      <c r="C7352">
        <f>INDEX(Categories!C:C,MATCH(D7352,Categories!D:D,0))</f>
        <v>22</v>
      </c>
      <c r="D7352" s="88" t="s">
        <v>51</v>
      </c>
      <c r="E7352">
        <v>0</v>
      </c>
    </row>
    <row r="7353" spans="1:5" x14ac:dyDescent="0.4">
      <c r="A7353" t="s">
        <v>419</v>
      </c>
      <c r="B7353" t="s">
        <v>418</v>
      </c>
      <c r="C7353">
        <f>INDEX(Categories!C:C,MATCH(D7353,Categories!D:D,0))</f>
        <v>23</v>
      </c>
      <c r="D7353" s="88" t="s">
        <v>52</v>
      </c>
      <c r="E7353">
        <v>0</v>
      </c>
    </row>
    <row r="7354" spans="1:5" x14ac:dyDescent="0.4">
      <c r="A7354" t="s">
        <v>419</v>
      </c>
      <c r="B7354" t="s">
        <v>418</v>
      </c>
      <c r="C7354">
        <f>INDEX(Categories!C:C,MATCH(D7354,Categories!D:D,0))</f>
        <v>24</v>
      </c>
      <c r="D7354" s="88" t="s">
        <v>53</v>
      </c>
      <c r="E7354">
        <v>184</v>
      </c>
    </row>
    <row r="7355" spans="1:5" x14ac:dyDescent="0.4">
      <c r="A7355" t="s">
        <v>419</v>
      </c>
      <c r="B7355" t="s">
        <v>418</v>
      </c>
      <c r="C7355">
        <f>INDEX(Categories!C:C,MATCH(D7355,Categories!D:D,0))</f>
        <v>25</v>
      </c>
      <c r="D7355" s="88" t="s">
        <v>56</v>
      </c>
      <c r="E7355">
        <v>0</v>
      </c>
    </row>
    <row r="7356" spans="1:5" x14ac:dyDescent="0.4">
      <c r="A7356" t="s">
        <v>419</v>
      </c>
      <c r="B7356" t="s">
        <v>418</v>
      </c>
      <c r="C7356">
        <f>INDEX(Categories!C:C,MATCH(D7356,Categories!D:D,0))</f>
        <v>5</v>
      </c>
      <c r="D7356" s="88" t="s">
        <v>32</v>
      </c>
      <c r="E7356">
        <v>33381</v>
      </c>
    </row>
    <row r="7357" spans="1:5" x14ac:dyDescent="0.4">
      <c r="A7357" t="s">
        <v>419</v>
      </c>
      <c r="B7357" t="s">
        <v>418</v>
      </c>
      <c r="C7357">
        <f>INDEX(Categories!C:C,MATCH(D7357,Categories!D:D,0))</f>
        <v>8</v>
      </c>
      <c r="D7357" s="88" t="s">
        <v>36</v>
      </c>
      <c r="E7357">
        <v>0</v>
      </c>
    </row>
    <row r="7358" spans="1:5" x14ac:dyDescent="0.4">
      <c r="A7358" t="s">
        <v>419</v>
      </c>
      <c r="B7358" t="s">
        <v>418</v>
      </c>
      <c r="C7358">
        <f>INDEX(Categories!C:C,MATCH(D7358,Categories!D:D,0))</f>
        <v>9</v>
      </c>
      <c r="D7358" s="88" t="s">
        <v>37</v>
      </c>
      <c r="E7358">
        <v>0</v>
      </c>
    </row>
    <row r="7359" spans="1:5" x14ac:dyDescent="0.4">
      <c r="A7359" t="s">
        <v>419</v>
      </c>
      <c r="B7359" t="s">
        <v>418</v>
      </c>
      <c r="C7359">
        <f>INDEX(Categories!C:C,MATCH(D7359,Categories!D:D,0))</f>
        <v>11</v>
      </c>
      <c r="D7359" s="88" t="s">
        <v>601</v>
      </c>
      <c r="E7359">
        <v>0</v>
      </c>
    </row>
    <row r="7360" spans="1:5" x14ac:dyDescent="0.4">
      <c r="A7360" t="s">
        <v>419</v>
      </c>
      <c r="B7360" t="s">
        <v>418</v>
      </c>
      <c r="C7360">
        <f>INDEX(Categories!C:C,MATCH(D7360,Categories!D:D,0))</f>
        <v>12</v>
      </c>
      <c r="D7360" s="88" t="s">
        <v>602</v>
      </c>
      <c r="E7360">
        <v>0</v>
      </c>
    </row>
    <row r="7361" spans="1:5" x14ac:dyDescent="0.4">
      <c r="A7361" t="s">
        <v>419</v>
      </c>
      <c r="B7361" t="s">
        <v>418</v>
      </c>
      <c r="C7361">
        <f>INDEX(Categories!C:C,MATCH(D7361,Categories!D:D,0))</f>
        <v>13</v>
      </c>
      <c r="D7361" s="88" t="s">
        <v>604</v>
      </c>
      <c r="E7361">
        <v>0</v>
      </c>
    </row>
    <row r="7362" spans="1:5" x14ac:dyDescent="0.4">
      <c r="A7362" t="s">
        <v>419</v>
      </c>
      <c r="B7362" t="s">
        <v>418</v>
      </c>
      <c r="C7362">
        <f>INDEX(Categories!C:C,MATCH(D7362,Categories!D:D,0))</f>
        <v>14</v>
      </c>
      <c r="D7362" s="88" t="s">
        <v>41</v>
      </c>
      <c r="E7362">
        <v>0</v>
      </c>
    </row>
    <row r="7363" spans="1:5" x14ac:dyDescent="0.4">
      <c r="A7363" t="s">
        <v>419</v>
      </c>
      <c r="B7363" t="s">
        <v>418</v>
      </c>
      <c r="C7363">
        <f>INDEX(Categories!C:C,MATCH(D7363,Categories!D:D,0))</f>
        <v>19</v>
      </c>
      <c r="D7363" s="88" t="s">
        <v>48</v>
      </c>
      <c r="E7363">
        <v>0</v>
      </c>
    </row>
    <row r="7364" spans="1:5" x14ac:dyDescent="0.4">
      <c r="A7364" t="s">
        <v>419</v>
      </c>
      <c r="B7364" t="s">
        <v>418</v>
      </c>
      <c r="C7364">
        <f>INDEX(Categories!C:C,MATCH(D7364,Categories!D:D,0))</f>
        <v>26</v>
      </c>
      <c r="D7364" s="88" t="s">
        <v>57</v>
      </c>
      <c r="E7364">
        <v>0</v>
      </c>
    </row>
    <row r="7365" spans="1:5" x14ac:dyDescent="0.4">
      <c r="A7365" t="s">
        <v>419</v>
      </c>
      <c r="B7365" t="s">
        <v>418</v>
      </c>
      <c r="C7365">
        <f>INDEX(Categories!C:C,MATCH(D7365,Categories!D:D,0))</f>
        <v>27</v>
      </c>
      <c r="D7365" s="88" t="s">
        <v>58</v>
      </c>
      <c r="E7365">
        <v>0</v>
      </c>
    </row>
    <row r="7366" spans="1:5" x14ac:dyDescent="0.4">
      <c r="A7366" t="s">
        <v>419</v>
      </c>
      <c r="B7366" t="s">
        <v>418</v>
      </c>
      <c r="C7366">
        <f>INDEX(Categories!C:C,MATCH(D7366,Categories!D:D,0))</f>
        <v>28</v>
      </c>
      <c r="D7366" s="88" t="s">
        <v>59</v>
      </c>
      <c r="E7366">
        <v>0</v>
      </c>
    </row>
    <row r="7367" spans="1:5" x14ac:dyDescent="0.4">
      <c r="A7367" t="s">
        <v>419</v>
      </c>
      <c r="B7367" t="s">
        <v>418</v>
      </c>
      <c r="C7367">
        <f>INDEX(Categories!C:C,MATCH(D7367,Categories!D:D,0))</f>
        <v>29</v>
      </c>
      <c r="D7367" s="88" t="s">
        <v>92</v>
      </c>
      <c r="E7367">
        <v>10646</v>
      </c>
    </row>
    <row r="7368" spans="1:5" x14ac:dyDescent="0.4">
      <c r="A7368" t="s">
        <v>421</v>
      </c>
      <c r="B7368" t="s">
        <v>420</v>
      </c>
      <c r="C7368">
        <f>INDEX(Categories!C:C,MATCH(D7368,Categories!D:D,0))</f>
        <v>1</v>
      </c>
      <c r="D7368" s="88" t="s">
        <v>595</v>
      </c>
      <c r="E7368">
        <v>0</v>
      </c>
    </row>
    <row r="7369" spans="1:5" x14ac:dyDescent="0.4">
      <c r="A7369" t="s">
        <v>421</v>
      </c>
      <c r="B7369" t="s">
        <v>420</v>
      </c>
      <c r="C7369">
        <f>INDEX(Categories!C:C,MATCH(D7369,Categories!D:D,0))</f>
        <v>2</v>
      </c>
      <c r="D7369" s="88" t="s">
        <v>597</v>
      </c>
      <c r="E7369">
        <v>0</v>
      </c>
    </row>
    <row r="7370" spans="1:5" x14ac:dyDescent="0.4">
      <c r="A7370" t="s">
        <v>421</v>
      </c>
      <c r="B7370" t="s">
        <v>420</v>
      </c>
      <c r="C7370">
        <f>INDEX(Categories!C:C,MATCH(D7370,Categories!D:D,0))</f>
        <v>3</v>
      </c>
      <c r="D7370" s="88" t="s">
        <v>30</v>
      </c>
      <c r="E7370">
        <v>5000</v>
      </c>
    </row>
    <row r="7371" spans="1:5" x14ac:dyDescent="0.4">
      <c r="A7371" t="s">
        <v>421</v>
      </c>
      <c r="B7371" t="s">
        <v>420</v>
      </c>
      <c r="C7371">
        <f>INDEX(Categories!C:C,MATCH(D7371,Categories!D:D,0))</f>
        <v>4</v>
      </c>
      <c r="D7371" s="88" t="s">
        <v>31</v>
      </c>
      <c r="E7371">
        <v>5000</v>
      </c>
    </row>
    <row r="7372" spans="1:5" x14ac:dyDescent="0.4">
      <c r="A7372" t="s">
        <v>421</v>
      </c>
      <c r="B7372" t="s">
        <v>420</v>
      </c>
      <c r="C7372">
        <f>INDEX(Categories!C:C,MATCH(D7372,Categories!D:D,0))</f>
        <v>6</v>
      </c>
      <c r="D7372" s="88" t="s">
        <v>34</v>
      </c>
      <c r="E7372">
        <v>9000</v>
      </c>
    </row>
    <row r="7373" spans="1:5" x14ac:dyDescent="0.4">
      <c r="A7373" t="s">
        <v>421</v>
      </c>
      <c r="B7373" t="s">
        <v>420</v>
      </c>
      <c r="C7373">
        <f>INDEX(Categories!C:C,MATCH(D7373,Categories!D:D,0))</f>
        <v>7</v>
      </c>
      <c r="D7373" s="88" t="s">
        <v>35</v>
      </c>
      <c r="E7373">
        <v>3500</v>
      </c>
    </row>
    <row r="7374" spans="1:5" x14ac:dyDescent="0.4">
      <c r="A7374" t="s">
        <v>421</v>
      </c>
      <c r="B7374" t="s">
        <v>420</v>
      </c>
      <c r="C7374">
        <f>INDEX(Categories!C:C,MATCH(D7374,Categories!D:D,0))</f>
        <v>10</v>
      </c>
      <c r="D7374" s="88" t="s">
        <v>38</v>
      </c>
      <c r="E7374">
        <v>8970</v>
      </c>
    </row>
    <row r="7375" spans="1:5" x14ac:dyDescent="0.4">
      <c r="A7375" t="s">
        <v>421</v>
      </c>
      <c r="B7375" t="s">
        <v>420</v>
      </c>
      <c r="C7375">
        <f>INDEX(Categories!C:C,MATCH(D7375,Categories!D:D,0))</f>
        <v>15</v>
      </c>
      <c r="D7375" s="88" t="s">
        <v>42</v>
      </c>
      <c r="E7375">
        <v>0</v>
      </c>
    </row>
    <row r="7376" spans="1:5" x14ac:dyDescent="0.4">
      <c r="A7376" t="s">
        <v>421</v>
      </c>
      <c r="B7376" t="s">
        <v>420</v>
      </c>
      <c r="C7376">
        <f>INDEX(Categories!C:C,MATCH(D7376,Categories!D:D,0))</f>
        <v>16</v>
      </c>
      <c r="D7376" s="88" t="s">
        <v>45</v>
      </c>
      <c r="E7376">
        <v>2500</v>
      </c>
    </row>
    <row r="7377" spans="1:5" x14ac:dyDescent="0.4">
      <c r="A7377" t="s">
        <v>421</v>
      </c>
      <c r="B7377" t="s">
        <v>420</v>
      </c>
      <c r="C7377">
        <f>INDEX(Categories!C:C,MATCH(D7377,Categories!D:D,0))</f>
        <v>17</v>
      </c>
      <c r="D7377" s="88" t="s">
        <v>46</v>
      </c>
      <c r="E7377">
        <v>0</v>
      </c>
    </row>
    <row r="7378" spans="1:5" x14ac:dyDescent="0.4">
      <c r="A7378" t="s">
        <v>421</v>
      </c>
      <c r="B7378" t="s">
        <v>420</v>
      </c>
      <c r="C7378">
        <f>INDEX(Categories!C:C,MATCH(D7378,Categories!D:D,0))</f>
        <v>18</v>
      </c>
      <c r="D7378" s="88" t="s">
        <v>47</v>
      </c>
      <c r="E7378">
        <v>0</v>
      </c>
    </row>
    <row r="7379" spans="1:5" x14ac:dyDescent="0.4">
      <c r="A7379" t="s">
        <v>421</v>
      </c>
      <c r="B7379" t="s">
        <v>420</v>
      </c>
      <c r="C7379">
        <f>INDEX(Categories!C:C,MATCH(D7379,Categories!D:D,0))</f>
        <v>20</v>
      </c>
      <c r="D7379" s="88" t="s">
        <v>49</v>
      </c>
      <c r="E7379">
        <v>1000</v>
      </c>
    </row>
    <row r="7380" spans="1:5" x14ac:dyDescent="0.4">
      <c r="A7380" t="s">
        <v>421</v>
      </c>
      <c r="B7380" t="s">
        <v>420</v>
      </c>
      <c r="C7380">
        <f>INDEX(Categories!C:C,MATCH(D7380,Categories!D:D,0))</f>
        <v>21</v>
      </c>
      <c r="D7380" s="88" t="s">
        <v>50</v>
      </c>
      <c r="E7380">
        <v>0</v>
      </c>
    </row>
    <row r="7381" spans="1:5" x14ac:dyDescent="0.4">
      <c r="A7381" t="s">
        <v>421</v>
      </c>
      <c r="B7381" t="s">
        <v>420</v>
      </c>
      <c r="C7381">
        <f>INDEX(Categories!C:C,MATCH(D7381,Categories!D:D,0))</f>
        <v>22</v>
      </c>
      <c r="D7381" s="88" t="s">
        <v>51</v>
      </c>
      <c r="E7381">
        <v>2500</v>
      </c>
    </row>
    <row r="7382" spans="1:5" x14ac:dyDescent="0.4">
      <c r="A7382" t="s">
        <v>421</v>
      </c>
      <c r="B7382" t="s">
        <v>420</v>
      </c>
      <c r="C7382">
        <f>INDEX(Categories!C:C,MATCH(D7382,Categories!D:D,0))</f>
        <v>23</v>
      </c>
      <c r="D7382" s="88" t="s">
        <v>52</v>
      </c>
      <c r="E7382">
        <v>0</v>
      </c>
    </row>
    <row r="7383" spans="1:5" x14ac:dyDescent="0.4">
      <c r="A7383" t="s">
        <v>421</v>
      </c>
      <c r="B7383" t="s">
        <v>420</v>
      </c>
      <c r="C7383">
        <f>INDEX(Categories!C:C,MATCH(D7383,Categories!D:D,0))</f>
        <v>24</v>
      </c>
      <c r="D7383" s="88" t="s">
        <v>53</v>
      </c>
      <c r="E7383">
        <v>0</v>
      </c>
    </row>
    <row r="7384" spans="1:5" x14ac:dyDescent="0.4">
      <c r="A7384" t="s">
        <v>421</v>
      </c>
      <c r="B7384" t="s">
        <v>420</v>
      </c>
      <c r="C7384">
        <f>INDEX(Categories!C:C,MATCH(D7384,Categories!D:D,0))</f>
        <v>25</v>
      </c>
      <c r="D7384" s="88" t="s">
        <v>56</v>
      </c>
      <c r="E7384">
        <v>0</v>
      </c>
    </row>
    <row r="7385" spans="1:5" x14ac:dyDescent="0.4">
      <c r="A7385" t="s">
        <v>421</v>
      </c>
      <c r="B7385" t="s">
        <v>420</v>
      </c>
      <c r="C7385">
        <f>INDEX(Categories!C:C,MATCH(D7385,Categories!D:D,0))</f>
        <v>5</v>
      </c>
      <c r="D7385" s="88" t="s">
        <v>32</v>
      </c>
      <c r="E7385">
        <v>32000</v>
      </c>
    </row>
    <row r="7386" spans="1:5" x14ac:dyDescent="0.4">
      <c r="A7386" t="s">
        <v>421</v>
      </c>
      <c r="B7386" t="s">
        <v>420</v>
      </c>
      <c r="C7386">
        <f>INDEX(Categories!C:C,MATCH(D7386,Categories!D:D,0))</f>
        <v>8</v>
      </c>
      <c r="D7386" s="88" t="s">
        <v>36</v>
      </c>
      <c r="E7386">
        <v>0</v>
      </c>
    </row>
    <row r="7387" spans="1:5" x14ac:dyDescent="0.4">
      <c r="A7387" t="s">
        <v>421</v>
      </c>
      <c r="B7387" t="s">
        <v>420</v>
      </c>
      <c r="C7387">
        <f>INDEX(Categories!C:C,MATCH(D7387,Categories!D:D,0))</f>
        <v>9</v>
      </c>
      <c r="D7387" s="88" t="s">
        <v>37</v>
      </c>
      <c r="E7387">
        <v>0</v>
      </c>
    </row>
    <row r="7388" spans="1:5" x14ac:dyDescent="0.4">
      <c r="A7388" t="s">
        <v>421</v>
      </c>
      <c r="B7388" t="s">
        <v>420</v>
      </c>
      <c r="C7388">
        <f>INDEX(Categories!C:C,MATCH(D7388,Categories!D:D,0))</f>
        <v>11</v>
      </c>
      <c r="D7388" s="88" t="s">
        <v>601</v>
      </c>
      <c r="E7388">
        <v>0</v>
      </c>
    </row>
    <row r="7389" spans="1:5" x14ac:dyDescent="0.4">
      <c r="A7389" t="s">
        <v>421</v>
      </c>
      <c r="B7389" t="s">
        <v>420</v>
      </c>
      <c r="C7389">
        <f>INDEX(Categories!C:C,MATCH(D7389,Categories!D:D,0))</f>
        <v>12</v>
      </c>
      <c r="D7389" s="88" t="s">
        <v>602</v>
      </c>
      <c r="E7389">
        <v>0</v>
      </c>
    </row>
    <row r="7390" spans="1:5" x14ac:dyDescent="0.4">
      <c r="A7390" t="s">
        <v>421</v>
      </c>
      <c r="B7390" t="s">
        <v>420</v>
      </c>
      <c r="C7390">
        <f>INDEX(Categories!C:C,MATCH(D7390,Categories!D:D,0))</f>
        <v>13</v>
      </c>
      <c r="D7390" s="88" t="s">
        <v>604</v>
      </c>
      <c r="E7390">
        <v>0</v>
      </c>
    </row>
    <row r="7391" spans="1:5" x14ac:dyDescent="0.4">
      <c r="A7391" t="s">
        <v>421</v>
      </c>
      <c r="B7391" t="s">
        <v>420</v>
      </c>
      <c r="C7391">
        <f>INDEX(Categories!C:C,MATCH(D7391,Categories!D:D,0))</f>
        <v>14</v>
      </c>
      <c r="D7391" s="88" t="s">
        <v>41</v>
      </c>
      <c r="E7391">
        <v>0</v>
      </c>
    </row>
    <row r="7392" spans="1:5" x14ac:dyDescent="0.4">
      <c r="A7392" t="s">
        <v>421</v>
      </c>
      <c r="B7392" t="s">
        <v>420</v>
      </c>
      <c r="C7392">
        <f>INDEX(Categories!C:C,MATCH(D7392,Categories!D:D,0))</f>
        <v>19</v>
      </c>
      <c r="D7392" s="88" t="s">
        <v>48</v>
      </c>
      <c r="E7392">
        <v>0</v>
      </c>
    </row>
    <row r="7393" spans="1:5" x14ac:dyDescent="0.4">
      <c r="A7393" t="s">
        <v>421</v>
      </c>
      <c r="B7393" t="s">
        <v>420</v>
      </c>
      <c r="C7393">
        <f>INDEX(Categories!C:C,MATCH(D7393,Categories!D:D,0))</f>
        <v>26</v>
      </c>
      <c r="D7393" s="88" t="s">
        <v>57</v>
      </c>
      <c r="E7393">
        <v>0</v>
      </c>
    </row>
    <row r="7394" spans="1:5" x14ac:dyDescent="0.4">
      <c r="A7394" t="s">
        <v>421</v>
      </c>
      <c r="B7394" t="s">
        <v>420</v>
      </c>
      <c r="C7394">
        <f>INDEX(Categories!C:C,MATCH(D7394,Categories!D:D,0))</f>
        <v>27</v>
      </c>
      <c r="D7394" s="88" t="s">
        <v>58</v>
      </c>
      <c r="E7394">
        <v>10000</v>
      </c>
    </row>
    <row r="7395" spans="1:5" x14ac:dyDescent="0.4">
      <c r="A7395" t="s">
        <v>421</v>
      </c>
      <c r="B7395" t="s">
        <v>420</v>
      </c>
      <c r="C7395">
        <f>INDEX(Categories!C:C,MATCH(D7395,Categories!D:D,0))</f>
        <v>28</v>
      </c>
      <c r="D7395" s="88" t="s">
        <v>59</v>
      </c>
      <c r="E7395">
        <v>0</v>
      </c>
    </row>
    <row r="7396" spans="1:5" x14ac:dyDescent="0.4">
      <c r="A7396" t="s">
        <v>421</v>
      </c>
      <c r="B7396" t="s">
        <v>420</v>
      </c>
      <c r="C7396">
        <f>INDEX(Categories!C:C,MATCH(D7396,Categories!D:D,0))</f>
        <v>29</v>
      </c>
      <c r="D7396" s="88" t="s">
        <v>92</v>
      </c>
      <c r="E7396">
        <v>45000</v>
      </c>
    </row>
    <row r="7397" spans="1:5" x14ac:dyDescent="0.4">
      <c r="A7397" t="s">
        <v>933</v>
      </c>
      <c r="B7397" t="s">
        <v>934</v>
      </c>
      <c r="C7397">
        <f>INDEX(Categories!C:C,MATCH(D7397,Categories!D:D,0))</f>
        <v>1</v>
      </c>
      <c r="D7397" s="88" t="s">
        <v>595</v>
      </c>
      <c r="E7397">
        <v>0</v>
      </c>
    </row>
    <row r="7398" spans="1:5" x14ac:dyDescent="0.4">
      <c r="A7398" t="s">
        <v>933</v>
      </c>
      <c r="B7398" t="s">
        <v>934</v>
      </c>
      <c r="C7398">
        <f>INDEX(Categories!C:C,MATCH(D7398,Categories!D:D,0))</f>
        <v>2</v>
      </c>
      <c r="D7398" s="88" t="s">
        <v>597</v>
      </c>
      <c r="E7398">
        <v>0</v>
      </c>
    </row>
    <row r="7399" spans="1:5" x14ac:dyDescent="0.4">
      <c r="A7399" t="s">
        <v>933</v>
      </c>
      <c r="B7399" t="s">
        <v>934</v>
      </c>
      <c r="C7399">
        <f>INDEX(Categories!C:C,MATCH(D7399,Categories!D:D,0))</f>
        <v>3</v>
      </c>
      <c r="D7399" s="88" t="s">
        <v>30</v>
      </c>
      <c r="E7399">
        <v>0</v>
      </c>
    </row>
    <row r="7400" spans="1:5" x14ac:dyDescent="0.4">
      <c r="A7400" t="s">
        <v>933</v>
      </c>
      <c r="B7400" t="s">
        <v>934</v>
      </c>
      <c r="C7400">
        <f>INDEX(Categories!C:C,MATCH(D7400,Categories!D:D,0))</f>
        <v>4</v>
      </c>
      <c r="D7400" s="88" t="s">
        <v>31</v>
      </c>
      <c r="E7400">
        <v>0</v>
      </c>
    </row>
    <row r="7401" spans="1:5" x14ac:dyDescent="0.4">
      <c r="A7401" t="s">
        <v>933</v>
      </c>
      <c r="B7401" t="s">
        <v>934</v>
      </c>
      <c r="C7401">
        <f>INDEX(Categories!C:C,MATCH(D7401,Categories!D:D,0))</f>
        <v>6</v>
      </c>
      <c r="D7401" s="88" t="s">
        <v>34</v>
      </c>
      <c r="E7401">
        <v>0</v>
      </c>
    </row>
    <row r="7402" spans="1:5" x14ac:dyDescent="0.4">
      <c r="A7402" t="s">
        <v>933</v>
      </c>
      <c r="B7402" t="s">
        <v>934</v>
      </c>
      <c r="C7402">
        <f>INDEX(Categories!C:C,MATCH(D7402,Categories!D:D,0))</f>
        <v>7</v>
      </c>
      <c r="D7402" s="88" t="s">
        <v>35</v>
      </c>
      <c r="E7402">
        <v>0</v>
      </c>
    </row>
    <row r="7403" spans="1:5" x14ac:dyDescent="0.4">
      <c r="A7403" t="s">
        <v>933</v>
      </c>
      <c r="B7403" t="s">
        <v>934</v>
      </c>
      <c r="C7403">
        <f>INDEX(Categories!C:C,MATCH(D7403,Categories!D:D,0))</f>
        <v>10</v>
      </c>
      <c r="D7403" s="88" t="s">
        <v>38</v>
      </c>
      <c r="E7403">
        <v>0</v>
      </c>
    </row>
    <row r="7404" spans="1:5" x14ac:dyDescent="0.4">
      <c r="A7404" t="s">
        <v>933</v>
      </c>
      <c r="B7404" t="s">
        <v>934</v>
      </c>
      <c r="C7404">
        <f>INDEX(Categories!C:C,MATCH(D7404,Categories!D:D,0))</f>
        <v>15</v>
      </c>
      <c r="D7404" s="88" t="s">
        <v>42</v>
      </c>
      <c r="E7404">
        <v>0</v>
      </c>
    </row>
    <row r="7405" spans="1:5" x14ac:dyDescent="0.4">
      <c r="A7405" t="s">
        <v>933</v>
      </c>
      <c r="B7405" t="s">
        <v>934</v>
      </c>
      <c r="C7405">
        <f>INDEX(Categories!C:C,MATCH(D7405,Categories!D:D,0))</f>
        <v>16</v>
      </c>
      <c r="D7405" s="88" t="s">
        <v>45</v>
      </c>
      <c r="E7405">
        <v>0</v>
      </c>
    </row>
    <row r="7406" spans="1:5" x14ac:dyDescent="0.4">
      <c r="A7406" t="s">
        <v>933</v>
      </c>
      <c r="B7406" t="s">
        <v>934</v>
      </c>
      <c r="C7406">
        <f>INDEX(Categories!C:C,MATCH(D7406,Categories!D:D,0))</f>
        <v>17</v>
      </c>
      <c r="D7406" s="88" t="s">
        <v>46</v>
      </c>
      <c r="E7406">
        <v>0</v>
      </c>
    </row>
    <row r="7407" spans="1:5" x14ac:dyDescent="0.4">
      <c r="A7407" t="s">
        <v>933</v>
      </c>
      <c r="B7407" t="s">
        <v>934</v>
      </c>
      <c r="C7407">
        <f>INDEX(Categories!C:C,MATCH(D7407,Categories!D:D,0))</f>
        <v>18</v>
      </c>
      <c r="D7407" s="88" t="s">
        <v>47</v>
      </c>
      <c r="E7407">
        <v>0</v>
      </c>
    </row>
    <row r="7408" spans="1:5" x14ac:dyDescent="0.4">
      <c r="A7408" t="s">
        <v>933</v>
      </c>
      <c r="B7408" t="s">
        <v>934</v>
      </c>
      <c r="C7408">
        <f>INDEX(Categories!C:C,MATCH(D7408,Categories!D:D,0))</f>
        <v>20</v>
      </c>
      <c r="D7408" s="88" t="s">
        <v>49</v>
      </c>
      <c r="E7408">
        <v>0</v>
      </c>
    </row>
    <row r="7409" spans="1:5" x14ac:dyDescent="0.4">
      <c r="A7409" t="s">
        <v>933</v>
      </c>
      <c r="B7409" t="s">
        <v>934</v>
      </c>
      <c r="C7409">
        <f>INDEX(Categories!C:C,MATCH(D7409,Categories!D:D,0))</f>
        <v>21</v>
      </c>
      <c r="D7409" s="88" t="s">
        <v>50</v>
      </c>
      <c r="E7409">
        <v>0</v>
      </c>
    </row>
    <row r="7410" spans="1:5" x14ac:dyDescent="0.4">
      <c r="A7410" t="s">
        <v>933</v>
      </c>
      <c r="B7410" t="s">
        <v>934</v>
      </c>
      <c r="C7410">
        <f>INDEX(Categories!C:C,MATCH(D7410,Categories!D:D,0))</f>
        <v>22</v>
      </c>
      <c r="D7410" s="88" t="s">
        <v>51</v>
      </c>
      <c r="E7410">
        <v>0</v>
      </c>
    </row>
    <row r="7411" spans="1:5" x14ac:dyDescent="0.4">
      <c r="A7411" t="s">
        <v>933</v>
      </c>
      <c r="B7411" t="s">
        <v>934</v>
      </c>
      <c r="C7411">
        <f>INDEX(Categories!C:C,MATCH(D7411,Categories!D:D,0))</f>
        <v>23</v>
      </c>
      <c r="D7411" s="88" t="s">
        <v>52</v>
      </c>
      <c r="E7411">
        <v>0</v>
      </c>
    </row>
    <row r="7412" spans="1:5" x14ac:dyDescent="0.4">
      <c r="A7412" t="s">
        <v>933</v>
      </c>
      <c r="B7412" t="s">
        <v>934</v>
      </c>
      <c r="C7412">
        <f>INDEX(Categories!C:C,MATCH(D7412,Categories!D:D,0))</f>
        <v>24</v>
      </c>
      <c r="D7412" s="88" t="s">
        <v>53</v>
      </c>
      <c r="E7412">
        <v>0</v>
      </c>
    </row>
    <row r="7413" spans="1:5" x14ac:dyDescent="0.4">
      <c r="A7413" t="s">
        <v>933</v>
      </c>
      <c r="B7413" t="s">
        <v>934</v>
      </c>
      <c r="C7413">
        <f>INDEX(Categories!C:C,MATCH(D7413,Categories!D:D,0))</f>
        <v>25</v>
      </c>
      <c r="D7413" s="88" t="s">
        <v>56</v>
      </c>
      <c r="E7413">
        <v>0</v>
      </c>
    </row>
    <row r="7414" spans="1:5" x14ac:dyDescent="0.4">
      <c r="A7414" t="s">
        <v>933</v>
      </c>
      <c r="B7414" t="s">
        <v>934</v>
      </c>
      <c r="C7414">
        <f>INDEX(Categories!C:C,MATCH(D7414,Categories!D:D,0))</f>
        <v>5</v>
      </c>
      <c r="D7414" s="88" t="s">
        <v>32</v>
      </c>
      <c r="E7414">
        <v>0</v>
      </c>
    </row>
    <row r="7415" spans="1:5" x14ac:dyDescent="0.4">
      <c r="A7415" t="s">
        <v>933</v>
      </c>
      <c r="B7415" t="s">
        <v>934</v>
      </c>
      <c r="C7415">
        <f>INDEX(Categories!C:C,MATCH(D7415,Categories!D:D,0))</f>
        <v>8</v>
      </c>
      <c r="D7415" s="88" t="s">
        <v>36</v>
      </c>
      <c r="E7415">
        <v>0</v>
      </c>
    </row>
    <row r="7416" spans="1:5" x14ac:dyDescent="0.4">
      <c r="A7416" t="s">
        <v>933</v>
      </c>
      <c r="B7416" t="s">
        <v>934</v>
      </c>
      <c r="C7416">
        <f>INDEX(Categories!C:C,MATCH(D7416,Categories!D:D,0))</f>
        <v>9</v>
      </c>
      <c r="D7416" s="88" t="s">
        <v>37</v>
      </c>
      <c r="E7416">
        <v>0</v>
      </c>
    </row>
    <row r="7417" spans="1:5" x14ac:dyDescent="0.4">
      <c r="A7417" t="s">
        <v>933</v>
      </c>
      <c r="B7417" t="s">
        <v>934</v>
      </c>
      <c r="C7417">
        <f>INDEX(Categories!C:C,MATCH(D7417,Categories!D:D,0))</f>
        <v>11</v>
      </c>
      <c r="D7417" s="88" t="s">
        <v>601</v>
      </c>
      <c r="E7417">
        <v>0</v>
      </c>
    </row>
    <row r="7418" spans="1:5" x14ac:dyDescent="0.4">
      <c r="A7418" t="s">
        <v>933</v>
      </c>
      <c r="B7418" t="s">
        <v>934</v>
      </c>
      <c r="C7418">
        <f>INDEX(Categories!C:C,MATCH(D7418,Categories!D:D,0))</f>
        <v>12</v>
      </c>
      <c r="D7418" s="88" t="s">
        <v>602</v>
      </c>
      <c r="E7418">
        <v>0</v>
      </c>
    </row>
    <row r="7419" spans="1:5" x14ac:dyDescent="0.4">
      <c r="A7419" t="s">
        <v>933</v>
      </c>
      <c r="B7419" t="s">
        <v>934</v>
      </c>
      <c r="C7419">
        <f>INDEX(Categories!C:C,MATCH(D7419,Categories!D:D,0))</f>
        <v>13</v>
      </c>
      <c r="D7419" s="88" t="s">
        <v>604</v>
      </c>
      <c r="E7419">
        <v>0</v>
      </c>
    </row>
    <row r="7420" spans="1:5" x14ac:dyDescent="0.4">
      <c r="A7420" t="s">
        <v>933</v>
      </c>
      <c r="B7420" t="s">
        <v>934</v>
      </c>
      <c r="C7420">
        <f>INDEX(Categories!C:C,MATCH(D7420,Categories!D:D,0))</f>
        <v>14</v>
      </c>
      <c r="D7420" s="88" t="s">
        <v>41</v>
      </c>
      <c r="E7420">
        <v>0</v>
      </c>
    </row>
    <row r="7421" spans="1:5" x14ac:dyDescent="0.4">
      <c r="A7421" t="s">
        <v>933</v>
      </c>
      <c r="B7421" t="s">
        <v>934</v>
      </c>
      <c r="C7421">
        <f>INDEX(Categories!C:C,MATCH(D7421,Categories!D:D,0))</f>
        <v>19</v>
      </c>
      <c r="D7421" s="88" t="s">
        <v>48</v>
      </c>
      <c r="E7421">
        <v>0</v>
      </c>
    </row>
    <row r="7422" spans="1:5" x14ac:dyDescent="0.4">
      <c r="A7422" t="s">
        <v>933</v>
      </c>
      <c r="B7422" t="s">
        <v>934</v>
      </c>
      <c r="C7422">
        <f>INDEX(Categories!C:C,MATCH(D7422,Categories!D:D,0))</f>
        <v>26</v>
      </c>
      <c r="D7422" s="88" t="s">
        <v>57</v>
      </c>
      <c r="E7422">
        <v>0</v>
      </c>
    </row>
    <row r="7423" spans="1:5" x14ac:dyDescent="0.4">
      <c r="A7423" t="s">
        <v>933</v>
      </c>
      <c r="B7423" t="s">
        <v>934</v>
      </c>
      <c r="C7423">
        <f>INDEX(Categories!C:C,MATCH(D7423,Categories!D:D,0))</f>
        <v>27</v>
      </c>
      <c r="D7423" s="88" t="s">
        <v>58</v>
      </c>
      <c r="E7423">
        <v>0</v>
      </c>
    </row>
    <row r="7424" spans="1:5" x14ac:dyDescent="0.4">
      <c r="A7424" t="s">
        <v>933</v>
      </c>
      <c r="B7424" t="s">
        <v>934</v>
      </c>
      <c r="C7424">
        <f>INDEX(Categories!C:C,MATCH(D7424,Categories!D:D,0))</f>
        <v>28</v>
      </c>
      <c r="D7424" s="88" t="s">
        <v>59</v>
      </c>
      <c r="E7424">
        <v>0</v>
      </c>
    </row>
    <row r="7425" spans="1:5" x14ac:dyDescent="0.4">
      <c r="A7425" t="s">
        <v>933</v>
      </c>
      <c r="B7425" t="s">
        <v>934</v>
      </c>
      <c r="C7425">
        <f>INDEX(Categories!C:C,MATCH(D7425,Categories!D:D,0))</f>
        <v>29</v>
      </c>
      <c r="D7425" s="88" t="s">
        <v>92</v>
      </c>
      <c r="E7425">
        <v>0</v>
      </c>
    </row>
    <row r="7426" spans="1:5" x14ac:dyDescent="0.4">
      <c r="A7426" t="s">
        <v>424</v>
      </c>
      <c r="B7426" t="s">
        <v>423</v>
      </c>
      <c r="C7426">
        <f>INDEX(Categories!C:C,MATCH(D7426,Categories!D:D,0))</f>
        <v>1</v>
      </c>
      <c r="D7426" s="88" t="s">
        <v>595</v>
      </c>
      <c r="E7426">
        <v>17213</v>
      </c>
    </row>
    <row r="7427" spans="1:5" x14ac:dyDescent="0.4">
      <c r="A7427" t="s">
        <v>424</v>
      </c>
      <c r="B7427" t="s">
        <v>423</v>
      </c>
      <c r="C7427">
        <f>INDEX(Categories!C:C,MATCH(D7427,Categories!D:D,0))</f>
        <v>2</v>
      </c>
      <c r="D7427" s="88" t="s">
        <v>597</v>
      </c>
      <c r="E7427">
        <v>0</v>
      </c>
    </row>
    <row r="7428" spans="1:5" x14ac:dyDescent="0.4">
      <c r="A7428" t="s">
        <v>424</v>
      </c>
      <c r="B7428" t="s">
        <v>423</v>
      </c>
      <c r="C7428">
        <f>INDEX(Categories!C:C,MATCH(D7428,Categories!D:D,0))</f>
        <v>3</v>
      </c>
      <c r="D7428" s="88" t="s">
        <v>30</v>
      </c>
      <c r="E7428">
        <v>0</v>
      </c>
    </row>
    <row r="7429" spans="1:5" x14ac:dyDescent="0.4">
      <c r="A7429" t="s">
        <v>424</v>
      </c>
      <c r="B7429" t="s">
        <v>423</v>
      </c>
      <c r="C7429">
        <f>INDEX(Categories!C:C,MATCH(D7429,Categories!D:D,0))</f>
        <v>4</v>
      </c>
      <c r="D7429" s="88" t="s">
        <v>31</v>
      </c>
      <c r="E7429">
        <v>0</v>
      </c>
    </row>
    <row r="7430" spans="1:5" x14ac:dyDescent="0.4">
      <c r="A7430" t="s">
        <v>424</v>
      </c>
      <c r="B7430" t="s">
        <v>423</v>
      </c>
      <c r="C7430">
        <f>INDEX(Categories!C:C,MATCH(D7430,Categories!D:D,0))</f>
        <v>6</v>
      </c>
      <c r="D7430" s="88" t="s">
        <v>34</v>
      </c>
      <c r="E7430">
        <v>0</v>
      </c>
    </row>
    <row r="7431" spans="1:5" x14ac:dyDescent="0.4">
      <c r="A7431" t="s">
        <v>424</v>
      </c>
      <c r="B7431" t="s">
        <v>423</v>
      </c>
      <c r="C7431">
        <f>INDEX(Categories!C:C,MATCH(D7431,Categories!D:D,0))</f>
        <v>7</v>
      </c>
      <c r="D7431" s="88" t="s">
        <v>35</v>
      </c>
      <c r="E7431">
        <v>27563</v>
      </c>
    </row>
    <row r="7432" spans="1:5" x14ac:dyDescent="0.4">
      <c r="A7432" t="s">
        <v>424</v>
      </c>
      <c r="B7432" t="s">
        <v>423</v>
      </c>
      <c r="C7432">
        <f>INDEX(Categories!C:C,MATCH(D7432,Categories!D:D,0))</f>
        <v>10</v>
      </c>
      <c r="D7432" s="88" t="s">
        <v>38</v>
      </c>
      <c r="E7432">
        <v>81729</v>
      </c>
    </row>
    <row r="7433" spans="1:5" x14ac:dyDescent="0.4">
      <c r="A7433" t="s">
        <v>424</v>
      </c>
      <c r="B7433" t="s">
        <v>423</v>
      </c>
      <c r="C7433">
        <f>INDEX(Categories!C:C,MATCH(D7433,Categories!D:D,0))</f>
        <v>15</v>
      </c>
      <c r="D7433" s="88" t="s">
        <v>42</v>
      </c>
      <c r="E7433">
        <v>0</v>
      </c>
    </row>
    <row r="7434" spans="1:5" x14ac:dyDescent="0.4">
      <c r="A7434" t="s">
        <v>424</v>
      </c>
      <c r="B7434" t="s">
        <v>423</v>
      </c>
      <c r="C7434">
        <f>INDEX(Categories!C:C,MATCH(D7434,Categories!D:D,0))</f>
        <v>16</v>
      </c>
      <c r="D7434" s="88" t="s">
        <v>45</v>
      </c>
      <c r="E7434">
        <v>22500</v>
      </c>
    </row>
    <row r="7435" spans="1:5" x14ac:dyDescent="0.4">
      <c r="A7435" t="s">
        <v>424</v>
      </c>
      <c r="B7435" t="s">
        <v>423</v>
      </c>
      <c r="C7435">
        <f>INDEX(Categories!C:C,MATCH(D7435,Categories!D:D,0))</f>
        <v>17</v>
      </c>
      <c r="D7435" s="88" t="s">
        <v>46</v>
      </c>
      <c r="E7435">
        <v>40400</v>
      </c>
    </row>
    <row r="7436" spans="1:5" x14ac:dyDescent="0.4">
      <c r="A7436" t="s">
        <v>424</v>
      </c>
      <c r="B7436" t="s">
        <v>423</v>
      </c>
      <c r="C7436">
        <f>INDEX(Categories!C:C,MATCH(D7436,Categories!D:D,0))</f>
        <v>18</v>
      </c>
      <c r="D7436" s="88" t="s">
        <v>47</v>
      </c>
      <c r="E7436">
        <v>0</v>
      </c>
    </row>
    <row r="7437" spans="1:5" x14ac:dyDescent="0.4">
      <c r="A7437" t="s">
        <v>424</v>
      </c>
      <c r="B7437" t="s">
        <v>423</v>
      </c>
      <c r="C7437">
        <f>INDEX(Categories!C:C,MATCH(D7437,Categories!D:D,0))</f>
        <v>20</v>
      </c>
      <c r="D7437" s="88" t="s">
        <v>49</v>
      </c>
      <c r="E7437">
        <v>0</v>
      </c>
    </row>
    <row r="7438" spans="1:5" x14ac:dyDescent="0.4">
      <c r="A7438" t="s">
        <v>424</v>
      </c>
      <c r="B7438" t="s">
        <v>423</v>
      </c>
      <c r="C7438">
        <f>INDEX(Categories!C:C,MATCH(D7438,Categories!D:D,0))</f>
        <v>21</v>
      </c>
      <c r="D7438" s="88" t="s">
        <v>50</v>
      </c>
      <c r="E7438">
        <v>0</v>
      </c>
    </row>
    <row r="7439" spans="1:5" x14ac:dyDescent="0.4">
      <c r="A7439" t="s">
        <v>424</v>
      </c>
      <c r="B7439" t="s">
        <v>423</v>
      </c>
      <c r="C7439">
        <f>INDEX(Categories!C:C,MATCH(D7439,Categories!D:D,0))</f>
        <v>22</v>
      </c>
      <c r="D7439" s="88" t="s">
        <v>51</v>
      </c>
      <c r="E7439">
        <v>71351</v>
      </c>
    </row>
    <row r="7440" spans="1:5" x14ac:dyDescent="0.4">
      <c r="A7440" t="s">
        <v>424</v>
      </c>
      <c r="B7440" t="s">
        <v>423</v>
      </c>
      <c r="C7440">
        <f>INDEX(Categories!C:C,MATCH(D7440,Categories!D:D,0))</f>
        <v>23</v>
      </c>
      <c r="D7440" s="88" t="s">
        <v>52</v>
      </c>
      <c r="E7440">
        <v>0</v>
      </c>
    </row>
    <row r="7441" spans="1:5" x14ac:dyDescent="0.4">
      <c r="A7441" t="s">
        <v>424</v>
      </c>
      <c r="B7441" t="s">
        <v>423</v>
      </c>
      <c r="C7441">
        <f>INDEX(Categories!C:C,MATCH(D7441,Categories!D:D,0))</f>
        <v>24</v>
      </c>
      <c r="D7441" s="88" t="s">
        <v>53</v>
      </c>
      <c r="E7441">
        <v>0</v>
      </c>
    </row>
    <row r="7442" spans="1:5" x14ac:dyDescent="0.4">
      <c r="A7442" t="s">
        <v>424</v>
      </c>
      <c r="B7442" t="s">
        <v>423</v>
      </c>
      <c r="C7442">
        <f>INDEX(Categories!C:C,MATCH(D7442,Categories!D:D,0))</f>
        <v>25</v>
      </c>
      <c r="D7442" s="88" t="s">
        <v>56</v>
      </c>
      <c r="E7442">
        <v>0</v>
      </c>
    </row>
    <row r="7443" spans="1:5" x14ac:dyDescent="0.4">
      <c r="A7443" t="s">
        <v>424</v>
      </c>
      <c r="B7443" t="s">
        <v>423</v>
      </c>
      <c r="C7443">
        <f>INDEX(Categories!C:C,MATCH(D7443,Categories!D:D,0))</f>
        <v>5</v>
      </c>
      <c r="D7443" s="88" t="s">
        <v>32</v>
      </c>
      <c r="E7443">
        <v>36449</v>
      </c>
    </row>
    <row r="7444" spans="1:5" x14ac:dyDescent="0.4">
      <c r="A7444" t="s">
        <v>424</v>
      </c>
      <c r="B7444" t="s">
        <v>423</v>
      </c>
      <c r="C7444">
        <f>INDEX(Categories!C:C,MATCH(D7444,Categories!D:D,0))</f>
        <v>8</v>
      </c>
      <c r="D7444" s="88" t="s">
        <v>36</v>
      </c>
      <c r="E7444">
        <v>681</v>
      </c>
    </row>
    <row r="7445" spans="1:5" x14ac:dyDescent="0.4">
      <c r="A7445" t="s">
        <v>424</v>
      </c>
      <c r="B7445" t="s">
        <v>423</v>
      </c>
      <c r="C7445">
        <f>INDEX(Categories!C:C,MATCH(D7445,Categories!D:D,0))</f>
        <v>9</v>
      </c>
      <c r="D7445" s="88" t="s">
        <v>37</v>
      </c>
      <c r="E7445">
        <v>0</v>
      </c>
    </row>
    <row r="7446" spans="1:5" x14ac:dyDescent="0.4">
      <c r="A7446" t="s">
        <v>424</v>
      </c>
      <c r="B7446" t="s">
        <v>423</v>
      </c>
      <c r="C7446">
        <f>INDEX(Categories!C:C,MATCH(D7446,Categories!D:D,0))</f>
        <v>11</v>
      </c>
      <c r="D7446" s="88" t="s">
        <v>601</v>
      </c>
      <c r="E7446">
        <v>0</v>
      </c>
    </row>
    <row r="7447" spans="1:5" x14ac:dyDescent="0.4">
      <c r="A7447" t="s">
        <v>424</v>
      </c>
      <c r="B7447" t="s">
        <v>423</v>
      </c>
      <c r="C7447">
        <f>INDEX(Categories!C:C,MATCH(D7447,Categories!D:D,0))</f>
        <v>12</v>
      </c>
      <c r="D7447" s="88" t="s">
        <v>602</v>
      </c>
      <c r="E7447">
        <v>0</v>
      </c>
    </row>
    <row r="7448" spans="1:5" x14ac:dyDescent="0.4">
      <c r="A7448" t="s">
        <v>424</v>
      </c>
      <c r="B7448" t="s">
        <v>423</v>
      </c>
      <c r="C7448">
        <f>INDEX(Categories!C:C,MATCH(D7448,Categories!D:D,0))</f>
        <v>13</v>
      </c>
      <c r="D7448" s="88" t="s">
        <v>604</v>
      </c>
      <c r="E7448">
        <v>0</v>
      </c>
    </row>
    <row r="7449" spans="1:5" x14ac:dyDescent="0.4">
      <c r="A7449" t="s">
        <v>424</v>
      </c>
      <c r="B7449" t="s">
        <v>423</v>
      </c>
      <c r="C7449">
        <f>INDEX(Categories!C:C,MATCH(D7449,Categories!D:D,0))</f>
        <v>14</v>
      </c>
      <c r="D7449" s="88" t="s">
        <v>41</v>
      </c>
      <c r="E7449">
        <v>0</v>
      </c>
    </row>
    <row r="7450" spans="1:5" x14ac:dyDescent="0.4">
      <c r="A7450" t="s">
        <v>424</v>
      </c>
      <c r="B7450" t="s">
        <v>423</v>
      </c>
      <c r="C7450">
        <f>INDEX(Categories!C:C,MATCH(D7450,Categories!D:D,0))</f>
        <v>19</v>
      </c>
      <c r="D7450" s="88" t="s">
        <v>48</v>
      </c>
      <c r="E7450">
        <v>0</v>
      </c>
    </row>
    <row r="7451" spans="1:5" x14ac:dyDescent="0.4">
      <c r="A7451" t="s">
        <v>424</v>
      </c>
      <c r="B7451" t="s">
        <v>423</v>
      </c>
      <c r="C7451">
        <f>INDEX(Categories!C:C,MATCH(D7451,Categories!D:D,0))</f>
        <v>26</v>
      </c>
      <c r="D7451" s="88" t="s">
        <v>57</v>
      </c>
      <c r="E7451">
        <v>0</v>
      </c>
    </row>
    <row r="7452" spans="1:5" x14ac:dyDescent="0.4">
      <c r="A7452" t="s">
        <v>424</v>
      </c>
      <c r="B7452" t="s">
        <v>423</v>
      </c>
      <c r="C7452">
        <f>INDEX(Categories!C:C,MATCH(D7452,Categories!D:D,0))</f>
        <v>27</v>
      </c>
      <c r="D7452" s="88" t="s">
        <v>58</v>
      </c>
      <c r="E7452">
        <v>0</v>
      </c>
    </row>
    <row r="7453" spans="1:5" x14ac:dyDescent="0.4">
      <c r="A7453" t="s">
        <v>424</v>
      </c>
      <c r="B7453" t="s">
        <v>423</v>
      </c>
      <c r="C7453">
        <f>INDEX(Categories!C:C,MATCH(D7453,Categories!D:D,0))</f>
        <v>28</v>
      </c>
      <c r="D7453" s="88" t="s">
        <v>59</v>
      </c>
      <c r="E7453">
        <v>0</v>
      </c>
    </row>
    <row r="7454" spans="1:5" x14ac:dyDescent="0.4">
      <c r="A7454" t="s">
        <v>424</v>
      </c>
      <c r="B7454" t="s">
        <v>423</v>
      </c>
      <c r="C7454">
        <f>INDEX(Categories!C:C,MATCH(D7454,Categories!D:D,0))</f>
        <v>29</v>
      </c>
      <c r="D7454" s="88" t="s">
        <v>92</v>
      </c>
      <c r="E7454">
        <v>91543</v>
      </c>
    </row>
    <row r="7455" spans="1:5" x14ac:dyDescent="0.4">
      <c r="A7455" t="s">
        <v>431</v>
      </c>
      <c r="B7455" t="s">
        <v>430</v>
      </c>
      <c r="C7455">
        <f>INDEX(Categories!C:C,MATCH(D7455,Categories!D:D,0))</f>
        <v>1</v>
      </c>
      <c r="D7455" s="88" t="s">
        <v>595</v>
      </c>
      <c r="E7455">
        <v>25000</v>
      </c>
    </row>
    <row r="7456" spans="1:5" x14ac:dyDescent="0.4">
      <c r="A7456" t="s">
        <v>431</v>
      </c>
      <c r="B7456" t="s">
        <v>430</v>
      </c>
      <c r="C7456">
        <f>INDEX(Categories!C:C,MATCH(D7456,Categories!D:D,0))</f>
        <v>2</v>
      </c>
      <c r="D7456" s="88" t="s">
        <v>597</v>
      </c>
      <c r="E7456">
        <v>0</v>
      </c>
    </row>
    <row r="7457" spans="1:5" x14ac:dyDescent="0.4">
      <c r="A7457" t="s">
        <v>431</v>
      </c>
      <c r="B7457" t="s">
        <v>430</v>
      </c>
      <c r="C7457">
        <f>INDEX(Categories!C:C,MATCH(D7457,Categories!D:D,0))</f>
        <v>3</v>
      </c>
      <c r="D7457" s="88" t="s">
        <v>30</v>
      </c>
      <c r="E7457">
        <v>0</v>
      </c>
    </row>
    <row r="7458" spans="1:5" x14ac:dyDescent="0.4">
      <c r="A7458" t="s">
        <v>431</v>
      </c>
      <c r="B7458" t="s">
        <v>430</v>
      </c>
      <c r="C7458">
        <f>INDEX(Categories!C:C,MATCH(D7458,Categories!D:D,0))</f>
        <v>4</v>
      </c>
      <c r="D7458" s="88" t="s">
        <v>31</v>
      </c>
      <c r="E7458">
        <v>0</v>
      </c>
    </row>
    <row r="7459" spans="1:5" x14ac:dyDescent="0.4">
      <c r="A7459" t="s">
        <v>431</v>
      </c>
      <c r="B7459" t="s">
        <v>430</v>
      </c>
      <c r="C7459">
        <f>INDEX(Categories!C:C,MATCH(D7459,Categories!D:D,0))</f>
        <v>6</v>
      </c>
      <c r="D7459" s="88" t="s">
        <v>34</v>
      </c>
      <c r="E7459">
        <v>0</v>
      </c>
    </row>
    <row r="7460" spans="1:5" x14ac:dyDescent="0.4">
      <c r="A7460" t="s">
        <v>431</v>
      </c>
      <c r="B7460" t="s">
        <v>430</v>
      </c>
      <c r="C7460">
        <f>INDEX(Categories!C:C,MATCH(D7460,Categories!D:D,0))</f>
        <v>7</v>
      </c>
      <c r="D7460" s="88" t="s">
        <v>35</v>
      </c>
      <c r="E7460">
        <v>400000</v>
      </c>
    </row>
    <row r="7461" spans="1:5" x14ac:dyDescent="0.4">
      <c r="A7461" t="s">
        <v>431</v>
      </c>
      <c r="B7461" t="s">
        <v>430</v>
      </c>
      <c r="C7461">
        <f>INDEX(Categories!C:C,MATCH(D7461,Categories!D:D,0))</f>
        <v>10</v>
      </c>
      <c r="D7461" s="88" t="s">
        <v>38</v>
      </c>
      <c r="E7461">
        <v>75000</v>
      </c>
    </row>
    <row r="7462" spans="1:5" x14ac:dyDescent="0.4">
      <c r="A7462" t="s">
        <v>431</v>
      </c>
      <c r="B7462" t="s">
        <v>430</v>
      </c>
      <c r="C7462">
        <f>INDEX(Categories!C:C,MATCH(D7462,Categories!D:D,0))</f>
        <v>15</v>
      </c>
      <c r="D7462" s="88" t="s">
        <v>42</v>
      </c>
      <c r="E7462">
        <v>0</v>
      </c>
    </row>
    <row r="7463" spans="1:5" x14ac:dyDescent="0.4">
      <c r="A7463" t="s">
        <v>431</v>
      </c>
      <c r="B7463" t="s">
        <v>430</v>
      </c>
      <c r="C7463">
        <f>INDEX(Categories!C:C,MATCH(D7463,Categories!D:D,0))</f>
        <v>16</v>
      </c>
      <c r="D7463" s="88" t="s">
        <v>45</v>
      </c>
      <c r="E7463">
        <v>0</v>
      </c>
    </row>
    <row r="7464" spans="1:5" x14ac:dyDescent="0.4">
      <c r="A7464" t="s">
        <v>431</v>
      </c>
      <c r="B7464" t="s">
        <v>430</v>
      </c>
      <c r="C7464">
        <f>INDEX(Categories!C:C,MATCH(D7464,Categories!D:D,0))</f>
        <v>17</v>
      </c>
      <c r="D7464" s="88" t="s">
        <v>46</v>
      </c>
      <c r="E7464">
        <v>20000</v>
      </c>
    </row>
    <row r="7465" spans="1:5" x14ac:dyDescent="0.4">
      <c r="A7465" t="s">
        <v>431</v>
      </c>
      <c r="B7465" t="s">
        <v>430</v>
      </c>
      <c r="C7465">
        <f>INDEX(Categories!C:C,MATCH(D7465,Categories!D:D,0))</f>
        <v>18</v>
      </c>
      <c r="D7465" s="88" t="s">
        <v>47</v>
      </c>
      <c r="E7465">
        <v>20000</v>
      </c>
    </row>
    <row r="7466" spans="1:5" x14ac:dyDescent="0.4">
      <c r="A7466" t="s">
        <v>431</v>
      </c>
      <c r="B7466" t="s">
        <v>430</v>
      </c>
      <c r="C7466">
        <f>INDEX(Categories!C:C,MATCH(D7466,Categories!D:D,0))</f>
        <v>20</v>
      </c>
      <c r="D7466" s="88" t="s">
        <v>49</v>
      </c>
      <c r="E7466">
        <v>0</v>
      </c>
    </row>
    <row r="7467" spans="1:5" x14ac:dyDescent="0.4">
      <c r="A7467" t="s">
        <v>431</v>
      </c>
      <c r="B7467" t="s">
        <v>430</v>
      </c>
      <c r="C7467">
        <f>INDEX(Categories!C:C,MATCH(D7467,Categories!D:D,0))</f>
        <v>21</v>
      </c>
      <c r="D7467" s="88" t="s">
        <v>50</v>
      </c>
      <c r="E7467">
        <v>0</v>
      </c>
    </row>
    <row r="7468" spans="1:5" x14ac:dyDescent="0.4">
      <c r="A7468" t="s">
        <v>431</v>
      </c>
      <c r="B7468" t="s">
        <v>430</v>
      </c>
      <c r="C7468">
        <f>INDEX(Categories!C:C,MATCH(D7468,Categories!D:D,0))</f>
        <v>22</v>
      </c>
      <c r="D7468" s="88" t="s">
        <v>51</v>
      </c>
      <c r="E7468">
        <v>20000</v>
      </c>
    </row>
    <row r="7469" spans="1:5" x14ac:dyDescent="0.4">
      <c r="A7469" t="s">
        <v>431</v>
      </c>
      <c r="B7469" t="s">
        <v>430</v>
      </c>
      <c r="C7469">
        <f>INDEX(Categories!C:C,MATCH(D7469,Categories!D:D,0))</f>
        <v>23</v>
      </c>
      <c r="D7469" s="88" t="s">
        <v>52</v>
      </c>
      <c r="E7469">
        <v>10000</v>
      </c>
    </row>
    <row r="7470" spans="1:5" x14ac:dyDescent="0.4">
      <c r="A7470" t="s">
        <v>431</v>
      </c>
      <c r="B7470" t="s">
        <v>430</v>
      </c>
      <c r="C7470">
        <f>INDEX(Categories!C:C,MATCH(D7470,Categories!D:D,0))</f>
        <v>24</v>
      </c>
      <c r="D7470" s="88" t="s">
        <v>53</v>
      </c>
      <c r="E7470">
        <v>0</v>
      </c>
    </row>
    <row r="7471" spans="1:5" x14ac:dyDescent="0.4">
      <c r="A7471" t="s">
        <v>431</v>
      </c>
      <c r="B7471" t="s">
        <v>430</v>
      </c>
      <c r="C7471">
        <f>INDEX(Categories!C:C,MATCH(D7471,Categories!D:D,0))</f>
        <v>25</v>
      </c>
      <c r="D7471" s="88" t="s">
        <v>56</v>
      </c>
      <c r="E7471">
        <v>10000</v>
      </c>
    </row>
    <row r="7472" spans="1:5" x14ac:dyDescent="0.4">
      <c r="A7472" t="s">
        <v>431</v>
      </c>
      <c r="B7472" t="s">
        <v>430</v>
      </c>
      <c r="C7472">
        <f>INDEX(Categories!C:C,MATCH(D7472,Categories!D:D,0))</f>
        <v>5</v>
      </c>
      <c r="D7472" s="88" t="s">
        <v>32</v>
      </c>
      <c r="E7472">
        <v>0</v>
      </c>
    </row>
    <row r="7473" spans="1:5" x14ac:dyDescent="0.4">
      <c r="A7473" t="s">
        <v>431</v>
      </c>
      <c r="B7473" t="s">
        <v>430</v>
      </c>
      <c r="C7473">
        <f>INDEX(Categories!C:C,MATCH(D7473,Categories!D:D,0))</f>
        <v>8</v>
      </c>
      <c r="D7473" s="88" t="s">
        <v>36</v>
      </c>
      <c r="E7473">
        <v>0</v>
      </c>
    </row>
    <row r="7474" spans="1:5" x14ac:dyDescent="0.4">
      <c r="A7474" t="s">
        <v>431</v>
      </c>
      <c r="B7474" t="s">
        <v>430</v>
      </c>
      <c r="C7474">
        <f>INDEX(Categories!C:C,MATCH(D7474,Categories!D:D,0))</f>
        <v>9</v>
      </c>
      <c r="D7474" s="88" t="s">
        <v>37</v>
      </c>
      <c r="E7474">
        <v>0</v>
      </c>
    </row>
    <row r="7475" spans="1:5" x14ac:dyDescent="0.4">
      <c r="A7475" t="s">
        <v>431</v>
      </c>
      <c r="B7475" t="s">
        <v>430</v>
      </c>
      <c r="C7475">
        <f>INDEX(Categories!C:C,MATCH(D7475,Categories!D:D,0))</f>
        <v>11</v>
      </c>
      <c r="D7475" s="88" t="s">
        <v>601</v>
      </c>
      <c r="E7475">
        <v>150000</v>
      </c>
    </row>
    <row r="7476" spans="1:5" x14ac:dyDescent="0.4">
      <c r="A7476" t="s">
        <v>431</v>
      </c>
      <c r="B7476" t="s">
        <v>430</v>
      </c>
      <c r="C7476">
        <f>INDEX(Categories!C:C,MATCH(D7476,Categories!D:D,0))</f>
        <v>12</v>
      </c>
      <c r="D7476" s="88" t="s">
        <v>602</v>
      </c>
      <c r="E7476">
        <v>50000</v>
      </c>
    </row>
    <row r="7477" spans="1:5" x14ac:dyDescent="0.4">
      <c r="A7477" t="s">
        <v>431</v>
      </c>
      <c r="B7477" t="s">
        <v>430</v>
      </c>
      <c r="C7477">
        <f>INDEX(Categories!C:C,MATCH(D7477,Categories!D:D,0))</f>
        <v>13</v>
      </c>
      <c r="D7477" s="88" t="s">
        <v>604</v>
      </c>
      <c r="E7477">
        <v>50000</v>
      </c>
    </row>
    <row r="7478" spans="1:5" x14ac:dyDescent="0.4">
      <c r="A7478" t="s">
        <v>431</v>
      </c>
      <c r="B7478" t="s">
        <v>430</v>
      </c>
      <c r="C7478">
        <f>INDEX(Categories!C:C,MATCH(D7478,Categories!D:D,0))</f>
        <v>14</v>
      </c>
      <c r="D7478" s="88" t="s">
        <v>41</v>
      </c>
      <c r="E7478">
        <v>0</v>
      </c>
    </row>
    <row r="7479" spans="1:5" x14ac:dyDescent="0.4">
      <c r="A7479" t="s">
        <v>431</v>
      </c>
      <c r="B7479" t="s">
        <v>430</v>
      </c>
      <c r="C7479">
        <f>INDEX(Categories!C:C,MATCH(D7479,Categories!D:D,0))</f>
        <v>19</v>
      </c>
      <c r="D7479" s="88" t="s">
        <v>48</v>
      </c>
      <c r="E7479">
        <v>20000</v>
      </c>
    </row>
    <row r="7480" spans="1:5" x14ac:dyDescent="0.4">
      <c r="A7480" t="s">
        <v>431</v>
      </c>
      <c r="B7480" t="s">
        <v>430</v>
      </c>
      <c r="C7480">
        <f>INDEX(Categories!C:C,MATCH(D7480,Categories!D:D,0))</f>
        <v>26</v>
      </c>
      <c r="D7480" s="88" t="s">
        <v>57</v>
      </c>
      <c r="E7480">
        <v>10000</v>
      </c>
    </row>
    <row r="7481" spans="1:5" x14ac:dyDescent="0.4">
      <c r="A7481" t="s">
        <v>431</v>
      </c>
      <c r="B7481" t="s">
        <v>430</v>
      </c>
      <c r="C7481">
        <f>INDEX(Categories!C:C,MATCH(D7481,Categories!D:D,0))</f>
        <v>27</v>
      </c>
      <c r="D7481" s="88" t="s">
        <v>58</v>
      </c>
      <c r="E7481">
        <v>0</v>
      </c>
    </row>
    <row r="7482" spans="1:5" x14ac:dyDescent="0.4">
      <c r="A7482" t="s">
        <v>431</v>
      </c>
      <c r="B7482" t="s">
        <v>430</v>
      </c>
      <c r="C7482">
        <f>INDEX(Categories!C:C,MATCH(D7482,Categories!D:D,0))</f>
        <v>28</v>
      </c>
      <c r="D7482" s="88" t="s">
        <v>59</v>
      </c>
      <c r="E7482">
        <v>0</v>
      </c>
    </row>
    <row r="7483" spans="1:5" x14ac:dyDescent="0.4">
      <c r="A7483" t="s">
        <v>431</v>
      </c>
      <c r="B7483" t="s">
        <v>430</v>
      </c>
      <c r="C7483">
        <f>INDEX(Categories!C:C,MATCH(D7483,Categories!D:D,0))</f>
        <v>29</v>
      </c>
      <c r="D7483" s="88" t="s">
        <v>92</v>
      </c>
      <c r="E7483">
        <v>75000</v>
      </c>
    </row>
    <row r="7484" spans="1:5" x14ac:dyDescent="0.4">
      <c r="A7484" t="s">
        <v>433</v>
      </c>
      <c r="B7484" t="s">
        <v>432</v>
      </c>
      <c r="C7484">
        <f>INDEX(Categories!C:C,MATCH(D7484,Categories!D:D,0))</f>
        <v>1</v>
      </c>
      <c r="D7484" s="88" t="s">
        <v>595</v>
      </c>
      <c r="E7484">
        <v>77000</v>
      </c>
    </row>
    <row r="7485" spans="1:5" x14ac:dyDescent="0.4">
      <c r="A7485" t="s">
        <v>433</v>
      </c>
      <c r="B7485" t="s">
        <v>432</v>
      </c>
      <c r="C7485">
        <f>INDEX(Categories!C:C,MATCH(D7485,Categories!D:D,0))</f>
        <v>2</v>
      </c>
      <c r="D7485" s="88" t="s">
        <v>597</v>
      </c>
      <c r="E7485">
        <v>0</v>
      </c>
    </row>
    <row r="7486" spans="1:5" x14ac:dyDescent="0.4">
      <c r="A7486" t="s">
        <v>433</v>
      </c>
      <c r="B7486" t="s">
        <v>432</v>
      </c>
      <c r="C7486">
        <f>INDEX(Categories!C:C,MATCH(D7486,Categories!D:D,0))</f>
        <v>3</v>
      </c>
      <c r="D7486" s="88" t="s">
        <v>30</v>
      </c>
      <c r="E7486">
        <v>0</v>
      </c>
    </row>
    <row r="7487" spans="1:5" x14ac:dyDescent="0.4">
      <c r="A7487" t="s">
        <v>433</v>
      </c>
      <c r="B7487" t="s">
        <v>432</v>
      </c>
      <c r="C7487">
        <f>INDEX(Categories!C:C,MATCH(D7487,Categories!D:D,0))</f>
        <v>4</v>
      </c>
      <c r="D7487" s="88" t="s">
        <v>31</v>
      </c>
      <c r="E7487">
        <v>20000</v>
      </c>
    </row>
    <row r="7488" spans="1:5" x14ac:dyDescent="0.4">
      <c r="A7488" t="s">
        <v>433</v>
      </c>
      <c r="B7488" t="s">
        <v>432</v>
      </c>
      <c r="C7488">
        <f>INDEX(Categories!C:C,MATCH(D7488,Categories!D:D,0))</f>
        <v>6</v>
      </c>
      <c r="D7488" s="88" t="s">
        <v>34</v>
      </c>
      <c r="E7488">
        <v>0</v>
      </c>
    </row>
    <row r="7489" spans="1:5" x14ac:dyDescent="0.4">
      <c r="A7489" t="s">
        <v>433</v>
      </c>
      <c r="B7489" t="s">
        <v>432</v>
      </c>
      <c r="C7489">
        <f>INDEX(Categories!C:C,MATCH(D7489,Categories!D:D,0))</f>
        <v>7</v>
      </c>
      <c r="D7489" s="88" t="s">
        <v>35</v>
      </c>
      <c r="E7489">
        <v>25000</v>
      </c>
    </row>
    <row r="7490" spans="1:5" x14ac:dyDescent="0.4">
      <c r="A7490" t="s">
        <v>433</v>
      </c>
      <c r="B7490" t="s">
        <v>432</v>
      </c>
      <c r="C7490">
        <f>INDEX(Categories!C:C,MATCH(D7490,Categories!D:D,0))</f>
        <v>10</v>
      </c>
      <c r="D7490" s="88" t="s">
        <v>38</v>
      </c>
      <c r="E7490">
        <v>95000</v>
      </c>
    </row>
    <row r="7491" spans="1:5" x14ac:dyDescent="0.4">
      <c r="A7491" t="s">
        <v>433</v>
      </c>
      <c r="B7491" t="s">
        <v>432</v>
      </c>
      <c r="C7491">
        <f>INDEX(Categories!C:C,MATCH(D7491,Categories!D:D,0))</f>
        <v>15</v>
      </c>
      <c r="D7491" s="88" t="s">
        <v>42</v>
      </c>
      <c r="E7491">
        <v>0</v>
      </c>
    </row>
    <row r="7492" spans="1:5" x14ac:dyDescent="0.4">
      <c r="A7492" t="s">
        <v>433</v>
      </c>
      <c r="B7492" t="s">
        <v>432</v>
      </c>
      <c r="C7492">
        <f>INDEX(Categories!C:C,MATCH(D7492,Categories!D:D,0))</f>
        <v>16</v>
      </c>
      <c r="D7492" s="88" t="s">
        <v>45</v>
      </c>
      <c r="E7492">
        <v>37000</v>
      </c>
    </row>
    <row r="7493" spans="1:5" x14ac:dyDescent="0.4">
      <c r="A7493" t="s">
        <v>433</v>
      </c>
      <c r="B7493" t="s">
        <v>432</v>
      </c>
      <c r="C7493">
        <f>INDEX(Categories!C:C,MATCH(D7493,Categories!D:D,0))</f>
        <v>17</v>
      </c>
      <c r="D7493" s="88" t="s">
        <v>46</v>
      </c>
      <c r="E7493">
        <v>0</v>
      </c>
    </row>
    <row r="7494" spans="1:5" x14ac:dyDescent="0.4">
      <c r="A7494" t="s">
        <v>433</v>
      </c>
      <c r="B7494" t="s">
        <v>432</v>
      </c>
      <c r="C7494">
        <f>INDEX(Categories!C:C,MATCH(D7494,Categories!D:D,0))</f>
        <v>18</v>
      </c>
      <c r="D7494" s="88" t="s">
        <v>47</v>
      </c>
      <c r="E7494">
        <v>0</v>
      </c>
    </row>
    <row r="7495" spans="1:5" x14ac:dyDescent="0.4">
      <c r="A7495" t="s">
        <v>433</v>
      </c>
      <c r="B7495" t="s">
        <v>432</v>
      </c>
      <c r="C7495">
        <f>INDEX(Categories!C:C,MATCH(D7495,Categories!D:D,0))</f>
        <v>20</v>
      </c>
      <c r="D7495" s="88" t="s">
        <v>49</v>
      </c>
      <c r="E7495">
        <v>0</v>
      </c>
    </row>
    <row r="7496" spans="1:5" x14ac:dyDescent="0.4">
      <c r="A7496" t="s">
        <v>433</v>
      </c>
      <c r="B7496" t="s">
        <v>432</v>
      </c>
      <c r="C7496">
        <f>INDEX(Categories!C:C,MATCH(D7496,Categories!D:D,0))</f>
        <v>21</v>
      </c>
      <c r="D7496" s="88" t="s">
        <v>50</v>
      </c>
      <c r="E7496">
        <v>0</v>
      </c>
    </row>
    <row r="7497" spans="1:5" x14ac:dyDescent="0.4">
      <c r="A7497" t="s">
        <v>433</v>
      </c>
      <c r="B7497" t="s">
        <v>432</v>
      </c>
      <c r="C7497">
        <f>INDEX(Categories!C:C,MATCH(D7497,Categories!D:D,0))</f>
        <v>22</v>
      </c>
      <c r="D7497" s="88" t="s">
        <v>51</v>
      </c>
      <c r="E7497">
        <v>75000</v>
      </c>
    </row>
    <row r="7498" spans="1:5" x14ac:dyDescent="0.4">
      <c r="A7498" t="s">
        <v>433</v>
      </c>
      <c r="B7498" t="s">
        <v>432</v>
      </c>
      <c r="C7498">
        <f>INDEX(Categories!C:C,MATCH(D7498,Categories!D:D,0))</f>
        <v>23</v>
      </c>
      <c r="D7498" s="88" t="s">
        <v>52</v>
      </c>
      <c r="E7498">
        <v>8000</v>
      </c>
    </row>
    <row r="7499" spans="1:5" x14ac:dyDescent="0.4">
      <c r="A7499" t="s">
        <v>433</v>
      </c>
      <c r="B7499" t="s">
        <v>432</v>
      </c>
      <c r="C7499">
        <f>INDEX(Categories!C:C,MATCH(D7499,Categories!D:D,0))</f>
        <v>24</v>
      </c>
      <c r="D7499" s="88" t="s">
        <v>53</v>
      </c>
      <c r="E7499">
        <v>0</v>
      </c>
    </row>
    <row r="7500" spans="1:5" x14ac:dyDescent="0.4">
      <c r="A7500" t="s">
        <v>433</v>
      </c>
      <c r="B7500" t="s">
        <v>432</v>
      </c>
      <c r="C7500">
        <f>INDEX(Categories!C:C,MATCH(D7500,Categories!D:D,0))</f>
        <v>25</v>
      </c>
      <c r="D7500" s="88" t="s">
        <v>56</v>
      </c>
      <c r="E7500">
        <v>5500</v>
      </c>
    </row>
    <row r="7501" spans="1:5" x14ac:dyDescent="0.4">
      <c r="A7501" t="s">
        <v>433</v>
      </c>
      <c r="B7501" t="s">
        <v>432</v>
      </c>
      <c r="C7501">
        <f>INDEX(Categories!C:C,MATCH(D7501,Categories!D:D,0))</f>
        <v>5</v>
      </c>
      <c r="D7501" s="88" t="s">
        <v>32</v>
      </c>
      <c r="E7501">
        <v>20000</v>
      </c>
    </row>
    <row r="7502" spans="1:5" x14ac:dyDescent="0.4">
      <c r="A7502" t="s">
        <v>433</v>
      </c>
      <c r="B7502" t="s">
        <v>432</v>
      </c>
      <c r="C7502">
        <f>INDEX(Categories!C:C,MATCH(D7502,Categories!D:D,0))</f>
        <v>8</v>
      </c>
      <c r="D7502" s="88" t="s">
        <v>36</v>
      </c>
      <c r="E7502">
        <v>0</v>
      </c>
    </row>
    <row r="7503" spans="1:5" x14ac:dyDescent="0.4">
      <c r="A7503" t="s">
        <v>433</v>
      </c>
      <c r="B7503" t="s">
        <v>432</v>
      </c>
      <c r="C7503">
        <f>INDEX(Categories!C:C,MATCH(D7503,Categories!D:D,0))</f>
        <v>9</v>
      </c>
      <c r="D7503" s="88" t="s">
        <v>37</v>
      </c>
      <c r="E7503">
        <v>0</v>
      </c>
    </row>
    <row r="7504" spans="1:5" x14ac:dyDescent="0.4">
      <c r="A7504" t="s">
        <v>433</v>
      </c>
      <c r="B7504" t="s">
        <v>432</v>
      </c>
      <c r="C7504">
        <f>INDEX(Categories!C:C,MATCH(D7504,Categories!D:D,0))</f>
        <v>11</v>
      </c>
      <c r="D7504" s="88" t="s">
        <v>601</v>
      </c>
      <c r="E7504">
        <v>0</v>
      </c>
    </row>
    <row r="7505" spans="1:5" x14ac:dyDescent="0.4">
      <c r="A7505" t="s">
        <v>433</v>
      </c>
      <c r="B7505" t="s">
        <v>432</v>
      </c>
      <c r="C7505">
        <f>INDEX(Categories!C:C,MATCH(D7505,Categories!D:D,0))</f>
        <v>12</v>
      </c>
      <c r="D7505" s="88" t="s">
        <v>602</v>
      </c>
      <c r="E7505">
        <v>0</v>
      </c>
    </row>
    <row r="7506" spans="1:5" x14ac:dyDescent="0.4">
      <c r="A7506" t="s">
        <v>433</v>
      </c>
      <c r="B7506" t="s">
        <v>432</v>
      </c>
      <c r="C7506">
        <f>INDEX(Categories!C:C,MATCH(D7506,Categories!D:D,0))</f>
        <v>13</v>
      </c>
      <c r="D7506" s="88" t="s">
        <v>604</v>
      </c>
      <c r="E7506">
        <v>0</v>
      </c>
    </row>
    <row r="7507" spans="1:5" x14ac:dyDescent="0.4">
      <c r="A7507" t="s">
        <v>433</v>
      </c>
      <c r="B7507" t="s">
        <v>432</v>
      </c>
      <c r="C7507">
        <f>INDEX(Categories!C:C,MATCH(D7507,Categories!D:D,0))</f>
        <v>14</v>
      </c>
      <c r="D7507" s="88" t="s">
        <v>41</v>
      </c>
      <c r="E7507">
        <v>0</v>
      </c>
    </row>
    <row r="7508" spans="1:5" x14ac:dyDescent="0.4">
      <c r="A7508" t="s">
        <v>433</v>
      </c>
      <c r="B7508" t="s">
        <v>432</v>
      </c>
      <c r="C7508">
        <f>INDEX(Categories!C:C,MATCH(D7508,Categories!D:D,0))</f>
        <v>19</v>
      </c>
      <c r="D7508" s="88" t="s">
        <v>48</v>
      </c>
      <c r="E7508">
        <v>0</v>
      </c>
    </row>
    <row r="7509" spans="1:5" x14ac:dyDescent="0.4">
      <c r="A7509" t="s">
        <v>433</v>
      </c>
      <c r="B7509" t="s">
        <v>432</v>
      </c>
      <c r="C7509">
        <f>INDEX(Categories!C:C,MATCH(D7509,Categories!D:D,0))</f>
        <v>26</v>
      </c>
      <c r="D7509" s="88" t="s">
        <v>57</v>
      </c>
      <c r="E7509">
        <v>0</v>
      </c>
    </row>
    <row r="7510" spans="1:5" x14ac:dyDescent="0.4">
      <c r="A7510" t="s">
        <v>433</v>
      </c>
      <c r="B7510" t="s">
        <v>432</v>
      </c>
      <c r="C7510">
        <f>INDEX(Categories!C:C,MATCH(D7510,Categories!D:D,0))</f>
        <v>27</v>
      </c>
      <c r="D7510" s="88" t="s">
        <v>58</v>
      </c>
      <c r="E7510">
        <v>0</v>
      </c>
    </row>
    <row r="7511" spans="1:5" x14ac:dyDescent="0.4">
      <c r="A7511" t="s">
        <v>433</v>
      </c>
      <c r="B7511" t="s">
        <v>432</v>
      </c>
      <c r="C7511">
        <f>INDEX(Categories!C:C,MATCH(D7511,Categories!D:D,0))</f>
        <v>28</v>
      </c>
      <c r="D7511" s="88" t="s">
        <v>59</v>
      </c>
      <c r="E7511">
        <v>0</v>
      </c>
    </row>
    <row r="7512" spans="1:5" x14ac:dyDescent="0.4">
      <c r="A7512" t="s">
        <v>433</v>
      </c>
      <c r="B7512" t="s">
        <v>432</v>
      </c>
      <c r="C7512">
        <f>INDEX(Categories!C:C,MATCH(D7512,Categories!D:D,0))</f>
        <v>29</v>
      </c>
      <c r="D7512" s="88" t="s">
        <v>92</v>
      </c>
      <c r="E7512">
        <v>39375</v>
      </c>
    </row>
    <row r="7513" spans="1:5" x14ac:dyDescent="0.4">
      <c r="A7513" t="s">
        <v>935</v>
      </c>
      <c r="B7513" t="s">
        <v>936</v>
      </c>
      <c r="C7513">
        <f>INDEX(Categories!C:C,MATCH(D7513,Categories!D:D,0))</f>
        <v>1</v>
      </c>
      <c r="D7513" s="88" t="s">
        <v>595</v>
      </c>
      <c r="E7513">
        <v>0</v>
      </c>
    </row>
    <row r="7514" spans="1:5" x14ac:dyDescent="0.4">
      <c r="A7514" t="s">
        <v>935</v>
      </c>
      <c r="B7514" t="s">
        <v>936</v>
      </c>
      <c r="C7514">
        <f>INDEX(Categories!C:C,MATCH(D7514,Categories!D:D,0))</f>
        <v>2</v>
      </c>
      <c r="D7514" s="88" t="s">
        <v>597</v>
      </c>
      <c r="E7514">
        <v>0</v>
      </c>
    </row>
    <row r="7515" spans="1:5" x14ac:dyDescent="0.4">
      <c r="A7515" t="s">
        <v>935</v>
      </c>
      <c r="B7515" t="s">
        <v>936</v>
      </c>
      <c r="C7515">
        <f>INDEX(Categories!C:C,MATCH(D7515,Categories!D:D,0))</f>
        <v>3</v>
      </c>
      <c r="D7515" s="88" t="s">
        <v>30</v>
      </c>
      <c r="E7515">
        <v>2000</v>
      </c>
    </row>
    <row r="7516" spans="1:5" x14ac:dyDescent="0.4">
      <c r="A7516" t="s">
        <v>935</v>
      </c>
      <c r="B7516" t="s">
        <v>936</v>
      </c>
      <c r="C7516">
        <f>INDEX(Categories!C:C,MATCH(D7516,Categories!D:D,0))</f>
        <v>4</v>
      </c>
      <c r="D7516" s="88" t="s">
        <v>31</v>
      </c>
      <c r="E7516">
        <v>0</v>
      </c>
    </row>
    <row r="7517" spans="1:5" x14ac:dyDescent="0.4">
      <c r="A7517" t="s">
        <v>935</v>
      </c>
      <c r="B7517" t="s">
        <v>936</v>
      </c>
      <c r="C7517">
        <f>INDEX(Categories!C:C,MATCH(D7517,Categories!D:D,0))</f>
        <v>6</v>
      </c>
      <c r="D7517" s="88" t="s">
        <v>34</v>
      </c>
      <c r="E7517">
        <v>0</v>
      </c>
    </row>
    <row r="7518" spans="1:5" x14ac:dyDescent="0.4">
      <c r="A7518" t="s">
        <v>935</v>
      </c>
      <c r="B7518" t="s">
        <v>936</v>
      </c>
      <c r="C7518">
        <f>INDEX(Categories!C:C,MATCH(D7518,Categories!D:D,0))</f>
        <v>7</v>
      </c>
      <c r="D7518" s="88" t="s">
        <v>35</v>
      </c>
      <c r="E7518">
        <v>1000</v>
      </c>
    </row>
    <row r="7519" spans="1:5" x14ac:dyDescent="0.4">
      <c r="A7519" t="s">
        <v>935</v>
      </c>
      <c r="B7519" t="s">
        <v>936</v>
      </c>
      <c r="C7519">
        <f>INDEX(Categories!C:C,MATCH(D7519,Categories!D:D,0))</f>
        <v>10</v>
      </c>
      <c r="D7519" s="88" t="s">
        <v>38</v>
      </c>
      <c r="E7519">
        <v>3000</v>
      </c>
    </row>
    <row r="7520" spans="1:5" x14ac:dyDescent="0.4">
      <c r="A7520" t="s">
        <v>935</v>
      </c>
      <c r="B7520" t="s">
        <v>936</v>
      </c>
      <c r="C7520">
        <f>INDEX(Categories!C:C,MATCH(D7520,Categories!D:D,0))</f>
        <v>15</v>
      </c>
      <c r="D7520" s="88" t="s">
        <v>42</v>
      </c>
      <c r="E7520">
        <v>0</v>
      </c>
    </row>
    <row r="7521" spans="1:5" x14ac:dyDescent="0.4">
      <c r="A7521" t="s">
        <v>935</v>
      </c>
      <c r="B7521" t="s">
        <v>936</v>
      </c>
      <c r="C7521">
        <f>INDEX(Categories!C:C,MATCH(D7521,Categories!D:D,0))</f>
        <v>16</v>
      </c>
      <c r="D7521" s="88" t="s">
        <v>45</v>
      </c>
      <c r="E7521">
        <v>0</v>
      </c>
    </row>
    <row r="7522" spans="1:5" x14ac:dyDescent="0.4">
      <c r="A7522" t="s">
        <v>935</v>
      </c>
      <c r="B7522" t="s">
        <v>936</v>
      </c>
      <c r="C7522">
        <f>INDEX(Categories!C:C,MATCH(D7522,Categories!D:D,0))</f>
        <v>17</v>
      </c>
      <c r="D7522" s="88" t="s">
        <v>46</v>
      </c>
      <c r="E7522">
        <v>0</v>
      </c>
    </row>
    <row r="7523" spans="1:5" x14ac:dyDescent="0.4">
      <c r="A7523" t="s">
        <v>935</v>
      </c>
      <c r="B7523" t="s">
        <v>936</v>
      </c>
      <c r="C7523">
        <f>INDEX(Categories!C:C,MATCH(D7523,Categories!D:D,0))</f>
        <v>18</v>
      </c>
      <c r="D7523" s="88" t="s">
        <v>47</v>
      </c>
      <c r="E7523">
        <v>0</v>
      </c>
    </row>
    <row r="7524" spans="1:5" x14ac:dyDescent="0.4">
      <c r="A7524" t="s">
        <v>935</v>
      </c>
      <c r="B7524" t="s">
        <v>936</v>
      </c>
      <c r="C7524">
        <f>INDEX(Categories!C:C,MATCH(D7524,Categories!D:D,0))</f>
        <v>20</v>
      </c>
      <c r="D7524" s="88" t="s">
        <v>49</v>
      </c>
      <c r="E7524">
        <v>0</v>
      </c>
    </row>
    <row r="7525" spans="1:5" x14ac:dyDescent="0.4">
      <c r="A7525" t="s">
        <v>935</v>
      </c>
      <c r="B7525" t="s">
        <v>936</v>
      </c>
      <c r="C7525">
        <f>INDEX(Categories!C:C,MATCH(D7525,Categories!D:D,0))</f>
        <v>21</v>
      </c>
      <c r="D7525" s="88" t="s">
        <v>50</v>
      </c>
      <c r="E7525">
        <v>0</v>
      </c>
    </row>
    <row r="7526" spans="1:5" x14ac:dyDescent="0.4">
      <c r="A7526" t="s">
        <v>935</v>
      </c>
      <c r="B7526" t="s">
        <v>936</v>
      </c>
      <c r="C7526">
        <f>INDEX(Categories!C:C,MATCH(D7526,Categories!D:D,0))</f>
        <v>22</v>
      </c>
      <c r="D7526" s="88" t="s">
        <v>51</v>
      </c>
      <c r="E7526">
        <v>0</v>
      </c>
    </row>
    <row r="7527" spans="1:5" x14ac:dyDescent="0.4">
      <c r="A7527" t="s">
        <v>935</v>
      </c>
      <c r="B7527" t="s">
        <v>936</v>
      </c>
      <c r="C7527">
        <f>INDEX(Categories!C:C,MATCH(D7527,Categories!D:D,0))</f>
        <v>23</v>
      </c>
      <c r="D7527" s="88" t="s">
        <v>52</v>
      </c>
      <c r="E7527">
        <v>2000</v>
      </c>
    </row>
    <row r="7528" spans="1:5" x14ac:dyDescent="0.4">
      <c r="A7528" t="s">
        <v>935</v>
      </c>
      <c r="B7528" t="s">
        <v>936</v>
      </c>
      <c r="C7528">
        <f>INDEX(Categories!C:C,MATCH(D7528,Categories!D:D,0))</f>
        <v>24</v>
      </c>
      <c r="D7528" s="88" t="s">
        <v>53</v>
      </c>
      <c r="E7528">
        <v>0</v>
      </c>
    </row>
    <row r="7529" spans="1:5" x14ac:dyDescent="0.4">
      <c r="A7529" t="s">
        <v>935</v>
      </c>
      <c r="B7529" t="s">
        <v>936</v>
      </c>
      <c r="C7529">
        <f>INDEX(Categories!C:C,MATCH(D7529,Categories!D:D,0))</f>
        <v>25</v>
      </c>
      <c r="D7529" s="88" t="s">
        <v>56</v>
      </c>
      <c r="E7529">
        <v>0</v>
      </c>
    </row>
    <row r="7530" spans="1:5" x14ac:dyDescent="0.4">
      <c r="A7530" t="s">
        <v>935</v>
      </c>
      <c r="B7530" t="s">
        <v>936</v>
      </c>
      <c r="C7530">
        <f>INDEX(Categories!C:C,MATCH(D7530,Categories!D:D,0))</f>
        <v>5</v>
      </c>
      <c r="D7530" s="88" t="s">
        <v>32</v>
      </c>
      <c r="E7530">
        <v>8000</v>
      </c>
    </row>
    <row r="7531" spans="1:5" x14ac:dyDescent="0.4">
      <c r="A7531" t="s">
        <v>935</v>
      </c>
      <c r="B7531" t="s">
        <v>936</v>
      </c>
      <c r="C7531">
        <f>INDEX(Categories!C:C,MATCH(D7531,Categories!D:D,0))</f>
        <v>8</v>
      </c>
      <c r="D7531" s="88" t="s">
        <v>36</v>
      </c>
      <c r="E7531">
        <v>1000</v>
      </c>
    </row>
    <row r="7532" spans="1:5" x14ac:dyDescent="0.4">
      <c r="A7532" t="s">
        <v>935</v>
      </c>
      <c r="B7532" t="s">
        <v>936</v>
      </c>
      <c r="C7532">
        <f>INDEX(Categories!C:C,MATCH(D7532,Categories!D:D,0))</f>
        <v>9</v>
      </c>
      <c r="D7532" s="88" t="s">
        <v>37</v>
      </c>
      <c r="E7532">
        <v>0</v>
      </c>
    </row>
    <row r="7533" spans="1:5" x14ac:dyDescent="0.4">
      <c r="A7533" t="s">
        <v>935</v>
      </c>
      <c r="B7533" t="s">
        <v>936</v>
      </c>
      <c r="C7533">
        <f>INDEX(Categories!C:C,MATCH(D7533,Categories!D:D,0))</f>
        <v>11</v>
      </c>
      <c r="D7533" s="88" t="s">
        <v>601</v>
      </c>
      <c r="E7533">
        <v>3000</v>
      </c>
    </row>
    <row r="7534" spans="1:5" x14ac:dyDescent="0.4">
      <c r="A7534" t="s">
        <v>935</v>
      </c>
      <c r="B7534" t="s">
        <v>936</v>
      </c>
      <c r="C7534">
        <f>INDEX(Categories!C:C,MATCH(D7534,Categories!D:D,0))</f>
        <v>12</v>
      </c>
      <c r="D7534" s="88" t="s">
        <v>602</v>
      </c>
      <c r="E7534">
        <v>0</v>
      </c>
    </row>
    <row r="7535" spans="1:5" x14ac:dyDescent="0.4">
      <c r="A7535" t="s">
        <v>935</v>
      </c>
      <c r="B7535" t="s">
        <v>936</v>
      </c>
      <c r="C7535">
        <f>INDEX(Categories!C:C,MATCH(D7535,Categories!D:D,0))</f>
        <v>13</v>
      </c>
      <c r="D7535" s="88" t="s">
        <v>604</v>
      </c>
      <c r="E7535">
        <v>0</v>
      </c>
    </row>
    <row r="7536" spans="1:5" x14ac:dyDescent="0.4">
      <c r="A7536" t="s">
        <v>935</v>
      </c>
      <c r="B7536" t="s">
        <v>936</v>
      </c>
      <c r="C7536">
        <f>INDEX(Categories!C:C,MATCH(D7536,Categories!D:D,0))</f>
        <v>14</v>
      </c>
      <c r="D7536" s="88" t="s">
        <v>41</v>
      </c>
      <c r="E7536">
        <v>0</v>
      </c>
    </row>
    <row r="7537" spans="1:5" x14ac:dyDescent="0.4">
      <c r="A7537" t="s">
        <v>935</v>
      </c>
      <c r="B7537" t="s">
        <v>936</v>
      </c>
      <c r="C7537">
        <f>INDEX(Categories!C:C,MATCH(D7537,Categories!D:D,0))</f>
        <v>19</v>
      </c>
      <c r="D7537" s="88" t="s">
        <v>48</v>
      </c>
      <c r="E7537">
        <v>0</v>
      </c>
    </row>
    <row r="7538" spans="1:5" x14ac:dyDescent="0.4">
      <c r="A7538" t="s">
        <v>935</v>
      </c>
      <c r="B7538" t="s">
        <v>936</v>
      </c>
      <c r="C7538">
        <f>INDEX(Categories!C:C,MATCH(D7538,Categories!D:D,0))</f>
        <v>26</v>
      </c>
      <c r="D7538" s="88" t="s">
        <v>57</v>
      </c>
      <c r="E7538">
        <v>0</v>
      </c>
    </row>
    <row r="7539" spans="1:5" x14ac:dyDescent="0.4">
      <c r="A7539" t="s">
        <v>935</v>
      </c>
      <c r="B7539" t="s">
        <v>936</v>
      </c>
      <c r="C7539">
        <f>INDEX(Categories!C:C,MATCH(D7539,Categories!D:D,0))</f>
        <v>27</v>
      </c>
      <c r="D7539" s="88" t="s">
        <v>58</v>
      </c>
      <c r="E7539">
        <v>0</v>
      </c>
    </row>
    <row r="7540" spans="1:5" x14ac:dyDescent="0.4">
      <c r="A7540" t="s">
        <v>935</v>
      </c>
      <c r="B7540" t="s">
        <v>936</v>
      </c>
      <c r="C7540">
        <f>INDEX(Categories!C:C,MATCH(D7540,Categories!D:D,0))</f>
        <v>28</v>
      </c>
      <c r="D7540" s="88" t="s">
        <v>59</v>
      </c>
      <c r="E7540">
        <v>0</v>
      </c>
    </row>
    <row r="7541" spans="1:5" x14ac:dyDescent="0.4">
      <c r="A7541" t="s">
        <v>935</v>
      </c>
      <c r="B7541" t="s">
        <v>936</v>
      </c>
      <c r="C7541">
        <f>INDEX(Categories!C:C,MATCH(D7541,Categories!D:D,0))</f>
        <v>29</v>
      </c>
      <c r="D7541" s="88" t="s">
        <v>92</v>
      </c>
      <c r="E7541">
        <v>0</v>
      </c>
    </row>
    <row r="7542" spans="1:5" x14ac:dyDescent="0.4">
      <c r="A7542" t="s">
        <v>937</v>
      </c>
      <c r="B7542" t="s">
        <v>938</v>
      </c>
      <c r="C7542">
        <f>INDEX(Categories!C:C,MATCH(D7542,Categories!D:D,0))</f>
        <v>1</v>
      </c>
      <c r="D7542" s="88" t="s">
        <v>595</v>
      </c>
      <c r="E7542">
        <v>99000</v>
      </c>
    </row>
    <row r="7543" spans="1:5" x14ac:dyDescent="0.4">
      <c r="A7543" t="s">
        <v>937</v>
      </c>
      <c r="B7543" t="s">
        <v>938</v>
      </c>
      <c r="C7543">
        <f>INDEX(Categories!C:C,MATCH(D7543,Categories!D:D,0))</f>
        <v>2</v>
      </c>
      <c r="D7543" s="88" t="s">
        <v>597</v>
      </c>
      <c r="E7543">
        <v>0</v>
      </c>
    </row>
    <row r="7544" spans="1:5" x14ac:dyDescent="0.4">
      <c r="A7544" t="s">
        <v>937</v>
      </c>
      <c r="B7544" t="s">
        <v>938</v>
      </c>
      <c r="C7544">
        <f>INDEX(Categories!C:C,MATCH(D7544,Categories!D:D,0))</f>
        <v>3</v>
      </c>
      <c r="D7544" s="88" t="s">
        <v>30</v>
      </c>
      <c r="E7544">
        <v>0</v>
      </c>
    </row>
    <row r="7545" spans="1:5" x14ac:dyDescent="0.4">
      <c r="A7545" t="s">
        <v>937</v>
      </c>
      <c r="B7545" t="s">
        <v>938</v>
      </c>
      <c r="C7545">
        <f>INDEX(Categories!C:C,MATCH(D7545,Categories!D:D,0))</f>
        <v>4</v>
      </c>
      <c r="D7545" s="88" t="s">
        <v>31</v>
      </c>
      <c r="E7545">
        <v>11500</v>
      </c>
    </row>
    <row r="7546" spans="1:5" x14ac:dyDescent="0.4">
      <c r="A7546" t="s">
        <v>937</v>
      </c>
      <c r="B7546" t="s">
        <v>938</v>
      </c>
      <c r="C7546">
        <f>INDEX(Categories!C:C,MATCH(D7546,Categories!D:D,0))</f>
        <v>6</v>
      </c>
      <c r="D7546" s="88" t="s">
        <v>34</v>
      </c>
      <c r="E7546">
        <v>0</v>
      </c>
    </row>
    <row r="7547" spans="1:5" x14ac:dyDescent="0.4">
      <c r="A7547" t="s">
        <v>937</v>
      </c>
      <c r="B7547" t="s">
        <v>938</v>
      </c>
      <c r="C7547">
        <f>INDEX(Categories!C:C,MATCH(D7547,Categories!D:D,0))</f>
        <v>7</v>
      </c>
      <c r="D7547" s="88" t="s">
        <v>35</v>
      </c>
      <c r="E7547">
        <v>22960</v>
      </c>
    </row>
    <row r="7548" spans="1:5" x14ac:dyDescent="0.4">
      <c r="A7548" t="s">
        <v>937</v>
      </c>
      <c r="B7548" t="s">
        <v>938</v>
      </c>
      <c r="C7548">
        <f>INDEX(Categories!C:C,MATCH(D7548,Categories!D:D,0))</f>
        <v>10</v>
      </c>
      <c r="D7548" s="88" t="s">
        <v>38</v>
      </c>
      <c r="E7548">
        <v>313940</v>
      </c>
    </row>
    <row r="7549" spans="1:5" x14ac:dyDescent="0.4">
      <c r="A7549" t="s">
        <v>937</v>
      </c>
      <c r="B7549" t="s">
        <v>938</v>
      </c>
      <c r="C7549">
        <f>INDEX(Categories!C:C,MATCH(D7549,Categories!D:D,0))</f>
        <v>15</v>
      </c>
      <c r="D7549" s="88" t="s">
        <v>42</v>
      </c>
      <c r="E7549">
        <v>0</v>
      </c>
    </row>
    <row r="7550" spans="1:5" x14ac:dyDescent="0.4">
      <c r="A7550" t="s">
        <v>937</v>
      </c>
      <c r="B7550" t="s">
        <v>938</v>
      </c>
      <c r="C7550">
        <f>INDEX(Categories!C:C,MATCH(D7550,Categories!D:D,0))</f>
        <v>16</v>
      </c>
      <c r="D7550" s="88" t="s">
        <v>45</v>
      </c>
      <c r="E7550">
        <v>5000</v>
      </c>
    </row>
    <row r="7551" spans="1:5" x14ac:dyDescent="0.4">
      <c r="A7551" t="s">
        <v>937</v>
      </c>
      <c r="B7551" t="s">
        <v>938</v>
      </c>
      <c r="C7551">
        <f>INDEX(Categories!C:C,MATCH(D7551,Categories!D:D,0))</f>
        <v>17</v>
      </c>
      <c r="D7551" s="88" t="s">
        <v>46</v>
      </c>
      <c r="E7551">
        <v>0</v>
      </c>
    </row>
    <row r="7552" spans="1:5" x14ac:dyDescent="0.4">
      <c r="A7552" t="s">
        <v>937</v>
      </c>
      <c r="B7552" t="s">
        <v>938</v>
      </c>
      <c r="C7552">
        <f>INDEX(Categories!C:C,MATCH(D7552,Categories!D:D,0))</f>
        <v>18</v>
      </c>
      <c r="D7552" s="88" t="s">
        <v>47</v>
      </c>
      <c r="E7552">
        <v>0</v>
      </c>
    </row>
    <row r="7553" spans="1:5" x14ac:dyDescent="0.4">
      <c r="A7553" t="s">
        <v>937</v>
      </c>
      <c r="B7553" t="s">
        <v>938</v>
      </c>
      <c r="C7553">
        <f>INDEX(Categories!C:C,MATCH(D7553,Categories!D:D,0))</f>
        <v>20</v>
      </c>
      <c r="D7553" s="88" t="s">
        <v>49</v>
      </c>
      <c r="E7553">
        <v>0</v>
      </c>
    </row>
    <row r="7554" spans="1:5" x14ac:dyDescent="0.4">
      <c r="A7554" t="s">
        <v>937</v>
      </c>
      <c r="B7554" t="s">
        <v>938</v>
      </c>
      <c r="C7554">
        <f>INDEX(Categories!C:C,MATCH(D7554,Categories!D:D,0))</f>
        <v>21</v>
      </c>
      <c r="D7554" s="88" t="s">
        <v>50</v>
      </c>
      <c r="E7554">
        <v>0</v>
      </c>
    </row>
    <row r="7555" spans="1:5" x14ac:dyDescent="0.4">
      <c r="A7555" t="s">
        <v>937</v>
      </c>
      <c r="B7555" t="s">
        <v>938</v>
      </c>
      <c r="C7555">
        <f>INDEX(Categories!C:C,MATCH(D7555,Categories!D:D,0))</f>
        <v>22</v>
      </c>
      <c r="D7555" s="88" t="s">
        <v>51</v>
      </c>
      <c r="E7555">
        <v>77162</v>
      </c>
    </row>
    <row r="7556" spans="1:5" x14ac:dyDescent="0.4">
      <c r="A7556" t="s">
        <v>937</v>
      </c>
      <c r="B7556" t="s">
        <v>938</v>
      </c>
      <c r="C7556">
        <f>INDEX(Categories!C:C,MATCH(D7556,Categories!D:D,0))</f>
        <v>23</v>
      </c>
      <c r="D7556" s="88" t="s">
        <v>52</v>
      </c>
      <c r="E7556">
        <v>0</v>
      </c>
    </row>
    <row r="7557" spans="1:5" x14ac:dyDescent="0.4">
      <c r="A7557" t="s">
        <v>937</v>
      </c>
      <c r="B7557" t="s">
        <v>938</v>
      </c>
      <c r="C7557">
        <f>INDEX(Categories!C:C,MATCH(D7557,Categories!D:D,0))</f>
        <v>24</v>
      </c>
      <c r="D7557" s="88" t="s">
        <v>53</v>
      </c>
      <c r="E7557">
        <v>0</v>
      </c>
    </row>
    <row r="7558" spans="1:5" x14ac:dyDescent="0.4">
      <c r="A7558" t="s">
        <v>937</v>
      </c>
      <c r="B7558" t="s">
        <v>938</v>
      </c>
      <c r="C7558">
        <f>INDEX(Categories!C:C,MATCH(D7558,Categories!D:D,0))</f>
        <v>25</v>
      </c>
      <c r="D7558" s="88" t="s">
        <v>56</v>
      </c>
      <c r="E7558">
        <v>0</v>
      </c>
    </row>
    <row r="7559" spans="1:5" x14ac:dyDescent="0.4">
      <c r="A7559" t="s">
        <v>937</v>
      </c>
      <c r="B7559" t="s">
        <v>938</v>
      </c>
      <c r="C7559">
        <f>INDEX(Categories!C:C,MATCH(D7559,Categories!D:D,0))</f>
        <v>5</v>
      </c>
      <c r="D7559" s="88" t="s">
        <v>32</v>
      </c>
      <c r="E7559">
        <v>227900</v>
      </c>
    </row>
    <row r="7560" spans="1:5" x14ac:dyDescent="0.4">
      <c r="A7560" t="s">
        <v>937</v>
      </c>
      <c r="B7560" t="s">
        <v>938</v>
      </c>
      <c r="C7560">
        <f>INDEX(Categories!C:C,MATCH(D7560,Categories!D:D,0))</f>
        <v>8</v>
      </c>
      <c r="D7560" s="88" t="s">
        <v>36</v>
      </c>
      <c r="E7560">
        <v>0</v>
      </c>
    </row>
    <row r="7561" spans="1:5" x14ac:dyDescent="0.4">
      <c r="A7561" t="s">
        <v>937</v>
      </c>
      <c r="B7561" t="s">
        <v>938</v>
      </c>
      <c r="C7561">
        <f>INDEX(Categories!C:C,MATCH(D7561,Categories!D:D,0))</f>
        <v>9</v>
      </c>
      <c r="D7561" s="88" t="s">
        <v>37</v>
      </c>
      <c r="E7561">
        <v>0</v>
      </c>
    </row>
    <row r="7562" spans="1:5" x14ac:dyDescent="0.4">
      <c r="A7562" t="s">
        <v>937</v>
      </c>
      <c r="B7562" t="s">
        <v>938</v>
      </c>
      <c r="C7562">
        <f>INDEX(Categories!C:C,MATCH(D7562,Categories!D:D,0))</f>
        <v>11</v>
      </c>
      <c r="D7562" s="88" t="s">
        <v>601</v>
      </c>
      <c r="E7562">
        <v>427166</v>
      </c>
    </row>
    <row r="7563" spans="1:5" x14ac:dyDescent="0.4">
      <c r="A7563" t="s">
        <v>937</v>
      </c>
      <c r="B7563" t="s">
        <v>938</v>
      </c>
      <c r="C7563">
        <f>INDEX(Categories!C:C,MATCH(D7563,Categories!D:D,0))</f>
        <v>12</v>
      </c>
      <c r="D7563" s="88" t="s">
        <v>602</v>
      </c>
      <c r="E7563">
        <v>0</v>
      </c>
    </row>
    <row r="7564" spans="1:5" x14ac:dyDescent="0.4">
      <c r="A7564" t="s">
        <v>937</v>
      </c>
      <c r="B7564" t="s">
        <v>938</v>
      </c>
      <c r="C7564">
        <f>INDEX(Categories!C:C,MATCH(D7564,Categories!D:D,0))</f>
        <v>13</v>
      </c>
      <c r="D7564" s="88" t="s">
        <v>604</v>
      </c>
      <c r="E7564">
        <v>9000</v>
      </c>
    </row>
    <row r="7565" spans="1:5" x14ac:dyDescent="0.4">
      <c r="A7565" t="s">
        <v>937</v>
      </c>
      <c r="B7565" t="s">
        <v>938</v>
      </c>
      <c r="C7565">
        <f>INDEX(Categories!C:C,MATCH(D7565,Categories!D:D,0))</f>
        <v>14</v>
      </c>
      <c r="D7565" s="88" t="s">
        <v>41</v>
      </c>
      <c r="E7565">
        <v>0</v>
      </c>
    </row>
    <row r="7566" spans="1:5" x14ac:dyDescent="0.4">
      <c r="A7566" t="s">
        <v>937</v>
      </c>
      <c r="B7566" t="s">
        <v>938</v>
      </c>
      <c r="C7566">
        <f>INDEX(Categories!C:C,MATCH(D7566,Categories!D:D,0))</f>
        <v>19</v>
      </c>
      <c r="D7566" s="88" t="s">
        <v>48</v>
      </c>
      <c r="E7566">
        <v>338</v>
      </c>
    </row>
    <row r="7567" spans="1:5" x14ac:dyDescent="0.4">
      <c r="A7567" t="s">
        <v>937</v>
      </c>
      <c r="B7567" t="s">
        <v>938</v>
      </c>
      <c r="C7567">
        <f>INDEX(Categories!C:C,MATCH(D7567,Categories!D:D,0))</f>
        <v>26</v>
      </c>
      <c r="D7567" s="88" t="s">
        <v>57</v>
      </c>
      <c r="E7567">
        <v>0</v>
      </c>
    </row>
    <row r="7568" spans="1:5" x14ac:dyDescent="0.4">
      <c r="A7568" t="s">
        <v>937</v>
      </c>
      <c r="B7568" t="s">
        <v>938</v>
      </c>
      <c r="C7568">
        <f>INDEX(Categories!C:C,MATCH(D7568,Categories!D:D,0))</f>
        <v>27</v>
      </c>
      <c r="D7568" s="88" t="s">
        <v>58</v>
      </c>
      <c r="E7568">
        <v>0</v>
      </c>
    </row>
    <row r="7569" spans="1:5" x14ac:dyDescent="0.4">
      <c r="A7569" t="s">
        <v>937</v>
      </c>
      <c r="B7569" t="s">
        <v>938</v>
      </c>
      <c r="C7569">
        <f>INDEX(Categories!C:C,MATCH(D7569,Categories!D:D,0))</f>
        <v>28</v>
      </c>
      <c r="D7569" s="88" t="s">
        <v>59</v>
      </c>
      <c r="E7569">
        <v>0</v>
      </c>
    </row>
    <row r="7570" spans="1:5" x14ac:dyDescent="0.4">
      <c r="A7570" t="s">
        <v>937</v>
      </c>
      <c r="B7570" t="s">
        <v>938</v>
      </c>
      <c r="C7570">
        <f>INDEX(Categories!C:C,MATCH(D7570,Categories!D:D,0))</f>
        <v>29</v>
      </c>
      <c r="D7570" s="88" t="s">
        <v>92</v>
      </c>
      <c r="E7570">
        <v>0</v>
      </c>
    </row>
    <row r="7571" spans="1:5" x14ac:dyDescent="0.4">
      <c r="A7571" t="s">
        <v>939</v>
      </c>
      <c r="B7571" t="s">
        <v>940</v>
      </c>
      <c r="C7571">
        <f>INDEX(Categories!C:C,MATCH(D7571,Categories!D:D,0))</f>
        <v>1</v>
      </c>
      <c r="D7571" s="88" t="s">
        <v>595</v>
      </c>
      <c r="E7571">
        <v>212892</v>
      </c>
    </row>
    <row r="7572" spans="1:5" x14ac:dyDescent="0.4">
      <c r="A7572" t="s">
        <v>939</v>
      </c>
      <c r="B7572" t="s">
        <v>940</v>
      </c>
      <c r="C7572">
        <f>INDEX(Categories!C:C,MATCH(D7572,Categories!D:D,0))</f>
        <v>2</v>
      </c>
      <c r="D7572" s="88" t="s">
        <v>597</v>
      </c>
      <c r="E7572">
        <v>0</v>
      </c>
    </row>
    <row r="7573" spans="1:5" x14ac:dyDescent="0.4">
      <c r="A7573" t="s">
        <v>939</v>
      </c>
      <c r="B7573" t="s">
        <v>940</v>
      </c>
      <c r="C7573">
        <f>INDEX(Categories!C:C,MATCH(D7573,Categories!D:D,0))</f>
        <v>3</v>
      </c>
      <c r="D7573" s="88" t="s">
        <v>30</v>
      </c>
      <c r="E7573">
        <v>0</v>
      </c>
    </row>
    <row r="7574" spans="1:5" x14ac:dyDescent="0.4">
      <c r="A7574" t="s">
        <v>939</v>
      </c>
      <c r="B7574" t="s">
        <v>940</v>
      </c>
      <c r="C7574">
        <f>INDEX(Categories!C:C,MATCH(D7574,Categories!D:D,0))</f>
        <v>4</v>
      </c>
      <c r="D7574" s="88" t="s">
        <v>31</v>
      </c>
      <c r="E7574">
        <v>213024</v>
      </c>
    </row>
    <row r="7575" spans="1:5" x14ac:dyDescent="0.4">
      <c r="A7575" t="s">
        <v>939</v>
      </c>
      <c r="B7575" t="s">
        <v>940</v>
      </c>
      <c r="C7575">
        <f>INDEX(Categories!C:C,MATCH(D7575,Categories!D:D,0))</f>
        <v>6</v>
      </c>
      <c r="D7575" s="88" t="s">
        <v>34</v>
      </c>
      <c r="E7575">
        <v>20000</v>
      </c>
    </row>
    <row r="7576" spans="1:5" x14ac:dyDescent="0.4">
      <c r="A7576" t="s">
        <v>939</v>
      </c>
      <c r="B7576" t="s">
        <v>940</v>
      </c>
      <c r="C7576">
        <f>INDEX(Categories!C:C,MATCH(D7576,Categories!D:D,0))</f>
        <v>7</v>
      </c>
      <c r="D7576" s="88" t="s">
        <v>35</v>
      </c>
      <c r="E7576">
        <v>400000</v>
      </c>
    </row>
    <row r="7577" spans="1:5" x14ac:dyDescent="0.4">
      <c r="A7577" t="s">
        <v>939</v>
      </c>
      <c r="B7577" t="s">
        <v>940</v>
      </c>
      <c r="C7577">
        <f>INDEX(Categories!C:C,MATCH(D7577,Categories!D:D,0))</f>
        <v>10</v>
      </c>
      <c r="D7577" s="88" t="s">
        <v>38</v>
      </c>
      <c r="E7577">
        <v>377993</v>
      </c>
    </row>
    <row r="7578" spans="1:5" x14ac:dyDescent="0.4">
      <c r="A7578" t="s">
        <v>939</v>
      </c>
      <c r="B7578" t="s">
        <v>940</v>
      </c>
      <c r="C7578">
        <f>INDEX(Categories!C:C,MATCH(D7578,Categories!D:D,0))</f>
        <v>15</v>
      </c>
      <c r="D7578" s="88" t="s">
        <v>42</v>
      </c>
      <c r="E7578">
        <v>0</v>
      </c>
    </row>
    <row r="7579" spans="1:5" x14ac:dyDescent="0.4">
      <c r="A7579" t="s">
        <v>939</v>
      </c>
      <c r="B7579" t="s">
        <v>940</v>
      </c>
      <c r="C7579">
        <f>INDEX(Categories!C:C,MATCH(D7579,Categories!D:D,0))</f>
        <v>16</v>
      </c>
      <c r="D7579" s="88" t="s">
        <v>45</v>
      </c>
      <c r="E7579">
        <v>288104</v>
      </c>
    </row>
    <row r="7580" spans="1:5" x14ac:dyDescent="0.4">
      <c r="A7580" t="s">
        <v>939</v>
      </c>
      <c r="B7580" t="s">
        <v>940</v>
      </c>
      <c r="C7580">
        <f>INDEX(Categories!C:C,MATCH(D7580,Categories!D:D,0))</f>
        <v>17</v>
      </c>
      <c r="D7580" s="88" t="s">
        <v>46</v>
      </c>
      <c r="E7580">
        <v>0</v>
      </c>
    </row>
    <row r="7581" spans="1:5" x14ac:dyDescent="0.4">
      <c r="A7581" t="s">
        <v>939</v>
      </c>
      <c r="B7581" t="s">
        <v>940</v>
      </c>
      <c r="C7581">
        <f>INDEX(Categories!C:C,MATCH(D7581,Categories!D:D,0))</f>
        <v>18</v>
      </c>
      <c r="D7581" s="88" t="s">
        <v>47</v>
      </c>
      <c r="E7581">
        <v>0</v>
      </c>
    </row>
    <row r="7582" spans="1:5" x14ac:dyDescent="0.4">
      <c r="A7582" t="s">
        <v>939</v>
      </c>
      <c r="B7582" t="s">
        <v>940</v>
      </c>
      <c r="C7582">
        <f>INDEX(Categories!C:C,MATCH(D7582,Categories!D:D,0))</f>
        <v>20</v>
      </c>
      <c r="D7582" s="88" t="s">
        <v>49</v>
      </c>
      <c r="E7582">
        <v>10000</v>
      </c>
    </row>
    <row r="7583" spans="1:5" x14ac:dyDescent="0.4">
      <c r="A7583" t="s">
        <v>939</v>
      </c>
      <c r="B7583" t="s">
        <v>940</v>
      </c>
      <c r="C7583">
        <f>INDEX(Categories!C:C,MATCH(D7583,Categories!D:D,0))</f>
        <v>21</v>
      </c>
      <c r="D7583" s="88" t="s">
        <v>50</v>
      </c>
      <c r="E7583">
        <v>0</v>
      </c>
    </row>
    <row r="7584" spans="1:5" x14ac:dyDescent="0.4">
      <c r="A7584" t="s">
        <v>939</v>
      </c>
      <c r="B7584" t="s">
        <v>940</v>
      </c>
      <c r="C7584">
        <f>INDEX(Categories!C:C,MATCH(D7584,Categories!D:D,0))</f>
        <v>22</v>
      </c>
      <c r="D7584" s="88" t="s">
        <v>51</v>
      </c>
      <c r="E7584">
        <v>100000</v>
      </c>
    </row>
    <row r="7585" spans="1:5" x14ac:dyDescent="0.4">
      <c r="A7585" t="s">
        <v>939</v>
      </c>
      <c r="B7585" t="s">
        <v>940</v>
      </c>
      <c r="C7585">
        <f>INDEX(Categories!C:C,MATCH(D7585,Categories!D:D,0))</f>
        <v>23</v>
      </c>
      <c r="D7585" s="88" t="s">
        <v>52</v>
      </c>
      <c r="E7585">
        <v>10000</v>
      </c>
    </row>
    <row r="7586" spans="1:5" x14ac:dyDescent="0.4">
      <c r="A7586" t="s">
        <v>939</v>
      </c>
      <c r="B7586" t="s">
        <v>940</v>
      </c>
      <c r="C7586">
        <f>INDEX(Categories!C:C,MATCH(D7586,Categories!D:D,0))</f>
        <v>24</v>
      </c>
      <c r="D7586" s="88" t="s">
        <v>53</v>
      </c>
      <c r="E7586">
        <v>20015</v>
      </c>
    </row>
    <row r="7587" spans="1:5" x14ac:dyDescent="0.4">
      <c r="A7587" t="s">
        <v>939</v>
      </c>
      <c r="B7587" t="s">
        <v>940</v>
      </c>
      <c r="C7587">
        <f>INDEX(Categories!C:C,MATCH(D7587,Categories!D:D,0))</f>
        <v>25</v>
      </c>
      <c r="D7587" s="88" t="s">
        <v>56</v>
      </c>
      <c r="E7587">
        <v>9100</v>
      </c>
    </row>
    <row r="7588" spans="1:5" x14ac:dyDescent="0.4">
      <c r="A7588" t="s">
        <v>939</v>
      </c>
      <c r="B7588" t="s">
        <v>940</v>
      </c>
      <c r="C7588">
        <f>INDEX(Categories!C:C,MATCH(D7588,Categories!D:D,0))</f>
        <v>5</v>
      </c>
      <c r="D7588" s="88" t="s">
        <v>32</v>
      </c>
      <c r="E7588">
        <v>403803</v>
      </c>
    </row>
    <row r="7589" spans="1:5" x14ac:dyDescent="0.4">
      <c r="A7589" t="s">
        <v>939</v>
      </c>
      <c r="B7589" t="s">
        <v>940</v>
      </c>
      <c r="C7589">
        <f>INDEX(Categories!C:C,MATCH(D7589,Categories!D:D,0))</f>
        <v>8</v>
      </c>
      <c r="D7589" s="88" t="s">
        <v>36</v>
      </c>
      <c r="E7589">
        <v>30000</v>
      </c>
    </row>
    <row r="7590" spans="1:5" x14ac:dyDescent="0.4">
      <c r="A7590" t="s">
        <v>939</v>
      </c>
      <c r="B7590" t="s">
        <v>940</v>
      </c>
      <c r="C7590">
        <f>INDEX(Categories!C:C,MATCH(D7590,Categories!D:D,0))</f>
        <v>9</v>
      </c>
      <c r="D7590" s="88" t="s">
        <v>37</v>
      </c>
      <c r="E7590">
        <v>140000</v>
      </c>
    </row>
    <row r="7591" spans="1:5" x14ac:dyDescent="0.4">
      <c r="A7591" t="s">
        <v>939</v>
      </c>
      <c r="B7591" t="s">
        <v>940</v>
      </c>
      <c r="C7591">
        <f>INDEX(Categories!C:C,MATCH(D7591,Categories!D:D,0))</f>
        <v>11</v>
      </c>
      <c r="D7591" s="88" t="s">
        <v>601</v>
      </c>
      <c r="E7591">
        <v>40000</v>
      </c>
    </row>
    <row r="7592" spans="1:5" x14ac:dyDescent="0.4">
      <c r="A7592" t="s">
        <v>939</v>
      </c>
      <c r="B7592" t="s">
        <v>940</v>
      </c>
      <c r="C7592">
        <f>INDEX(Categories!C:C,MATCH(D7592,Categories!D:D,0))</f>
        <v>12</v>
      </c>
      <c r="D7592" s="88" t="s">
        <v>602</v>
      </c>
      <c r="E7592">
        <v>15000</v>
      </c>
    </row>
    <row r="7593" spans="1:5" x14ac:dyDescent="0.4">
      <c r="A7593" t="s">
        <v>939</v>
      </c>
      <c r="B7593" t="s">
        <v>940</v>
      </c>
      <c r="C7593">
        <f>INDEX(Categories!C:C,MATCH(D7593,Categories!D:D,0))</f>
        <v>13</v>
      </c>
      <c r="D7593" s="88" t="s">
        <v>604</v>
      </c>
      <c r="E7593">
        <v>0</v>
      </c>
    </row>
    <row r="7594" spans="1:5" x14ac:dyDescent="0.4">
      <c r="A7594" t="s">
        <v>939</v>
      </c>
      <c r="B7594" t="s">
        <v>940</v>
      </c>
      <c r="C7594">
        <f>INDEX(Categories!C:C,MATCH(D7594,Categories!D:D,0))</f>
        <v>14</v>
      </c>
      <c r="D7594" s="88" t="s">
        <v>41</v>
      </c>
      <c r="E7594">
        <v>0</v>
      </c>
    </row>
    <row r="7595" spans="1:5" x14ac:dyDescent="0.4">
      <c r="A7595" t="s">
        <v>939</v>
      </c>
      <c r="B7595" t="s">
        <v>940</v>
      </c>
      <c r="C7595">
        <f>INDEX(Categories!C:C,MATCH(D7595,Categories!D:D,0))</f>
        <v>19</v>
      </c>
      <c r="D7595" s="88" t="s">
        <v>48</v>
      </c>
      <c r="E7595">
        <v>0</v>
      </c>
    </row>
    <row r="7596" spans="1:5" x14ac:dyDescent="0.4">
      <c r="A7596" t="s">
        <v>939</v>
      </c>
      <c r="B7596" t="s">
        <v>940</v>
      </c>
      <c r="C7596">
        <f>INDEX(Categories!C:C,MATCH(D7596,Categories!D:D,0))</f>
        <v>26</v>
      </c>
      <c r="D7596" s="88" t="s">
        <v>57</v>
      </c>
      <c r="E7596">
        <v>0</v>
      </c>
    </row>
    <row r="7597" spans="1:5" x14ac:dyDescent="0.4">
      <c r="A7597" t="s">
        <v>939</v>
      </c>
      <c r="B7597" t="s">
        <v>940</v>
      </c>
      <c r="C7597">
        <f>INDEX(Categories!C:C,MATCH(D7597,Categories!D:D,0))</f>
        <v>27</v>
      </c>
      <c r="D7597" s="88" t="s">
        <v>58</v>
      </c>
      <c r="E7597">
        <v>0</v>
      </c>
    </row>
    <row r="7598" spans="1:5" x14ac:dyDescent="0.4">
      <c r="A7598" t="s">
        <v>939</v>
      </c>
      <c r="B7598" t="s">
        <v>940</v>
      </c>
      <c r="C7598">
        <f>INDEX(Categories!C:C,MATCH(D7598,Categories!D:D,0))</f>
        <v>28</v>
      </c>
      <c r="D7598" s="88" t="s">
        <v>59</v>
      </c>
      <c r="E7598">
        <v>0</v>
      </c>
    </row>
    <row r="7599" spans="1:5" x14ac:dyDescent="0.4">
      <c r="A7599" t="s">
        <v>939</v>
      </c>
      <c r="B7599" t="s">
        <v>940</v>
      </c>
      <c r="C7599">
        <f>INDEX(Categories!C:C,MATCH(D7599,Categories!D:D,0))</f>
        <v>29</v>
      </c>
      <c r="D7599" s="88" t="s">
        <v>92</v>
      </c>
      <c r="E7599">
        <v>0</v>
      </c>
    </row>
    <row r="7600" spans="1:5" x14ac:dyDescent="0.4">
      <c r="A7600" t="s">
        <v>941</v>
      </c>
      <c r="B7600" t="s">
        <v>942</v>
      </c>
      <c r="C7600">
        <f>INDEX(Categories!C:C,MATCH(D7600,Categories!D:D,0))</f>
        <v>1</v>
      </c>
      <c r="D7600" s="88" t="s">
        <v>595</v>
      </c>
      <c r="E7600">
        <v>0</v>
      </c>
    </row>
    <row r="7601" spans="1:5" x14ac:dyDescent="0.4">
      <c r="A7601" t="s">
        <v>941</v>
      </c>
      <c r="B7601" t="s">
        <v>942</v>
      </c>
      <c r="C7601">
        <f>INDEX(Categories!C:C,MATCH(D7601,Categories!D:D,0))</f>
        <v>2</v>
      </c>
      <c r="D7601" s="88" t="s">
        <v>597</v>
      </c>
      <c r="E7601">
        <v>0</v>
      </c>
    </row>
    <row r="7602" spans="1:5" x14ac:dyDescent="0.4">
      <c r="A7602" t="s">
        <v>941</v>
      </c>
      <c r="B7602" t="s">
        <v>942</v>
      </c>
      <c r="C7602">
        <f>INDEX(Categories!C:C,MATCH(D7602,Categories!D:D,0))</f>
        <v>3</v>
      </c>
      <c r="D7602" s="88" t="s">
        <v>30</v>
      </c>
      <c r="E7602">
        <v>0</v>
      </c>
    </row>
    <row r="7603" spans="1:5" x14ac:dyDescent="0.4">
      <c r="A7603" t="s">
        <v>941</v>
      </c>
      <c r="B7603" t="s">
        <v>942</v>
      </c>
      <c r="C7603">
        <f>INDEX(Categories!C:C,MATCH(D7603,Categories!D:D,0))</f>
        <v>4</v>
      </c>
      <c r="D7603" s="88" t="s">
        <v>31</v>
      </c>
      <c r="E7603">
        <v>0</v>
      </c>
    </row>
    <row r="7604" spans="1:5" x14ac:dyDescent="0.4">
      <c r="A7604" t="s">
        <v>941</v>
      </c>
      <c r="B7604" t="s">
        <v>942</v>
      </c>
      <c r="C7604">
        <f>INDEX(Categories!C:C,MATCH(D7604,Categories!D:D,0))</f>
        <v>6</v>
      </c>
      <c r="D7604" s="88" t="s">
        <v>34</v>
      </c>
      <c r="E7604">
        <v>0</v>
      </c>
    </row>
    <row r="7605" spans="1:5" x14ac:dyDescent="0.4">
      <c r="A7605" t="s">
        <v>941</v>
      </c>
      <c r="B7605" t="s">
        <v>942</v>
      </c>
      <c r="C7605">
        <f>INDEX(Categories!C:C,MATCH(D7605,Categories!D:D,0))</f>
        <v>7</v>
      </c>
      <c r="D7605" s="88" t="s">
        <v>35</v>
      </c>
      <c r="E7605">
        <v>0</v>
      </c>
    </row>
    <row r="7606" spans="1:5" x14ac:dyDescent="0.4">
      <c r="A7606" t="s">
        <v>941</v>
      </c>
      <c r="B7606" t="s">
        <v>942</v>
      </c>
      <c r="C7606">
        <f>INDEX(Categories!C:C,MATCH(D7606,Categories!D:D,0))</f>
        <v>10</v>
      </c>
      <c r="D7606" s="88" t="s">
        <v>38</v>
      </c>
      <c r="E7606">
        <v>0</v>
      </c>
    </row>
    <row r="7607" spans="1:5" x14ac:dyDescent="0.4">
      <c r="A7607" t="s">
        <v>941</v>
      </c>
      <c r="B7607" t="s">
        <v>942</v>
      </c>
      <c r="C7607">
        <f>INDEX(Categories!C:C,MATCH(D7607,Categories!D:D,0))</f>
        <v>15</v>
      </c>
      <c r="D7607" s="88" t="s">
        <v>42</v>
      </c>
      <c r="E7607">
        <v>0</v>
      </c>
    </row>
    <row r="7608" spans="1:5" x14ac:dyDescent="0.4">
      <c r="A7608" t="s">
        <v>941</v>
      </c>
      <c r="B7608" t="s">
        <v>942</v>
      </c>
      <c r="C7608">
        <f>INDEX(Categories!C:C,MATCH(D7608,Categories!D:D,0))</f>
        <v>16</v>
      </c>
      <c r="D7608" s="88" t="s">
        <v>45</v>
      </c>
      <c r="E7608">
        <v>0</v>
      </c>
    </row>
    <row r="7609" spans="1:5" x14ac:dyDescent="0.4">
      <c r="A7609" t="s">
        <v>941</v>
      </c>
      <c r="B7609" t="s">
        <v>942</v>
      </c>
      <c r="C7609">
        <f>INDEX(Categories!C:C,MATCH(D7609,Categories!D:D,0))</f>
        <v>17</v>
      </c>
      <c r="D7609" s="88" t="s">
        <v>46</v>
      </c>
      <c r="E7609">
        <v>0</v>
      </c>
    </row>
    <row r="7610" spans="1:5" x14ac:dyDescent="0.4">
      <c r="A7610" t="s">
        <v>941</v>
      </c>
      <c r="B7610" t="s">
        <v>942</v>
      </c>
      <c r="C7610">
        <f>INDEX(Categories!C:C,MATCH(D7610,Categories!D:D,0))</f>
        <v>18</v>
      </c>
      <c r="D7610" s="88" t="s">
        <v>47</v>
      </c>
      <c r="E7610">
        <v>0</v>
      </c>
    </row>
    <row r="7611" spans="1:5" x14ac:dyDescent="0.4">
      <c r="A7611" t="s">
        <v>941</v>
      </c>
      <c r="B7611" t="s">
        <v>942</v>
      </c>
      <c r="C7611">
        <f>INDEX(Categories!C:C,MATCH(D7611,Categories!D:D,0))</f>
        <v>20</v>
      </c>
      <c r="D7611" s="88" t="s">
        <v>49</v>
      </c>
      <c r="E7611">
        <v>0</v>
      </c>
    </row>
    <row r="7612" spans="1:5" x14ac:dyDescent="0.4">
      <c r="A7612" t="s">
        <v>941</v>
      </c>
      <c r="B7612" t="s">
        <v>942</v>
      </c>
      <c r="C7612">
        <f>INDEX(Categories!C:C,MATCH(D7612,Categories!D:D,0))</f>
        <v>21</v>
      </c>
      <c r="D7612" s="88" t="s">
        <v>50</v>
      </c>
      <c r="E7612">
        <v>0</v>
      </c>
    </row>
    <row r="7613" spans="1:5" x14ac:dyDescent="0.4">
      <c r="A7613" t="s">
        <v>941</v>
      </c>
      <c r="B7613" t="s">
        <v>942</v>
      </c>
      <c r="C7613">
        <f>INDEX(Categories!C:C,MATCH(D7613,Categories!D:D,0))</f>
        <v>22</v>
      </c>
      <c r="D7613" s="88" t="s">
        <v>51</v>
      </c>
      <c r="E7613">
        <v>0</v>
      </c>
    </row>
    <row r="7614" spans="1:5" x14ac:dyDescent="0.4">
      <c r="A7614" t="s">
        <v>941</v>
      </c>
      <c r="B7614" t="s">
        <v>942</v>
      </c>
      <c r="C7614">
        <f>INDEX(Categories!C:C,MATCH(D7614,Categories!D:D,0))</f>
        <v>23</v>
      </c>
      <c r="D7614" s="88" t="s">
        <v>52</v>
      </c>
      <c r="E7614">
        <v>0</v>
      </c>
    </row>
    <row r="7615" spans="1:5" x14ac:dyDescent="0.4">
      <c r="A7615" t="s">
        <v>941</v>
      </c>
      <c r="B7615" t="s">
        <v>942</v>
      </c>
      <c r="C7615">
        <f>INDEX(Categories!C:C,MATCH(D7615,Categories!D:D,0))</f>
        <v>24</v>
      </c>
      <c r="D7615" s="88" t="s">
        <v>53</v>
      </c>
      <c r="E7615">
        <v>0</v>
      </c>
    </row>
    <row r="7616" spans="1:5" x14ac:dyDescent="0.4">
      <c r="A7616" t="s">
        <v>941</v>
      </c>
      <c r="B7616" t="s">
        <v>942</v>
      </c>
      <c r="C7616">
        <f>INDEX(Categories!C:C,MATCH(D7616,Categories!D:D,0))</f>
        <v>25</v>
      </c>
      <c r="D7616" s="88" t="s">
        <v>56</v>
      </c>
      <c r="E7616">
        <v>0</v>
      </c>
    </row>
    <row r="7617" spans="1:5" x14ac:dyDescent="0.4">
      <c r="A7617" t="s">
        <v>941</v>
      </c>
      <c r="B7617" t="s">
        <v>942</v>
      </c>
      <c r="C7617">
        <f>INDEX(Categories!C:C,MATCH(D7617,Categories!D:D,0))</f>
        <v>5</v>
      </c>
      <c r="D7617" s="88" t="s">
        <v>32</v>
      </c>
      <c r="E7617">
        <v>0</v>
      </c>
    </row>
    <row r="7618" spans="1:5" x14ac:dyDescent="0.4">
      <c r="A7618" t="s">
        <v>941</v>
      </c>
      <c r="B7618" t="s">
        <v>942</v>
      </c>
      <c r="C7618">
        <f>INDEX(Categories!C:C,MATCH(D7618,Categories!D:D,0))</f>
        <v>8</v>
      </c>
      <c r="D7618" s="88" t="s">
        <v>36</v>
      </c>
      <c r="E7618">
        <v>0</v>
      </c>
    </row>
    <row r="7619" spans="1:5" x14ac:dyDescent="0.4">
      <c r="A7619" t="s">
        <v>941</v>
      </c>
      <c r="B7619" t="s">
        <v>942</v>
      </c>
      <c r="C7619">
        <f>INDEX(Categories!C:C,MATCH(D7619,Categories!D:D,0))</f>
        <v>9</v>
      </c>
      <c r="D7619" s="88" t="s">
        <v>37</v>
      </c>
      <c r="E7619">
        <v>0</v>
      </c>
    </row>
    <row r="7620" spans="1:5" x14ac:dyDescent="0.4">
      <c r="A7620" t="s">
        <v>941</v>
      </c>
      <c r="B7620" t="s">
        <v>942</v>
      </c>
      <c r="C7620">
        <f>INDEX(Categories!C:C,MATCH(D7620,Categories!D:D,0))</f>
        <v>11</v>
      </c>
      <c r="D7620" s="88" t="s">
        <v>601</v>
      </c>
      <c r="E7620">
        <v>0</v>
      </c>
    </row>
    <row r="7621" spans="1:5" x14ac:dyDescent="0.4">
      <c r="A7621" t="s">
        <v>941</v>
      </c>
      <c r="B7621" t="s">
        <v>942</v>
      </c>
      <c r="C7621">
        <f>INDEX(Categories!C:C,MATCH(D7621,Categories!D:D,0))</f>
        <v>12</v>
      </c>
      <c r="D7621" s="88" t="s">
        <v>602</v>
      </c>
      <c r="E7621">
        <v>0</v>
      </c>
    </row>
    <row r="7622" spans="1:5" x14ac:dyDescent="0.4">
      <c r="A7622" t="s">
        <v>941</v>
      </c>
      <c r="B7622" t="s">
        <v>942</v>
      </c>
      <c r="C7622">
        <f>INDEX(Categories!C:C,MATCH(D7622,Categories!D:D,0))</f>
        <v>13</v>
      </c>
      <c r="D7622" s="88" t="s">
        <v>604</v>
      </c>
      <c r="E7622">
        <v>0</v>
      </c>
    </row>
    <row r="7623" spans="1:5" x14ac:dyDescent="0.4">
      <c r="A7623" t="s">
        <v>941</v>
      </c>
      <c r="B7623" t="s">
        <v>942</v>
      </c>
      <c r="C7623">
        <f>INDEX(Categories!C:C,MATCH(D7623,Categories!D:D,0))</f>
        <v>14</v>
      </c>
      <c r="D7623" s="88" t="s">
        <v>41</v>
      </c>
      <c r="E7623">
        <v>0</v>
      </c>
    </row>
    <row r="7624" spans="1:5" x14ac:dyDescent="0.4">
      <c r="A7624" t="s">
        <v>941</v>
      </c>
      <c r="B7624" t="s">
        <v>942</v>
      </c>
      <c r="C7624">
        <f>INDEX(Categories!C:C,MATCH(D7624,Categories!D:D,0))</f>
        <v>19</v>
      </c>
      <c r="D7624" s="88" t="s">
        <v>48</v>
      </c>
      <c r="E7624">
        <v>0</v>
      </c>
    </row>
    <row r="7625" spans="1:5" x14ac:dyDescent="0.4">
      <c r="A7625" t="s">
        <v>941</v>
      </c>
      <c r="B7625" t="s">
        <v>942</v>
      </c>
      <c r="C7625">
        <f>INDEX(Categories!C:C,MATCH(D7625,Categories!D:D,0))</f>
        <v>26</v>
      </c>
      <c r="D7625" s="88" t="s">
        <v>57</v>
      </c>
      <c r="E7625">
        <v>0</v>
      </c>
    </row>
    <row r="7626" spans="1:5" x14ac:dyDescent="0.4">
      <c r="A7626" t="s">
        <v>941</v>
      </c>
      <c r="B7626" t="s">
        <v>942</v>
      </c>
      <c r="C7626">
        <f>INDEX(Categories!C:C,MATCH(D7626,Categories!D:D,0))</f>
        <v>27</v>
      </c>
      <c r="D7626" s="88" t="s">
        <v>58</v>
      </c>
      <c r="E7626">
        <v>0</v>
      </c>
    </row>
    <row r="7627" spans="1:5" x14ac:dyDescent="0.4">
      <c r="A7627" t="s">
        <v>941</v>
      </c>
      <c r="B7627" t="s">
        <v>942</v>
      </c>
      <c r="C7627">
        <f>INDEX(Categories!C:C,MATCH(D7627,Categories!D:D,0))</f>
        <v>28</v>
      </c>
      <c r="D7627" s="88" t="s">
        <v>59</v>
      </c>
      <c r="E7627">
        <v>0</v>
      </c>
    </row>
    <row r="7628" spans="1:5" x14ac:dyDescent="0.4">
      <c r="A7628" t="s">
        <v>941</v>
      </c>
      <c r="B7628" t="s">
        <v>942</v>
      </c>
      <c r="C7628">
        <f>INDEX(Categories!C:C,MATCH(D7628,Categories!D:D,0))</f>
        <v>29</v>
      </c>
      <c r="D7628" s="88" t="s">
        <v>92</v>
      </c>
      <c r="E7628">
        <v>0</v>
      </c>
    </row>
    <row r="7629" spans="1:5" x14ac:dyDescent="0.4">
      <c r="A7629" t="s">
        <v>943</v>
      </c>
      <c r="B7629" t="s">
        <v>944</v>
      </c>
      <c r="C7629">
        <f>INDEX(Categories!C:C,MATCH(D7629,Categories!D:D,0))</f>
        <v>1</v>
      </c>
      <c r="D7629" s="88" t="s">
        <v>595</v>
      </c>
      <c r="E7629">
        <v>0</v>
      </c>
    </row>
    <row r="7630" spans="1:5" x14ac:dyDescent="0.4">
      <c r="A7630" t="s">
        <v>943</v>
      </c>
      <c r="B7630" t="s">
        <v>944</v>
      </c>
      <c r="C7630">
        <f>INDEX(Categories!C:C,MATCH(D7630,Categories!D:D,0))</f>
        <v>2</v>
      </c>
      <c r="D7630" s="88" t="s">
        <v>597</v>
      </c>
      <c r="E7630">
        <v>0</v>
      </c>
    </row>
    <row r="7631" spans="1:5" x14ac:dyDescent="0.4">
      <c r="A7631" t="s">
        <v>943</v>
      </c>
      <c r="B7631" t="s">
        <v>944</v>
      </c>
      <c r="C7631">
        <f>INDEX(Categories!C:C,MATCH(D7631,Categories!D:D,0))</f>
        <v>3</v>
      </c>
      <c r="D7631" s="88" t="s">
        <v>30</v>
      </c>
      <c r="E7631">
        <v>0</v>
      </c>
    </row>
    <row r="7632" spans="1:5" x14ac:dyDescent="0.4">
      <c r="A7632" t="s">
        <v>943</v>
      </c>
      <c r="B7632" t="s">
        <v>944</v>
      </c>
      <c r="C7632">
        <f>INDEX(Categories!C:C,MATCH(D7632,Categories!D:D,0))</f>
        <v>4</v>
      </c>
      <c r="D7632" s="88" t="s">
        <v>31</v>
      </c>
      <c r="E7632">
        <v>0</v>
      </c>
    </row>
    <row r="7633" spans="1:5" x14ac:dyDescent="0.4">
      <c r="A7633" t="s">
        <v>943</v>
      </c>
      <c r="B7633" t="s">
        <v>944</v>
      </c>
      <c r="C7633">
        <f>INDEX(Categories!C:C,MATCH(D7633,Categories!D:D,0))</f>
        <v>6</v>
      </c>
      <c r="D7633" s="88" t="s">
        <v>34</v>
      </c>
      <c r="E7633">
        <v>0</v>
      </c>
    </row>
    <row r="7634" spans="1:5" x14ac:dyDescent="0.4">
      <c r="A7634" t="s">
        <v>943</v>
      </c>
      <c r="B7634" t="s">
        <v>944</v>
      </c>
      <c r="C7634">
        <f>INDEX(Categories!C:C,MATCH(D7634,Categories!D:D,0))</f>
        <v>7</v>
      </c>
      <c r="D7634" s="88" t="s">
        <v>35</v>
      </c>
      <c r="E7634">
        <v>0</v>
      </c>
    </row>
    <row r="7635" spans="1:5" x14ac:dyDescent="0.4">
      <c r="A7635" t="s">
        <v>943</v>
      </c>
      <c r="B7635" t="s">
        <v>944</v>
      </c>
      <c r="C7635">
        <f>INDEX(Categories!C:C,MATCH(D7635,Categories!D:D,0))</f>
        <v>10</v>
      </c>
      <c r="D7635" s="88" t="s">
        <v>38</v>
      </c>
      <c r="E7635">
        <v>0</v>
      </c>
    </row>
    <row r="7636" spans="1:5" x14ac:dyDescent="0.4">
      <c r="A7636" t="s">
        <v>943</v>
      </c>
      <c r="B7636" t="s">
        <v>944</v>
      </c>
      <c r="C7636">
        <f>INDEX(Categories!C:C,MATCH(D7636,Categories!D:D,0))</f>
        <v>15</v>
      </c>
      <c r="D7636" s="88" t="s">
        <v>42</v>
      </c>
      <c r="E7636">
        <v>0</v>
      </c>
    </row>
    <row r="7637" spans="1:5" x14ac:dyDescent="0.4">
      <c r="A7637" t="s">
        <v>943</v>
      </c>
      <c r="B7637" t="s">
        <v>944</v>
      </c>
      <c r="C7637">
        <f>INDEX(Categories!C:C,MATCH(D7637,Categories!D:D,0))</f>
        <v>16</v>
      </c>
      <c r="D7637" s="88" t="s">
        <v>45</v>
      </c>
      <c r="E7637">
        <v>0</v>
      </c>
    </row>
    <row r="7638" spans="1:5" x14ac:dyDescent="0.4">
      <c r="A7638" t="s">
        <v>943</v>
      </c>
      <c r="B7638" t="s">
        <v>944</v>
      </c>
      <c r="C7638">
        <f>INDEX(Categories!C:C,MATCH(D7638,Categories!D:D,0))</f>
        <v>17</v>
      </c>
      <c r="D7638" s="88" t="s">
        <v>46</v>
      </c>
      <c r="E7638">
        <v>0</v>
      </c>
    </row>
    <row r="7639" spans="1:5" x14ac:dyDescent="0.4">
      <c r="A7639" t="s">
        <v>943</v>
      </c>
      <c r="B7639" t="s">
        <v>944</v>
      </c>
      <c r="C7639">
        <f>INDEX(Categories!C:C,MATCH(D7639,Categories!D:D,0))</f>
        <v>18</v>
      </c>
      <c r="D7639" s="88" t="s">
        <v>47</v>
      </c>
      <c r="E7639">
        <v>0</v>
      </c>
    </row>
    <row r="7640" spans="1:5" x14ac:dyDescent="0.4">
      <c r="A7640" t="s">
        <v>943</v>
      </c>
      <c r="B7640" t="s">
        <v>944</v>
      </c>
      <c r="C7640">
        <f>INDEX(Categories!C:C,MATCH(D7640,Categories!D:D,0))</f>
        <v>20</v>
      </c>
      <c r="D7640" s="88" t="s">
        <v>49</v>
      </c>
      <c r="E7640">
        <v>0</v>
      </c>
    </row>
    <row r="7641" spans="1:5" x14ac:dyDescent="0.4">
      <c r="A7641" t="s">
        <v>943</v>
      </c>
      <c r="B7641" t="s">
        <v>944</v>
      </c>
      <c r="C7641">
        <f>INDEX(Categories!C:C,MATCH(D7641,Categories!D:D,0))</f>
        <v>21</v>
      </c>
      <c r="D7641" s="88" t="s">
        <v>50</v>
      </c>
      <c r="E7641">
        <v>0</v>
      </c>
    </row>
    <row r="7642" spans="1:5" x14ac:dyDescent="0.4">
      <c r="A7642" t="s">
        <v>943</v>
      </c>
      <c r="B7642" t="s">
        <v>944</v>
      </c>
      <c r="C7642">
        <f>INDEX(Categories!C:C,MATCH(D7642,Categories!D:D,0))</f>
        <v>22</v>
      </c>
      <c r="D7642" s="88" t="s">
        <v>51</v>
      </c>
      <c r="E7642">
        <v>0</v>
      </c>
    </row>
    <row r="7643" spans="1:5" x14ac:dyDescent="0.4">
      <c r="A7643" t="s">
        <v>943</v>
      </c>
      <c r="B7643" t="s">
        <v>944</v>
      </c>
      <c r="C7643">
        <f>INDEX(Categories!C:C,MATCH(D7643,Categories!D:D,0))</f>
        <v>23</v>
      </c>
      <c r="D7643" s="88" t="s">
        <v>52</v>
      </c>
      <c r="E7643">
        <v>0</v>
      </c>
    </row>
    <row r="7644" spans="1:5" x14ac:dyDescent="0.4">
      <c r="A7644" t="s">
        <v>943</v>
      </c>
      <c r="B7644" t="s">
        <v>944</v>
      </c>
      <c r="C7644">
        <f>INDEX(Categories!C:C,MATCH(D7644,Categories!D:D,0))</f>
        <v>24</v>
      </c>
      <c r="D7644" s="88" t="s">
        <v>53</v>
      </c>
      <c r="E7644">
        <v>0</v>
      </c>
    </row>
    <row r="7645" spans="1:5" x14ac:dyDescent="0.4">
      <c r="A7645" t="s">
        <v>943</v>
      </c>
      <c r="B7645" t="s">
        <v>944</v>
      </c>
      <c r="C7645">
        <f>INDEX(Categories!C:C,MATCH(D7645,Categories!D:D,0))</f>
        <v>25</v>
      </c>
      <c r="D7645" s="88" t="s">
        <v>56</v>
      </c>
      <c r="E7645">
        <v>0</v>
      </c>
    </row>
    <row r="7646" spans="1:5" x14ac:dyDescent="0.4">
      <c r="A7646" t="s">
        <v>943</v>
      </c>
      <c r="B7646" t="s">
        <v>944</v>
      </c>
      <c r="C7646">
        <f>INDEX(Categories!C:C,MATCH(D7646,Categories!D:D,0))</f>
        <v>5</v>
      </c>
      <c r="D7646" s="88" t="s">
        <v>32</v>
      </c>
      <c r="E7646">
        <v>0</v>
      </c>
    </row>
    <row r="7647" spans="1:5" x14ac:dyDescent="0.4">
      <c r="A7647" t="s">
        <v>943</v>
      </c>
      <c r="B7647" t="s">
        <v>944</v>
      </c>
      <c r="C7647">
        <f>INDEX(Categories!C:C,MATCH(D7647,Categories!D:D,0))</f>
        <v>8</v>
      </c>
      <c r="D7647" s="88" t="s">
        <v>36</v>
      </c>
      <c r="E7647">
        <v>0</v>
      </c>
    </row>
    <row r="7648" spans="1:5" x14ac:dyDescent="0.4">
      <c r="A7648" t="s">
        <v>943</v>
      </c>
      <c r="B7648" t="s">
        <v>944</v>
      </c>
      <c r="C7648">
        <f>INDEX(Categories!C:C,MATCH(D7648,Categories!D:D,0))</f>
        <v>9</v>
      </c>
      <c r="D7648" s="88" t="s">
        <v>37</v>
      </c>
      <c r="E7648">
        <v>0</v>
      </c>
    </row>
    <row r="7649" spans="1:5" x14ac:dyDescent="0.4">
      <c r="A7649" t="s">
        <v>943</v>
      </c>
      <c r="B7649" t="s">
        <v>944</v>
      </c>
      <c r="C7649">
        <f>INDEX(Categories!C:C,MATCH(D7649,Categories!D:D,0))</f>
        <v>11</v>
      </c>
      <c r="D7649" s="88" t="s">
        <v>601</v>
      </c>
      <c r="E7649">
        <v>0</v>
      </c>
    </row>
    <row r="7650" spans="1:5" x14ac:dyDescent="0.4">
      <c r="A7650" t="s">
        <v>943</v>
      </c>
      <c r="B7650" t="s">
        <v>944</v>
      </c>
      <c r="C7650">
        <f>INDEX(Categories!C:C,MATCH(D7650,Categories!D:D,0))</f>
        <v>12</v>
      </c>
      <c r="D7650" s="88" t="s">
        <v>602</v>
      </c>
      <c r="E7650">
        <v>0</v>
      </c>
    </row>
    <row r="7651" spans="1:5" x14ac:dyDescent="0.4">
      <c r="A7651" t="s">
        <v>943</v>
      </c>
      <c r="B7651" t="s">
        <v>944</v>
      </c>
      <c r="C7651">
        <f>INDEX(Categories!C:C,MATCH(D7651,Categories!D:D,0))</f>
        <v>13</v>
      </c>
      <c r="D7651" s="88" t="s">
        <v>604</v>
      </c>
      <c r="E7651">
        <v>0</v>
      </c>
    </row>
    <row r="7652" spans="1:5" x14ac:dyDescent="0.4">
      <c r="A7652" t="s">
        <v>943</v>
      </c>
      <c r="B7652" t="s">
        <v>944</v>
      </c>
      <c r="C7652">
        <f>INDEX(Categories!C:C,MATCH(D7652,Categories!D:D,0))</f>
        <v>14</v>
      </c>
      <c r="D7652" s="88" t="s">
        <v>41</v>
      </c>
      <c r="E7652">
        <v>0</v>
      </c>
    </row>
    <row r="7653" spans="1:5" x14ac:dyDescent="0.4">
      <c r="A7653" t="s">
        <v>943</v>
      </c>
      <c r="B7653" t="s">
        <v>944</v>
      </c>
      <c r="C7653">
        <f>INDEX(Categories!C:C,MATCH(D7653,Categories!D:D,0))</f>
        <v>19</v>
      </c>
      <c r="D7653" s="88" t="s">
        <v>48</v>
      </c>
      <c r="E7653">
        <v>0</v>
      </c>
    </row>
    <row r="7654" spans="1:5" x14ac:dyDescent="0.4">
      <c r="A7654" t="s">
        <v>943</v>
      </c>
      <c r="B7654" t="s">
        <v>944</v>
      </c>
      <c r="C7654">
        <f>INDEX(Categories!C:C,MATCH(D7654,Categories!D:D,0))</f>
        <v>26</v>
      </c>
      <c r="D7654" s="88" t="s">
        <v>57</v>
      </c>
      <c r="E7654">
        <v>0</v>
      </c>
    </row>
    <row r="7655" spans="1:5" x14ac:dyDescent="0.4">
      <c r="A7655" t="s">
        <v>943</v>
      </c>
      <c r="B7655" t="s">
        <v>944</v>
      </c>
      <c r="C7655">
        <f>INDEX(Categories!C:C,MATCH(D7655,Categories!D:D,0))</f>
        <v>27</v>
      </c>
      <c r="D7655" s="88" t="s">
        <v>58</v>
      </c>
      <c r="E7655">
        <v>0</v>
      </c>
    </row>
    <row r="7656" spans="1:5" x14ac:dyDescent="0.4">
      <c r="A7656" t="s">
        <v>943</v>
      </c>
      <c r="B7656" t="s">
        <v>944</v>
      </c>
      <c r="C7656">
        <f>INDEX(Categories!C:C,MATCH(D7656,Categories!D:D,0))</f>
        <v>28</v>
      </c>
      <c r="D7656" s="88" t="s">
        <v>59</v>
      </c>
      <c r="E7656">
        <v>0</v>
      </c>
    </row>
    <row r="7657" spans="1:5" x14ac:dyDescent="0.4">
      <c r="A7657" t="s">
        <v>943</v>
      </c>
      <c r="B7657" t="s">
        <v>944</v>
      </c>
      <c r="C7657">
        <f>INDEX(Categories!C:C,MATCH(D7657,Categories!D:D,0))</f>
        <v>29</v>
      </c>
      <c r="D7657" s="88" t="s">
        <v>92</v>
      </c>
      <c r="E7657">
        <v>0</v>
      </c>
    </row>
    <row r="7658" spans="1:5" x14ac:dyDescent="0.4">
      <c r="A7658" t="s">
        <v>945</v>
      </c>
      <c r="B7658" t="s">
        <v>946</v>
      </c>
      <c r="C7658">
        <f>INDEX(Categories!C:C,MATCH(D7658,Categories!D:D,0))</f>
        <v>1</v>
      </c>
      <c r="D7658" s="88" t="s">
        <v>595</v>
      </c>
      <c r="E7658">
        <v>20000</v>
      </c>
    </row>
    <row r="7659" spans="1:5" x14ac:dyDescent="0.4">
      <c r="A7659" t="s">
        <v>945</v>
      </c>
      <c r="B7659" t="s">
        <v>946</v>
      </c>
      <c r="C7659">
        <f>INDEX(Categories!C:C,MATCH(D7659,Categories!D:D,0))</f>
        <v>2</v>
      </c>
      <c r="D7659" s="88" t="s">
        <v>597</v>
      </c>
      <c r="E7659">
        <v>10000</v>
      </c>
    </row>
    <row r="7660" spans="1:5" x14ac:dyDescent="0.4">
      <c r="A7660" t="s">
        <v>945</v>
      </c>
      <c r="B7660" t="s">
        <v>946</v>
      </c>
      <c r="C7660">
        <f>INDEX(Categories!C:C,MATCH(D7660,Categories!D:D,0))</f>
        <v>3</v>
      </c>
      <c r="D7660" s="88" t="s">
        <v>30</v>
      </c>
      <c r="E7660">
        <v>5000</v>
      </c>
    </row>
    <row r="7661" spans="1:5" x14ac:dyDescent="0.4">
      <c r="A7661" t="s">
        <v>945</v>
      </c>
      <c r="B7661" t="s">
        <v>946</v>
      </c>
      <c r="C7661">
        <f>INDEX(Categories!C:C,MATCH(D7661,Categories!D:D,0))</f>
        <v>4</v>
      </c>
      <c r="D7661" s="88" t="s">
        <v>31</v>
      </c>
      <c r="E7661">
        <v>0</v>
      </c>
    </row>
    <row r="7662" spans="1:5" x14ac:dyDescent="0.4">
      <c r="A7662" t="s">
        <v>945</v>
      </c>
      <c r="B7662" t="s">
        <v>946</v>
      </c>
      <c r="C7662">
        <f>INDEX(Categories!C:C,MATCH(D7662,Categories!D:D,0))</f>
        <v>6</v>
      </c>
      <c r="D7662" s="88" t="s">
        <v>34</v>
      </c>
      <c r="E7662">
        <v>2500</v>
      </c>
    </row>
    <row r="7663" spans="1:5" x14ac:dyDescent="0.4">
      <c r="A7663" t="s">
        <v>945</v>
      </c>
      <c r="B7663" t="s">
        <v>946</v>
      </c>
      <c r="C7663">
        <f>INDEX(Categories!C:C,MATCH(D7663,Categories!D:D,0))</f>
        <v>7</v>
      </c>
      <c r="D7663" s="88" t="s">
        <v>35</v>
      </c>
      <c r="E7663">
        <v>20000</v>
      </c>
    </row>
    <row r="7664" spans="1:5" x14ac:dyDescent="0.4">
      <c r="A7664" t="s">
        <v>945</v>
      </c>
      <c r="B7664" t="s">
        <v>946</v>
      </c>
      <c r="C7664">
        <f>INDEX(Categories!C:C,MATCH(D7664,Categories!D:D,0))</f>
        <v>10</v>
      </c>
      <c r="D7664" s="88" t="s">
        <v>38</v>
      </c>
      <c r="E7664">
        <v>25000</v>
      </c>
    </row>
    <row r="7665" spans="1:5" x14ac:dyDescent="0.4">
      <c r="A7665" t="s">
        <v>945</v>
      </c>
      <c r="B7665" t="s">
        <v>946</v>
      </c>
      <c r="C7665">
        <f>INDEX(Categories!C:C,MATCH(D7665,Categories!D:D,0))</f>
        <v>15</v>
      </c>
      <c r="D7665" s="88" t="s">
        <v>42</v>
      </c>
      <c r="E7665">
        <v>6000</v>
      </c>
    </row>
    <row r="7666" spans="1:5" x14ac:dyDescent="0.4">
      <c r="A7666" t="s">
        <v>945</v>
      </c>
      <c r="B7666" t="s">
        <v>946</v>
      </c>
      <c r="C7666">
        <f>INDEX(Categories!C:C,MATCH(D7666,Categories!D:D,0))</f>
        <v>16</v>
      </c>
      <c r="D7666" s="88" t="s">
        <v>45</v>
      </c>
      <c r="E7666">
        <v>0</v>
      </c>
    </row>
    <row r="7667" spans="1:5" x14ac:dyDescent="0.4">
      <c r="A7667" t="s">
        <v>945</v>
      </c>
      <c r="B7667" t="s">
        <v>946</v>
      </c>
      <c r="C7667">
        <f>INDEX(Categories!C:C,MATCH(D7667,Categories!D:D,0))</f>
        <v>17</v>
      </c>
      <c r="D7667" s="88" t="s">
        <v>46</v>
      </c>
      <c r="E7667">
        <v>0</v>
      </c>
    </row>
    <row r="7668" spans="1:5" x14ac:dyDescent="0.4">
      <c r="A7668" t="s">
        <v>945</v>
      </c>
      <c r="B7668" t="s">
        <v>946</v>
      </c>
      <c r="C7668">
        <f>INDEX(Categories!C:C,MATCH(D7668,Categories!D:D,0))</f>
        <v>18</v>
      </c>
      <c r="D7668" s="88" t="s">
        <v>47</v>
      </c>
      <c r="E7668">
        <v>0</v>
      </c>
    </row>
    <row r="7669" spans="1:5" x14ac:dyDescent="0.4">
      <c r="A7669" t="s">
        <v>945</v>
      </c>
      <c r="B7669" t="s">
        <v>946</v>
      </c>
      <c r="C7669">
        <f>INDEX(Categories!C:C,MATCH(D7669,Categories!D:D,0))</f>
        <v>20</v>
      </c>
      <c r="D7669" s="88" t="s">
        <v>49</v>
      </c>
      <c r="E7669">
        <v>2500</v>
      </c>
    </row>
    <row r="7670" spans="1:5" x14ac:dyDescent="0.4">
      <c r="A7670" t="s">
        <v>945</v>
      </c>
      <c r="B7670" t="s">
        <v>946</v>
      </c>
      <c r="C7670">
        <f>INDEX(Categories!C:C,MATCH(D7670,Categories!D:D,0))</f>
        <v>21</v>
      </c>
      <c r="D7670" s="88" t="s">
        <v>50</v>
      </c>
      <c r="E7670">
        <v>0</v>
      </c>
    </row>
    <row r="7671" spans="1:5" x14ac:dyDescent="0.4">
      <c r="A7671" t="s">
        <v>945</v>
      </c>
      <c r="B7671" t="s">
        <v>946</v>
      </c>
      <c r="C7671">
        <f>INDEX(Categories!C:C,MATCH(D7671,Categories!D:D,0))</f>
        <v>22</v>
      </c>
      <c r="D7671" s="88" t="s">
        <v>51</v>
      </c>
      <c r="E7671">
        <v>0</v>
      </c>
    </row>
    <row r="7672" spans="1:5" x14ac:dyDescent="0.4">
      <c r="A7672" t="s">
        <v>945</v>
      </c>
      <c r="B7672" t="s">
        <v>946</v>
      </c>
      <c r="C7672">
        <f>INDEX(Categories!C:C,MATCH(D7672,Categories!D:D,0))</f>
        <v>23</v>
      </c>
      <c r="D7672" s="88" t="s">
        <v>52</v>
      </c>
      <c r="E7672">
        <v>0</v>
      </c>
    </row>
    <row r="7673" spans="1:5" x14ac:dyDescent="0.4">
      <c r="A7673" t="s">
        <v>945</v>
      </c>
      <c r="B7673" t="s">
        <v>946</v>
      </c>
      <c r="C7673">
        <f>INDEX(Categories!C:C,MATCH(D7673,Categories!D:D,0))</f>
        <v>24</v>
      </c>
      <c r="D7673" s="88" t="s">
        <v>53</v>
      </c>
      <c r="E7673">
        <v>0</v>
      </c>
    </row>
    <row r="7674" spans="1:5" x14ac:dyDescent="0.4">
      <c r="A7674" t="s">
        <v>945</v>
      </c>
      <c r="B7674" t="s">
        <v>946</v>
      </c>
      <c r="C7674">
        <f>INDEX(Categories!C:C,MATCH(D7674,Categories!D:D,0))</f>
        <v>25</v>
      </c>
      <c r="D7674" s="88" t="s">
        <v>56</v>
      </c>
      <c r="E7674">
        <v>2500</v>
      </c>
    </row>
    <row r="7675" spans="1:5" x14ac:dyDescent="0.4">
      <c r="A7675" t="s">
        <v>945</v>
      </c>
      <c r="B7675" t="s">
        <v>946</v>
      </c>
      <c r="C7675">
        <f>INDEX(Categories!C:C,MATCH(D7675,Categories!D:D,0))</f>
        <v>5</v>
      </c>
      <c r="D7675" s="88" t="s">
        <v>32</v>
      </c>
      <c r="E7675">
        <v>3500</v>
      </c>
    </row>
    <row r="7676" spans="1:5" x14ac:dyDescent="0.4">
      <c r="A7676" t="s">
        <v>945</v>
      </c>
      <c r="B7676" t="s">
        <v>946</v>
      </c>
      <c r="C7676">
        <f>INDEX(Categories!C:C,MATCH(D7676,Categories!D:D,0))</f>
        <v>8</v>
      </c>
      <c r="D7676" s="88" t="s">
        <v>36</v>
      </c>
      <c r="E7676">
        <v>0</v>
      </c>
    </row>
    <row r="7677" spans="1:5" x14ac:dyDescent="0.4">
      <c r="A7677" t="s">
        <v>945</v>
      </c>
      <c r="B7677" t="s">
        <v>946</v>
      </c>
      <c r="C7677">
        <f>INDEX(Categories!C:C,MATCH(D7677,Categories!D:D,0))</f>
        <v>9</v>
      </c>
      <c r="D7677" s="88" t="s">
        <v>37</v>
      </c>
      <c r="E7677">
        <v>1000</v>
      </c>
    </row>
    <row r="7678" spans="1:5" x14ac:dyDescent="0.4">
      <c r="A7678" t="s">
        <v>945</v>
      </c>
      <c r="B7678" t="s">
        <v>946</v>
      </c>
      <c r="C7678">
        <f>INDEX(Categories!C:C,MATCH(D7678,Categories!D:D,0))</f>
        <v>11</v>
      </c>
      <c r="D7678" s="88" t="s">
        <v>601</v>
      </c>
      <c r="E7678">
        <v>10000</v>
      </c>
    </row>
    <row r="7679" spans="1:5" x14ac:dyDescent="0.4">
      <c r="A7679" t="s">
        <v>945</v>
      </c>
      <c r="B7679" t="s">
        <v>946</v>
      </c>
      <c r="C7679">
        <f>INDEX(Categories!C:C,MATCH(D7679,Categories!D:D,0))</f>
        <v>12</v>
      </c>
      <c r="D7679" s="88" t="s">
        <v>602</v>
      </c>
      <c r="E7679">
        <v>10000</v>
      </c>
    </row>
    <row r="7680" spans="1:5" x14ac:dyDescent="0.4">
      <c r="A7680" t="s">
        <v>945</v>
      </c>
      <c r="B7680" t="s">
        <v>946</v>
      </c>
      <c r="C7680">
        <f>INDEX(Categories!C:C,MATCH(D7680,Categories!D:D,0))</f>
        <v>13</v>
      </c>
      <c r="D7680" s="88" t="s">
        <v>604</v>
      </c>
      <c r="E7680">
        <v>10000</v>
      </c>
    </row>
    <row r="7681" spans="1:5" x14ac:dyDescent="0.4">
      <c r="A7681" t="s">
        <v>945</v>
      </c>
      <c r="B7681" t="s">
        <v>946</v>
      </c>
      <c r="C7681">
        <f>INDEX(Categories!C:C,MATCH(D7681,Categories!D:D,0))</f>
        <v>14</v>
      </c>
      <c r="D7681" s="88" t="s">
        <v>41</v>
      </c>
      <c r="E7681">
        <v>0</v>
      </c>
    </row>
    <row r="7682" spans="1:5" x14ac:dyDescent="0.4">
      <c r="A7682" t="s">
        <v>945</v>
      </c>
      <c r="B7682" t="s">
        <v>946</v>
      </c>
      <c r="C7682">
        <f>INDEX(Categories!C:C,MATCH(D7682,Categories!D:D,0))</f>
        <v>19</v>
      </c>
      <c r="D7682" s="88" t="s">
        <v>48</v>
      </c>
      <c r="E7682">
        <v>2500</v>
      </c>
    </row>
    <row r="7683" spans="1:5" x14ac:dyDescent="0.4">
      <c r="A7683" t="s">
        <v>945</v>
      </c>
      <c r="B7683" t="s">
        <v>946</v>
      </c>
      <c r="C7683">
        <f>INDEX(Categories!C:C,MATCH(D7683,Categories!D:D,0))</f>
        <v>26</v>
      </c>
      <c r="D7683" s="88" t="s">
        <v>57</v>
      </c>
      <c r="E7683">
        <v>2500</v>
      </c>
    </row>
    <row r="7684" spans="1:5" x14ac:dyDescent="0.4">
      <c r="A7684" t="s">
        <v>945</v>
      </c>
      <c r="B7684" t="s">
        <v>946</v>
      </c>
      <c r="C7684">
        <f>INDEX(Categories!C:C,MATCH(D7684,Categories!D:D,0))</f>
        <v>27</v>
      </c>
      <c r="D7684" s="88" t="s">
        <v>58</v>
      </c>
      <c r="E7684">
        <v>0</v>
      </c>
    </row>
    <row r="7685" spans="1:5" x14ac:dyDescent="0.4">
      <c r="A7685" t="s">
        <v>945</v>
      </c>
      <c r="B7685" t="s">
        <v>946</v>
      </c>
      <c r="C7685">
        <f>INDEX(Categories!C:C,MATCH(D7685,Categories!D:D,0))</f>
        <v>28</v>
      </c>
      <c r="D7685" s="88" t="s">
        <v>59</v>
      </c>
      <c r="E7685">
        <v>1000</v>
      </c>
    </row>
    <row r="7686" spans="1:5" x14ac:dyDescent="0.4">
      <c r="A7686" t="s">
        <v>945</v>
      </c>
      <c r="B7686" t="s">
        <v>946</v>
      </c>
      <c r="C7686">
        <f>INDEX(Categories!C:C,MATCH(D7686,Categories!D:D,0))</f>
        <v>29</v>
      </c>
      <c r="D7686" s="88" t="s">
        <v>92</v>
      </c>
      <c r="E7686">
        <v>0</v>
      </c>
    </row>
    <row r="7687" spans="1:5" x14ac:dyDescent="0.4">
      <c r="A7687" t="s">
        <v>947</v>
      </c>
      <c r="B7687" t="s">
        <v>948</v>
      </c>
      <c r="C7687">
        <f>INDEX(Categories!C:C,MATCH(D7687,Categories!D:D,0))</f>
        <v>1</v>
      </c>
      <c r="D7687" s="88" t="s">
        <v>595</v>
      </c>
      <c r="E7687">
        <v>41990</v>
      </c>
    </row>
    <row r="7688" spans="1:5" x14ac:dyDescent="0.4">
      <c r="A7688" t="s">
        <v>947</v>
      </c>
      <c r="B7688" t="s">
        <v>948</v>
      </c>
      <c r="C7688">
        <f>INDEX(Categories!C:C,MATCH(D7688,Categories!D:D,0))</f>
        <v>2</v>
      </c>
      <c r="D7688" s="88" t="s">
        <v>597</v>
      </c>
      <c r="E7688">
        <v>0</v>
      </c>
    </row>
    <row r="7689" spans="1:5" x14ac:dyDescent="0.4">
      <c r="A7689" t="s">
        <v>947</v>
      </c>
      <c r="B7689" t="s">
        <v>948</v>
      </c>
      <c r="C7689">
        <f>INDEX(Categories!C:C,MATCH(D7689,Categories!D:D,0))</f>
        <v>3</v>
      </c>
      <c r="D7689" s="88" t="s">
        <v>30</v>
      </c>
      <c r="E7689">
        <v>0</v>
      </c>
    </row>
    <row r="7690" spans="1:5" x14ac:dyDescent="0.4">
      <c r="A7690" t="s">
        <v>947</v>
      </c>
      <c r="B7690" t="s">
        <v>948</v>
      </c>
      <c r="C7690">
        <f>INDEX(Categories!C:C,MATCH(D7690,Categories!D:D,0))</f>
        <v>4</v>
      </c>
      <c r="D7690" s="88" t="s">
        <v>31</v>
      </c>
      <c r="E7690">
        <v>0</v>
      </c>
    </row>
    <row r="7691" spans="1:5" x14ac:dyDescent="0.4">
      <c r="A7691" t="s">
        <v>947</v>
      </c>
      <c r="B7691" t="s">
        <v>948</v>
      </c>
      <c r="C7691">
        <f>INDEX(Categories!C:C,MATCH(D7691,Categories!D:D,0))</f>
        <v>6</v>
      </c>
      <c r="D7691" s="88" t="s">
        <v>34</v>
      </c>
      <c r="E7691">
        <v>7866</v>
      </c>
    </row>
    <row r="7692" spans="1:5" x14ac:dyDescent="0.4">
      <c r="A7692" t="s">
        <v>947</v>
      </c>
      <c r="B7692" t="s">
        <v>948</v>
      </c>
      <c r="C7692">
        <f>INDEX(Categories!C:C,MATCH(D7692,Categories!D:D,0))</f>
        <v>7</v>
      </c>
      <c r="D7692" s="88" t="s">
        <v>35</v>
      </c>
      <c r="E7692">
        <v>66137</v>
      </c>
    </row>
    <row r="7693" spans="1:5" x14ac:dyDescent="0.4">
      <c r="A7693" t="s">
        <v>947</v>
      </c>
      <c r="B7693" t="s">
        <v>948</v>
      </c>
      <c r="C7693">
        <f>INDEX(Categories!C:C,MATCH(D7693,Categories!D:D,0))</f>
        <v>10</v>
      </c>
      <c r="D7693" s="88" t="s">
        <v>38</v>
      </c>
      <c r="E7693">
        <v>26185</v>
      </c>
    </row>
    <row r="7694" spans="1:5" x14ac:dyDescent="0.4">
      <c r="A7694" t="s">
        <v>947</v>
      </c>
      <c r="B7694" t="s">
        <v>948</v>
      </c>
      <c r="C7694">
        <f>INDEX(Categories!C:C,MATCH(D7694,Categories!D:D,0))</f>
        <v>15</v>
      </c>
      <c r="D7694" s="88" t="s">
        <v>42</v>
      </c>
      <c r="E7694">
        <v>26718</v>
      </c>
    </row>
    <row r="7695" spans="1:5" x14ac:dyDescent="0.4">
      <c r="A7695" t="s">
        <v>947</v>
      </c>
      <c r="B7695" t="s">
        <v>948</v>
      </c>
      <c r="C7695">
        <f>INDEX(Categories!C:C,MATCH(D7695,Categories!D:D,0))</f>
        <v>16</v>
      </c>
      <c r="D7695" s="88" t="s">
        <v>45</v>
      </c>
      <c r="E7695">
        <v>21656</v>
      </c>
    </row>
    <row r="7696" spans="1:5" x14ac:dyDescent="0.4">
      <c r="A7696" t="s">
        <v>947</v>
      </c>
      <c r="B7696" t="s">
        <v>948</v>
      </c>
      <c r="C7696">
        <f>INDEX(Categories!C:C,MATCH(D7696,Categories!D:D,0))</f>
        <v>17</v>
      </c>
      <c r="D7696" s="88" t="s">
        <v>46</v>
      </c>
      <c r="E7696">
        <v>0</v>
      </c>
    </row>
    <row r="7697" spans="1:5" x14ac:dyDescent="0.4">
      <c r="A7697" t="s">
        <v>947</v>
      </c>
      <c r="B7697" t="s">
        <v>948</v>
      </c>
      <c r="C7697">
        <f>INDEX(Categories!C:C,MATCH(D7697,Categories!D:D,0))</f>
        <v>18</v>
      </c>
      <c r="D7697" s="88" t="s">
        <v>47</v>
      </c>
      <c r="E7697">
        <v>0</v>
      </c>
    </row>
    <row r="7698" spans="1:5" x14ac:dyDescent="0.4">
      <c r="A7698" t="s">
        <v>947</v>
      </c>
      <c r="B7698" t="s">
        <v>948</v>
      </c>
      <c r="C7698">
        <f>INDEX(Categories!C:C,MATCH(D7698,Categories!D:D,0))</f>
        <v>20</v>
      </c>
      <c r="D7698" s="88" t="s">
        <v>49</v>
      </c>
      <c r="E7698">
        <v>0</v>
      </c>
    </row>
    <row r="7699" spans="1:5" x14ac:dyDescent="0.4">
      <c r="A7699" t="s">
        <v>947</v>
      </c>
      <c r="B7699" t="s">
        <v>948</v>
      </c>
      <c r="C7699">
        <f>INDEX(Categories!C:C,MATCH(D7699,Categories!D:D,0))</f>
        <v>21</v>
      </c>
      <c r="D7699" s="88" t="s">
        <v>50</v>
      </c>
      <c r="E7699">
        <v>0</v>
      </c>
    </row>
    <row r="7700" spans="1:5" x14ac:dyDescent="0.4">
      <c r="A7700" t="s">
        <v>947</v>
      </c>
      <c r="B7700" t="s">
        <v>948</v>
      </c>
      <c r="C7700">
        <f>INDEX(Categories!C:C,MATCH(D7700,Categories!D:D,0))</f>
        <v>22</v>
      </c>
      <c r="D7700" s="88" t="s">
        <v>51</v>
      </c>
      <c r="E7700">
        <v>3465</v>
      </c>
    </row>
    <row r="7701" spans="1:5" x14ac:dyDescent="0.4">
      <c r="A7701" t="s">
        <v>947</v>
      </c>
      <c r="B7701" t="s">
        <v>948</v>
      </c>
      <c r="C7701">
        <f>INDEX(Categories!C:C,MATCH(D7701,Categories!D:D,0))</f>
        <v>23</v>
      </c>
      <c r="D7701" s="88" t="s">
        <v>52</v>
      </c>
      <c r="E7701">
        <v>0</v>
      </c>
    </row>
    <row r="7702" spans="1:5" x14ac:dyDescent="0.4">
      <c r="A7702" t="s">
        <v>947</v>
      </c>
      <c r="B7702" t="s">
        <v>948</v>
      </c>
      <c r="C7702">
        <f>INDEX(Categories!C:C,MATCH(D7702,Categories!D:D,0))</f>
        <v>24</v>
      </c>
      <c r="D7702" s="88" t="s">
        <v>53</v>
      </c>
      <c r="E7702">
        <v>0</v>
      </c>
    </row>
    <row r="7703" spans="1:5" x14ac:dyDescent="0.4">
      <c r="A7703" t="s">
        <v>947</v>
      </c>
      <c r="B7703" t="s">
        <v>948</v>
      </c>
      <c r="C7703">
        <f>INDEX(Categories!C:C,MATCH(D7703,Categories!D:D,0))</f>
        <v>25</v>
      </c>
      <c r="D7703" s="88" t="s">
        <v>56</v>
      </c>
      <c r="E7703">
        <v>0</v>
      </c>
    </row>
    <row r="7704" spans="1:5" x14ac:dyDescent="0.4">
      <c r="A7704" t="s">
        <v>947</v>
      </c>
      <c r="B7704" t="s">
        <v>948</v>
      </c>
      <c r="C7704">
        <f>INDEX(Categories!C:C,MATCH(D7704,Categories!D:D,0))</f>
        <v>5</v>
      </c>
      <c r="D7704" s="88" t="s">
        <v>32</v>
      </c>
      <c r="E7704">
        <v>106915</v>
      </c>
    </row>
    <row r="7705" spans="1:5" x14ac:dyDescent="0.4">
      <c r="A7705" t="s">
        <v>947</v>
      </c>
      <c r="B7705" t="s">
        <v>948</v>
      </c>
      <c r="C7705">
        <f>INDEX(Categories!C:C,MATCH(D7705,Categories!D:D,0))</f>
        <v>8</v>
      </c>
      <c r="D7705" s="88" t="s">
        <v>36</v>
      </c>
      <c r="E7705">
        <v>2232</v>
      </c>
    </row>
    <row r="7706" spans="1:5" x14ac:dyDescent="0.4">
      <c r="A7706" t="s">
        <v>947</v>
      </c>
      <c r="B7706" t="s">
        <v>948</v>
      </c>
      <c r="C7706">
        <f>INDEX(Categories!C:C,MATCH(D7706,Categories!D:D,0))</f>
        <v>9</v>
      </c>
      <c r="D7706" s="88" t="s">
        <v>37</v>
      </c>
      <c r="E7706">
        <v>0</v>
      </c>
    </row>
    <row r="7707" spans="1:5" x14ac:dyDescent="0.4">
      <c r="A7707" t="s">
        <v>947</v>
      </c>
      <c r="B7707" t="s">
        <v>948</v>
      </c>
      <c r="C7707">
        <f>INDEX(Categories!C:C,MATCH(D7707,Categories!D:D,0))</f>
        <v>11</v>
      </c>
      <c r="D7707" s="88" t="s">
        <v>601</v>
      </c>
      <c r="E7707">
        <v>0</v>
      </c>
    </row>
    <row r="7708" spans="1:5" x14ac:dyDescent="0.4">
      <c r="A7708" t="s">
        <v>947</v>
      </c>
      <c r="B7708" t="s">
        <v>948</v>
      </c>
      <c r="C7708">
        <f>INDEX(Categories!C:C,MATCH(D7708,Categories!D:D,0))</f>
        <v>12</v>
      </c>
      <c r="D7708" s="88" t="s">
        <v>602</v>
      </c>
      <c r="E7708">
        <v>0</v>
      </c>
    </row>
    <row r="7709" spans="1:5" x14ac:dyDescent="0.4">
      <c r="A7709" t="s">
        <v>947</v>
      </c>
      <c r="B7709" t="s">
        <v>948</v>
      </c>
      <c r="C7709">
        <f>INDEX(Categories!C:C,MATCH(D7709,Categories!D:D,0))</f>
        <v>13</v>
      </c>
      <c r="D7709" s="88" t="s">
        <v>604</v>
      </c>
      <c r="E7709">
        <v>0</v>
      </c>
    </row>
    <row r="7710" spans="1:5" x14ac:dyDescent="0.4">
      <c r="A7710" t="s">
        <v>947</v>
      </c>
      <c r="B7710" t="s">
        <v>948</v>
      </c>
      <c r="C7710">
        <f>INDEX(Categories!C:C,MATCH(D7710,Categories!D:D,0))</f>
        <v>14</v>
      </c>
      <c r="D7710" s="88" t="s">
        <v>41</v>
      </c>
      <c r="E7710">
        <v>0</v>
      </c>
    </row>
    <row r="7711" spans="1:5" x14ac:dyDescent="0.4">
      <c r="A7711" t="s">
        <v>947</v>
      </c>
      <c r="B7711" t="s">
        <v>948</v>
      </c>
      <c r="C7711">
        <f>INDEX(Categories!C:C,MATCH(D7711,Categories!D:D,0))</f>
        <v>19</v>
      </c>
      <c r="D7711" s="88" t="s">
        <v>48</v>
      </c>
      <c r="E7711">
        <v>0</v>
      </c>
    </row>
    <row r="7712" spans="1:5" x14ac:dyDescent="0.4">
      <c r="A7712" t="s">
        <v>947</v>
      </c>
      <c r="B7712" t="s">
        <v>948</v>
      </c>
      <c r="C7712">
        <f>INDEX(Categories!C:C,MATCH(D7712,Categories!D:D,0))</f>
        <v>26</v>
      </c>
      <c r="D7712" s="88" t="s">
        <v>57</v>
      </c>
      <c r="E7712">
        <v>0</v>
      </c>
    </row>
    <row r="7713" spans="1:5" x14ac:dyDescent="0.4">
      <c r="A7713" t="s">
        <v>947</v>
      </c>
      <c r="B7713" t="s">
        <v>948</v>
      </c>
      <c r="C7713">
        <f>INDEX(Categories!C:C,MATCH(D7713,Categories!D:D,0))</f>
        <v>27</v>
      </c>
      <c r="D7713" s="88" t="s">
        <v>58</v>
      </c>
      <c r="E7713">
        <v>0</v>
      </c>
    </row>
    <row r="7714" spans="1:5" x14ac:dyDescent="0.4">
      <c r="A7714" t="s">
        <v>947</v>
      </c>
      <c r="B7714" t="s">
        <v>948</v>
      </c>
      <c r="C7714">
        <f>INDEX(Categories!C:C,MATCH(D7714,Categories!D:D,0))</f>
        <v>28</v>
      </c>
      <c r="D7714" s="88" t="s">
        <v>59</v>
      </c>
      <c r="E7714">
        <v>0</v>
      </c>
    </row>
    <row r="7715" spans="1:5" x14ac:dyDescent="0.4">
      <c r="A7715" t="s">
        <v>947</v>
      </c>
      <c r="B7715" t="s">
        <v>948</v>
      </c>
      <c r="C7715">
        <f>INDEX(Categories!C:C,MATCH(D7715,Categories!D:D,0))</f>
        <v>29</v>
      </c>
      <c r="D7715" s="88" t="s">
        <v>92</v>
      </c>
      <c r="E7715">
        <v>0</v>
      </c>
    </row>
    <row r="7716" spans="1:5" x14ac:dyDescent="0.4">
      <c r="A7716" t="s">
        <v>949</v>
      </c>
      <c r="B7716" t="s">
        <v>950</v>
      </c>
      <c r="C7716">
        <f>INDEX(Categories!C:C,MATCH(D7716,Categories!D:D,0))</f>
        <v>1</v>
      </c>
      <c r="D7716" s="88" t="s">
        <v>595</v>
      </c>
      <c r="E7716">
        <v>0</v>
      </c>
    </row>
    <row r="7717" spans="1:5" x14ac:dyDescent="0.4">
      <c r="A7717" t="s">
        <v>949</v>
      </c>
      <c r="B7717" t="s">
        <v>950</v>
      </c>
      <c r="C7717">
        <f>INDEX(Categories!C:C,MATCH(D7717,Categories!D:D,0))</f>
        <v>2</v>
      </c>
      <c r="D7717" s="88" t="s">
        <v>597</v>
      </c>
      <c r="E7717">
        <v>0</v>
      </c>
    </row>
    <row r="7718" spans="1:5" x14ac:dyDescent="0.4">
      <c r="A7718" t="s">
        <v>949</v>
      </c>
      <c r="B7718" t="s">
        <v>950</v>
      </c>
      <c r="C7718">
        <f>INDEX(Categories!C:C,MATCH(D7718,Categories!D:D,0))</f>
        <v>3</v>
      </c>
      <c r="D7718" s="88" t="s">
        <v>30</v>
      </c>
      <c r="E7718">
        <v>0</v>
      </c>
    </row>
    <row r="7719" spans="1:5" x14ac:dyDescent="0.4">
      <c r="A7719" t="s">
        <v>949</v>
      </c>
      <c r="B7719" t="s">
        <v>950</v>
      </c>
      <c r="C7719">
        <f>INDEX(Categories!C:C,MATCH(D7719,Categories!D:D,0))</f>
        <v>4</v>
      </c>
      <c r="D7719" s="88" t="s">
        <v>31</v>
      </c>
      <c r="E7719">
        <v>0</v>
      </c>
    </row>
    <row r="7720" spans="1:5" x14ac:dyDescent="0.4">
      <c r="A7720" t="s">
        <v>949</v>
      </c>
      <c r="B7720" t="s">
        <v>950</v>
      </c>
      <c r="C7720">
        <f>INDEX(Categories!C:C,MATCH(D7720,Categories!D:D,0))</f>
        <v>6</v>
      </c>
      <c r="D7720" s="88" t="s">
        <v>34</v>
      </c>
      <c r="E7720">
        <v>0</v>
      </c>
    </row>
    <row r="7721" spans="1:5" x14ac:dyDescent="0.4">
      <c r="A7721" t="s">
        <v>949</v>
      </c>
      <c r="B7721" t="s">
        <v>950</v>
      </c>
      <c r="C7721">
        <f>INDEX(Categories!C:C,MATCH(D7721,Categories!D:D,0))</f>
        <v>7</v>
      </c>
      <c r="D7721" s="88" t="s">
        <v>35</v>
      </c>
      <c r="E7721">
        <v>0</v>
      </c>
    </row>
    <row r="7722" spans="1:5" x14ac:dyDescent="0.4">
      <c r="A7722" t="s">
        <v>949</v>
      </c>
      <c r="B7722" t="s">
        <v>950</v>
      </c>
      <c r="C7722">
        <f>INDEX(Categories!C:C,MATCH(D7722,Categories!D:D,0))</f>
        <v>10</v>
      </c>
      <c r="D7722" s="88" t="s">
        <v>38</v>
      </c>
      <c r="E7722">
        <v>0</v>
      </c>
    </row>
    <row r="7723" spans="1:5" x14ac:dyDescent="0.4">
      <c r="A7723" t="s">
        <v>949</v>
      </c>
      <c r="B7723" t="s">
        <v>950</v>
      </c>
      <c r="C7723">
        <f>INDEX(Categories!C:C,MATCH(D7723,Categories!D:D,0))</f>
        <v>15</v>
      </c>
      <c r="D7723" s="88" t="s">
        <v>42</v>
      </c>
      <c r="E7723">
        <v>0</v>
      </c>
    </row>
    <row r="7724" spans="1:5" x14ac:dyDescent="0.4">
      <c r="A7724" t="s">
        <v>949</v>
      </c>
      <c r="B7724" t="s">
        <v>950</v>
      </c>
      <c r="C7724">
        <f>INDEX(Categories!C:C,MATCH(D7724,Categories!D:D,0))</f>
        <v>16</v>
      </c>
      <c r="D7724" s="88" t="s">
        <v>45</v>
      </c>
      <c r="E7724">
        <v>0</v>
      </c>
    </row>
    <row r="7725" spans="1:5" x14ac:dyDescent="0.4">
      <c r="A7725" t="s">
        <v>949</v>
      </c>
      <c r="B7725" t="s">
        <v>950</v>
      </c>
      <c r="C7725">
        <f>INDEX(Categories!C:C,MATCH(D7725,Categories!D:D,0))</f>
        <v>17</v>
      </c>
      <c r="D7725" s="88" t="s">
        <v>46</v>
      </c>
      <c r="E7725">
        <v>0</v>
      </c>
    </row>
    <row r="7726" spans="1:5" x14ac:dyDescent="0.4">
      <c r="A7726" t="s">
        <v>949</v>
      </c>
      <c r="B7726" t="s">
        <v>950</v>
      </c>
      <c r="C7726">
        <f>INDEX(Categories!C:C,MATCH(D7726,Categories!D:D,0))</f>
        <v>18</v>
      </c>
      <c r="D7726" s="88" t="s">
        <v>47</v>
      </c>
      <c r="E7726">
        <v>0</v>
      </c>
    </row>
    <row r="7727" spans="1:5" x14ac:dyDescent="0.4">
      <c r="A7727" t="s">
        <v>949</v>
      </c>
      <c r="B7727" t="s">
        <v>950</v>
      </c>
      <c r="C7727">
        <f>INDEX(Categories!C:C,MATCH(D7727,Categories!D:D,0))</f>
        <v>20</v>
      </c>
      <c r="D7727" s="88" t="s">
        <v>49</v>
      </c>
      <c r="E7727">
        <v>0</v>
      </c>
    </row>
    <row r="7728" spans="1:5" x14ac:dyDescent="0.4">
      <c r="A7728" t="s">
        <v>949</v>
      </c>
      <c r="B7728" t="s">
        <v>950</v>
      </c>
      <c r="C7728">
        <f>INDEX(Categories!C:C,MATCH(D7728,Categories!D:D,0))</f>
        <v>21</v>
      </c>
      <c r="D7728" s="88" t="s">
        <v>50</v>
      </c>
      <c r="E7728">
        <v>0</v>
      </c>
    </row>
    <row r="7729" spans="1:5" x14ac:dyDescent="0.4">
      <c r="A7729" t="s">
        <v>949</v>
      </c>
      <c r="B7729" t="s">
        <v>950</v>
      </c>
      <c r="C7729">
        <f>INDEX(Categories!C:C,MATCH(D7729,Categories!D:D,0))</f>
        <v>22</v>
      </c>
      <c r="D7729" s="88" t="s">
        <v>51</v>
      </c>
      <c r="E7729">
        <v>0</v>
      </c>
    </row>
    <row r="7730" spans="1:5" x14ac:dyDescent="0.4">
      <c r="A7730" t="s">
        <v>949</v>
      </c>
      <c r="B7730" t="s">
        <v>950</v>
      </c>
      <c r="C7730">
        <f>INDEX(Categories!C:C,MATCH(D7730,Categories!D:D,0))</f>
        <v>23</v>
      </c>
      <c r="D7730" s="88" t="s">
        <v>52</v>
      </c>
      <c r="E7730">
        <v>0</v>
      </c>
    </row>
    <row r="7731" spans="1:5" x14ac:dyDescent="0.4">
      <c r="A7731" t="s">
        <v>949</v>
      </c>
      <c r="B7731" t="s">
        <v>950</v>
      </c>
      <c r="C7731">
        <f>INDEX(Categories!C:C,MATCH(D7731,Categories!D:D,0))</f>
        <v>24</v>
      </c>
      <c r="D7731" s="88" t="s">
        <v>53</v>
      </c>
      <c r="E7731">
        <v>0</v>
      </c>
    </row>
    <row r="7732" spans="1:5" x14ac:dyDescent="0.4">
      <c r="A7732" t="s">
        <v>949</v>
      </c>
      <c r="B7732" t="s">
        <v>950</v>
      </c>
      <c r="C7732">
        <f>INDEX(Categories!C:C,MATCH(D7732,Categories!D:D,0))</f>
        <v>25</v>
      </c>
      <c r="D7732" s="88" t="s">
        <v>56</v>
      </c>
      <c r="E7732">
        <v>0</v>
      </c>
    </row>
    <row r="7733" spans="1:5" x14ac:dyDescent="0.4">
      <c r="A7733" t="s">
        <v>949</v>
      </c>
      <c r="B7733" t="s">
        <v>950</v>
      </c>
      <c r="C7733">
        <f>INDEX(Categories!C:C,MATCH(D7733,Categories!D:D,0))</f>
        <v>5</v>
      </c>
      <c r="D7733" s="88" t="s">
        <v>32</v>
      </c>
      <c r="E7733">
        <v>0</v>
      </c>
    </row>
    <row r="7734" spans="1:5" x14ac:dyDescent="0.4">
      <c r="A7734" t="s">
        <v>949</v>
      </c>
      <c r="B7734" t="s">
        <v>950</v>
      </c>
      <c r="C7734">
        <f>INDEX(Categories!C:C,MATCH(D7734,Categories!D:D,0))</f>
        <v>8</v>
      </c>
      <c r="D7734" s="88" t="s">
        <v>36</v>
      </c>
      <c r="E7734">
        <v>0</v>
      </c>
    </row>
    <row r="7735" spans="1:5" x14ac:dyDescent="0.4">
      <c r="A7735" t="s">
        <v>949</v>
      </c>
      <c r="B7735" t="s">
        <v>950</v>
      </c>
      <c r="C7735">
        <f>INDEX(Categories!C:C,MATCH(D7735,Categories!D:D,0))</f>
        <v>9</v>
      </c>
      <c r="D7735" s="88" t="s">
        <v>37</v>
      </c>
      <c r="E7735">
        <v>0</v>
      </c>
    </row>
    <row r="7736" spans="1:5" x14ac:dyDescent="0.4">
      <c r="A7736" t="s">
        <v>949</v>
      </c>
      <c r="B7736" t="s">
        <v>950</v>
      </c>
      <c r="C7736">
        <f>INDEX(Categories!C:C,MATCH(D7736,Categories!D:D,0))</f>
        <v>11</v>
      </c>
      <c r="D7736" s="88" t="s">
        <v>601</v>
      </c>
      <c r="E7736">
        <v>0</v>
      </c>
    </row>
    <row r="7737" spans="1:5" x14ac:dyDescent="0.4">
      <c r="A7737" t="s">
        <v>949</v>
      </c>
      <c r="B7737" t="s">
        <v>950</v>
      </c>
      <c r="C7737">
        <f>INDEX(Categories!C:C,MATCH(D7737,Categories!D:D,0))</f>
        <v>12</v>
      </c>
      <c r="D7737" s="88" t="s">
        <v>602</v>
      </c>
      <c r="E7737">
        <v>0</v>
      </c>
    </row>
    <row r="7738" spans="1:5" x14ac:dyDescent="0.4">
      <c r="A7738" t="s">
        <v>949</v>
      </c>
      <c r="B7738" t="s">
        <v>950</v>
      </c>
      <c r="C7738">
        <f>INDEX(Categories!C:C,MATCH(D7738,Categories!D:D,0))</f>
        <v>13</v>
      </c>
      <c r="D7738" s="88" t="s">
        <v>604</v>
      </c>
      <c r="E7738">
        <v>0</v>
      </c>
    </row>
    <row r="7739" spans="1:5" x14ac:dyDescent="0.4">
      <c r="A7739" t="s">
        <v>949</v>
      </c>
      <c r="B7739" t="s">
        <v>950</v>
      </c>
      <c r="C7739">
        <f>INDEX(Categories!C:C,MATCH(D7739,Categories!D:D,0))</f>
        <v>14</v>
      </c>
      <c r="D7739" s="88" t="s">
        <v>41</v>
      </c>
      <c r="E7739">
        <v>0</v>
      </c>
    </row>
    <row r="7740" spans="1:5" x14ac:dyDescent="0.4">
      <c r="A7740" t="s">
        <v>949</v>
      </c>
      <c r="B7740" t="s">
        <v>950</v>
      </c>
      <c r="C7740">
        <f>INDEX(Categories!C:C,MATCH(D7740,Categories!D:D,0))</f>
        <v>19</v>
      </c>
      <c r="D7740" s="88" t="s">
        <v>48</v>
      </c>
      <c r="E7740">
        <v>0</v>
      </c>
    </row>
    <row r="7741" spans="1:5" x14ac:dyDescent="0.4">
      <c r="A7741" t="s">
        <v>949</v>
      </c>
      <c r="B7741" t="s">
        <v>950</v>
      </c>
      <c r="C7741">
        <f>INDEX(Categories!C:C,MATCH(D7741,Categories!D:D,0))</f>
        <v>26</v>
      </c>
      <c r="D7741" s="88" t="s">
        <v>57</v>
      </c>
      <c r="E7741">
        <v>0</v>
      </c>
    </row>
    <row r="7742" spans="1:5" x14ac:dyDescent="0.4">
      <c r="A7742" t="s">
        <v>949</v>
      </c>
      <c r="B7742" t="s">
        <v>950</v>
      </c>
      <c r="C7742">
        <f>INDEX(Categories!C:C,MATCH(D7742,Categories!D:D,0))</f>
        <v>27</v>
      </c>
      <c r="D7742" s="88" t="s">
        <v>58</v>
      </c>
      <c r="E7742">
        <v>0</v>
      </c>
    </row>
    <row r="7743" spans="1:5" x14ac:dyDescent="0.4">
      <c r="A7743" t="s">
        <v>949</v>
      </c>
      <c r="B7743" t="s">
        <v>950</v>
      </c>
      <c r="C7743">
        <f>INDEX(Categories!C:C,MATCH(D7743,Categories!D:D,0))</f>
        <v>28</v>
      </c>
      <c r="D7743" s="88" t="s">
        <v>59</v>
      </c>
      <c r="E7743">
        <v>0</v>
      </c>
    </row>
    <row r="7744" spans="1:5" x14ac:dyDescent="0.4">
      <c r="A7744" t="s">
        <v>949</v>
      </c>
      <c r="B7744" t="s">
        <v>950</v>
      </c>
      <c r="C7744">
        <f>INDEX(Categories!C:C,MATCH(D7744,Categories!D:D,0))</f>
        <v>29</v>
      </c>
      <c r="D7744" s="88" t="s">
        <v>92</v>
      </c>
      <c r="E7744">
        <v>0</v>
      </c>
    </row>
    <row r="7745" spans="1:5" x14ac:dyDescent="0.4">
      <c r="A7745" t="s">
        <v>435</v>
      </c>
      <c r="B7745" t="s">
        <v>434</v>
      </c>
      <c r="C7745">
        <f>INDEX(Categories!C:C,MATCH(D7745,Categories!D:D,0))</f>
        <v>1</v>
      </c>
      <c r="D7745" s="88" t="s">
        <v>595</v>
      </c>
      <c r="E7745">
        <v>0</v>
      </c>
    </row>
    <row r="7746" spans="1:5" x14ac:dyDescent="0.4">
      <c r="A7746" t="s">
        <v>435</v>
      </c>
      <c r="B7746" t="s">
        <v>434</v>
      </c>
      <c r="C7746">
        <f>INDEX(Categories!C:C,MATCH(D7746,Categories!D:D,0))</f>
        <v>2</v>
      </c>
      <c r="D7746" s="88" t="s">
        <v>597</v>
      </c>
      <c r="E7746">
        <v>0</v>
      </c>
    </row>
    <row r="7747" spans="1:5" x14ac:dyDescent="0.4">
      <c r="A7747" t="s">
        <v>435</v>
      </c>
      <c r="B7747" t="s">
        <v>434</v>
      </c>
      <c r="C7747">
        <f>INDEX(Categories!C:C,MATCH(D7747,Categories!D:D,0))</f>
        <v>3</v>
      </c>
      <c r="D7747" s="88" t="s">
        <v>30</v>
      </c>
      <c r="E7747">
        <v>6148</v>
      </c>
    </row>
    <row r="7748" spans="1:5" x14ac:dyDescent="0.4">
      <c r="A7748" t="s">
        <v>435</v>
      </c>
      <c r="B7748" t="s">
        <v>434</v>
      </c>
      <c r="C7748">
        <f>INDEX(Categories!C:C,MATCH(D7748,Categories!D:D,0))</f>
        <v>4</v>
      </c>
      <c r="D7748" s="88" t="s">
        <v>31</v>
      </c>
      <c r="E7748">
        <v>0</v>
      </c>
    </row>
    <row r="7749" spans="1:5" x14ac:dyDescent="0.4">
      <c r="A7749" t="s">
        <v>435</v>
      </c>
      <c r="B7749" t="s">
        <v>434</v>
      </c>
      <c r="C7749">
        <f>INDEX(Categories!C:C,MATCH(D7749,Categories!D:D,0))</f>
        <v>6</v>
      </c>
      <c r="D7749" s="88" t="s">
        <v>34</v>
      </c>
      <c r="E7749">
        <v>0</v>
      </c>
    </row>
    <row r="7750" spans="1:5" x14ac:dyDescent="0.4">
      <c r="A7750" t="s">
        <v>435</v>
      </c>
      <c r="B7750" t="s">
        <v>434</v>
      </c>
      <c r="C7750">
        <f>INDEX(Categories!C:C,MATCH(D7750,Categories!D:D,0))</f>
        <v>7</v>
      </c>
      <c r="D7750" s="88" t="s">
        <v>35</v>
      </c>
      <c r="E7750">
        <v>0</v>
      </c>
    </row>
    <row r="7751" spans="1:5" x14ac:dyDescent="0.4">
      <c r="A7751" t="s">
        <v>435</v>
      </c>
      <c r="B7751" t="s">
        <v>434</v>
      </c>
      <c r="C7751">
        <f>INDEX(Categories!C:C,MATCH(D7751,Categories!D:D,0))</f>
        <v>10</v>
      </c>
      <c r="D7751" s="88" t="s">
        <v>38</v>
      </c>
      <c r="E7751">
        <v>548</v>
      </c>
    </row>
    <row r="7752" spans="1:5" x14ac:dyDescent="0.4">
      <c r="A7752" t="s">
        <v>435</v>
      </c>
      <c r="B7752" t="s">
        <v>434</v>
      </c>
      <c r="C7752">
        <f>INDEX(Categories!C:C,MATCH(D7752,Categories!D:D,0))</f>
        <v>15</v>
      </c>
      <c r="D7752" s="88" t="s">
        <v>42</v>
      </c>
      <c r="E7752">
        <v>0</v>
      </c>
    </row>
    <row r="7753" spans="1:5" x14ac:dyDescent="0.4">
      <c r="A7753" t="s">
        <v>435</v>
      </c>
      <c r="B7753" t="s">
        <v>434</v>
      </c>
      <c r="C7753">
        <f>INDEX(Categories!C:C,MATCH(D7753,Categories!D:D,0))</f>
        <v>16</v>
      </c>
      <c r="D7753" s="88" t="s">
        <v>45</v>
      </c>
      <c r="E7753">
        <v>0</v>
      </c>
    </row>
    <row r="7754" spans="1:5" x14ac:dyDescent="0.4">
      <c r="A7754" t="s">
        <v>435</v>
      </c>
      <c r="B7754" t="s">
        <v>434</v>
      </c>
      <c r="C7754">
        <f>INDEX(Categories!C:C,MATCH(D7754,Categories!D:D,0))</f>
        <v>17</v>
      </c>
      <c r="D7754" s="88" t="s">
        <v>46</v>
      </c>
      <c r="E7754">
        <v>0</v>
      </c>
    </row>
    <row r="7755" spans="1:5" x14ac:dyDescent="0.4">
      <c r="A7755" t="s">
        <v>435</v>
      </c>
      <c r="B7755" t="s">
        <v>434</v>
      </c>
      <c r="C7755">
        <f>INDEX(Categories!C:C,MATCH(D7755,Categories!D:D,0))</f>
        <v>18</v>
      </c>
      <c r="D7755" s="88" t="s">
        <v>47</v>
      </c>
      <c r="E7755">
        <v>0</v>
      </c>
    </row>
    <row r="7756" spans="1:5" x14ac:dyDescent="0.4">
      <c r="A7756" t="s">
        <v>435</v>
      </c>
      <c r="B7756" t="s">
        <v>434</v>
      </c>
      <c r="C7756">
        <f>INDEX(Categories!C:C,MATCH(D7756,Categories!D:D,0))</f>
        <v>20</v>
      </c>
      <c r="D7756" s="88" t="s">
        <v>49</v>
      </c>
      <c r="E7756">
        <v>0</v>
      </c>
    </row>
    <row r="7757" spans="1:5" x14ac:dyDescent="0.4">
      <c r="A7757" t="s">
        <v>435</v>
      </c>
      <c r="B7757" t="s">
        <v>434</v>
      </c>
      <c r="C7757">
        <f>INDEX(Categories!C:C,MATCH(D7757,Categories!D:D,0))</f>
        <v>21</v>
      </c>
      <c r="D7757" s="88" t="s">
        <v>50</v>
      </c>
      <c r="E7757">
        <v>0</v>
      </c>
    </row>
    <row r="7758" spans="1:5" x14ac:dyDescent="0.4">
      <c r="A7758" t="s">
        <v>435</v>
      </c>
      <c r="B7758" t="s">
        <v>434</v>
      </c>
      <c r="C7758">
        <f>INDEX(Categories!C:C,MATCH(D7758,Categories!D:D,0))</f>
        <v>22</v>
      </c>
      <c r="D7758" s="88" t="s">
        <v>51</v>
      </c>
      <c r="E7758">
        <v>0</v>
      </c>
    </row>
    <row r="7759" spans="1:5" x14ac:dyDescent="0.4">
      <c r="A7759" t="s">
        <v>435</v>
      </c>
      <c r="B7759" t="s">
        <v>434</v>
      </c>
      <c r="C7759">
        <f>INDEX(Categories!C:C,MATCH(D7759,Categories!D:D,0))</f>
        <v>23</v>
      </c>
      <c r="D7759" s="88" t="s">
        <v>52</v>
      </c>
      <c r="E7759">
        <v>0</v>
      </c>
    </row>
    <row r="7760" spans="1:5" x14ac:dyDescent="0.4">
      <c r="A7760" t="s">
        <v>435</v>
      </c>
      <c r="B7760" t="s">
        <v>434</v>
      </c>
      <c r="C7760">
        <f>INDEX(Categories!C:C,MATCH(D7760,Categories!D:D,0))</f>
        <v>24</v>
      </c>
      <c r="D7760" s="88" t="s">
        <v>53</v>
      </c>
      <c r="E7760">
        <v>0</v>
      </c>
    </row>
    <row r="7761" spans="1:5" x14ac:dyDescent="0.4">
      <c r="A7761" t="s">
        <v>435</v>
      </c>
      <c r="B7761" t="s">
        <v>434</v>
      </c>
      <c r="C7761">
        <f>INDEX(Categories!C:C,MATCH(D7761,Categories!D:D,0))</f>
        <v>25</v>
      </c>
      <c r="D7761" s="88" t="s">
        <v>56</v>
      </c>
      <c r="E7761">
        <v>0</v>
      </c>
    </row>
    <row r="7762" spans="1:5" x14ac:dyDescent="0.4">
      <c r="A7762" t="s">
        <v>435</v>
      </c>
      <c r="B7762" t="s">
        <v>434</v>
      </c>
      <c r="C7762">
        <f>INDEX(Categories!C:C,MATCH(D7762,Categories!D:D,0))</f>
        <v>5</v>
      </c>
      <c r="D7762" s="88" t="s">
        <v>32</v>
      </c>
      <c r="E7762">
        <v>2772</v>
      </c>
    </row>
    <row r="7763" spans="1:5" x14ac:dyDescent="0.4">
      <c r="A7763" t="s">
        <v>435</v>
      </c>
      <c r="B7763" t="s">
        <v>434</v>
      </c>
      <c r="C7763">
        <f>INDEX(Categories!C:C,MATCH(D7763,Categories!D:D,0))</f>
        <v>8</v>
      </c>
      <c r="D7763" s="88" t="s">
        <v>36</v>
      </c>
      <c r="E7763">
        <v>2138</v>
      </c>
    </row>
    <row r="7764" spans="1:5" x14ac:dyDescent="0.4">
      <c r="A7764" t="s">
        <v>435</v>
      </c>
      <c r="B7764" t="s">
        <v>434</v>
      </c>
      <c r="C7764">
        <f>INDEX(Categories!C:C,MATCH(D7764,Categories!D:D,0))</f>
        <v>9</v>
      </c>
      <c r="D7764" s="88" t="s">
        <v>37</v>
      </c>
      <c r="E7764">
        <v>0</v>
      </c>
    </row>
    <row r="7765" spans="1:5" x14ac:dyDescent="0.4">
      <c r="A7765" t="s">
        <v>435</v>
      </c>
      <c r="B7765" t="s">
        <v>434</v>
      </c>
      <c r="C7765">
        <f>INDEX(Categories!C:C,MATCH(D7765,Categories!D:D,0))</f>
        <v>11</v>
      </c>
      <c r="D7765" s="88" t="s">
        <v>601</v>
      </c>
      <c r="E7765">
        <v>0</v>
      </c>
    </row>
    <row r="7766" spans="1:5" x14ac:dyDescent="0.4">
      <c r="A7766" t="s">
        <v>435</v>
      </c>
      <c r="B7766" t="s">
        <v>434</v>
      </c>
      <c r="C7766">
        <f>INDEX(Categories!C:C,MATCH(D7766,Categories!D:D,0))</f>
        <v>12</v>
      </c>
      <c r="D7766" s="88" t="s">
        <v>602</v>
      </c>
      <c r="E7766">
        <v>0</v>
      </c>
    </row>
    <row r="7767" spans="1:5" x14ac:dyDescent="0.4">
      <c r="A7767" t="s">
        <v>435</v>
      </c>
      <c r="B7767" t="s">
        <v>434</v>
      </c>
      <c r="C7767">
        <f>INDEX(Categories!C:C,MATCH(D7767,Categories!D:D,0))</f>
        <v>13</v>
      </c>
      <c r="D7767" s="88" t="s">
        <v>604</v>
      </c>
      <c r="E7767">
        <v>0</v>
      </c>
    </row>
    <row r="7768" spans="1:5" x14ac:dyDescent="0.4">
      <c r="A7768" t="s">
        <v>435</v>
      </c>
      <c r="B7768" t="s">
        <v>434</v>
      </c>
      <c r="C7768">
        <f>INDEX(Categories!C:C,MATCH(D7768,Categories!D:D,0))</f>
        <v>14</v>
      </c>
      <c r="D7768" s="88" t="s">
        <v>41</v>
      </c>
      <c r="E7768">
        <v>0</v>
      </c>
    </row>
    <row r="7769" spans="1:5" x14ac:dyDescent="0.4">
      <c r="A7769" t="s">
        <v>435</v>
      </c>
      <c r="B7769" t="s">
        <v>434</v>
      </c>
      <c r="C7769">
        <f>INDEX(Categories!C:C,MATCH(D7769,Categories!D:D,0))</f>
        <v>19</v>
      </c>
      <c r="D7769" s="88" t="s">
        <v>48</v>
      </c>
      <c r="E7769">
        <v>0</v>
      </c>
    </row>
    <row r="7770" spans="1:5" x14ac:dyDescent="0.4">
      <c r="A7770" t="s">
        <v>435</v>
      </c>
      <c r="B7770" t="s">
        <v>434</v>
      </c>
      <c r="C7770">
        <f>INDEX(Categories!C:C,MATCH(D7770,Categories!D:D,0))</f>
        <v>26</v>
      </c>
      <c r="D7770" s="88" t="s">
        <v>57</v>
      </c>
      <c r="E7770">
        <v>0</v>
      </c>
    </row>
    <row r="7771" spans="1:5" x14ac:dyDescent="0.4">
      <c r="A7771" t="s">
        <v>435</v>
      </c>
      <c r="B7771" t="s">
        <v>434</v>
      </c>
      <c r="C7771">
        <f>INDEX(Categories!C:C,MATCH(D7771,Categories!D:D,0))</f>
        <v>27</v>
      </c>
      <c r="D7771" s="88" t="s">
        <v>58</v>
      </c>
      <c r="E7771">
        <v>0</v>
      </c>
    </row>
    <row r="7772" spans="1:5" x14ac:dyDescent="0.4">
      <c r="A7772" t="s">
        <v>435</v>
      </c>
      <c r="B7772" t="s">
        <v>434</v>
      </c>
      <c r="C7772">
        <f>INDEX(Categories!C:C,MATCH(D7772,Categories!D:D,0))</f>
        <v>28</v>
      </c>
      <c r="D7772" s="88" t="s">
        <v>59</v>
      </c>
      <c r="E7772">
        <v>0</v>
      </c>
    </row>
    <row r="7773" spans="1:5" x14ac:dyDescent="0.4">
      <c r="A7773" t="s">
        <v>435</v>
      </c>
      <c r="B7773" t="s">
        <v>434</v>
      </c>
      <c r="C7773">
        <f>INDEX(Categories!C:C,MATCH(D7773,Categories!D:D,0))</f>
        <v>29</v>
      </c>
      <c r="D7773" s="88" t="s">
        <v>92</v>
      </c>
      <c r="E7773">
        <v>1286</v>
      </c>
    </row>
    <row r="7774" spans="1:5" x14ac:dyDescent="0.4">
      <c r="A7774" t="s">
        <v>437</v>
      </c>
      <c r="B7774" t="s">
        <v>436</v>
      </c>
      <c r="C7774">
        <f>INDEX(Categories!C:C,MATCH(D7774,Categories!D:D,0))</f>
        <v>1</v>
      </c>
      <c r="D7774" s="88" t="s">
        <v>595</v>
      </c>
      <c r="E7774">
        <v>4000</v>
      </c>
    </row>
    <row r="7775" spans="1:5" x14ac:dyDescent="0.4">
      <c r="A7775" t="s">
        <v>437</v>
      </c>
      <c r="B7775" t="s">
        <v>436</v>
      </c>
      <c r="C7775">
        <f>INDEX(Categories!C:C,MATCH(D7775,Categories!D:D,0))</f>
        <v>2</v>
      </c>
      <c r="D7775" s="88" t="s">
        <v>597</v>
      </c>
      <c r="E7775">
        <v>3000</v>
      </c>
    </row>
    <row r="7776" spans="1:5" x14ac:dyDescent="0.4">
      <c r="A7776" t="s">
        <v>437</v>
      </c>
      <c r="B7776" t="s">
        <v>436</v>
      </c>
      <c r="C7776">
        <f>INDEX(Categories!C:C,MATCH(D7776,Categories!D:D,0))</f>
        <v>3</v>
      </c>
      <c r="D7776" s="88" t="s">
        <v>30</v>
      </c>
      <c r="E7776">
        <v>10000</v>
      </c>
    </row>
    <row r="7777" spans="1:5" x14ac:dyDescent="0.4">
      <c r="A7777" t="s">
        <v>437</v>
      </c>
      <c r="B7777" t="s">
        <v>436</v>
      </c>
      <c r="C7777">
        <f>INDEX(Categories!C:C,MATCH(D7777,Categories!D:D,0))</f>
        <v>4</v>
      </c>
      <c r="D7777" s="88" t="s">
        <v>31</v>
      </c>
      <c r="E7777">
        <v>4000</v>
      </c>
    </row>
    <row r="7778" spans="1:5" x14ac:dyDescent="0.4">
      <c r="A7778" t="s">
        <v>437</v>
      </c>
      <c r="B7778" t="s">
        <v>436</v>
      </c>
      <c r="C7778">
        <f>INDEX(Categories!C:C,MATCH(D7778,Categories!D:D,0))</f>
        <v>6</v>
      </c>
      <c r="D7778" s="88" t="s">
        <v>34</v>
      </c>
      <c r="E7778">
        <v>4000</v>
      </c>
    </row>
    <row r="7779" spans="1:5" x14ac:dyDescent="0.4">
      <c r="A7779" t="s">
        <v>437</v>
      </c>
      <c r="B7779" t="s">
        <v>436</v>
      </c>
      <c r="C7779">
        <f>INDEX(Categories!C:C,MATCH(D7779,Categories!D:D,0))</f>
        <v>7</v>
      </c>
      <c r="D7779" s="88" t="s">
        <v>35</v>
      </c>
      <c r="E7779">
        <v>12000</v>
      </c>
    </row>
    <row r="7780" spans="1:5" x14ac:dyDescent="0.4">
      <c r="A7780" t="s">
        <v>437</v>
      </c>
      <c r="B7780" t="s">
        <v>436</v>
      </c>
      <c r="C7780">
        <f>INDEX(Categories!C:C,MATCH(D7780,Categories!D:D,0))</f>
        <v>10</v>
      </c>
      <c r="D7780" s="88" t="s">
        <v>38</v>
      </c>
      <c r="E7780">
        <v>6000</v>
      </c>
    </row>
    <row r="7781" spans="1:5" x14ac:dyDescent="0.4">
      <c r="A7781" t="s">
        <v>437</v>
      </c>
      <c r="B7781" t="s">
        <v>436</v>
      </c>
      <c r="C7781">
        <f>INDEX(Categories!C:C,MATCH(D7781,Categories!D:D,0))</f>
        <v>15</v>
      </c>
      <c r="D7781" s="88" t="s">
        <v>42</v>
      </c>
      <c r="E7781">
        <v>0</v>
      </c>
    </row>
    <row r="7782" spans="1:5" x14ac:dyDescent="0.4">
      <c r="A7782" t="s">
        <v>437</v>
      </c>
      <c r="B7782" t="s">
        <v>436</v>
      </c>
      <c r="C7782">
        <f>INDEX(Categories!C:C,MATCH(D7782,Categories!D:D,0))</f>
        <v>16</v>
      </c>
      <c r="D7782" s="88" t="s">
        <v>45</v>
      </c>
      <c r="E7782">
        <v>33953</v>
      </c>
    </row>
    <row r="7783" spans="1:5" x14ac:dyDescent="0.4">
      <c r="A7783" t="s">
        <v>437</v>
      </c>
      <c r="B7783" t="s">
        <v>436</v>
      </c>
      <c r="C7783">
        <f>INDEX(Categories!C:C,MATCH(D7783,Categories!D:D,0))</f>
        <v>17</v>
      </c>
      <c r="D7783" s="88" t="s">
        <v>46</v>
      </c>
      <c r="E7783">
        <v>0</v>
      </c>
    </row>
    <row r="7784" spans="1:5" x14ac:dyDescent="0.4">
      <c r="A7784" t="s">
        <v>437</v>
      </c>
      <c r="B7784" t="s">
        <v>436</v>
      </c>
      <c r="C7784">
        <f>INDEX(Categories!C:C,MATCH(D7784,Categories!D:D,0))</f>
        <v>18</v>
      </c>
      <c r="D7784" s="88" t="s">
        <v>47</v>
      </c>
      <c r="E7784">
        <v>0</v>
      </c>
    </row>
    <row r="7785" spans="1:5" x14ac:dyDescent="0.4">
      <c r="A7785" t="s">
        <v>437</v>
      </c>
      <c r="B7785" t="s">
        <v>436</v>
      </c>
      <c r="C7785">
        <f>INDEX(Categories!C:C,MATCH(D7785,Categories!D:D,0))</f>
        <v>20</v>
      </c>
      <c r="D7785" s="88" t="s">
        <v>49</v>
      </c>
      <c r="E7785">
        <v>0</v>
      </c>
    </row>
    <row r="7786" spans="1:5" x14ac:dyDescent="0.4">
      <c r="A7786" t="s">
        <v>437</v>
      </c>
      <c r="B7786" t="s">
        <v>436</v>
      </c>
      <c r="C7786">
        <f>INDEX(Categories!C:C,MATCH(D7786,Categories!D:D,0))</f>
        <v>21</v>
      </c>
      <c r="D7786" s="88" t="s">
        <v>50</v>
      </c>
      <c r="E7786">
        <v>0</v>
      </c>
    </row>
    <row r="7787" spans="1:5" x14ac:dyDescent="0.4">
      <c r="A7787" t="s">
        <v>437</v>
      </c>
      <c r="B7787" t="s">
        <v>436</v>
      </c>
      <c r="C7787">
        <f>INDEX(Categories!C:C,MATCH(D7787,Categories!D:D,0))</f>
        <v>22</v>
      </c>
      <c r="D7787" s="88" t="s">
        <v>51</v>
      </c>
      <c r="E7787">
        <v>3000</v>
      </c>
    </row>
    <row r="7788" spans="1:5" x14ac:dyDescent="0.4">
      <c r="A7788" t="s">
        <v>437</v>
      </c>
      <c r="B7788" t="s">
        <v>436</v>
      </c>
      <c r="C7788">
        <f>INDEX(Categories!C:C,MATCH(D7788,Categories!D:D,0))</f>
        <v>23</v>
      </c>
      <c r="D7788" s="88" t="s">
        <v>52</v>
      </c>
      <c r="E7788">
        <v>0</v>
      </c>
    </row>
    <row r="7789" spans="1:5" x14ac:dyDescent="0.4">
      <c r="A7789" t="s">
        <v>437</v>
      </c>
      <c r="B7789" t="s">
        <v>436</v>
      </c>
      <c r="C7789">
        <f>INDEX(Categories!C:C,MATCH(D7789,Categories!D:D,0))</f>
        <v>24</v>
      </c>
      <c r="D7789" s="88" t="s">
        <v>53</v>
      </c>
      <c r="E7789">
        <v>0</v>
      </c>
    </row>
    <row r="7790" spans="1:5" x14ac:dyDescent="0.4">
      <c r="A7790" t="s">
        <v>437</v>
      </c>
      <c r="B7790" t="s">
        <v>436</v>
      </c>
      <c r="C7790">
        <f>INDEX(Categories!C:C,MATCH(D7790,Categories!D:D,0))</f>
        <v>25</v>
      </c>
      <c r="D7790" s="88" t="s">
        <v>56</v>
      </c>
      <c r="E7790">
        <v>8222</v>
      </c>
    </row>
    <row r="7791" spans="1:5" x14ac:dyDescent="0.4">
      <c r="A7791" t="s">
        <v>437</v>
      </c>
      <c r="B7791" t="s">
        <v>436</v>
      </c>
      <c r="C7791">
        <f>INDEX(Categories!C:C,MATCH(D7791,Categories!D:D,0))</f>
        <v>5</v>
      </c>
      <c r="D7791" s="88" t="s">
        <v>32</v>
      </c>
      <c r="E7791">
        <v>6560</v>
      </c>
    </row>
    <row r="7792" spans="1:5" x14ac:dyDescent="0.4">
      <c r="A7792" t="s">
        <v>437</v>
      </c>
      <c r="B7792" t="s">
        <v>436</v>
      </c>
      <c r="C7792">
        <f>INDEX(Categories!C:C,MATCH(D7792,Categories!D:D,0))</f>
        <v>8</v>
      </c>
      <c r="D7792" s="88" t="s">
        <v>36</v>
      </c>
      <c r="E7792">
        <v>1000</v>
      </c>
    </row>
    <row r="7793" spans="1:5" x14ac:dyDescent="0.4">
      <c r="A7793" t="s">
        <v>437</v>
      </c>
      <c r="B7793" t="s">
        <v>436</v>
      </c>
      <c r="C7793">
        <f>INDEX(Categories!C:C,MATCH(D7793,Categories!D:D,0))</f>
        <v>9</v>
      </c>
      <c r="D7793" s="88" t="s">
        <v>37</v>
      </c>
      <c r="E7793">
        <v>0</v>
      </c>
    </row>
    <row r="7794" spans="1:5" x14ac:dyDescent="0.4">
      <c r="A7794" t="s">
        <v>437</v>
      </c>
      <c r="B7794" t="s">
        <v>436</v>
      </c>
      <c r="C7794">
        <f>INDEX(Categories!C:C,MATCH(D7794,Categories!D:D,0))</f>
        <v>11</v>
      </c>
      <c r="D7794" s="88" t="s">
        <v>601</v>
      </c>
      <c r="E7794">
        <v>0</v>
      </c>
    </row>
    <row r="7795" spans="1:5" x14ac:dyDescent="0.4">
      <c r="A7795" t="s">
        <v>437</v>
      </c>
      <c r="B7795" t="s">
        <v>436</v>
      </c>
      <c r="C7795">
        <f>INDEX(Categories!C:C,MATCH(D7795,Categories!D:D,0))</f>
        <v>12</v>
      </c>
      <c r="D7795" s="88" t="s">
        <v>602</v>
      </c>
      <c r="E7795">
        <v>0</v>
      </c>
    </row>
    <row r="7796" spans="1:5" x14ac:dyDescent="0.4">
      <c r="A7796" t="s">
        <v>437</v>
      </c>
      <c r="B7796" t="s">
        <v>436</v>
      </c>
      <c r="C7796">
        <f>INDEX(Categories!C:C,MATCH(D7796,Categories!D:D,0))</f>
        <v>13</v>
      </c>
      <c r="D7796" s="88" t="s">
        <v>604</v>
      </c>
      <c r="E7796">
        <v>0</v>
      </c>
    </row>
    <row r="7797" spans="1:5" x14ac:dyDescent="0.4">
      <c r="A7797" t="s">
        <v>437</v>
      </c>
      <c r="B7797" t="s">
        <v>436</v>
      </c>
      <c r="C7797">
        <f>INDEX(Categories!C:C,MATCH(D7797,Categories!D:D,0))</f>
        <v>14</v>
      </c>
      <c r="D7797" s="88" t="s">
        <v>41</v>
      </c>
      <c r="E7797">
        <v>0</v>
      </c>
    </row>
    <row r="7798" spans="1:5" x14ac:dyDescent="0.4">
      <c r="A7798" t="s">
        <v>437</v>
      </c>
      <c r="B7798" t="s">
        <v>436</v>
      </c>
      <c r="C7798">
        <f>INDEX(Categories!C:C,MATCH(D7798,Categories!D:D,0))</f>
        <v>19</v>
      </c>
      <c r="D7798" s="88" t="s">
        <v>48</v>
      </c>
      <c r="E7798">
        <v>0</v>
      </c>
    </row>
    <row r="7799" spans="1:5" x14ac:dyDescent="0.4">
      <c r="A7799" t="s">
        <v>437</v>
      </c>
      <c r="B7799" t="s">
        <v>436</v>
      </c>
      <c r="C7799">
        <f>INDEX(Categories!C:C,MATCH(D7799,Categories!D:D,0))</f>
        <v>26</v>
      </c>
      <c r="D7799" s="88" t="s">
        <v>57</v>
      </c>
      <c r="E7799">
        <v>0</v>
      </c>
    </row>
    <row r="7800" spans="1:5" x14ac:dyDescent="0.4">
      <c r="A7800" t="s">
        <v>437</v>
      </c>
      <c r="B7800" t="s">
        <v>436</v>
      </c>
      <c r="C7800">
        <f>INDEX(Categories!C:C,MATCH(D7800,Categories!D:D,0))</f>
        <v>27</v>
      </c>
      <c r="D7800" s="88" t="s">
        <v>58</v>
      </c>
      <c r="E7800">
        <v>0</v>
      </c>
    </row>
    <row r="7801" spans="1:5" x14ac:dyDescent="0.4">
      <c r="A7801" t="s">
        <v>437</v>
      </c>
      <c r="B7801" t="s">
        <v>436</v>
      </c>
      <c r="C7801">
        <f>INDEX(Categories!C:C,MATCH(D7801,Categories!D:D,0))</f>
        <v>28</v>
      </c>
      <c r="D7801" s="88" t="s">
        <v>59</v>
      </c>
      <c r="E7801">
        <v>0</v>
      </c>
    </row>
    <row r="7802" spans="1:5" x14ac:dyDescent="0.4">
      <c r="A7802" t="s">
        <v>437</v>
      </c>
      <c r="B7802" t="s">
        <v>436</v>
      </c>
      <c r="C7802">
        <f>INDEX(Categories!C:C,MATCH(D7802,Categories!D:D,0))</f>
        <v>29</v>
      </c>
      <c r="D7802" s="88" t="s">
        <v>92</v>
      </c>
      <c r="E7802">
        <v>26243</v>
      </c>
    </row>
    <row r="7803" spans="1:5" x14ac:dyDescent="0.4">
      <c r="A7803" t="s">
        <v>443</v>
      </c>
      <c r="B7803" t="s">
        <v>442</v>
      </c>
      <c r="C7803">
        <f>INDEX(Categories!C:C,MATCH(D7803,Categories!D:D,0))</f>
        <v>1</v>
      </c>
      <c r="D7803" s="88" t="s">
        <v>595</v>
      </c>
      <c r="E7803">
        <v>16533</v>
      </c>
    </row>
    <row r="7804" spans="1:5" x14ac:dyDescent="0.4">
      <c r="A7804" t="s">
        <v>443</v>
      </c>
      <c r="B7804" t="s">
        <v>442</v>
      </c>
      <c r="C7804">
        <f>INDEX(Categories!C:C,MATCH(D7804,Categories!D:D,0))</f>
        <v>2</v>
      </c>
      <c r="D7804" s="88" t="s">
        <v>597</v>
      </c>
      <c r="E7804">
        <v>0</v>
      </c>
    </row>
    <row r="7805" spans="1:5" x14ac:dyDescent="0.4">
      <c r="A7805" t="s">
        <v>443</v>
      </c>
      <c r="B7805" t="s">
        <v>442</v>
      </c>
      <c r="C7805">
        <f>INDEX(Categories!C:C,MATCH(D7805,Categories!D:D,0))</f>
        <v>3</v>
      </c>
      <c r="D7805" s="88" t="s">
        <v>30</v>
      </c>
      <c r="E7805">
        <v>0</v>
      </c>
    </row>
    <row r="7806" spans="1:5" x14ac:dyDescent="0.4">
      <c r="A7806" t="s">
        <v>443</v>
      </c>
      <c r="B7806" t="s">
        <v>442</v>
      </c>
      <c r="C7806">
        <f>INDEX(Categories!C:C,MATCH(D7806,Categories!D:D,0))</f>
        <v>4</v>
      </c>
      <c r="D7806" s="88" t="s">
        <v>31</v>
      </c>
      <c r="E7806">
        <v>10000</v>
      </c>
    </row>
    <row r="7807" spans="1:5" x14ac:dyDescent="0.4">
      <c r="A7807" t="s">
        <v>443</v>
      </c>
      <c r="B7807" t="s">
        <v>442</v>
      </c>
      <c r="C7807">
        <f>INDEX(Categories!C:C,MATCH(D7807,Categories!D:D,0))</f>
        <v>6</v>
      </c>
      <c r="D7807" s="88" t="s">
        <v>34</v>
      </c>
      <c r="E7807">
        <v>0</v>
      </c>
    </row>
    <row r="7808" spans="1:5" x14ac:dyDescent="0.4">
      <c r="A7808" t="s">
        <v>443</v>
      </c>
      <c r="B7808" t="s">
        <v>442</v>
      </c>
      <c r="C7808">
        <f>INDEX(Categories!C:C,MATCH(D7808,Categories!D:D,0))</f>
        <v>7</v>
      </c>
      <c r="D7808" s="88" t="s">
        <v>35</v>
      </c>
      <c r="E7808">
        <v>658</v>
      </c>
    </row>
    <row r="7809" spans="1:5" x14ac:dyDescent="0.4">
      <c r="A7809" t="s">
        <v>443</v>
      </c>
      <c r="B7809" t="s">
        <v>442</v>
      </c>
      <c r="C7809">
        <f>INDEX(Categories!C:C,MATCH(D7809,Categories!D:D,0))</f>
        <v>10</v>
      </c>
      <c r="D7809" s="88" t="s">
        <v>38</v>
      </c>
      <c r="E7809">
        <v>62</v>
      </c>
    </row>
    <row r="7810" spans="1:5" x14ac:dyDescent="0.4">
      <c r="A7810" t="s">
        <v>443</v>
      </c>
      <c r="B7810" t="s">
        <v>442</v>
      </c>
      <c r="C7810">
        <f>INDEX(Categories!C:C,MATCH(D7810,Categories!D:D,0))</f>
        <v>15</v>
      </c>
      <c r="D7810" s="88" t="s">
        <v>42</v>
      </c>
      <c r="E7810">
        <v>0</v>
      </c>
    </row>
    <row r="7811" spans="1:5" x14ac:dyDescent="0.4">
      <c r="A7811" t="s">
        <v>443</v>
      </c>
      <c r="B7811" t="s">
        <v>442</v>
      </c>
      <c r="C7811">
        <f>INDEX(Categories!C:C,MATCH(D7811,Categories!D:D,0))</f>
        <v>16</v>
      </c>
      <c r="D7811" s="88" t="s">
        <v>45</v>
      </c>
      <c r="E7811">
        <v>663</v>
      </c>
    </row>
    <row r="7812" spans="1:5" x14ac:dyDescent="0.4">
      <c r="A7812" t="s">
        <v>443</v>
      </c>
      <c r="B7812" t="s">
        <v>442</v>
      </c>
      <c r="C7812">
        <f>INDEX(Categories!C:C,MATCH(D7812,Categories!D:D,0))</f>
        <v>17</v>
      </c>
      <c r="D7812" s="88" t="s">
        <v>46</v>
      </c>
      <c r="E7812">
        <v>0</v>
      </c>
    </row>
    <row r="7813" spans="1:5" x14ac:dyDescent="0.4">
      <c r="A7813" t="s">
        <v>443</v>
      </c>
      <c r="B7813" t="s">
        <v>442</v>
      </c>
      <c r="C7813">
        <f>INDEX(Categories!C:C,MATCH(D7813,Categories!D:D,0))</f>
        <v>18</v>
      </c>
      <c r="D7813" s="88" t="s">
        <v>47</v>
      </c>
      <c r="E7813">
        <v>0</v>
      </c>
    </row>
    <row r="7814" spans="1:5" x14ac:dyDescent="0.4">
      <c r="A7814" t="s">
        <v>443</v>
      </c>
      <c r="B7814" t="s">
        <v>442</v>
      </c>
      <c r="C7814">
        <f>INDEX(Categories!C:C,MATCH(D7814,Categories!D:D,0))</f>
        <v>20</v>
      </c>
      <c r="D7814" s="88" t="s">
        <v>49</v>
      </c>
      <c r="E7814">
        <v>0</v>
      </c>
    </row>
    <row r="7815" spans="1:5" x14ac:dyDescent="0.4">
      <c r="A7815" t="s">
        <v>443</v>
      </c>
      <c r="B7815" t="s">
        <v>442</v>
      </c>
      <c r="C7815">
        <f>INDEX(Categories!C:C,MATCH(D7815,Categories!D:D,0))</f>
        <v>21</v>
      </c>
      <c r="D7815" s="88" t="s">
        <v>50</v>
      </c>
      <c r="E7815">
        <v>0</v>
      </c>
    </row>
    <row r="7816" spans="1:5" x14ac:dyDescent="0.4">
      <c r="A7816" t="s">
        <v>443</v>
      </c>
      <c r="B7816" t="s">
        <v>442</v>
      </c>
      <c r="C7816">
        <f>INDEX(Categories!C:C,MATCH(D7816,Categories!D:D,0))</f>
        <v>22</v>
      </c>
      <c r="D7816" s="88" t="s">
        <v>51</v>
      </c>
      <c r="E7816">
        <v>165</v>
      </c>
    </row>
    <row r="7817" spans="1:5" x14ac:dyDescent="0.4">
      <c r="A7817" t="s">
        <v>443</v>
      </c>
      <c r="B7817" t="s">
        <v>442</v>
      </c>
      <c r="C7817">
        <f>INDEX(Categories!C:C,MATCH(D7817,Categories!D:D,0))</f>
        <v>23</v>
      </c>
      <c r="D7817" s="88" t="s">
        <v>52</v>
      </c>
      <c r="E7817">
        <v>0</v>
      </c>
    </row>
    <row r="7818" spans="1:5" x14ac:dyDescent="0.4">
      <c r="A7818" t="s">
        <v>443</v>
      </c>
      <c r="B7818" t="s">
        <v>442</v>
      </c>
      <c r="C7818">
        <f>INDEX(Categories!C:C,MATCH(D7818,Categories!D:D,0))</f>
        <v>24</v>
      </c>
      <c r="D7818" s="88" t="s">
        <v>53</v>
      </c>
      <c r="E7818">
        <v>0</v>
      </c>
    </row>
    <row r="7819" spans="1:5" x14ac:dyDescent="0.4">
      <c r="A7819" t="s">
        <v>443</v>
      </c>
      <c r="B7819" t="s">
        <v>442</v>
      </c>
      <c r="C7819">
        <f>INDEX(Categories!C:C,MATCH(D7819,Categories!D:D,0))</f>
        <v>25</v>
      </c>
      <c r="D7819" s="88" t="s">
        <v>56</v>
      </c>
      <c r="E7819">
        <v>0</v>
      </c>
    </row>
    <row r="7820" spans="1:5" x14ac:dyDescent="0.4">
      <c r="A7820" t="s">
        <v>443</v>
      </c>
      <c r="B7820" t="s">
        <v>442</v>
      </c>
      <c r="C7820">
        <f>INDEX(Categories!C:C,MATCH(D7820,Categories!D:D,0))</f>
        <v>5</v>
      </c>
      <c r="D7820" s="88" t="s">
        <v>32</v>
      </c>
      <c r="E7820">
        <v>25000</v>
      </c>
    </row>
    <row r="7821" spans="1:5" x14ac:dyDescent="0.4">
      <c r="A7821" t="s">
        <v>443</v>
      </c>
      <c r="B7821" t="s">
        <v>442</v>
      </c>
      <c r="C7821">
        <f>INDEX(Categories!C:C,MATCH(D7821,Categories!D:D,0))</f>
        <v>8</v>
      </c>
      <c r="D7821" s="88" t="s">
        <v>36</v>
      </c>
      <c r="E7821">
        <v>0</v>
      </c>
    </row>
    <row r="7822" spans="1:5" x14ac:dyDescent="0.4">
      <c r="A7822" t="s">
        <v>443</v>
      </c>
      <c r="B7822" t="s">
        <v>442</v>
      </c>
      <c r="C7822">
        <f>INDEX(Categories!C:C,MATCH(D7822,Categories!D:D,0))</f>
        <v>9</v>
      </c>
      <c r="D7822" s="88" t="s">
        <v>37</v>
      </c>
      <c r="E7822">
        <v>0</v>
      </c>
    </row>
    <row r="7823" spans="1:5" x14ac:dyDescent="0.4">
      <c r="A7823" t="s">
        <v>443</v>
      </c>
      <c r="B7823" t="s">
        <v>442</v>
      </c>
      <c r="C7823">
        <f>INDEX(Categories!C:C,MATCH(D7823,Categories!D:D,0))</f>
        <v>11</v>
      </c>
      <c r="D7823" s="88" t="s">
        <v>601</v>
      </c>
      <c r="E7823">
        <v>0</v>
      </c>
    </row>
    <row r="7824" spans="1:5" x14ac:dyDescent="0.4">
      <c r="A7824" t="s">
        <v>443</v>
      </c>
      <c r="B7824" t="s">
        <v>442</v>
      </c>
      <c r="C7824">
        <f>INDEX(Categories!C:C,MATCH(D7824,Categories!D:D,0))</f>
        <v>12</v>
      </c>
      <c r="D7824" s="88" t="s">
        <v>602</v>
      </c>
      <c r="E7824">
        <v>0</v>
      </c>
    </row>
    <row r="7825" spans="1:5" x14ac:dyDescent="0.4">
      <c r="A7825" t="s">
        <v>443</v>
      </c>
      <c r="B7825" t="s">
        <v>442</v>
      </c>
      <c r="C7825">
        <f>INDEX(Categories!C:C,MATCH(D7825,Categories!D:D,0))</f>
        <v>13</v>
      </c>
      <c r="D7825" s="88" t="s">
        <v>604</v>
      </c>
      <c r="E7825">
        <v>0</v>
      </c>
    </row>
    <row r="7826" spans="1:5" x14ac:dyDescent="0.4">
      <c r="A7826" t="s">
        <v>443</v>
      </c>
      <c r="B7826" t="s">
        <v>442</v>
      </c>
      <c r="C7826">
        <f>INDEX(Categories!C:C,MATCH(D7826,Categories!D:D,0))</f>
        <v>14</v>
      </c>
      <c r="D7826" s="88" t="s">
        <v>41</v>
      </c>
      <c r="E7826">
        <v>0</v>
      </c>
    </row>
    <row r="7827" spans="1:5" x14ac:dyDescent="0.4">
      <c r="A7827" t="s">
        <v>443</v>
      </c>
      <c r="B7827" t="s">
        <v>442</v>
      </c>
      <c r="C7827">
        <f>INDEX(Categories!C:C,MATCH(D7827,Categories!D:D,0))</f>
        <v>19</v>
      </c>
      <c r="D7827" s="88" t="s">
        <v>48</v>
      </c>
      <c r="E7827">
        <v>0</v>
      </c>
    </row>
    <row r="7828" spans="1:5" x14ac:dyDescent="0.4">
      <c r="A7828" t="s">
        <v>443</v>
      </c>
      <c r="B7828" t="s">
        <v>442</v>
      </c>
      <c r="C7828">
        <f>INDEX(Categories!C:C,MATCH(D7828,Categories!D:D,0))</f>
        <v>26</v>
      </c>
      <c r="D7828" s="88" t="s">
        <v>57</v>
      </c>
      <c r="E7828">
        <v>0</v>
      </c>
    </row>
    <row r="7829" spans="1:5" x14ac:dyDescent="0.4">
      <c r="A7829" t="s">
        <v>443</v>
      </c>
      <c r="B7829" t="s">
        <v>442</v>
      </c>
      <c r="C7829">
        <f>INDEX(Categories!C:C,MATCH(D7829,Categories!D:D,0))</f>
        <v>27</v>
      </c>
      <c r="D7829" s="88" t="s">
        <v>58</v>
      </c>
      <c r="E7829">
        <v>0</v>
      </c>
    </row>
    <row r="7830" spans="1:5" x14ac:dyDescent="0.4">
      <c r="A7830" t="s">
        <v>443</v>
      </c>
      <c r="B7830" t="s">
        <v>442</v>
      </c>
      <c r="C7830">
        <f>INDEX(Categories!C:C,MATCH(D7830,Categories!D:D,0))</f>
        <v>28</v>
      </c>
      <c r="D7830" s="88" t="s">
        <v>59</v>
      </c>
      <c r="E7830">
        <v>0</v>
      </c>
    </row>
    <row r="7831" spans="1:5" x14ac:dyDescent="0.4">
      <c r="A7831" t="s">
        <v>443</v>
      </c>
      <c r="B7831" t="s">
        <v>442</v>
      </c>
      <c r="C7831">
        <f>INDEX(Categories!C:C,MATCH(D7831,Categories!D:D,0))</f>
        <v>29</v>
      </c>
      <c r="D7831" s="88" t="s">
        <v>92</v>
      </c>
      <c r="E7831">
        <v>47</v>
      </c>
    </row>
    <row r="7832" spans="1:5" x14ac:dyDescent="0.4">
      <c r="A7832" t="s">
        <v>445</v>
      </c>
      <c r="B7832" t="s">
        <v>444</v>
      </c>
      <c r="C7832">
        <f>INDEX(Categories!C:C,MATCH(D7832,Categories!D:D,0))</f>
        <v>1</v>
      </c>
      <c r="D7832" s="88" t="s">
        <v>595</v>
      </c>
      <c r="E7832">
        <v>99756</v>
      </c>
    </row>
    <row r="7833" spans="1:5" x14ac:dyDescent="0.4">
      <c r="A7833" t="s">
        <v>445</v>
      </c>
      <c r="B7833" t="s">
        <v>444</v>
      </c>
      <c r="C7833">
        <f>INDEX(Categories!C:C,MATCH(D7833,Categories!D:D,0))</f>
        <v>2</v>
      </c>
      <c r="D7833" s="88" t="s">
        <v>597</v>
      </c>
      <c r="E7833">
        <v>2892</v>
      </c>
    </row>
    <row r="7834" spans="1:5" x14ac:dyDescent="0.4">
      <c r="A7834" t="s">
        <v>445</v>
      </c>
      <c r="B7834" t="s">
        <v>444</v>
      </c>
      <c r="C7834">
        <f>INDEX(Categories!C:C,MATCH(D7834,Categories!D:D,0))</f>
        <v>3</v>
      </c>
      <c r="D7834" s="88" t="s">
        <v>30</v>
      </c>
      <c r="E7834">
        <v>0</v>
      </c>
    </row>
    <row r="7835" spans="1:5" x14ac:dyDescent="0.4">
      <c r="A7835" t="s">
        <v>445</v>
      </c>
      <c r="B7835" t="s">
        <v>444</v>
      </c>
      <c r="C7835">
        <f>INDEX(Categories!C:C,MATCH(D7835,Categories!D:D,0))</f>
        <v>4</v>
      </c>
      <c r="D7835" s="88" t="s">
        <v>31</v>
      </c>
      <c r="E7835">
        <v>3645</v>
      </c>
    </row>
    <row r="7836" spans="1:5" x14ac:dyDescent="0.4">
      <c r="A7836" t="s">
        <v>445</v>
      </c>
      <c r="B7836" t="s">
        <v>444</v>
      </c>
      <c r="C7836">
        <f>INDEX(Categories!C:C,MATCH(D7836,Categories!D:D,0))</f>
        <v>6</v>
      </c>
      <c r="D7836" s="88" t="s">
        <v>34</v>
      </c>
      <c r="E7836">
        <v>0</v>
      </c>
    </row>
    <row r="7837" spans="1:5" x14ac:dyDescent="0.4">
      <c r="A7837" t="s">
        <v>445</v>
      </c>
      <c r="B7837" t="s">
        <v>444</v>
      </c>
      <c r="C7837">
        <f>INDEX(Categories!C:C,MATCH(D7837,Categories!D:D,0))</f>
        <v>7</v>
      </c>
      <c r="D7837" s="88" t="s">
        <v>35</v>
      </c>
      <c r="E7837">
        <v>51415</v>
      </c>
    </row>
    <row r="7838" spans="1:5" x14ac:dyDescent="0.4">
      <c r="A7838" t="s">
        <v>445</v>
      </c>
      <c r="B7838" t="s">
        <v>444</v>
      </c>
      <c r="C7838">
        <f>INDEX(Categories!C:C,MATCH(D7838,Categories!D:D,0))</f>
        <v>10</v>
      </c>
      <c r="D7838" s="88" t="s">
        <v>38</v>
      </c>
      <c r="E7838">
        <v>41084</v>
      </c>
    </row>
    <row r="7839" spans="1:5" x14ac:dyDescent="0.4">
      <c r="A7839" t="s">
        <v>445</v>
      </c>
      <c r="B7839" t="s">
        <v>444</v>
      </c>
      <c r="C7839">
        <f>INDEX(Categories!C:C,MATCH(D7839,Categories!D:D,0))</f>
        <v>15</v>
      </c>
      <c r="D7839" s="88" t="s">
        <v>42</v>
      </c>
      <c r="E7839">
        <v>0</v>
      </c>
    </row>
    <row r="7840" spans="1:5" x14ac:dyDescent="0.4">
      <c r="A7840" t="s">
        <v>445</v>
      </c>
      <c r="B7840" t="s">
        <v>444</v>
      </c>
      <c r="C7840">
        <f>INDEX(Categories!C:C,MATCH(D7840,Categories!D:D,0))</f>
        <v>16</v>
      </c>
      <c r="D7840" s="88" t="s">
        <v>45</v>
      </c>
      <c r="E7840">
        <v>0</v>
      </c>
    </row>
    <row r="7841" spans="1:5" x14ac:dyDescent="0.4">
      <c r="A7841" t="s">
        <v>445</v>
      </c>
      <c r="B7841" t="s">
        <v>444</v>
      </c>
      <c r="C7841">
        <f>INDEX(Categories!C:C,MATCH(D7841,Categories!D:D,0))</f>
        <v>17</v>
      </c>
      <c r="D7841" s="88" t="s">
        <v>46</v>
      </c>
      <c r="E7841">
        <v>0</v>
      </c>
    </row>
    <row r="7842" spans="1:5" x14ac:dyDescent="0.4">
      <c r="A7842" t="s">
        <v>445</v>
      </c>
      <c r="B7842" t="s">
        <v>444</v>
      </c>
      <c r="C7842">
        <f>INDEX(Categories!C:C,MATCH(D7842,Categories!D:D,0))</f>
        <v>18</v>
      </c>
      <c r="D7842" s="88" t="s">
        <v>47</v>
      </c>
      <c r="E7842">
        <v>0</v>
      </c>
    </row>
    <row r="7843" spans="1:5" x14ac:dyDescent="0.4">
      <c r="A7843" t="s">
        <v>445</v>
      </c>
      <c r="B7843" t="s">
        <v>444</v>
      </c>
      <c r="C7843">
        <f>INDEX(Categories!C:C,MATCH(D7843,Categories!D:D,0))</f>
        <v>20</v>
      </c>
      <c r="D7843" s="88" t="s">
        <v>49</v>
      </c>
      <c r="E7843">
        <v>0</v>
      </c>
    </row>
    <row r="7844" spans="1:5" x14ac:dyDescent="0.4">
      <c r="A7844" t="s">
        <v>445</v>
      </c>
      <c r="B7844" t="s">
        <v>444</v>
      </c>
      <c r="C7844">
        <f>INDEX(Categories!C:C,MATCH(D7844,Categories!D:D,0))</f>
        <v>21</v>
      </c>
      <c r="D7844" s="88" t="s">
        <v>50</v>
      </c>
      <c r="E7844">
        <v>0</v>
      </c>
    </row>
    <row r="7845" spans="1:5" x14ac:dyDescent="0.4">
      <c r="A7845" t="s">
        <v>445</v>
      </c>
      <c r="B7845" t="s">
        <v>444</v>
      </c>
      <c r="C7845">
        <f>INDEX(Categories!C:C,MATCH(D7845,Categories!D:D,0))</f>
        <v>22</v>
      </c>
      <c r="D7845" s="88" t="s">
        <v>51</v>
      </c>
      <c r="E7845">
        <v>5888</v>
      </c>
    </row>
    <row r="7846" spans="1:5" x14ac:dyDescent="0.4">
      <c r="A7846" t="s">
        <v>445</v>
      </c>
      <c r="B7846" t="s">
        <v>444</v>
      </c>
      <c r="C7846">
        <f>INDEX(Categories!C:C,MATCH(D7846,Categories!D:D,0))</f>
        <v>23</v>
      </c>
      <c r="D7846" s="88" t="s">
        <v>52</v>
      </c>
      <c r="E7846">
        <v>0</v>
      </c>
    </row>
    <row r="7847" spans="1:5" x14ac:dyDescent="0.4">
      <c r="A7847" t="s">
        <v>445</v>
      </c>
      <c r="B7847" t="s">
        <v>444</v>
      </c>
      <c r="C7847">
        <f>INDEX(Categories!C:C,MATCH(D7847,Categories!D:D,0))</f>
        <v>24</v>
      </c>
      <c r="D7847" s="88" t="s">
        <v>53</v>
      </c>
      <c r="E7847">
        <v>0</v>
      </c>
    </row>
    <row r="7848" spans="1:5" x14ac:dyDescent="0.4">
      <c r="A7848" t="s">
        <v>445</v>
      </c>
      <c r="B7848" t="s">
        <v>444</v>
      </c>
      <c r="C7848">
        <f>INDEX(Categories!C:C,MATCH(D7848,Categories!D:D,0))</f>
        <v>25</v>
      </c>
      <c r="D7848" s="88" t="s">
        <v>56</v>
      </c>
      <c r="E7848">
        <v>0</v>
      </c>
    </row>
    <row r="7849" spans="1:5" x14ac:dyDescent="0.4">
      <c r="A7849" t="s">
        <v>445</v>
      </c>
      <c r="B7849" t="s">
        <v>444</v>
      </c>
      <c r="C7849">
        <f>INDEX(Categories!C:C,MATCH(D7849,Categories!D:D,0))</f>
        <v>5</v>
      </c>
      <c r="D7849" s="88" t="s">
        <v>32</v>
      </c>
      <c r="E7849">
        <v>409882</v>
      </c>
    </row>
    <row r="7850" spans="1:5" x14ac:dyDescent="0.4">
      <c r="A7850" t="s">
        <v>445</v>
      </c>
      <c r="B7850" t="s">
        <v>444</v>
      </c>
      <c r="C7850">
        <f>INDEX(Categories!C:C,MATCH(D7850,Categories!D:D,0))</f>
        <v>8</v>
      </c>
      <c r="D7850" s="88" t="s">
        <v>36</v>
      </c>
      <c r="E7850">
        <v>0</v>
      </c>
    </row>
    <row r="7851" spans="1:5" x14ac:dyDescent="0.4">
      <c r="A7851" t="s">
        <v>445</v>
      </c>
      <c r="B7851" t="s">
        <v>444</v>
      </c>
      <c r="C7851">
        <f>INDEX(Categories!C:C,MATCH(D7851,Categories!D:D,0))</f>
        <v>9</v>
      </c>
      <c r="D7851" s="88" t="s">
        <v>37</v>
      </c>
      <c r="E7851">
        <v>0</v>
      </c>
    </row>
    <row r="7852" spans="1:5" x14ac:dyDescent="0.4">
      <c r="A7852" t="s">
        <v>445</v>
      </c>
      <c r="B7852" t="s">
        <v>444</v>
      </c>
      <c r="C7852">
        <f>INDEX(Categories!C:C,MATCH(D7852,Categories!D:D,0))</f>
        <v>11</v>
      </c>
      <c r="D7852" s="88" t="s">
        <v>601</v>
      </c>
      <c r="E7852">
        <v>452792</v>
      </c>
    </row>
    <row r="7853" spans="1:5" x14ac:dyDescent="0.4">
      <c r="A7853" t="s">
        <v>445</v>
      </c>
      <c r="B7853" t="s">
        <v>444</v>
      </c>
      <c r="C7853">
        <f>INDEX(Categories!C:C,MATCH(D7853,Categories!D:D,0))</f>
        <v>12</v>
      </c>
      <c r="D7853" s="88" t="s">
        <v>602</v>
      </c>
      <c r="E7853">
        <v>0</v>
      </c>
    </row>
    <row r="7854" spans="1:5" x14ac:dyDescent="0.4">
      <c r="A7854" t="s">
        <v>445</v>
      </c>
      <c r="B7854" t="s">
        <v>444</v>
      </c>
      <c r="C7854">
        <f>INDEX(Categories!C:C,MATCH(D7854,Categories!D:D,0))</f>
        <v>13</v>
      </c>
      <c r="D7854" s="88" t="s">
        <v>604</v>
      </c>
      <c r="E7854">
        <v>0</v>
      </c>
    </row>
    <row r="7855" spans="1:5" x14ac:dyDescent="0.4">
      <c r="A7855" t="s">
        <v>445</v>
      </c>
      <c r="B7855" t="s">
        <v>444</v>
      </c>
      <c r="C7855">
        <f>INDEX(Categories!C:C,MATCH(D7855,Categories!D:D,0))</f>
        <v>14</v>
      </c>
      <c r="D7855" s="88" t="s">
        <v>41</v>
      </c>
      <c r="E7855">
        <v>0</v>
      </c>
    </row>
    <row r="7856" spans="1:5" x14ac:dyDescent="0.4">
      <c r="A7856" t="s">
        <v>445</v>
      </c>
      <c r="B7856" t="s">
        <v>444</v>
      </c>
      <c r="C7856">
        <f>INDEX(Categories!C:C,MATCH(D7856,Categories!D:D,0))</f>
        <v>19</v>
      </c>
      <c r="D7856" s="88" t="s">
        <v>48</v>
      </c>
      <c r="E7856">
        <v>0</v>
      </c>
    </row>
    <row r="7857" spans="1:5" x14ac:dyDescent="0.4">
      <c r="A7857" t="s">
        <v>445</v>
      </c>
      <c r="B7857" t="s">
        <v>444</v>
      </c>
      <c r="C7857">
        <f>INDEX(Categories!C:C,MATCH(D7857,Categories!D:D,0))</f>
        <v>26</v>
      </c>
      <c r="D7857" s="88" t="s">
        <v>57</v>
      </c>
      <c r="E7857">
        <v>0</v>
      </c>
    </row>
    <row r="7858" spans="1:5" x14ac:dyDescent="0.4">
      <c r="A7858" t="s">
        <v>445</v>
      </c>
      <c r="B7858" t="s">
        <v>444</v>
      </c>
      <c r="C7858">
        <f>INDEX(Categories!C:C,MATCH(D7858,Categories!D:D,0))</f>
        <v>27</v>
      </c>
      <c r="D7858" s="88" t="s">
        <v>58</v>
      </c>
      <c r="E7858">
        <v>0</v>
      </c>
    </row>
    <row r="7859" spans="1:5" x14ac:dyDescent="0.4">
      <c r="A7859" t="s">
        <v>445</v>
      </c>
      <c r="B7859" t="s">
        <v>444</v>
      </c>
      <c r="C7859">
        <f>INDEX(Categories!C:C,MATCH(D7859,Categories!D:D,0))</f>
        <v>28</v>
      </c>
      <c r="D7859" s="88" t="s">
        <v>59</v>
      </c>
      <c r="E7859">
        <v>0</v>
      </c>
    </row>
    <row r="7860" spans="1:5" x14ac:dyDescent="0.4">
      <c r="A7860" t="s">
        <v>445</v>
      </c>
      <c r="B7860" t="s">
        <v>444</v>
      </c>
      <c r="C7860">
        <f>INDEX(Categories!C:C,MATCH(D7860,Categories!D:D,0))</f>
        <v>29</v>
      </c>
      <c r="D7860" s="88" t="s">
        <v>92</v>
      </c>
      <c r="E7860">
        <v>5000</v>
      </c>
    </row>
    <row r="7861" spans="1:5" x14ac:dyDescent="0.4">
      <c r="A7861" t="s">
        <v>447</v>
      </c>
      <c r="B7861" t="s">
        <v>446</v>
      </c>
      <c r="C7861">
        <f>INDEX(Categories!C:C,MATCH(D7861,Categories!D:D,0))</f>
        <v>1</v>
      </c>
      <c r="D7861" s="88" t="s">
        <v>595</v>
      </c>
      <c r="E7861">
        <v>0</v>
      </c>
    </row>
    <row r="7862" spans="1:5" x14ac:dyDescent="0.4">
      <c r="A7862" t="s">
        <v>447</v>
      </c>
      <c r="B7862" t="s">
        <v>446</v>
      </c>
      <c r="C7862">
        <f>INDEX(Categories!C:C,MATCH(D7862,Categories!D:D,0))</f>
        <v>2</v>
      </c>
      <c r="D7862" s="88" t="s">
        <v>597</v>
      </c>
      <c r="E7862">
        <v>0</v>
      </c>
    </row>
    <row r="7863" spans="1:5" x14ac:dyDescent="0.4">
      <c r="A7863" t="s">
        <v>447</v>
      </c>
      <c r="B7863" t="s">
        <v>446</v>
      </c>
      <c r="C7863">
        <f>INDEX(Categories!C:C,MATCH(D7863,Categories!D:D,0))</f>
        <v>3</v>
      </c>
      <c r="D7863" s="88" t="s">
        <v>30</v>
      </c>
      <c r="E7863">
        <v>1000</v>
      </c>
    </row>
    <row r="7864" spans="1:5" x14ac:dyDescent="0.4">
      <c r="A7864" t="s">
        <v>447</v>
      </c>
      <c r="B7864" t="s">
        <v>446</v>
      </c>
      <c r="C7864">
        <f>INDEX(Categories!C:C,MATCH(D7864,Categories!D:D,0))</f>
        <v>4</v>
      </c>
      <c r="D7864" s="88" t="s">
        <v>31</v>
      </c>
      <c r="E7864">
        <v>4700</v>
      </c>
    </row>
    <row r="7865" spans="1:5" x14ac:dyDescent="0.4">
      <c r="A7865" t="s">
        <v>447</v>
      </c>
      <c r="B7865" t="s">
        <v>446</v>
      </c>
      <c r="C7865">
        <f>INDEX(Categories!C:C,MATCH(D7865,Categories!D:D,0))</f>
        <v>6</v>
      </c>
      <c r="D7865" s="88" t="s">
        <v>34</v>
      </c>
      <c r="E7865">
        <v>0</v>
      </c>
    </row>
    <row r="7866" spans="1:5" x14ac:dyDescent="0.4">
      <c r="A7866" t="s">
        <v>447</v>
      </c>
      <c r="B7866" t="s">
        <v>446</v>
      </c>
      <c r="C7866">
        <f>INDEX(Categories!C:C,MATCH(D7866,Categories!D:D,0))</f>
        <v>7</v>
      </c>
      <c r="D7866" s="88" t="s">
        <v>35</v>
      </c>
      <c r="E7866">
        <v>1143</v>
      </c>
    </row>
    <row r="7867" spans="1:5" x14ac:dyDescent="0.4">
      <c r="A7867" t="s">
        <v>447</v>
      </c>
      <c r="B7867" t="s">
        <v>446</v>
      </c>
      <c r="C7867">
        <f>INDEX(Categories!C:C,MATCH(D7867,Categories!D:D,0))</f>
        <v>10</v>
      </c>
      <c r="D7867" s="88" t="s">
        <v>38</v>
      </c>
      <c r="E7867">
        <v>0</v>
      </c>
    </row>
    <row r="7868" spans="1:5" x14ac:dyDescent="0.4">
      <c r="A7868" t="s">
        <v>447</v>
      </c>
      <c r="B7868" t="s">
        <v>446</v>
      </c>
      <c r="C7868">
        <f>INDEX(Categories!C:C,MATCH(D7868,Categories!D:D,0))</f>
        <v>15</v>
      </c>
      <c r="D7868" s="88" t="s">
        <v>42</v>
      </c>
      <c r="E7868">
        <v>0</v>
      </c>
    </row>
    <row r="7869" spans="1:5" x14ac:dyDescent="0.4">
      <c r="A7869" t="s">
        <v>447</v>
      </c>
      <c r="B7869" t="s">
        <v>446</v>
      </c>
      <c r="C7869">
        <f>INDEX(Categories!C:C,MATCH(D7869,Categories!D:D,0))</f>
        <v>16</v>
      </c>
      <c r="D7869" s="88" t="s">
        <v>45</v>
      </c>
      <c r="E7869">
        <v>0</v>
      </c>
    </row>
    <row r="7870" spans="1:5" x14ac:dyDescent="0.4">
      <c r="A7870" t="s">
        <v>447</v>
      </c>
      <c r="B7870" t="s">
        <v>446</v>
      </c>
      <c r="C7870">
        <f>INDEX(Categories!C:C,MATCH(D7870,Categories!D:D,0))</f>
        <v>17</v>
      </c>
      <c r="D7870" s="88" t="s">
        <v>46</v>
      </c>
      <c r="E7870">
        <v>0</v>
      </c>
    </row>
    <row r="7871" spans="1:5" x14ac:dyDescent="0.4">
      <c r="A7871" t="s">
        <v>447</v>
      </c>
      <c r="B7871" t="s">
        <v>446</v>
      </c>
      <c r="C7871">
        <f>INDEX(Categories!C:C,MATCH(D7871,Categories!D:D,0))</f>
        <v>18</v>
      </c>
      <c r="D7871" s="88" t="s">
        <v>47</v>
      </c>
      <c r="E7871">
        <v>0</v>
      </c>
    </row>
    <row r="7872" spans="1:5" x14ac:dyDescent="0.4">
      <c r="A7872" t="s">
        <v>447</v>
      </c>
      <c r="B7872" t="s">
        <v>446</v>
      </c>
      <c r="C7872">
        <f>INDEX(Categories!C:C,MATCH(D7872,Categories!D:D,0))</f>
        <v>20</v>
      </c>
      <c r="D7872" s="88" t="s">
        <v>49</v>
      </c>
      <c r="E7872">
        <v>0</v>
      </c>
    </row>
    <row r="7873" spans="1:5" x14ac:dyDescent="0.4">
      <c r="A7873" t="s">
        <v>447</v>
      </c>
      <c r="B7873" t="s">
        <v>446</v>
      </c>
      <c r="C7873">
        <f>INDEX(Categories!C:C,MATCH(D7873,Categories!D:D,0))</f>
        <v>21</v>
      </c>
      <c r="D7873" s="88" t="s">
        <v>50</v>
      </c>
      <c r="E7873">
        <v>0</v>
      </c>
    </row>
    <row r="7874" spans="1:5" x14ac:dyDescent="0.4">
      <c r="A7874" t="s">
        <v>447</v>
      </c>
      <c r="B7874" t="s">
        <v>446</v>
      </c>
      <c r="C7874">
        <f>INDEX(Categories!C:C,MATCH(D7874,Categories!D:D,0))</f>
        <v>22</v>
      </c>
      <c r="D7874" s="88" t="s">
        <v>51</v>
      </c>
      <c r="E7874">
        <v>991</v>
      </c>
    </row>
    <row r="7875" spans="1:5" x14ac:dyDescent="0.4">
      <c r="A7875" t="s">
        <v>447</v>
      </c>
      <c r="B7875" t="s">
        <v>446</v>
      </c>
      <c r="C7875">
        <f>INDEX(Categories!C:C,MATCH(D7875,Categories!D:D,0))</f>
        <v>23</v>
      </c>
      <c r="D7875" s="88" t="s">
        <v>52</v>
      </c>
      <c r="E7875">
        <v>0</v>
      </c>
    </row>
    <row r="7876" spans="1:5" x14ac:dyDescent="0.4">
      <c r="A7876" t="s">
        <v>447</v>
      </c>
      <c r="B7876" t="s">
        <v>446</v>
      </c>
      <c r="C7876">
        <f>INDEX(Categories!C:C,MATCH(D7876,Categories!D:D,0))</f>
        <v>24</v>
      </c>
      <c r="D7876" s="88" t="s">
        <v>53</v>
      </c>
      <c r="E7876">
        <v>0</v>
      </c>
    </row>
    <row r="7877" spans="1:5" x14ac:dyDescent="0.4">
      <c r="A7877" t="s">
        <v>447</v>
      </c>
      <c r="B7877" t="s">
        <v>446</v>
      </c>
      <c r="C7877">
        <f>INDEX(Categories!C:C,MATCH(D7877,Categories!D:D,0))</f>
        <v>25</v>
      </c>
      <c r="D7877" s="88" t="s">
        <v>56</v>
      </c>
      <c r="E7877">
        <v>0</v>
      </c>
    </row>
    <row r="7878" spans="1:5" x14ac:dyDescent="0.4">
      <c r="A7878" t="s">
        <v>447</v>
      </c>
      <c r="B7878" t="s">
        <v>446</v>
      </c>
      <c r="C7878">
        <f>INDEX(Categories!C:C,MATCH(D7878,Categories!D:D,0))</f>
        <v>5</v>
      </c>
      <c r="D7878" s="88" t="s">
        <v>32</v>
      </c>
      <c r="E7878">
        <v>2287</v>
      </c>
    </row>
    <row r="7879" spans="1:5" x14ac:dyDescent="0.4">
      <c r="A7879" t="s">
        <v>447</v>
      </c>
      <c r="B7879" t="s">
        <v>446</v>
      </c>
      <c r="C7879">
        <f>INDEX(Categories!C:C,MATCH(D7879,Categories!D:D,0))</f>
        <v>8</v>
      </c>
      <c r="D7879" s="88" t="s">
        <v>36</v>
      </c>
      <c r="E7879">
        <v>0</v>
      </c>
    </row>
    <row r="7880" spans="1:5" x14ac:dyDescent="0.4">
      <c r="A7880" t="s">
        <v>447</v>
      </c>
      <c r="B7880" t="s">
        <v>446</v>
      </c>
      <c r="C7880">
        <f>INDEX(Categories!C:C,MATCH(D7880,Categories!D:D,0))</f>
        <v>9</v>
      </c>
      <c r="D7880" s="88" t="s">
        <v>37</v>
      </c>
      <c r="E7880">
        <v>0</v>
      </c>
    </row>
    <row r="7881" spans="1:5" x14ac:dyDescent="0.4">
      <c r="A7881" t="s">
        <v>447</v>
      </c>
      <c r="B7881" t="s">
        <v>446</v>
      </c>
      <c r="C7881">
        <f>INDEX(Categories!C:C,MATCH(D7881,Categories!D:D,0))</f>
        <v>11</v>
      </c>
      <c r="D7881" s="88" t="s">
        <v>601</v>
      </c>
      <c r="E7881">
        <v>0</v>
      </c>
    </row>
    <row r="7882" spans="1:5" x14ac:dyDescent="0.4">
      <c r="A7882" t="s">
        <v>447</v>
      </c>
      <c r="B7882" t="s">
        <v>446</v>
      </c>
      <c r="C7882">
        <f>INDEX(Categories!C:C,MATCH(D7882,Categories!D:D,0))</f>
        <v>12</v>
      </c>
      <c r="D7882" s="88" t="s">
        <v>602</v>
      </c>
      <c r="E7882">
        <v>0</v>
      </c>
    </row>
    <row r="7883" spans="1:5" x14ac:dyDescent="0.4">
      <c r="A7883" t="s">
        <v>447</v>
      </c>
      <c r="B7883" t="s">
        <v>446</v>
      </c>
      <c r="C7883">
        <f>INDEX(Categories!C:C,MATCH(D7883,Categories!D:D,0))</f>
        <v>13</v>
      </c>
      <c r="D7883" s="88" t="s">
        <v>604</v>
      </c>
      <c r="E7883">
        <v>0</v>
      </c>
    </row>
    <row r="7884" spans="1:5" x14ac:dyDescent="0.4">
      <c r="A7884" t="s">
        <v>447</v>
      </c>
      <c r="B7884" t="s">
        <v>446</v>
      </c>
      <c r="C7884">
        <f>INDEX(Categories!C:C,MATCH(D7884,Categories!D:D,0))</f>
        <v>14</v>
      </c>
      <c r="D7884" s="88" t="s">
        <v>41</v>
      </c>
      <c r="E7884">
        <v>0</v>
      </c>
    </row>
    <row r="7885" spans="1:5" x14ac:dyDescent="0.4">
      <c r="A7885" t="s">
        <v>447</v>
      </c>
      <c r="B7885" t="s">
        <v>446</v>
      </c>
      <c r="C7885">
        <f>INDEX(Categories!C:C,MATCH(D7885,Categories!D:D,0))</f>
        <v>19</v>
      </c>
      <c r="D7885" s="88" t="s">
        <v>48</v>
      </c>
      <c r="E7885">
        <v>0</v>
      </c>
    </row>
    <row r="7886" spans="1:5" x14ac:dyDescent="0.4">
      <c r="A7886" t="s">
        <v>447</v>
      </c>
      <c r="B7886" t="s">
        <v>446</v>
      </c>
      <c r="C7886">
        <f>INDEX(Categories!C:C,MATCH(D7886,Categories!D:D,0))</f>
        <v>26</v>
      </c>
      <c r="D7886" s="88" t="s">
        <v>57</v>
      </c>
      <c r="E7886">
        <v>0</v>
      </c>
    </row>
    <row r="7887" spans="1:5" x14ac:dyDescent="0.4">
      <c r="A7887" t="s">
        <v>447</v>
      </c>
      <c r="B7887" t="s">
        <v>446</v>
      </c>
      <c r="C7887">
        <f>INDEX(Categories!C:C,MATCH(D7887,Categories!D:D,0))</f>
        <v>27</v>
      </c>
      <c r="D7887" s="88" t="s">
        <v>58</v>
      </c>
      <c r="E7887">
        <v>0</v>
      </c>
    </row>
    <row r="7888" spans="1:5" x14ac:dyDescent="0.4">
      <c r="A7888" t="s">
        <v>447</v>
      </c>
      <c r="B7888" t="s">
        <v>446</v>
      </c>
      <c r="C7888">
        <f>INDEX(Categories!C:C,MATCH(D7888,Categories!D:D,0))</f>
        <v>28</v>
      </c>
      <c r="D7888" s="88" t="s">
        <v>59</v>
      </c>
      <c r="E7888">
        <v>0</v>
      </c>
    </row>
    <row r="7889" spans="1:5" x14ac:dyDescent="0.4">
      <c r="A7889" t="s">
        <v>447</v>
      </c>
      <c r="B7889" t="s">
        <v>446</v>
      </c>
      <c r="C7889">
        <f>INDEX(Categories!C:C,MATCH(D7889,Categories!D:D,0))</f>
        <v>29</v>
      </c>
      <c r="D7889" s="88" t="s">
        <v>92</v>
      </c>
      <c r="E7889">
        <v>4755</v>
      </c>
    </row>
    <row r="7890" spans="1:5" x14ac:dyDescent="0.4">
      <c r="A7890" t="s">
        <v>449</v>
      </c>
      <c r="B7890" t="s">
        <v>448</v>
      </c>
      <c r="C7890">
        <f>INDEX(Categories!C:C,MATCH(D7890,Categories!D:D,0))</f>
        <v>1</v>
      </c>
      <c r="D7890" s="88" t="s">
        <v>595</v>
      </c>
      <c r="E7890">
        <v>50000</v>
      </c>
    </row>
    <row r="7891" spans="1:5" x14ac:dyDescent="0.4">
      <c r="A7891" t="s">
        <v>449</v>
      </c>
      <c r="B7891" t="s">
        <v>448</v>
      </c>
      <c r="C7891">
        <f>INDEX(Categories!C:C,MATCH(D7891,Categories!D:D,0))</f>
        <v>2</v>
      </c>
      <c r="D7891" s="88" t="s">
        <v>597</v>
      </c>
      <c r="E7891">
        <v>0</v>
      </c>
    </row>
    <row r="7892" spans="1:5" x14ac:dyDescent="0.4">
      <c r="A7892" t="s">
        <v>449</v>
      </c>
      <c r="B7892" t="s">
        <v>448</v>
      </c>
      <c r="C7892">
        <f>INDEX(Categories!C:C,MATCH(D7892,Categories!D:D,0))</f>
        <v>3</v>
      </c>
      <c r="D7892" s="88" t="s">
        <v>30</v>
      </c>
      <c r="E7892">
        <v>0</v>
      </c>
    </row>
    <row r="7893" spans="1:5" x14ac:dyDescent="0.4">
      <c r="A7893" t="s">
        <v>449</v>
      </c>
      <c r="B7893" t="s">
        <v>448</v>
      </c>
      <c r="C7893">
        <f>INDEX(Categories!C:C,MATCH(D7893,Categories!D:D,0))</f>
        <v>4</v>
      </c>
      <c r="D7893" s="88" t="s">
        <v>31</v>
      </c>
      <c r="E7893">
        <v>0</v>
      </c>
    </row>
    <row r="7894" spans="1:5" x14ac:dyDescent="0.4">
      <c r="A7894" t="s">
        <v>449</v>
      </c>
      <c r="B7894" t="s">
        <v>448</v>
      </c>
      <c r="C7894">
        <f>INDEX(Categories!C:C,MATCH(D7894,Categories!D:D,0))</f>
        <v>6</v>
      </c>
      <c r="D7894" s="88" t="s">
        <v>34</v>
      </c>
      <c r="E7894">
        <v>0</v>
      </c>
    </row>
    <row r="7895" spans="1:5" x14ac:dyDescent="0.4">
      <c r="A7895" t="s">
        <v>449</v>
      </c>
      <c r="B7895" t="s">
        <v>448</v>
      </c>
      <c r="C7895">
        <f>INDEX(Categories!C:C,MATCH(D7895,Categories!D:D,0))</f>
        <v>7</v>
      </c>
      <c r="D7895" s="88" t="s">
        <v>35</v>
      </c>
      <c r="E7895">
        <v>2000</v>
      </c>
    </row>
    <row r="7896" spans="1:5" x14ac:dyDescent="0.4">
      <c r="A7896" t="s">
        <v>449</v>
      </c>
      <c r="B7896" t="s">
        <v>448</v>
      </c>
      <c r="C7896">
        <f>INDEX(Categories!C:C,MATCH(D7896,Categories!D:D,0))</f>
        <v>10</v>
      </c>
      <c r="D7896" s="88" t="s">
        <v>38</v>
      </c>
      <c r="E7896">
        <v>30000</v>
      </c>
    </row>
    <row r="7897" spans="1:5" x14ac:dyDescent="0.4">
      <c r="A7897" t="s">
        <v>449</v>
      </c>
      <c r="B7897" t="s">
        <v>448</v>
      </c>
      <c r="C7897">
        <f>INDEX(Categories!C:C,MATCH(D7897,Categories!D:D,0))</f>
        <v>15</v>
      </c>
      <c r="D7897" s="88" t="s">
        <v>42</v>
      </c>
      <c r="E7897">
        <v>0</v>
      </c>
    </row>
    <row r="7898" spans="1:5" x14ac:dyDescent="0.4">
      <c r="A7898" t="s">
        <v>449</v>
      </c>
      <c r="B7898" t="s">
        <v>448</v>
      </c>
      <c r="C7898">
        <f>INDEX(Categories!C:C,MATCH(D7898,Categories!D:D,0))</f>
        <v>16</v>
      </c>
      <c r="D7898" s="88" t="s">
        <v>45</v>
      </c>
      <c r="E7898">
        <v>35000</v>
      </c>
    </row>
    <row r="7899" spans="1:5" x14ac:dyDescent="0.4">
      <c r="A7899" t="s">
        <v>449</v>
      </c>
      <c r="B7899" t="s">
        <v>448</v>
      </c>
      <c r="C7899">
        <f>INDEX(Categories!C:C,MATCH(D7899,Categories!D:D,0))</f>
        <v>17</v>
      </c>
      <c r="D7899" s="88" t="s">
        <v>46</v>
      </c>
      <c r="E7899">
        <v>0</v>
      </c>
    </row>
    <row r="7900" spans="1:5" x14ac:dyDescent="0.4">
      <c r="A7900" t="s">
        <v>449</v>
      </c>
      <c r="B7900" t="s">
        <v>448</v>
      </c>
      <c r="C7900">
        <f>INDEX(Categories!C:C,MATCH(D7900,Categories!D:D,0))</f>
        <v>18</v>
      </c>
      <c r="D7900" s="88" t="s">
        <v>47</v>
      </c>
      <c r="E7900">
        <v>0</v>
      </c>
    </row>
    <row r="7901" spans="1:5" x14ac:dyDescent="0.4">
      <c r="A7901" t="s">
        <v>449</v>
      </c>
      <c r="B7901" t="s">
        <v>448</v>
      </c>
      <c r="C7901">
        <f>INDEX(Categories!C:C,MATCH(D7901,Categories!D:D,0))</f>
        <v>20</v>
      </c>
      <c r="D7901" s="88" t="s">
        <v>49</v>
      </c>
      <c r="E7901">
        <v>0</v>
      </c>
    </row>
    <row r="7902" spans="1:5" x14ac:dyDescent="0.4">
      <c r="A7902" t="s">
        <v>449</v>
      </c>
      <c r="B7902" t="s">
        <v>448</v>
      </c>
      <c r="C7902">
        <f>INDEX(Categories!C:C,MATCH(D7902,Categories!D:D,0))</f>
        <v>21</v>
      </c>
      <c r="D7902" s="88" t="s">
        <v>50</v>
      </c>
      <c r="E7902">
        <v>0</v>
      </c>
    </row>
    <row r="7903" spans="1:5" x14ac:dyDescent="0.4">
      <c r="A7903" t="s">
        <v>449</v>
      </c>
      <c r="B7903" t="s">
        <v>448</v>
      </c>
      <c r="C7903">
        <f>INDEX(Categories!C:C,MATCH(D7903,Categories!D:D,0))</f>
        <v>22</v>
      </c>
      <c r="D7903" s="88" t="s">
        <v>51</v>
      </c>
      <c r="E7903">
        <v>25000</v>
      </c>
    </row>
    <row r="7904" spans="1:5" x14ac:dyDescent="0.4">
      <c r="A7904" t="s">
        <v>449</v>
      </c>
      <c r="B7904" t="s">
        <v>448</v>
      </c>
      <c r="C7904">
        <f>INDEX(Categories!C:C,MATCH(D7904,Categories!D:D,0))</f>
        <v>23</v>
      </c>
      <c r="D7904" s="88" t="s">
        <v>52</v>
      </c>
      <c r="E7904">
        <v>20000</v>
      </c>
    </row>
    <row r="7905" spans="1:5" x14ac:dyDescent="0.4">
      <c r="A7905" t="s">
        <v>449</v>
      </c>
      <c r="B7905" t="s">
        <v>448</v>
      </c>
      <c r="C7905">
        <f>INDEX(Categories!C:C,MATCH(D7905,Categories!D:D,0))</f>
        <v>24</v>
      </c>
      <c r="D7905" s="88" t="s">
        <v>53</v>
      </c>
      <c r="E7905">
        <v>0</v>
      </c>
    </row>
    <row r="7906" spans="1:5" x14ac:dyDescent="0.4">
      <c r="A7906" t="s">
        <v>449</v>
      </c>
      <c r="B7906" t="s">
        <v>448</v>
      </c>
      <c r="C7906">
        <f>INDEX(Categories!C:C,MATCH(D7906,Categories!D:D,0))</f>
        <v>25</v>
      </c>
      <c r="D7906" s="88" t="s">
        <v>56</v>
      </c>
      <c r="E7906">
        <v>10000</v>
      </c>
    </row>
    <row r="7907" spans="1:5" x14ac:dyDescent="0.4">
      <c r="A7907" t="s">
        <v>449</v>
      </c>
      <c r="B7907" t="s">
        <v>448</v>
      </c>
      <c r="C7907">
        <f>INDEX(Categories!C:C,MATCH(D7907,Categories!D:D,0))</f>
        <v>5</v>
      </c>
      <c r="D7907" s="88" t="s">
        <v>32</v>
      </c>
      <c r="E7907">
        <v>40000</v>
      </c>
    </row>
    <row r="7908" spans="1:5" x14ac:dyDescent="0.4">
      <c r="A7908" t="s">
        <v>449</v>
      </c>
      <c r="B7908" t="s">
        <v>448</v>
      </c>
      <c r="C7908">
        <f>INDEX(Categories!C:C,MATCH(D7908,Categories!D:D,0))</f>
        <v>8</v>
      </c>
      <c r="D7908" s="88" t="s">
        <v>36</v>
      </c>
      <c r="E7908">
        <v>25000</v>
      </c>
    </row>
    <row r="7909" spans="1:5" x14ac:dyDescent="0.4">
      <c r="A7909" t="s">
        <v>449</v>
      </c>
      <c r="B7909" t="s">
        <v>448</v>
      </c>
      <c r="C7909">
        <f>INDEX(Categories!C:C,MATCH(D7909,Categories!D:D,0))</f>
        <v>9</v>
      </c>
      <c r="D7909" s="88" t="s">
        <v>37</v>
      </c>
      <c r="E7909">
        <v>0</v>
      </c>
    </row>
    <row r="7910" spans="1:5" x14ac:dyDescent="0.4">
      <c r="A7910" t="s">
        <v>449</v>
      </c>
      <c r="B7910" t="s">
        <v>448</v>
      </c>
      <c r="C7910">
        <f>INDEX(Categories!C:C,MATCH(D7910,Categories!D:D,0))</f>
        <v>11</v>
      </c>
      <c r="D7910" s="88" t="s">
        <v>601</v>
      </c>
      <c r="E7910">
        <v>200000</v>
      </c>
    </row>
    <row r="7911" spans="1:5" x14ac:dyDescent="0.4">
      <c r="A7911" t="s">
        <v>449</v>
      </c>
      <c r="B7911" t="s">
        <v>448</v>
      </c>
      <c r="C7911">
        <f>INDEX(Categories!C:C,MATCH(D7911,Categories!D:D,0))</f>
        <v>12</v>
      </c>
      <c r="D7911" s="88" t="s">
        <v>602</v>
      </c>
      <c r="E7911">
        <v>0</v>
      </c>
    </row>
    <row r="7912" spans="1:5" x14ac:dyDescent="0.4">
      <c r="A7912" t="s">
        <v>449</v>
      </c>
      <c r="B7912" t="s">
        <v>448</v>
      </c>
      <c r="C7912">
        <f>INDEX(Categories!C:C,MATCH(D7912,Categories!D:D,0))</f>
        <v>13</v>
      </c>
      <c r="D7912" s="88" t="s">
        <v>604</v>
      </c>
      <c r="E7912">
        <v>0</v>
      </c>
    </row>
    <row r="7913" spans="1:5" x14ac:dyDescent="0.4">
      <c r="A7913" t="s">
        <v>449</v>
      </c>
      <c r="B7913" t="s">
        <v>448</v>
      </c>
      <c r="C7913">
        <f>INDEX(Categories!C:C,MATCH(D7913,Categories!D:D,0))</f>
        <v>14</v>
      </c>
      <c r="D7913" s="88" t="s">
        <v>41</v>
      </c>
      <c r="E7913">
        <v>0</v>
      </c>
    </row>
    <row r="7914" spans="1:5" x14ac:dyDescent="0.4">
      <c r="A7914" t="s">
        <v>449</v>
      </c>
      <c r="B7914" t="s">
        <v>448</v>
      </c>
      <c r="C7914">
        <f>INDEX(Categories!C:C,MATCH(D7914,Categories!D:D,0))</f>
        <v>19</v>
      </c>
      <c r="D7914" s="88" t="s">
        <v>48</v>
      </c>
      <c r="E7914">
        <v>0</v>
      </c>
    </row>
    <row r="7915" spans="1:5" x14ac:dyDescent="0.4">
      <c r="A7915" t="s">
        <v>449</v>
      </c>
      <c r="B7915" t="s">
        <v>448</v>
      </c>
      <c r="C7915">
        <f>INDEX(Categories!C:C,MATCH(D7915,Categories!D:D,0))</f>
        <v>26</v>
      </c>
      <c r="D7915" s="88" t="s">
        <v>57</v>
      </c>
      <c r="E7915">
        <v>5000</v>
      </c>
    </row>
    <row r="7916" spans="1:5" x14ac:dyDescent="0.4">
      <c r="A7916" t="s">
        <v>449</v>
      </c>
      <c r="B7916" t="s">
        <v>448</v>
      </c>
      <c r="C7916">
        <f>INDEX(Categories!C:C,MATCH(D7916,Categories!D:D,0))</f>
        <v>27</v>
      </c>
      <c r="D7916" s="88" t="s">
        <v>58</v>
      </c>
      <c r="E7916">
        <v>100000</v>
      </c>
    </row>
    <row r="7917" spans="1:5" x14ac:dyDescent="0.4">
      <c r="A7917" t="s">
        <v>449</v>
      </c>
      <c r="B7917" t="s">
        <v>448</v>
      </c>
      <c r="C7917">
        <f>INDEX(Categories!C:C,MATCH(D7917,Categories!D:D,0))</f>
        <v>28</v>
      </c>
      <c r="D7917" s="88" t="s">
        <v>59</v>
      </c>
      <c r="E7917">
        <v>0</v>
      </c>
    </row>
    <row r="7918" spans="1:5" x14ac:dyDescent="0.4">
      <c r="A7918" t="s">
        <v>449</v>
      </c>
      <c r="B7918" t="s">
        <v>448</v>
      </c>
      <c r="C7918">
        <f>INDEX(Categories!C:C,MATCH(D7918,Categories!D:D,0))</f>
        <v>29</v>
      </c>
      <c r="D7918" s="88" t="s">
        <v>92</v>
      </c>
      <c r="E7918">
        <v>30000</v>
      </c>
    </row>
    <row r="7919" spans="1:5" x14ac:dyDescent="0.4">
      <c r="A7919" t="s">
        <v>951</v>
      </c>
      <c r="B7919" t="s">
        <v>952</v>
      </c>
      <c r="C7919">
        <f>INDEX(Categories!C:C,MATCH(D7919,Categories!D:D,0))</f>
        <v>1</v>
      </c>
      <c r="D7919" s="88" t="s">
        <v>595</v>
      </c>
      <c r="E7919">
        <v>0</v>
      </c>
    </row>
    <row r="7920" spans="1:5" x14ac:dyDescent="0.4">
      <c r="A7920" t="s">
        <v>951</v>
      </c>
      <c r="B7920" t="s">
        <v>952</v>
      </c>
      <c r="C7920">
        <f>INDEX(Categories!C:C,MATCH(D7920,Categories!D:D,0))</f>
        <v>2</v>
      </c>
      <c r="D7920" s="88" t="s">
        <v>597</v>
      </c>
      <c r="E7920">
        <v>0</v>
      </c>
    </row>
    <row r="7921" spans="1:5" x14ac:dyDescent="0.4">
      <c r="A7921" t="s">
        <v>951</v>
      </c>
      <c r="B7921" t="s">
        <v>952</v>
      </c>
      <c r="C7921">
        <f>INDEX(Categories!C:C,MATCH(D7921,Categories!D:D,0))</f>
        <v>3</v>
      </c>
      <c r="D7921" s="88" t="s">
        <v>30</v>
      </c>
      <c r="E7921">
        <v>0</v>
      </c>
    </row>
    <row r="7922" spans="1:5" x14ac:dyDescent="0.4">
      <c r="A7922" t="s">
        <v>951</v>
      </c>
      <c r="B7922" t="s">
        <v>952</v>
      </c>
      <c r="C7922">
        <f>INDEX(Categories!C:C,MATCH(D7922,Categories!D:D,0))</f>
        <v>4</v>
      </c>
      <c r="D7922" s="88" t="s">
        <v>31</v>
      </c>
      <c r="E7922">
        <v>0</v>
      </c>
    </row>
    <row r="7923" spans="1:5" x14ac:dyDescent="0.4">
      <c r="A7923" t="s">
        <v>951</v>
      </c>
      <c r="B7923" t="s">
        <v>952</v>
      </c>
      <c r="C7923">
        <f>INDEX(Categories!C:C,MATCH(D7923,Categories!D:D,0))</f>
        <v>6</v>
      </c>
      <c r="D7923" s="88" t="s">
        <v>34</v>
      </c>
      <c r="E7923">
        <v>0</v>
      </c>
    </row>
    <row r="7924" spans="1:5" x14ac:dyDescent="0.4">
      <c r="A7924" t="s">
        <v>951</v>
      </c>
      <c r="B7924" t="s">
        <v>952</v>
      </c>
      <c r="C7924">
        <f>INDEX(Categories!C:C,MATCH(D7924,Categories!D:D,0))</f>
        <v>7</v>
      </c>
      <c r="D7924" s="88" t="s">
        <v>35</v>
      </c>
      <c r="E7924">
        <v>0</v>
      </c>
    </row>
    <row r="7925" spans="1:5" x14ac:dyDescent="0.4">
      <c r="A7925" t="s">
        <v>951</v>
      </c>
      <c r="B7925" t="s">
        <v>952</v>
      </c>
      <c r="C7925">
        <f>INDEX(Categories!C:C,MATCH(D7925,Categories!D:D,0))</f>
        <v>10</v>
      </c>
      <c r="D7925" s="88" t="s">
        <v>38</v>
      </c>
      <c r="E7925">
        <v>0</v>
      </c>
    </row>
    <row r="7926" spans="1:5" x14ac:dyDescent="0.4">
      <c r="A7926" t="s">
        <v>951</v>
      </c>
      <c r="B7926" t="s">
        <v>952</v>
      </c>
      <c r="C7926">
        <f>INDEX(Categories!C:C,MATCH(D7926,Categories!D:D,0))</f>
        <v>15</v>
      </c>
      <c r="D7926" s="88" t="s">
        <v>42</v>
      </c>
      <c r="E7926">
        <v>0</v>
      </c>
    </row>
    <row r="7927" spans="1:5" x14ac:dyDescent="0.4">
      <c r="A7927" t="s">
        <v>951</v>
      </c>
      <c r="B7927" t="s">
        <v>952</v>
      </c>
      <c r="C7927">
        <f>INDEX(Categories!C:C,MATCH(D7927,Categories!D:D,0))</f>
        <v>16</v>
      </c>
      <c r="D7927" s="88" t="s">
        <v>45</v>
      </c>
      <c r="E7927">
        <v>0</v>
      </c>
    </row>
    <row r="7928" spans="1:5" x14ac:dyDescent="0.4">
      <c r="A7928" t="s">
        <v>951</v>
      </c>
      <c r="B7928" t="s">
        <v>952</v>
      </c>
      <c r="C7928">
        <f>INDEX(Categories!C:C,MATCH(D7928,Categories!D:D,0))</f>
        <v>17</v>
      </c>
      <c r="D7928" s="88" t="s">
        <v>46</v>
      </c>
      <c r="E7928">
        <v>0</v>
      </c>
    </row>
    <row r="7929" spans="1:5" x14ac:dyDescent="0.4">
      <c r="A7929" t="s">
        <v>951</v>
      </c>
      <c r="B7929" t="s">
        <v>952</v>
      </c>
      <c r="C7929">
        <f>INDEX(Categories!C:C,MATCH(D7929,Categories!D:D,0))</f>
        <v>18</v>
      </c>
      <c r="D7929" s="88" t="s">
        <v>47</v>
      </c>
      <c r="E7929">
        <v>0</v>
      </c>
    </row>
    <row r="7930" spans="1:5" x14ac:dyDescent="0.4">
      <c r="A7930" t="s">
        <v>951</v>
      </c>
      <c r="B7930" t="s">
        <v>952</v>
      </c>
      <c r="C7930">
        <f>INDEX(Categories!C:C,MATCH(D7930,Categories!D:D,0))</f>
        <v>20</v>
      </c>
      <c r="D7930" s="88" t="s">
        <v>49</v>
      </c>
      <c r="E7930">
        <v>0</v>
      </c>
    </row>
    <row r="7931" spans="1:5" x14ac:dyDescent="0.4">
      <c r="A7931" t="s">
        <v>951</v>
      </c>
      <c r="B7931" t="s">
        <v>952</v>
      </c>
      <c r="C7931">
        <f>INDEX(Categories!C:C,MATCH(D7931,Categories!D:D,0))</f>
        <v>21</v>
      </c>
      <c r="D7931" s="88" t="s">
        <v>50</v>
      </c>
      <c r="E7931">
        <v>0</v>
      </c>
    </row>
    <row r="7932" spans="1:5" x14ac:dyDescent="0.4">
      <c r="A7932" t="s">
        <v>951</v>
      </c>
      <c r="B7932" t="s">
        <v>952</v>
      </c>
      <c r="C7932">
        <f>INDEX(Categories!C:C,MATCH(D7932,Categories!D:D,0))</f>
        <v>22</v>
      </c>
      <c r="D7932" s="88" t="s">
        <v>51</v>
      </c>
      <c r="E7932">
        <v>0</v>
      </c>
    </row>
    <row r="7933" spans="1:5" x14ac:dyDescent="0.4">
      <c r="A7933" t="s">
        <v>951</v>
      </c>
      <c r="B7933" t="s">
        <v>952</v>
      </c>
      <c r="C7933">
        <f>INDEX(Categories!C:C,MATCH(D7933,Categories!D:D,0))</f>
        <v>23</v>
      </c>
      <c r="D7933" s="88" t="s">
        <v>52</v>
      </c>
      <c r="E7933">
        <v>0</v>
      </c>
    </row>
    <row r="7934" spans="1:5" x14ac:dyDescent="0.4">
      <c r="A7934" t="s">
        <v>951</v>
      </c>
      <c r="B7934" t="s">
        <v>952</v>
      </c>
      <c r="C7934">
        <f>INDEX(Categories!C:C,MATCH(D7934,Categories!D:D,0))</f>
        <v>24</v>
      </c>
      <c r="D7934" s="88" t="s">
        <v>53</v>
      </c>
      <c r="E7934">
        <v>0</v>
      </c>
    </row>
    <row r="7935" spans="1:5" x14ac:dyDescent="0.4">
      <c r="A7935" t="s">
        <v>951</v>
      </c>
      <c r="B7935" t="s">
        <v>952</v>
      </c>
      <c r="C7935">
        <f>INDEX(Categories!C:C,MATCH(D7935,Categories!D:D,0))</f>
        <v>25</v>
      </c>
      <c r="D7935" s="88" t="s">
        <v>56</v>
      </c>
      <c r="E7935">
        <v>0</v>
      </c>
    </row>
    <row r="7936" spans="1:5" x14ac:dyDescent="0.4">
      <c r="A7936" t="s">
        <v>951</v>
      </c>
      <c r="B7936" t="s">
        <v>952</v>
      </c>
      <c r="C7936">
        <f>INDEX(Categories!C:C,MATCH(D7936,Categories!D:D,0))</f>
        <v>5</v>
      </c>
      <c r="D7936" s="88" t="s">
        <v>32</v>
      </c>
      <c r="E7936">
        <v>0</v>
      </c>
    </row>
    <row r="7937" spans="1:5" x14ac:dyDescent="0.4">
      <c r="A7937" t="s">
        <v>951</v>
      </c>
      <c r="B7937" t="s">
        <v>952</v>
      </c>
      <c r="C7937">
        <f>INDEX(Categories!C:C,MATCH(D7937,Categories!D:D,0))</f>
        <v>8</v>
      </c>
      <c r="D7937" s="88" t="s">
        <v>36</v>
      </c>
      <c r="E7937">
        <v>0</v>
      </c>
    </row>
    <row r="7938" spans="1:5" x14ac:dyDescent="0.4">
      <c r="A7938" t="s">
        <v>951</v>
      </c>
      <c r="B7938" t="s">
        <v>952</v>
      </c>
      <c r="C7938">
        <f>INDEX(Categories!C:C,MATCH(D7938,Categories!D:D,0))</f>
        <v>9</v>
      </c>
      <c r="D7938" s="88" t="s">
        <v>37</v>
      </c>
      <c r="E7938">
        <v>0</v>
      </c>
    </row>
    <row r="7939" spans="1:5" x14ac:dyDescent="0.4">
      <c r="A7939" t="s">
        <v>951</v>
      </c>
      <c r="B7939" t="s">
        <v>952</v>
      </c>
      <c r="C7939">
        <f>INDEX(Categories!C:C,MATCH(D7939,Categories!D:D,0))</f>
        <v>11</v>
      </c>
      <c r="D7939" s="88" t="s">
        <v>601</v>
      </c>
      <c r="E7939">
        <v>0</v>
      </c>
    </row>
    <row r="7940" spans="1:5" x14ac:dyDescent="0.4">
      <c r="A7940" t="s">
        <v>951</v>
      </c>
      <c r="B7940" t="s">
        <v>952</v>
      </c>
      <c r="C7940">
        <f>INDEX(Categories!C:C,MATCH(D7940,Categories!D:D,0))</f>
        <v>12</v>
      </c>
      <c r="D7940" s="88" t="s">
        <v>602</v>
      </c>
      <c r="E7940">
        <v>0</v>
      </c>
    </row>
    <row r="7941" spans="1:5" x14ac:dyDescent="0.4">
      <c r="A7941" t="s">
        <v>951</v>
      </c>
      <c r="B7941" t="s">
        <v>952</v>
      </c>
      <c r="C7941">
        <f>INDEX(Categories!C:C,MATCH(D7941,Categories!D:D,0))</f>
        <v>13</v>
      </c>
      <c r="D7941" s="88" t="s">
        <v>604</v>
      </c>
      <c r="E7941">
        <v>0</v>
      </c>
    </row>
    <row r="7942" spans="1:5" x14ac:dyDescent="0.4">
      <c r="A7942" t="s">
        <v>951</v>
      </c>
      <c r="B7942" t="s">
        <v>952</v>
      </c>
      <c r="C7942">
        <f>INDEX(Categories!C:C,MATCH(D7942,Categories!D:D,0))</f>
        <v>14</v>
      </c>
      <c r="D7942" s="88" t="s">
        <v>41</v>
      </c>
      <c r="E7942">
        <v>0</v>
      </c>
    </row>
    <row r="7943" spans="1:5" x14ac:dyDescent="0.4">
      <c r="A7943" t="s">
        <v>951</v>
      </c>
      <c r="B7943" t="s">
        <v>952</v>
      </c>
      <c r="C7943">
        <f>INDEX(Categories!C:C,MATCH(D7943,Categories!D:D,0))</f>
        <v>19</v>
      </c>
      <c r="D7943" s="88" t="s">
        <v>48</v>
      </c>
      <c r="E7943">
        <v>0</v>
      </c>
    </row>
    <row r="7944" spans="1:5" x14ac:dyDescent="0.4">
      <c r="A7944" t="s">
        <v>951</v>
      </c>
      <c r="B7944" t="s">
        <v>952</v>
      </c>
      <c r="C7944">
        <f>INDEX(Categories!C:C,MATCH(D7944,Categories!D:D,0))</f>
        <v>26</v>
      </c>
      <c r="D7944" s="88" t="s">
        <v>57</v>
      </c>
      <c r="E7944">
        <v>0</v>
      </c>
    </row>
    <row r="7945" spans="1:5" x14ac:dyDescent="0.4">
      <c r="A7945" t="s">
        <v>951</v>
      </c>
      <c r="B7945" t="s">
        <v>952</v>
      </c>
      <c r="C7945">
        <f>INDEX(Categories!C:C,MATCH(D7945,Categories!D:D,0))</f>
        <v>27</v>
      </c>
      <c r="D7945" s="88" t="s">
        <v>58</v>
      </c>
      <c r="E7945">
        <v>0</v>
      </c>
    </row>
    <row r="7946" spans="1:5" x14ac:dyDescent="0.4">
      <c r="A7946" t="s">
        <v>951</v>
      </c>
      <c r="B7946" t="s">
        <v>952</v>
      </c>
      <c r="C7946">
        <f>INDEX(Categories!C:C,MATCH(D7946,Categories!D:D,0))</f>
        <v>28</v>
      </c>
      <c r="D7946" s="88" t="s">
        <v>59</v>
      </c>
      <c r="E7946">
        <v>0</v>
      </c>
    </row>
    <row r="7947" spans="1:5" x14ac:dyDescent="0.4">
      <c r="A7947" t="s">
        <v>951</v>
      </c>
      <c r="B7947" t="s">
        <v>952</v>
      </c>
      <c r="C7947">
        <f>INDEX(Categories!C:C,MATCH(D7947,Categories!D:D,0))</f>
        <v>29</v>
      </c>
      <c r="D7947" s="88" t="s">
        <v>92</v>
      </c>
      <c r="E7947">
        <v>0</v>
      </c>
    </row>
    <row r="7948" spans="1:5" x14ac:dyDescent="0.4">
      <c r="A7948" t="s">
        <v>451</v>
      </c>
      <c r="B7948" t="s">
        <v>450</v>
      </c>
      <c r="C7948">
        <f>INDEX(Categories!C:C,MATCH(D7948,Categories!D:D,0))</f>
        <v>1</v>
      </c>
      <c r="D7948" s="88" t="s">
        <v>595</v>
      </c>
      <c r="E7948">
        <v>111000</v>
      </c>
    </row>
    <row r="7949" spans="1:5" x14ac:dyDescent="0.4">
      <c r="A7949" t="s">
        <v>451</v>
      </c>
      <c r="B7949" t="s">
        <v>450</v>
      </c>
      <c r="C7949">
        <f>INDEX(Categories!C:C,MATCH(D7949,Categories!D:D,0))</f>
        <v>2</v>
      </c>
      <c r="D7949" s="88" t="s">
        <v>597</v>
      </c>
      <c r="E7949">
        <v>3000</v>
      </c>
    </row>
    <row r="7950" spans="1:5" x14ac:dyDescent="0.4">
      <c r="A7950" t="s">
        <v>451</v>
      </c>
      <c r="B7950" t="s">
        <v>450</v>
      </c>
      <c r="C7950">
        <f>INDEX(Categories!C:C,MATCH(D7950,Categories!D:D,0))</f>
        <v>3</v>
      </c>
      <c r="D7950" s="88" t="s">
        <v>30</v>
      </c>
      <c r="E7950">
        <v>0</v>
      </c>
    </row>
    <row r="7951" spans="1:5" x14ac:dyDescent="0.4">
      <c r="A7951" t="s">
        <v>451</v>
      </c>
      <c r="B7951" t="s">
        <v>450</v>
      </c>
      <c r="C7951">
        <f>INDEX(Categories!C:C,MATCH(D7951,Categories!D:D,0))</f>
        <v>4</v>
      </c>
      <c r="D7951" s="88" t="s">
        <v>31</v>
      </c>
      <c r="E7951">
        <v>17000</v>
      </c>
    </row>
    <row r="7952" spans="1:5" x14ac:dyDescent="0.4">
      <c r="A7952" t="s">
        <v>451</v>
      </c>
      <c r="B7952" t="s">
        <v>450</v>
      </c>
      <c r="C7952">
        <f>INDEX(Categories!C:C,MATCH(D7952,Categories!D:D,0))</f>
        <v>6</v>
      </c>
      <c r="D7952" s="88" t="s">
        <v>34</v>
      </c>
      <c r="E7952">
        <v>1000</v>
      </c>
    </row>
    <row r="7953" spans="1:5" x14ac:dyDescent="0.4">
      <c r="A7953" t="s">
        <v>451</v>
      </c>
      <c r="B7953" t="s">
        <v>450</v>
      </c>
      <c r="C7953">
        <f>INDEX(Categories!C:C,MATCH(D7953,Categories!D:D,0))</f>
        <v>7</v>
      </c>
      <c r="D7953" s="88" t="s">
        <v>35</v>
      </c>
      <c r="E7953">
        <v>46059</v>
      </c>
    </row>
    <row r="7954" spans="1:5" x14ac:dyDescent="0.4">
      <c r="A7954" t="s">
        <v>451</v>
      </c>
      <c r="B7954" t="s">
        <v>450</v>
      </c>
      <c r="C7954">
        <f>INDEX(Categories!C:C,MATCH(D7954,Categories!D:D,0))</f>
        <v>10</v>
      </c>
      <c r="D7954" s="88" t="s">
        <v>38</v>
      </c>
      <c r="E7954">
        <v>101654</v>
      </c>
    </row>
    <row r="7955" spans="1:5" x14ac:dyDescent="0.4">
      <c r="A7955" t="s">
        <v>451</v>
      </c>
      <c r="B7955" t="s">
        <v>450</v>
      </c>
      <c r="C7955">
        <f>INDEX(Categories!C:C,MATCH(D7955,Categories!D:D,0))</f>
        <v>15</v>
      </c>
      <c r="D7955" s="88" t="s">
        <v>42</v>
      </c>
      <c r="E7955">
        <v>0</v>
      </c>
    </row>
    <row r="7956" spans="1:5" x14ac:dyDescent="0.4">
      <c r="A7956" t="s">
        <v>451</v>
      </c>
      <c r="B7956" t="s">
        <v>450</v>
      </c>
      <c r="C7956">
        <f>INDEX(Categories!C:C,MATCH(D7956,Categories!D:D,0))</f>
        <v>16</v>
      </c>
      <c r="D7956" s="88" t="s">
        <v>45</v>
      </c>
      <c r="E7956">
        <v>36960</v>
      </c>
    </row>
    <row r="7957" spans="1:5" x14ac:dyDescent="0.4">
      <c r="A7957" t="s">
        <v>451</v>
      </c>
      <c r="B7957" t="s">
        <v>450</v>
      </c>
      <c r="C7957">
        <f>INDEX(Categories!C:C,MATCH(D7957,Categories!D:D,0))</f>
        <v>17</v>
      </c>
      <c r="D7957" s="88" t="s">
        <v>46</v>
      </c>
      <c r="E7957">
        <v>0</v>
      </c>
    </row>
    <row r="7958" spans="1:5" x14ac:dyDescent="0.4">
      <c r="A7958" t="s">
        <v>451</v>
      </c>
      <c r="B7958" t="s">
        <v>450</v>
      </c>
      <c r="C7958">
        <f>INDEX(Categories!C:C,MATCH(D7958,Categories!D:D,0))</f>
        <v>18</v>
      </c>
      <c r="D7958" s="88" t="s">
        <v>47</v>
      </c>
      <c r="E7958">
        <v>0</v>
      </c>
    </row>
    <row r="7959" spans="1:5" x14ac:dyDescent="0.4">
      <c r="A7959" t="s">
        <v>451</v>
      </c>
      <c r="B7959" t="s">
        <v>450</v>
      </c>
      <c r="C7959">
        <f>INDEX(Categories!C:C,MATCH(D7959,Categories!D:D,0))</f>
        <v>20</v>
      </c>
      <c r="D7959" s="88" t="s">
        <v>49</v>
      </c>
      <c r="E7959">
        <v>0</v>
      </c>
    </row>
    <row r="7960" spans="1:5" x14ac:dyDescent="0.4">
      <c r="A7960" t="s">
        <v>451</v>
      </c>
      <c r="B7960" t="s">
        <v>450</v>
      </c>
      <c r="C7960">
        <f>INDEX(Categories!C:C,MATCH(D7960,Categories!D:D,0))</f>
        <v>21</v>
      </c>
      <c r="D7960" s="88" t="s">
        <v>50</v>
      </c>
      <c r="E7960">
        <v>0</v>
      </c>
    </row>
    <row r="7961" spans="1:5" x14ac:dyDescent="0.4">
      <c r="A7961" t="s">
        <v>451</v>
      </c>
      <c r="B7961" t="s">
        <v>450</v>
      </c>
      <c r="C7961">
        <f>INDEX(Categories!C:C,MATCH(D7961,Categories!D:D,0))</f>
        <v>22</v>
      </c>
      <c r="D7961" s="88" t="s">
        <v>51</v>
      </c>
      <c r="E7961">
        <v>120367</v>
      </c>
    </row>
    <row r="7962" spans="1:5" x14ac:dyDescent="0.4">
      <c r="A7962" t="s">
        <v>451</v>
      </c>
      <c r="B7962" t="s">
        <v>450</v>
      </c>
      <c r="C7962">
        <f>INDEX(Categories!C:C,MATCH(D7962,Categories!D:D,0))</f>
        <v>23</v>
      </c>
      <c r="D7962" s="88" t="s">
        <v>52</v>
      </c>
      <c r="E7962">
        <v>0</v>
      </c>
    </row>
    <row r="7963" spans="1:5" x14ac:dyDescent="0.4">
      <c r="A7963" t="s">
        <v>451</v>
      </c>
      <c r="B7963" t="s">
        <v>450</v>
      </c>
      <c r="C7963">
        <f>INDEX(Categories!C:C,MATCH(D7963,Categories!D:D,0))</f>
        <v>24</v>
      </c>
      <c r="D7963" s="88" t="s">
        <v>53</v>
      </c>
      <c r="E7963">
        <v>0</v>
      </c>
    </row>
    <row r="7964" spans="1:5" x14ac:dyDescent="0.4">
      <c r="A7964" t="s">
        <v>451</v>
      </c>
      <c r="B7964" t="s">
        <v>450</v>
      </c>
      <c r="C7964">
        <f>INDEX(Categories!C:C,MATCH(D7964,Categories!D:D,0))</f>
        <v>25</v>
      </c>
      <c r="D7964" s="88" t="s">
        <v>56</v>
      </c>
      <c r="E7964">
        <v>0</v>
      </c>
    </row>
    <row r="7965" spans="1:5" x14ac:dyDescent="0.4">
      <c r="A7965" t="s">
        <v>451</v>
      </c>
      <c r="B7965" t="s">
        <v>450</v>
      </c>
      <c r="C7965">
        <f>INDEX(Categories!C:C,MATCH(D7965,Categories!D:D,0))</f>
        <v>5</v>
      </c>
      <c r="D7965" s="88" t="s">
        <v>32</v>
      </c>
      <c r="E7965">
        <v>40358</v>
      </c>
    </row>
    <row r="7966" spans="1:5" x14ac:dyDescent="0.4">
      <c r="A7966" t="s">
        <v>451</v>
      </c>
      <c r="B7966" t="s">
        <v>450</v>
      </c>
      <c r="C7966">
        <f>INDEX(Categories!C:C,MATCH(D7966,Categories!D:D,0))</f>
        <v>8</v>
      </c>
      <c r="D7966" s="88" t="s">
        <v>36</v>
      </c>
      <c r="E7966">
        <v>0</v>
      </c>
    </row>
    <row r="7967" spans="1:5" x14ac:dyDescent="0.4">
      <c r="A7967" t="s">
        <v>451</v>
      </c>
      <c r="B7967" t="s">
        <v>450</v>
      </c>
      <c r="C7967">
        <f>INDEX(Categories!C:C,MATCH(D7967,Categories!D:D,0))</f>
        <v>9</v>
      </c>
      <c r="D7967" s="88" t="s">
        <v>37</v>
      </c>
      <c r="E7967">
        <v>0</v>
      </c>
    </row>
    <row r="7968" spans="1:5" x14ac:dyDescent="0.4">
      <c r="A7968" t="s">
        <v>451</v>
      </c>
      <c r="B7968" t="s">
        <v>450</v>
      </c>
      <c r="C7968">
        <f>INDEX(Categories!C:C,MATCH(D7968,Categories!D:D,0))</f>
        <v>11</v>
      </c>
      <c r="D7968" s="88" t="s">
        <v>601</v>
      </c>
      <c r="E7968">
        <v>200000</v>
      </c>
    </row>
    <row r="7969" spans="1:5" x14ac:dyDescent="0.4">
      <c r="A7969" t="s">
        <v>451</v>
      </c>
      <c r="B7969" t="s">
        <v>450</v>
      </c>
      <c r="C7969">
        <f>INDEX(Categories!C:C,MATCH(D7969,Categories!D:D,0))</f>
        <v>12</v>
      </c>
      <c r="D7969" s="88" t="s">
        <v>602</v>
      </c>
      <c r="E7969">
        <v>0</v>
      </c>
    </row>
    <row r="7970" spans="1:5" x14ac:dyDescent="0.4">
      <c r="A7970" t="s">
        <v>451</v>
      </c>
      <c r="B7970" t="s">
        <v>450</v>
      </c>
      <c r="C7970">
        <f>INDEX(Categories!C:C,MATCH(D7970,Categories!D:D,0))</f>
        <v>13</v>
      </c>
      <c r="D7970" s="88" t="s">
        <v>604</v>
      </c>
      <c r="E7970">
        <v>0</v>
      </c>
    </row>
    <row r="7971" spans="1:5" x14ac:dyDescent="0.4">
      <c r="A7971" t="s">
        <v>451</v>
      </c>
      <c r="B7971" t="s">
        <v>450</v>
      </c>
      <c r="C7971">
        <f>INDEX(Categories!C:C,MATCH(D7971,Categories!D:D,0))</f>
        <v>14</v>
      </c>
      <c r="D7971" s="88" t="s">
        <v>41</v>
      </c>
      <c r="E7971">
        <v>0</v>
      </c>
    </row>
    <row r="7972" spans="1:5" x14ac:dyDescent="0.4">
      <c r="A7972" t="s">
        <v>451</v>
      </c>
      <c r="B7972" t="s">
        <v>450</v>
      </c>
      <c r="C7972">
        <f>INDEX(Categories!C:C,MATCH(D7972,Categories!D:D,0))</f>
        <v>19</v>
      </c>
      <c r="D7972" s="88" t="s">
        <v>48</v>
      </c>
      <c r="E7972">
        <v>0</v>
      </c>
    </row>
    <row r="7973" spans="1:5" x14ac:dyDescent="0.4">
      <c r="A7973" t="s">
        <v>451</v>
      </c>
      <c r="B7973" t="s">
        <v>450</v>
      </c>
      <c r="C7973">
        <f>INDEX(Categories!C:C,MATCH(D7973,Categories!D:D,0))</f>
        <v>26</v>
      </c>
      <c r="D7973" s="88" t="s">
        <v>57</v>
      </c>
      <c r="E7973">
        <v>0</v>
      </c>
    </row>
    <row r="7974" spans="1:5" x14ac:dyDescent="0.4">
      <c r="A7974" t="s">
        <v>451</v>
      </c>
      <c r="B7974" t="s">
        <v>450</v>
      </c>
      <c r="C7974">
        <f>INDEX(Categories!C:C,MATCH(D7974,Categories!D:D,0))</f>
        <v>27</v>
      </c>
      <c r="D7974" s="88" t="s">
        <v>58</v>
      </c>
      <c r="E7974">
        <v>0</v>
      </c>
    </row>
    <row r="7975" spans="1:5" x14ac:dyDescent="0.4">
      <c r="A7975" t="s">
        <v>451</v>
      </c>
      <c r="B7975" t="s">
        <v>450</v>
      </c>
      <c r="C7975">
        <f>INDEX(Categories!C:C,MATCH(D7975,Categories!D:D,0))</f>
        <v>28</v>
      </c>
      <c r="D7975" s="88" t="s">
        <v>59</v>
      </c>
      <c r="E7975">
        <v>0</v>
      </c>
    </row>
    <row r="7976" spans="1:5" x14ac:dyDescent="0.4">
      <c r="A7976" t="s">
        <v>451</v>
      </c>
      <c r="B7976" t="s">
        <v>450</v>
      </c>
      <c r="C7976">
        <f>INDEX(Categories!C:C,MATCH(D7976,Categories!D:D,0))</f>
        <v>29</v>
      </c>
      <c r="D7976" s="88" t="s">
        <v>92</v>
      </c>
      <c r="E7976">
        <v>331795</v>
      </c>
    </row>
    <row r="7977" spans="1:5" x14ac:dyDescent="0.4">
      <c r="A7977" t="s">
        <v>488</v>
      </c>
      <c r="B7977" t="s">
        <v>487</v>
      </c>
      <c r="C7977">
        <f>INDEX(Categories!C:C,MATCH(D7977,Categories!D:D,0))</f>
        <v>1</v>
      </c>
      <c r="D7977" s="88" t="s">
        <v>595</v>
      </c>
      <c r="E7977">
        <v>20000</v>
      </c>
    </row>
    <row r="7978" spans="1:5" x14ac:dyDescent="0.4">
      <c r="A7978" t="s">
        <v>488</v>
      </c>
      <c r="B7978" t="s">
        <v>487</v>
      </c>
      <c r="C7978">
        <f>INDEX(Categories!C:C,MATCH(D7978,Categories!D:D,0))</f>
        <v>2</v>
      </c>
      <c r="D7978" s="88" t="s">
        <v>597</v>
      </c>
      <c r="E7978">
        <v>5000</v>
      </c>
    </row>
    <row r="7979" spans="1:5" x14ac:dyDescent="0.4">
      <c r="A7979" t="s">
        <v>488</v>
      </c>
      <c r="B7979" t="s">
        <v>487</v>
      </c>
      <c r="C7979">
        <f>INDEX(Categories!C:C,MATCH(D7979,Categories!D:D,0))</f>
        <v>3</v>
      </c>
      <c r="D7979" s="88" t="s">
        <v>30</v>
      </c>
      <c r="E7979">
        <v>0</v>
      </c>
    </row>
    <row r="7980" spans="1:5" x14ac:dyDescent="0.4">
      <c r="A7980" t="s">
        <v>488</v>
      </c>
      <c r="B7980" t="s">
        <v>487</v>
      </c>
      <c r="C7980">
        <f>INDEX(Categories!C:C,MATCH(D7980,Categories!D:D,0))</f>
        <v>4</v>
      </c>
      <c r="D7980" s="88" t="s">
        <v>31</v>
      </c>
      <c r="E7980">
        <v>10000</v>
      </c>
    </row>
    <row r="7981" spans="1:5" x14ac:dyDescent="0.4">
      <c r="A7981" t="s">
        <v>488</v>
      </c>
      <c r="B7981" t="s">
        <v>487</v>
      </c>
      <c r="C7981">
        <f>INDEX(Categories!C:C,MATCH(D7981,Categories!D:D,0))</f>
        <v>6</v>
      </c>
      <c r="D7981" s="88" t="s">
        <v>34</v>
      </c>
      <c r="E7981">
        <v>8300</v>
      </c>
    </row>
    <row r="7982" spans="1:5" x14ac:dyDescent="0.4">
      <c r="A7982" t="s">
        <v>488</v>
      </c>
      <c r="B7982" t="s">
        <v>487</v>
      </c>
      <c r="C7982">
        <f>INDEX(Categories!C:C,MATCH(D7982,Categories!D:D,0))</f>
        <v>7</v>
      </c>
      <c r="D7982" s="88" t="s">
        <v>35</v>
      </c>
      <c r="E7982">
        <v>46887</v>
      </c>
    </row>
    <row r="7983" spans="1:5" x14ac:dyDescent="0.4">
      <c r="A7983" t="s">
        <v>488</v>
      </c>
      <c r="B7983" t="s">
        <v>487</v>
      </c>
      <c r="C7983">
        <f>INDEX(Categories!C:C,MATCH(D7983,Categories!D:D,0))</f>
        <v>10</v>
      </c>
      <c r="D7983" s="88" t="s">
        <v>38</v>
      </c>
      <c r="E7983">
        <v>30500</v>
      </c>
    </row>
    <row r="7984" spans="1:5" x14ac:dyDescent="0.4">
      <c r="A7984" t="s">
        <v>488</v>
      </c>
      <c r="B7984" t="s">
        <v>487</v>
      </c>
      <c r="C7984">
        <f>INDEX(Categories!C:C,MATCH(D7984,Categories!D:D,0))</f>
        <v>15</v>
      </c>
      <c r="D7984" s="88" t="s">
        <v>42</v>
      </c>
      <c r="E7984">
        <v>0</v>
      </c>
    </row>
    <row r="7985" spans="1:5" x14ac:dyDescent="0.4">
      <c r="A7985" t="s">
        <v>488</v>
      </c>
      <c r="B7985" t="s">
        <v>487</v>
      </c>
      <c r="C7985">
        <f>INDEX(Categories!C:C,MATCH(D7985,Categories!D:D,0))</f>
        <v>16</v>
      </c>
      <c r="D7985" s="88" t="s">
        <v>45</v>
      </c>
      <c r="E7985">
        <v>65000</v>
      </c>
    </row>
    <row r="7986" spans="1:5" x14ac:dyDescent="0.4">
      <c r="A7986" t="s">
        <v>488</v>
      </c>
      <c r="B7986" t="s">
        <v>487</v>
      </c>
      <c r="C7986">
        <f>INDEX(Categories!C:C,MATCH(D7986,Categories!D:D,0))</f>
        <v>17</v>
      </c>
      <c r="D7986" s="88" t="s">
        <v>46</v>
      </c>
      <c r="E7986">
        <v>0</v>
      </c>
    </row>
    <row r="7987" spans="1:5" x14ac:dyDescent="0.4">
      <c r="A7987" t="s">
        <v>488</v>
      </c>
      <c r="B7987" t="s">
        <v>487</v>
      </c>
      <c r="C7987">
        <f>INDEX(Categories!C:C,MATCH(D7987,Categories!D:D,0))</f>
        <v>18</v>
      </c>
      <c r="D7987" s="88" t="s">
        <v>47</v>
      </c>
      <c r="E7987">
        <v>0</v>
      </c>
    </row>
    <row r="7988" spans="1:5" x14ac:dyDescent="0.4">
      <c r="A7988" t="s">
        <v>488</v>
      </c>
      <c r="B7988" t="s">
        <v>487</v>
      </c>
      <c r="C7988">
        <f>INDEX(Categories!C:C,MATCH(D7988,Categories!D:D,0))</f>
        <v>20</v>
      </c>
      <c r="D7988" s="88" t="s">
        <v>49</v>
      </c>
      <c r="E7988">
        <v>0</v>
      </c>
    </row>
    <row r="7989" spans="1:5" x14ac:dyDescent="0.4">
      <c r="A7989" t="s">
        <v>488</v>
      </c>
      <c r="B7989" t="s">
        <v>487</v>
      </c>
      <c r="C7989">
        <f>INDEX(Categories!C:C,MATCH(D7989,Categories!D:D,0))</f>
        <v>21</v>
      </c>
      <c r="D7989" s="88" t="s">
        <v>50</v>
      </c>
      <c r="E7989">
        <v>0</v>
      </c>
    </row>
    <row r="7990" spans="1:5" x14ac:dyDescent="0.4">
      <c r="A7990" t="s">
        <v>488</v>
      </c>
      <c r="B7990" t="s">
        <v>487</v>
      </c>
      <c r="C7990">
        <f>INDEX(Categories!C:C,MATCH(D7990,Categories!D:D,0))</f>
        <v>22</v>
      </c>
      <c r="D7990" s="88" t="s">
        <v>51</v>
      </c>
      <c r="E7990">
        <v>0</v>
      </c>
    </row>
    <row r="7991" spans="1:5" x14ac:dyDescent="0.4">
      <c r="A7991" t="s">
        <v>488</v>
      </c>
      <c r="B7991" t="s">
        <v>487</v>
      </c>
      <c r="C7991">
        <f>INDEX(Categories!C:C,MATCH(D7991,Categories!D:D,0))</f>
        <v>23</v>
      </c>
      <c r="D7991" s="88" t="s">
        <v>52</v>
      </c>
      <c r="E7991">
        <v>0</v>
      </c>
    </row>
    <row r="7992" spans="1:5" x14ac:dyDescent="0.4">
      <c r="A7992" t="s">
        <v>488</v>
      </c>
      <c r="B7992" t="s">
        <v>487</v>
      </c>
      <c r="C7992">
        <f>INDEX(Categories!C:C,MATCH(D7992,Categories!D:D,0))</f>
        <v>24</v>
      </c>
      <c r="D7992" s="88" t="s">
        <v>53</v>
      </c>
      <c r="E7992">
        <v>0</v>
      </c>
    </row>
    <row r="7993" spans="1:5" x14ac:dyDescent="0.4">
      <c r="A7993" t="s">
        <v>488</v>
      </c>
      <c r="B7993" t="s">
        <v>487</v>
      </c>
      <c r="C7993">
        <f>INDEX(Categories!C:C,MATCH(D7993,Categories!D:D,0))</f>
        <v>25</v>
      </c>
      <c r="D7993" s="88" t="s">
        <v>56</v>
      </c>
      <c r="E7993">
        <v>0</v>
      </c>
    </row>
    <row r="7994" spans="1:5" x14ac:dyDescent="0.4">
      <c r="A7994" t="s">
        <v>488</v>
      </c>
      <c r="B7994" t="s">
        <v>487</v>
      </c>
      <c r="C7994">
        <f>INDEX(Categories!C:C,MATCH(D7994,Categories!D:D,0))</f>
        <v>5</v>
      </c>
      <c r="D7994" s="88" t="s">
        <v>32</v>
      </c>
      <c r="E7994">
        <v>3480</v>
      </c>
    </row>
    <row r="7995" spans="1:5" x14ac:dyDescent="0.4">
      <c r="A7995" t="s">
        <v>488</v>
      </c>
      <c r="B7995" t="s">
        <v>487</v>
      </c>
      <c r="C7995">
        <f>INDEX(Categories!C:C,MATCH(D7995,Categories!D:D,0))</f>
        <v>8</v>
      </c>
      <c r="D7995" s="88" t="s">
        <v>36</v>
      </c>
      <c r="E7995">
        <v>0</v>
      </c>
    </row>
    <row r="7996" spans="1:5" x14ac:dyDescent="0.4">
      <c r="A7996" t="s">
        <v>488</v>
      </c>
      <c r="B7996" t="s">
        <v>487</v>
      </c>
      <c r="C7996">
        <f>INDEX(Categories!C:C,MATCH(D7996,Categories!D:D,0))</f>
        <v>9</v>
      </c>
      <c r="D7996" s="88" t="s">
        <v>37</v>
      </c>
      <c r="E7996">
        <v>0</v>
      </c>
    </row>
    <row r="7997" spans="1:5" x14ac:dyDescent="0.4">
      <c r="A7997" t="s">
        <v>488</v>
      </c>
      <c r="B7997" t="s">
        <v>487</v>
      </c>
      <c r="C7997">
        <f>INDEX(Categories!C:C,MATCH(D7997,Categories!D:D,0))</f>
        <v>11</v>
      </c>
      <c r="D7997" s="88" t="s">
        <v>601</v>
      </c>
      <c r="E7997">
        <v>500</v>
      </c>
    </row>
    <row r="7998" spans="1:5" x14ac:dyDescent="0.4">
      <c r="A7998" t="s">
        <v>488</v>
      </c>
      <c r="B7998" t="s">
        <v>487</v>
      </c>
      <c r="C7998">
        <f>INDEX(Categories!C:C,MATCH(D7998,Categories!D:D,0))</f>
        <v>12</v>
      </c>
      <c r="D7998" s="88" t="s">
        <v>602</v>
      </c>
      <c r="E7998">
        <v>0</v>
      </c>
    </row>
    <row r="7999" spans="1:5" x14ac:dyDescent="0.4">
      <c r="A7999" t="s">
        <v>488</v>
      </c>
      <c r="B7999" t="s">
        <v>487</v>
      </c>
      <c r="C7999">
        <f>INDEX(Categories!C:C,MATCH(D7999,Categories!D:D,0))</f>
        <v>13</v>
      </c>
      <c r="D7999" s="88" t="s">
        <v>604</v>
      </c>
      <c r="E7999">
        <v>0</v>
      </c>
    </row>
    <row r="8000" spans="1:5" x14ac:dyDescent="0.4">
      <c r="A8000" t="s">
        <v>488</v>
      </c>
      <c r="B8000" t="s">
        <v>487</v>
      </c>
      <c r="C8000">
        <f>INDEX(Categories!C:C,MATCH(D8000,Categories!D:D,0))</f>
        <v>14</v>
      </c>
      <c r="D8000" s="88" t="s">
        <v>41</v>
      </c>
      <c r="E8000">
        <v>0</v>
      </c>
    </row>
    <row r="8001" spans="1:5" x14ac:dyDescent="0.4">
      <c r="A8001" t="s">
        <v>488</v>
      </c>
      <c r="B8001" t="s">
        <v>487</v>
      </c>
      <c r="C8001">
        <f>INDEX(Categories!C:C,MATCH(D8001,Categories!D:D,0))</f>
        <v>19</v>
      </c>
      <c r="D8001" s="88" t="s">
        <v>48</v>
      </c>
      <c r="E8001">
        <v>0</v>
      </c>
    </row>
    <row r="8002" spans="1:5" x14ac:dyDescent="0.4">
      <c r="A8002" t="s">
        <v>488</v>
      </c>
      <c r="B8002" t="s">
        <v>487</v>
      </c>
      <c r="C8002">
        <f>INDEX(Categories!C:C,MATCH(D8002,Categories!D:D,0))</f>
        <v>26</v>
      </c>
      <c r="D8002" s="88" t="s">
        <v>57</v>
      </c>
      <c r="E8002">
        <v>0</v>
      </c>
    </row>
    <row r="8003" spans="1:5" x14ac:dyDescent="0.4">
      <c r="A8003" t="s">
        <v>488</v>
      </c>
      <c r="B8003" t="s">
        <v>487</v>
      </c>
      <c r="C8003">
        <f>INDEX(Categories!C:C,MATCH(D8003,Categories!D:D,0))</f>
        <v>27</v>
      </c>
      <c r="D8003" s="88" t="s">
        <v>58</v>
      </c>
      <c r="E8003">
        <v>0</v>
      </c>
    </row>
    <row r="8004" spans="1:5" x14ac:dyDescent="0.4">
      <c r="A8004" t="s">
        <v>488</v>
      </c>
      <c r="B8004" t="s">
        <v>487</v>
      </c>
      <c r="C8004">
        <f>INDEX(Categories!C:C,MATCH(D8004,Categories!D:D,0))</f>
        <v>28</v>
      </c>
      <c r="D8004" s="88" t="s">
        <v>59</v>
      </c>
      <c r="E8004">
        <v>0</v>
      </c>
    </row>
    <row r="8005" spans="1:5" x14ac:dyDescent="0.4">
      <c r="A8005" t="s">
        <v>488</v>
      </c>
      <c r="B8005" t="s">
        <v>487</v>
      </c>
      <c r="C8005">
        <f>INDEX(Categories!C:C,MATCH(D8005,Categories!D:D,0))</f>
        <v>29</v>
      </c>
      <c r="D8005" s="88" t="s">
        <v>92</v>
      </c>
      <c r="E8005">
        <v>173028</v>
      </c>
    </row>
    <row r="8006" spans="1:5" x14ac:dyDescent="0.4">
      <c r="A8006" t="s">
        <v>953</v>
      </c>
      <c r="B8006" t="s">
        <v>954</v>
      </c>
      <c r="C8006">
        <f>INDEX(Categories!C:C,MATCH(D8006,Categories!D:D,0))</f>
        <v>1</v>
      </c>
      <c r="D8006" s="88" t="s">
        <v>595</v>
      </c>
      <c r="E8006">
        <v>0</v>
      </c>
    </row>
    <row r="8007" spans="1:5" x14ac:dyDescent="0.4">
      <c r="A8007" t="s">
        <v>953</v>
      </c>
      <c r="B8007" t="s">
        <v>954</v>
      </c>
      <c r="C8007">
        <f>INDEX(Categories!C:C,MATCH(D8007,Categories!D:D,0))</f>
        <v>2</v>
      </c>
      <c r="D8007" s="88" t="s">
        <v>597</v>
      </c>
      <c r="E8007">
        <v>0</v>
      </c>
    </row>
    <row r="8008" spans="1:5" x14ac:dyDescent="0.4">
      <c r="A8008" t="s">
        <v>953</v>
      </c>
      <c r="B8008" t="s">
        <v>954</v>
      </c>
      <c r="C8008">
        <f>INDEX(Categories!C:C,MATCH(D8008,Categories!D:D,0))</f>
        <v>3</v>
      </c>
      <c r="D8008" s="88" t="s">
        <v>30</v>
      </c>
      <c r="E8008">
        <v>0</v>
      </c>
    </row>
    <row r="8009" spans="1:5" x14ac:dyDescent="0.4">
      <c r="A8009" t="s">
        <v>953</v>
      </c>
      <c r="B8009" t="s">
        <v>954</v>
      </c>
      <c r="C8009">
        <f>INDEX(Categories!C:C,MATCH(D8009,Categories!D:D,0))</f>
        <v>4</v>
      </c>
      <c r="D8009" s="88" t="s">
        <v>31</v>
      </c>
      <c r="E8009">
        <v>0</v>
      </c>
    </row>
    <row r="8010" spans="1:5" x14ac:dyDescent="0.4">
      <c r="A8010" t="s">
        <v>953</v>
      </c>
      <c r="B8010" t="s">
        <v>954</v>
      </c>
      <c r="C8010">
        <f>INDEX(Categories!C:C,MATCH(D8010,Categories!D:D,0))</f>
        <v>6</v>
      </c>
      <c r="D8010" s="88" t="s">
        <v>34</v>
      </c>
      <c r="E8010">
        <v>0</v>
      </c>
    </row>
    <row r="8011" spans="1:5" x14ac:dyDescent="0.4">
      <c r="A8011" t="s">
        <v>953</v>
      </c>
      <c r="B8011" t="s">
        <v>954</v>
      </c>
      <c r="C8011">
        <f>INDEX(Categories!C:C,MATCH(D8011,Categories!D:D,0))</f>
        <v>7</v>
      </c>
      <c r="D8011" s="88" t="s">
        <v>35</v>
      </c>
      <c r="E8011">
        <v>0</v>
      </c>
    </row>
    <row r="8012" spans="1:5" x14ac:dyDescent="0.4">
      <c r="A8012" t="s">
        <v>953</v>
      </c>
      <c r="B8012" t="s">
        <v>954</v>
      </c>
      <c r="C8012">
        <f>INDEX(Categories!C:C,MATCH(D8012,Categories!D:D,0))</f>
        <v>10</v>
      </c>
      <c r="D8012" s="88" t="s">
        <v>38</v>
      </c>
      <c r="E8012">
        <v>0</v>
      </c>
    </row>
    <row r="8013" spans="1:5" x14ac:dyDescent="0.4">
      <c r="A8013" t="s">
        <v>953</v>
      </c>
      <c r="B8013" t="s">
        <v>954</v>
      </c>
      <c r="C8013">
        <f>INDEX(Categories!C:C,MATCH(D8013,Categories!D:D,0))</f>
        <v>15</v>
      </c>
      <c r="D8013" s="88" t="s">
        <v>42</v>
      </c>
      <c r="E8013">
        <v>0</v>
      </c>
    </row>
    <row r="8014" spans="1:5" x14ac:dyDescent="0.4">
      <c r="A8014" t="s">
        <v>953</v>
      </c>
      <c r="B8014" t="s">
        <v>954</v>
      </c>
      <c r="C8014">
        <f>INDEX(Categories!C:C,MATCH(D8014,Categories!D:D,0))</f>
        <v>16</v>
      </c>
      <c r="D8014" s="88" t="s">
        <v>45</v>
      </c>
      <c r="E8014">
        <v>0</v>
      </c>
    </row>
    <row r="8015" spans="1:5" x14ac:dyDescent="0.4">
      <c r="A8015" t="s">
        <v>953</v>
      </c>
      <c r="B8015" t="s">
        <v>954</v>
      </c>
      <c r="C8015">
        <f>INDEX(Categories!C:C,MATCH(D8015,Categories!D:D,0))</f>
        <v>17</v>
      </c>
      <c r="D8015" s="88" t="s">
        <v>46</v>
      </c>
      <c r="E8015">
        <v>0</v>
      </c>
    </row>
    <row r="8016" spans="1:5" x14ac:dyDescent="0.4">
      <c r="A8016" t="s">
        <v>953</v>
      </c>
      <c r="B8016" t="s">
        <v>954</v>
      </c>
      <c r="C8016">
        <f>INDEX(Categories!C:C,MATCH(D8016,Categories!D:D,0))</f>
        <v>18</v>
      </c>
      <c r="D8016" s="88" t="s">
        <v>47</v>
      </c>
      <c r="E8016">
        <v>0</v>
      </c>
    </row>
    <row r="8017" spans="1:5" x14ac:dyDescent="0.4">
      <c r="A8017" t="s">
        <v>953</v>
      </c>
      <c r="B8017" t="s">
        <v>954</v>
      </c>
      <c r="C8017">
        <f>INDEX(Categories!C:C,MATCH(D8017,Categories!D:D,0))</f>
        <v>20</v>
      </c>
      <c r="D8017" s="88" t="s">
        <v>49</v>
      </c>
      <c r="E8017">
        <v>0</v>
      </c>
    </row>
    <row r="8018" spans="1:5" x14ac:dyDescent="0.4">
      <c r="A8018" t="s">
        <v>953</v>
      </c>
      <c r="B8018" t="s">
        <v>954</v>
      </c>
      <c r="C8018">
        <f>INDEX(Categories!C:C,MATCH(D8018,Categories!D:D,0))</f>
        <v>21</v>
      </c>
      <c r="D8018" s="88" t="s">
        <v>50</v>
      </c>
      <c r="E8018">
        <v>0</v>
      </c>
    </row>
    <row r="8019" spans="1:5" x14ac:dyDescent="0.4">
      <c r="A8019" t="s">
        <v>953</v>
      </c>
      <c r="B8019" t="s">
        <v>954</v>
      </c>
      <c r="C8019">
        <f>INDEX(Categories!C:C,MATCH(D8019,Categories!D:D,0))</f>
        <v>22</v>
      </c>
      <c r="D8019" s="88" t="s">
        <v>51</v>
      </c>
      <c r="E8019">
        <v>0</v>
      </c>
    </row>
    <row r="8020" spans="1:5" x14ac:dyDescent="0.4">
      <c r="A8020" t="s">
        <v>953</v>
      </c>
      <c r="B8020" t="s">
        <v>954</v>
      </c>
      <c r="C8020">
        <f>INDEX(Categories!C:C,MATCH(D8020,Categories!D:D,0))</f>
        <v>23</v>
      </c>
      <c r="D8020" s="88" t="s">
        <v>52</v>
      </c>
      <c r="E8020">
        <v>0</v>
      </c>
    </row>
    <row r="8021" spans="1:5" x14ac:dyDescent="0.4">
      <c r="A8021" t="s">
        <v>953</v>
      </c>
      <c r="B8021" t="s">
        <v>954</v>
      </c>
      <c r="C8021">
        <f>INDEX(Categories!C:C,MATCH(D8021,Categories!D:D,0))</f>
        <v>24</v>
      </c>
      <c r="D8021" s="88" t="s">
        <v>53</v>
      </c>
      <c r="E8021">
        <v>0</v>
      </c>
    </row>
    <row r="8022" spans="1:5" x14ac:dyDescent="0.4">
      <c r="A8022" t="s">
        <v>953</v>
      </c>
      <c r="B8022" t="s">
        <v>954</v>
      </c>
      <c r="C8022">
        <f>INDEX(Categories!C:C,MATCH(D8022,Categories!D:D,0))</f>
        <v>25</v>
      </c>
      <c r="D8022" s="88" t="s">
        <v>56</v>
      </c>
      <c r="E8022">
        <v>0</v>
      </c>
    </row>
    <row r="8023" spans="1:5" x14ac:dyDescent="0.4">
      <c r="A8023" t="s">
        <v>953</v>
      </c>
      <c r="B8023" t="s">
        <v>954</v>
      </c>
      <c r="C8023">
        <f>INDEX(Categories!C:C,MATCH(D8023,Categories!D:D,0))</f>
        <v>5</v>
      </c>
      <c r="D8023" s="88" t="s">
        <v>32</v>
      </c>
      <c r="E8023">
        <v>0</v>
      </c>
    </row>
    <row r="8024" spans="1:5" x14ac:dyDescent="0.4">
      <c r="A8024" t="s">
        <v>953</v>
      </c>
      <c r="B8024" t="s">
        <v>954</v>
      </c>
      <c r="C8024">
        <f>INDEX(Categories!C:C,MATCH(D8024,Categories!D:D,0))</f>
        <v>8</v>
      </c>
      <c r="D8024" s="88" t="s">
        <v>36</v>
      </c>
      <c r="E8024">
        <v>0</v>
      </c>
    </row>
    <row r="8025" spans="1:5" x14ac:dyDescent="0.4">
      <c r="A8025" t="s">
        <v>953</v>
      </c>
      <c r="B8025" t="s">
        <v>954</v>
      </c>
      <c r="C8025">
        <f>INDEX(Categories!C:C,MATCH(D8025,Categories!D:D,0))</f>
        <v>9</v>
      </c>
      <c r="D8025" s="88" t="s">
        <v>37</v>
      </c>
      <c r="E8025">
        <v>0</v>
      </c>
    </row>
    <row r="8026" spans="1:5" x14ac:dyDescent="0.4">
      <c r="A8026" t="s">
        <v>953</v>
      </c>
      <c r="B8026" t="s">
        <v>954</v>
      </c>
      <c r="C8026">
        <f>INDEX(Categories!C:C,MATCH(D8026,Categories!D:D,0))</f>
        <v>11</v>
      </c>
      <c r="D8026" s="88" t="s">
        <v>601</v>
      </c>
      <c r="E8026">
        <v>0</v>
      </c>
    </row>
    <row r="8027" spans="1:5" x14ac:dyDescent="0.4">
      <c r="A8027" t="s">
        <v>953</v>
      </c>
      <c r="B8027" t="s">
        <v>954</v>
      </c>
      <c r="C8027">
        <f>INDEX(Categories!C:C,MATCH(D8027,Categories!D:D,0))</f>
        <v>12</v>
      </c>
      <c r="D8027" s="88" t="s">
        <v>602</v>
      </c>
      <c r="E8027">
        <v>0</v>
      </c>
    </row>
    <row r="8028" spans="1:5" x14ac:dyDescent="0.4">
      <c r="A8028" t="s">
        <v>953</v>
      </c>
      <c r="B8028" t="s">
        <v>954</v>
      </c>
      <c r="C8028">
        <f>INDEX(Categories!C:C,MATCH(D8028,Categories!D:D,0))</f>
        <v>13</v>
      </c>
      <c r="D8028" s="88" t="s">
        <v>604</v>
      </c>
      <c r="E8028">
        <v>0</v>
      </c>
    </row>
    <row r="8029" spans="1:5" x14ac:dyDescent="0.4">
      <c r="A8029" t="s">
        <v>953</v>
      </c>
      <c r="B8029" t="s">
        <v>954</v>
      </c>
      <c r="C8029">
        <f>INDEX(Categories!C:C,MATCH(D8029,Categories!D:D,0))</f>
        <v>14</v>
      </c>
      <c r="D8029" s="88" t="s">
        <v>41</v>
      </c>
      <c r="E8029">
        <v>0</v>
      </c>
    </row>
    <row r="8030" spans="1:5" x14ac:dyDescent="0.4">
      <c r="A8030" t="s">
        <v>953</v>
      </c>
      <c r="B8030" t="s">
        <v>954</v>
      </c>
      <c r="C8030">
        <f>INDEX(Categories!C:C,MATCH(D8030,Categories!D:D,0))</f>
        <v>19</v>
      </c>
      <c r="D8030" s="88" t="s">
        <v>48</v>
      </c>
      <c r="E8030">
        <v>0</v>
      </c>
    </row>
    <row r="8031" spans="1:5" x14ac:dyDescent="0.4">
      <c r="A8031" t="s">
        <v>953</v>
      </c>
      <c r="B8031" t="s">
        <v>954</v>
      </c>
      <c r="C8031">
        <f>INDEX(Categories!C:C,MATCH(D8031,Categories!D:D,0))</f>
        <v>26</v>
      </c>
      <c r="D8031" s="88" t="s">
        <v>57</v>
      </c>
      <c r="E8031">
        <v>0</v>
      </c>
    </row>
    <row r="8032" spans="1:5" x14ac:dyDescent="0.4">
      <c r="A8032" t="s">
        <v>953</v>
      </c>
      <c r="B8032" t="s">
        <v>954</v>
      </c>
      <c r="C8032">
        <f>INDEX(Categories!C:C,MATCH(D8032,Categories!D:D,0))</f>
        <v>27</v>
      </c>
      <c r="D8032" s="88" t="s">
        <v>58</v>
      </c>
      <c r="E8032">
        <v>0</v>
      </c>
    </row>
    <row r="8033" spans="1:5" x14ac:dyDescent="0.4">
      <c r="A8033" t="s">
        <v>953</v>
      </c>
      <c r="B8033" t="s">
        <v>954</v>
      </c>
      <c r="C8033">
        <f>INDEX(Categories!C:C,MATCH(D8033,Categories!D:D,0))</f>
        <v>28</v>
      </c>
      <c r="D8033" s="88" t="s">
        <v>59</v>
      </c>
      <c r="E8033">
        <v>0</v>
      </c>
    </row>
    <row r="8034" spans="1:5" x14ac:dyDescent="0.4">
      <c r="A8034" t="s">
        <v>953</v>
      </c>
      <c r="B8034" t="s">
        <v>954</v>
      </c>
      <c r="C8034">
        <f>INDEX(Categories!C:C,MATCH(D8034,Categories!D:D,0))</f>
        <v>29</v>
      </c>
      <c r="D8034" s="88" t="s">
        <v>92</v>
      </c>
      <c r="E8034">
        <v>0</v>
      </c>
    </row>
    <row r="8035" spans="1:5" x14ac:dyDescent="0.4">
      <c r="A8035" t="s">
        <v>955</v>
      </c>
      <c r="B8035" t="s">
        <v>956</v>
      </c>
      <c r="C8035">
        <f>INDEX(Categories!C:C,MATCH(D8035,Categories!D:D,0))</f>
        <v>1</v>
      </c>
      <c r="D8035" s="88" t="s">
        <v>595</v>
      </c>
      <c r="E8035">
        <v>39165</v>
      </c>
    </row>
    <row r="8036" spans="1:5" x14ac:dyDescent="0.4">
      <c r="A8036" t="s">
        <v>955</v>
      </c>
      <c r="B8036" t="s">
        <v>956</v>
      </c>
      <c r="C8036">
        <f>INDEX(Categories!C:C,MATCH(D8036,Categories!D:D,0))</f>
        <v>2</v>
      </c>
      <c r="D8036" s="88" t="s">
        <v>597</v>
      </c>
      <c r="E8036">
        <v>1346</v>
      </c>
    </row>
    <row r="8037" spans="1:5" x14ac:dyDescent="0.4">
      <c r="A8037" t="s">
        <v>955</v>
      </c>
      <c r="B8037" t="s">
        <v>956</v>
      </c>
      <c r="C8037">
        <f>INDEX(Categories!C:C,MATCH(D8037,Categories!D:D,0))</f>
        <v>3</v>
      </c>
      <c r="D8037" s="88" t="s">
        <v>30</v>
      </c>
      <c r="E8037">
        <v>4406</v>
      </c>
    </row>
    <row r="8038" spans="1:5" x14ac:dyDescent="0.4">
      <c r="A8038" t="s">
        <v>955</v>
      </c>
      <c r="B8038" t="s">
        <v>956</v>
      </c>
      <c r="C8038">
        <f>INDEX(Categories!C:C,MATCH(D8038,Categories!D:D,0))</f>
        <v>4</v>
      </c>
      <c r="D8038" s="88" t="s">
        <v>31</v>
      </c>
      <c r="E8038">
        <v>0</v>
      </c>
    </row>
    <row r="8039" spans="1:5" x14ac:dyDescent="0.4">
      <c r="A8039" t="s">
        <v>955</v>
      </c>
      <c r="B8039" t="s">
        <v>956</v>
      </c>
      <c r="C8039">
        <f>INDEX(Categories!C:C,MATCH(D8039,Categories!D:D,0))</f>
        <v>6</v>
      </c>
      <c r="D8039" s="88" t="s">
        <v>34</v>
      </c>
      <c r="E8039">
        <v>0</v>
      </c>
    </row>
    <row r="8040" spans="1:5" x14ac:dyDescent="0.4">
      <c r="A8040" t="s">
        <v>955</v>
      </c>
      <c r="B8040" t="s">
        <v>956</v>
      </c>
      <c r="C8040">
        <f>INDEX(Categories!C:C,MATCH(D8040,Categories!D:D,0))</f>
        <v>7</v>
      </c>
      <c r="D8040" s="88" t="s">
        <v>35</v>
      </c>
      <c r="E8040">
        <v>18888</v>
      </c>
    </row>
    <row r="8041" spans="1:5" x14ac:dyDescent="0.4">
      <c r="A8041" t="s">
        <v>955</v>
      </c>
      <c r="B8041" t="s">
        <v>956</v>
      </c>
      <c r="C8041">
        <f>INDEX(Categories!C:C,MATCH(D8041,Categories!D:D,0))</f>
        <v>10</v>
      </c>
      <c r="D8041" s="88" t="s">
        <v>38</v>
      </c>
      <c r="E8041">
        <v>31370</v>
      </c>
    </row>
    <row r="8042" spans="1:5" x14ac:dyDescent="0.4">
      <c r="A8042" t="s">
        <v>955</v>
      </c>
      <c r="B8042" t="s">
        <v>956</v>
      </c>
      <c r="C8042">
        <f>INDEX(Categories!C:C,MATCH(D8042,Categories!D:D,0))</f>
        <v>15</v>
      </c>
      <c r="D8042" s="88" t="s">
        <v>42</v>
      </c>
      <c r="E8042">
        <v>0</v>
      </c>
    </row>
    <row r="8043" spans="1:5" x14ac:dyDescent="0.4">
      <c r="A8043" t="s">
        <v>955</v>
      </c>
      <c r="B8043" t="s">
        <v>956</v>
      </c>
      <c r="C8043">
        <f>INDEX(Categories!C:C,MATCH(D8043,Categories!D:D,0))</f>
        <v>16</v>
      </c>
      <c r="D8043" s="88" t="s">
        <v>45</v>
      </c>
      <c r="E8043">
        <v>1500</v>
      </c>
    </row>
    <row r="8044" spans="1:5" x14ac:dyDescent="0.4">
      <c r="A8044" t="s">
        <v>955</v>
      </c>
      <c r="B8044" t="s">
        <v>956</v>
      </c>
      <c r="C8044">
        <f>INDEX(Categories!C:C,MATCH(D8044,Categories!D:D,0))</f>
        <v>17</v>
      </c>
      <c r="D8044" s="88" t="s">
        <v>46</v>
      </c>
      <c r="E8044">
        <v>0</v>
      </c>
    </row>
    <row r="8045" spans="1:5" x14ac:dyDescent="0.4">
      <c r="A8045" t="s">
        <v>955</v>
      </c>
      <c r="B8045" t="s">
        <v>956</v>
      </c>
      <c r="C8045">
        <f>INDEX(Categories!C:C,MATCH(D8045,Categories!D:D,0))</f>
        <v>18</v>
      </c>
      <c r="D8045" s="88" t="s">
        <v>47</v>
      </c>
      <c r="E8045">
        <v>0</v>
      </c>
    </row>
    <row r="8046" spans="1:5" x14ac:dyDescent="0.4">
      <c r="A8046" t="s">
        <v>955</v>
      </c>
      <c r="B8046" t="s">
        <v>956</v>
      </c>
      <c r="C8046">
        <f>INDEX(Categories!C:C,MATCH(D8046,Categories!D:D,0))</f>
        <v>20</v>
      </c>
      <c r="D8046" s="88" t="s">
        <v>49</v>
      </c>
      <c r="E8046">
        <v>0</v>
      </c>
    </row>
    <row r="8047" spans="1:5" x14ac:dyDescent="0.4">
      <c r="A8047" t="s">
        <v>955</v>
      </c>
      <c r="B8047" t="s">
        <v>956</v>
      </c>
      <c r="C8047">
        <f>INDEX(Categories!C:C,MATCH(D8047,Categories!D:D,0))</f>
        <v>21</v>
      </c>
      <c r="D8047" s="88" t="s">
        <v>50</v>
      </c>
      <c r="E8047">
        <v>0</v>
      </c>
    </row>
    <row r="8048" spans="1:5" x14ac:dyDescent="0.4">
      <c r="A8048" t="s">
        <v>955</v>
      </c>
      <c r="B8048" t="s">
        <v>956</v>
      </c>
      <c r="C8048">
        <f>INDEX(Categories!C:C,MATCH(D8048,Categories!D:D,0))</f>
        <v>22</v>
      </c>
      <c r="D8048" s="88" t="s">
        <v>51</v>
      </c>
      <c r="E8048">
        <v>19100</v>
      </c>
    </row>
    <row r="8049" spans="1:5" x14ac:dyDescent="0.4">
      <c r="A8049" t="s">
        <v>955</v>
      </c>
      <c r="B8049" t="s">
        <v>956</v>
      </c>
      <c r="C8049">
        <f>INDEX(Categories!C:C,MATCH(D8049,Categories!D:D,0))</f>
        <v>23</v>
      </c>
      <c r="D8049" s="88" t="s">
        <v>52</v>
      </c>
      <c r="E8049">
        <v>0</v>
      </c>
    </row>
    <row r="8050" spans="1:5" x14ac:dyDescent="0.4">
      <c r="A8050" t="s">
        <v>955</v>
      </c>
      <c r="B8050" t="s">
        <v>956</v>
      </c>
      <c r="C8050">
        <f>INDEX(Categories!C:C,MATCH(D8050,Categories!D:D,0))</f>
        <v>24</v>
      </c>
      <c r="D8050" s="88" t="s">
        <v>53</v>
      </c>
      <c r="E8050">
        <v>0</v>
      </c>
    </row>
    <row r="8051" spans="1:5" x14ac:dyDescent="0.4">
      <c r="A8051" t="s">
        <v>955</v>
      </c>
      <c r="B8051" t="s">
        <v>956</v>
      </c>
      <c r="C8051">
        <f>INDEX(Categories!C:C,MATCH(D8051,Categories!D:D,0))</f>
        <v>25</v>
      </c>
      <c r="D8051" s="88" t="s">
        <v>56</v>
      </c>
      <c r="E8051">
        <v>0</v>
      </c>
    </row>
    <row r="8052" spans="1:5" x14ac:dyDescent="0.4">
      <c r="A8052" t="s">
        <v>955</v>
      </c>
      <c r="B8052" t="s">
        <v>956</v>
      </c>
      <c r="C8052">
        <f>INDEX(Categories!C:C,MATCH(D8052,Categories!D:D,0))</f>
        <v>5</v>
      </c>
      <c r="D8052" s="88" t="s">
        <v>32</v>
      </c>
      <c r="E8052">
        <v>34595</v>
      </c>
    </row>
    <row r="8053" spans="1:5" x14ac:dyDescent="0.4">
      <c r="A8053" t="s">
        <v>955</v>
      </c>
      <c r="B8053" t="s">
        <v>956</v>
      </c>
      <c r="C8053">
        <f>INDEX(Categories!C:C,MATCH(D8053,Categories!D:D,0))</f>
        <v>8</v>
      </c>
      <c r="D8053" s="88" t="s">
        <v>36</v>
      </c>
      <c r="E8053">
        <v>60000</v>
      </c>
    </row>
    <row r="8054" spans="1:5" x14ac:dyDescent="0.4">
      <c r="A8054" t="s">
        <v>955</v>
      </c>
      <c r="B8054" t="s">
        <v>956</v>
      </c>
      <c r="C8054">
        <f>INDEX(Categories!C:C,MATCH(D8054,Categories!D:D,0))</f>
        <v>9</v>
      </c>
      <c r="D8054" s="88" t="s">
        <v>37</v>
      </c>
      <c r="E8054">
        <v>0</v>
      </c>
    </row>
    <row r="8055" spans="1:5" x14ac:dyDescent="0.4">
      <c r="A8055" t="s">
        <v>955</v>
      </c>
      <c r="B8055" t="s">
        <v>956</v>
      </c>
      <c r="C8055">
        <f>INDEX(Categories!C:C,MATCH(D8055,Categories!D:D,0))</f>
        <v>11</v>
      </c>
      <c r="D8055" s="88" t="s">
        <v>601</v>
      </c>
      <c r="E8055">
        <v>17000</v>
      </c>
    </row>
    <row r="8056" spans="1:5" x14ac:dyDescent="0.4">
      <c r="A8056" t="s">
        <v>955</v>
      </c>
      <c r="B8056" t="s">
        <v>956</v>
      </c>
      <c r="C8056">
        <f>INDEX(Categories!C:C,MATCH(D8056,Categories!D:D,0))</f>
        <v>12</v>
      </c>
      <c r="D8056" s="88" t="s">
        <v>602</v>
      </c>
      <c r="E8056">
        <v>0</v>
      </c>
    </row>
    <row r="8057" spans="1:5" x14ac:dyDescent="0.4">
      <c r="A8057" t="s">
        <v>955</v>
      </c>
      <c r="B8057" t="s">
        <v>956</v>
      </c>
      <c r="C8057">
        <f>INDEX(Categories!C:C,MATCH(D8057,Categories!D:D,0))</f>
        <v>13</v>
      </c>
      <c r="D8057" s="88" t="s">
        <v>604</v>
      </c>
      <c r="E8057">
        <v>0</v>
      </c>
    </row>
    <row r="8058" spans="1:5" x14ac:dyDescent="0.4">
      <c r="A8058" t="s">
        <v>955</v>
      </c>
      <c r="B8058" t="s">
        <v>956</v>
      </c>
      <c r="C8058">
        <f>INDEX(Categories!C:C,MATCH(D8058,Categories!D:D,0))</f>
        <v>14</v>
      </c>
      <c r="D8058" s="88" t="s">
        <v>41</v>
      </c>
      <c r="E8058">
        <v>0</v>
      </c>
    </row>
    <row r="8059" spans="1:5" x14ac:dyDescent="0.4">
      <c r="A8059" t="s">
        <v>955</v>
      </c>
      <c r="B8059" t="s">
        <v>956</v>
      </c>
      <c r="C8059">
        <f>INDEX(Categories!C:C,MATCH(D8059,Categories!D:D,0))</f>
        <v>19</v>
      </c>
      <c r="D8059" s="88" t="s">
        <v>48</v>
      </c>
      <c r="E8059">
        <v>0</v>
      </c>
    </row>
    <row r="8060" spans="1:5" x14ac:dyDescent="0.4">
      <c r="A8060" t="s">
        <v>955</v>
      </c>
      <c r="B8060" t="s">
        <v>956</v>
      </c>
      <c r="C8060">
        <f>INDEX(Categories!C:C,MATCH(D8060,Categories!D:D,0))</f>
        <v>26</v>
      </c>
      <c r="D8060" s="88" t="s">
        <v>57</v>
      </c>
      <c r="E8060">
        <v>0</v>
      </c>
    </row>
    <row r="8061" spans="1:5" x14ac:dyDescent="0.4">
      <c r="A8061" t="s">
        <v>955</v>
      </c>
      <c r="B8061" t="s">
        <v>956</v>
      </c>
      <c r="C8061">
        <f>INDEX(Categories!C:C,MATCH(D8061,Categories!D:D,0))</f>
        <v>27</v>
      </c>
      <c r="D8061" s="88" t="s">
        <v>58</v>
      </c>
      <c r="E8061">
        <v>0</v>
      </c>
    </row>
    <row r="8062" spans="1:5" x14ac:dyDescent="0.4">
      <c r="A8062" t="s">
        <v>955</v>
      </c>
      <c r="B8062" t="s">
        <v>956</v>
      </c>
      <c r="C8062">
        <f>INDEX(Categories!C:C,MATCH(D8062,Categories!D:D,0))</f>
        <v>28</v>
      </c>
      <c r="D8062" s="88" t="s">
        <v>59</v>
      </c>
      <c r="E8062">
        <v>0</v>
      </c>
    </row>
    <row r="8063" spans="1:5" x14ac:dyDescent="0.4">
      <c r="A8063" t="s">
        <v>955</v>
      </c>
      <c r="B8063" t="s">
        <v>956</v>
      </c>
      <c r="C8063">
        <f>INDEX(Categories!C:C,MATCH(D8063,Categories!D:D,0))</f>
        <v>29</v>
      </c>
      <c r="D8063" s="88" t="s">
        <v>92</v>
      </c>
      <c r="E8063">
        <v>0</v>
      </c>
    </row>
    <row r="8064" spans="1:5" x14ac:dyDescent="0.4">
      <c r="A8064" t="s">
        <v>957</v>
      </c>
      <c r="B8064" t="s">
        <v>958</v>
      </c>
      <c r="C8064">
        <f>INDEX(Categories!C:C,MATCH(D8064,Categories!D:D,0))</f>
        <v>1</v>
      </c>
      <c r="D8064" s="88" t="s">
        <v>595</v>
      </c>
      <c r="E8064">
        <v>11100</v>
      </c>
    </row>
    <row r="8065" spans="1:5" x14ac:dyDescent="0.4">
      <c r="A8065" t="s">
        <v>957</v>
      </c>
      <c r="B8065" t="s">
        <v>958</v>
      </c>
      <c r="C8065">
        <f>INDEX(Categories!C:C,MATCH(D8065,Categories!D:D,0))</f>
        <v>2</v>
      </c>
      <c r="D8065" s="88" t="s">
        <v>597</v>
      </c>
      <c r="E8065">
        <v>0</v>
      </c>
    </row>
    <row r="8066" spans="1:5" x14ac:dyDescent="0.4">
      <c r="A8066" t="s">
        <v>957</v>
      </c>
      <c r="B8066" t="s">
        <v>958</v>
      </c>
      <c r="C8066">
        <f>INDEX(Categories!C:C,MATCH(D8066,Categories!D:D,0))</f>
        <v>3</v>
      </c>
      <c r="D8066" s="88" t="s">
        <v>30</v>
      </c>
      <c r="E8066">
        <v>11800</v>
      </c>
    </row>
    <row r="8067" spans="1:5" x14ac:dyDescent="0.4">
      <c r="A8067" t="s">
        <v>957</v>
      </c>
      <c r="B8067" t="s">
        <v>958</v>
      </c>
      <c r="C8067">
        <f>INDEX(Categories!C:C,MATCH(D8067,Categories!D:D,0))</f>
        <v>4</v>
      </c>
      <c r="D8067" s="88" t="s">
        <v>31</v>
      </c>
      <c r="E8067">
        <v>2000</v>
      </c>
    </row>
    <row r="8068" spans="1:5" x14ac:dyDescent="0.4">
      <c r="A8068" t="s">
        <v>957</v>
      </c>
      <c r="B8068" t="s">
        <v>958</v>
      </c>
      <c r="C8068">
        <f>INDEX(Categories!C:C,MATCH(D8068,Categories!D:D,0))</f>
        <v>6</v>
      </c>
      <c r="D8068" s="88" t="s">
        <v>34</v>
      </c>
      <c r="E8068">
        <v>0</v>
      </c>
    </row>
    <row r="8069" spans="1:5" x14ac:dyDescent="0.4">
      <c r="A8069" t="s">
        <v>957</v>
      </c>
      <c r="B8069" t="s">
        <v>958</v>
      </c>
      <c r="C8069">
        <f>INDEX(Categories!C:C,MATCH(D8069,Categories!D:D,0))</f>
        <v>7</v>
      </c>
      <c r="D8069" s="88" t="s">
        <v>35</v>
      </c>
      <c r="E8069">
        <v>13153</v>
      </c>
    </row>
    <row r="8070" spans="1:5" x14ac:dyDescent="0.4">
      <c r="A8070" t="s">
        <v>957</v>
      </c>
      <c r="B8070" t="s">
        <v>958</v>
      </c>
      <c r="C8070">
        <f>INDEX(Categories!C:C,MATCH(D8070,Categories!D:D,0))</f>
        <v>10</v>
      </c>
      <c r="D8070" s="88" t="s">
        <v>38</v>
      </c>
      <c r="E8070">
        <v>17500</v>
      </c>
    </row>
    <row r="8071" spans="1:5" x14ac:dyDescent="0.4">
      <c r="A8071" t="s">
        <v>957</v>
      </c>
      <c r="B8071" t="s">
        <v>958</v>
      </c>
      <c r="C8071">
        <f>INDEX(Categories!C:C,MATCH(D8071,Categories!D:D,0))</f>
        <v>15</v>
      </c>
      <c r="D8071" s="88" t="s">
        <v>42</v>
      </c>
      <c r="E8071">
        <v>0</v>
      </c>
    </row>
    <row r="8072" spans="1:5" x14ac:dyDescent="0.4">
      <c r="A8072" t="s">
        <v>957</v>
      </c>
      <c r="B8072" t="s">
        <v>958</v>
      </c>
      <c r="C8072">
        <f>INDEX(Categories!C:C,MATCH(D8072,Categories!D:D,0))</f>
        <v>16</v>
      </c>
      <c r="D8072" s="88" t="s">
        <v>45</v>
      </c>
      <c r="E8072">
        <v>0</v>
      </c>
    </row>
    <row r="8073" spans="1:5" x14ac:dyDescent="0.4">
      <c r="A8073" t="s">
        <v>957</v>
      </c>
      <c r="B8073" t="s">
        <v>958</v>
      </c>
      <c r="C8073">
        <f>INDEX(Categories!C:C,MATCH(D8073,Categories!D:D,0))</f>
        <v>17</v>
      </c>
      <c r="D8073" s="88" t="s">
        <v>46</v>
      </c>
      <c r="E8073">
        <v>0</v>
      </c>
    </row>
    <row r="8074" spans="1:5" x14ac:dyDescent="0.4">
      <c r="A8074" t="s">
        <v>957</v>
      </c>
      <c r="B8074" t="s">
        <v>958</v>
      </c>
      <c r="C8074">
        <f>INDEX(Categories!C:C,MATCH(D8074,Categories!D:D,0))</f>
        <v>18</v>
      </c>
      <c r="D8074" s="88" t="s">
        <v>47</v>
      </c>
      <c r="E8074">
        <v>0</v>
      </c>
    </row>
    <row r="8075" spans="1:5" x14ac:dyDescent="0.4">
      <c r="A8075" t="s">
        <v>957</v>
      </c>
      <c r="B8075" t="s">
        <v>958</v>
      </c>
      <c r="C8075">
        <f>INDEX(Categories!C:C,MATCH(D8075,Categories!D:D,0))</f>
        <v>20</v>
      </c>
      <c r="D8075" s="88" t="s">
        <v>49</v>
      </c>
      <c r="E8075">
        <v>0</v>
      </c>
    </row>
    <row r="8076" spans="1:5" x14ac:dyDescent="0.4">
      <c r="A8076" t="s">
        <v>957</v>
      </c>
      <c r="B8076" t="s">
        <v>958</v>
      </c>
      <c r="C8076">
        <f>INDEX(Categories!C:C,MATCH(D8076,Categories!D:D,0))</f>
        <v>21</v>
      </c>
      <c r="D8076" s="88" t="s">
        <v>50</v>
      </c>
      <c r="E8076">
        <v>0</v>
      </c>
    </row>
    <row r="8077" spans="1:5" x14ac:dyDescent="0.4">
      <c r="A8077" t="s">
        <v>957</v>
      </c>
      <c r="B8077" t="s">
        <v>958</v>
      </c>
      <c r="C8077">
        <f>INDEX(Categories!C:C,MATCH(D8077,Categories!D:D,0))</f>
        <v>22</v>
      </c>
      <c r="D8077" s="88" t="s">
        <v>51</v>
      </c>
      <c r="E8077">
        <v>1600</v>
      </c>
    </row>
    <row r="8078" spans="1:5" x14ac:dyDescent="0.4">
      <c r="A8078" t="s">
        <v>957</v>
      </c>
      <c r="B8078" t="s">
        <v>958</v>
      </c>
      <c r="C8078">
        <f>INDEX(Categories!C:C,MATCH(D8078,Categories!D:D,0))</f>
        <v>23</v>
      </c>
      <c r="D8078" s="88" t="s">
        <v>52</v>
      </c>
      <c r="E8078">
        <v>0</v>
      </c>
    </row>
    <row r="8079" spans="1:5" x14ac:dyDescent="0.4">
      <c r="A8079" t="s">
        <v>957</v>
      </c>
      <c r="B8079" t="s">
        <v>958</v>
      </c>
      <c r="C8079">
        <f>INDEX(Categories!C:C,MATCH(D8079,Categories!D:D,0))</f>
        <v>24</v>
      </c>
      <c r="D8079" s="88" t="s">
        <v>53</v>
      </c>
      <c r="E8079">
        <v>0</v>
      </c>
    </row>
    <row r="8080" spans="1:5" x14ac:dyDescent="0.4">
      <c r="A8080" t="s">
        <v>957</v>
      </c>
      <c r="B8080" t="s">
        <v>958</v>
      </c>
      <c r="C8080">
        <f>INDEX(Categories!C:C,MATCH(D8080,Categories!D:D,0))</f>
        <v>25</v>
      </c>
      <c r="D8080" s="88" t="s">
        <v>56</v>
      </c>
      <c r="E8080">
        <v>0</v>
      </c>
    </row>
    <row r="8081" spans="1:5" x14ac:dyDescent="0.4">
      <c r="A8081" t="s">
        <v>957</v>
      </c>
      <c r="B8081" t="s">
        <v>958</v>
      </c>
      <c r="C8081">
        <f>INDEX(Categories!C:C,MATCH(D8081,Categories!D:D,0))</f>
        <v>5</v>
      </c>
      <c r="D8081" s="88" t="s">
        <v>32</v>
      </c>
      <c r="E8081">
        <v>5800</v>
      </c>
    </row>
    <row r="8082" spans="1:5" x14ac:dyDescent="0.4">
      <c r="A8082" t="s">
        <v>957</v>
      </c>
      <c r="B8082" t="s">
        <v>958</v>
      </c>
      <c r="C8082">
        <f>INDEX(Categories!C:C,MATCH(D8082,Categories!D:D,0))</f>
        <v>8</v>
      </c>
      <c r="D8082" s="88" t="s">
        <v>36</v>
      </c>
      <c r="E8082">
        <v>3420</v>
      </c>
    </row>
    <row r="8083" spans="1:5" x14ac:dyDescent="0.4">
      <c r="A8083" t="s">
        <v>957</v>
      </c>
      <c r="B8083" t="s">
        <v>958</v>
      </c>
      <c r="C8083">
        <f>INDEX(Categories!C:C,MATCH(D8083,Categories!D:D,0))</f>
        <v>9</v>
      </c>
      <c r="D8083" s="88" t="s">
        <v>37</v>
      </c>
      <c r="E8083">
        <v>0</v>
      </c>
    </row>
    <row r="8084" spans="1:5" x14ac:dyDescent="0.4">
      <c r="A8084" t="s">
        <v>957</v>
      </c>
      <c r="B8084" t="s">
        <v>958</v>
      </c>
      <c r="C8084">
        <f>INDEX(Categories!C:C,MATCH(D8084,Categories!D:D,0))</f>
        <v>11</v>
      </c>
      <c r="D8084" s="88" t="s">
        <v>601</v>
      </c>
      <c r="E8084">
        <v>0</v>
      </c>
    </row>
    <row r="8085" spans="1:5" x14ac:dyDescent="0.4">
      <c r="A8085" t="s">
        <v>957</v>
      </c>
      <c r="B8085" t="s">
        <v>958</v>
      </c>
      <c r="C8085">
        <f>INDEX(Categories!C:C,MATCH(D8085,Categories!D:D,0))</f>
        <v>12</v>
      </c>
      <c r="D8085" s="88" t="s">
        <v>602</v>
      </c>
      <c r="E8085">
        <v>0</v>
      </c>
    </row>
    <row r="8086" spans="1:5" x14ac:dyDescent="0.4">
      <c r="A8086" t="s">
        <v>957</v>
      </c>
      <c r="B8086" t="s">
        <v>958</v>
      </c>
      <c r="C8086">
        <f>INDEX(Categories!C:C,MATCH(D8086,Categories!D:D,0))</f>
        <v>13</v>
      </c>
      <c r="D8086" s="88" t="s">
        <v>604</v>
      </c>
      <c r="E8086">
        <v>0</v>
      </c>
    </row>
    <row r="8087" spans="1:5" x14ac:dyDescent="0.4">
      <c r="A8087" t="s">
        <v>957</v>
      </c>
      <c r="B8087" t="s">
        <v>958</v>
      </c>
      <c r="C8087">
        <f>INDEX(Categories!C:C,MATCH(D8087,Categories!D:D,0))</f>
        <v>14</v>
      </c>
      <c r="D8087" s="88" t="s">
        <v>41</v>
      </c>
      <c r="E8087">
        <v>0</v>
      </c>
    </row>
    <row r="8088" spans="1:5" x14ac:dyDescent="0.4">
      <c r="A8088" t="s">
        <v>957</v>
      </c>
      <c r="B8088" t="s">
        <v>958</v>
      </c>
      <c r="C8088">
        <f>INDEX(Categories!C:C,MATCH(D8088,Categories!D:D,0))</f>
        <v>19</v>
      </c>
      <c r="D8088" s="88" t="s">
        <v>48</v>
      </c>
      <c r="E8088">
        <v>0</v>
      </c>
    </row>
    <row r="8089" spans="1:5" x14ac:dyDescent="0.4">
      <c r="A8089" t="s">
        <v>957</v>
      </c>
      <c r="B8089" t="s">
        <v>958</v>
      </c>
      <c r="C8089">
        <f>INDEX(Categories!C:C,MATCH(D8089,Categories!D:D,0))</f>
        <v>26</v>
      </c>
      <c r="D8089" s="88" t="s">
        <v>57</v>
      </c>
      <c r="E8089">
        <v>0</v>
      </c>
    </row>
    <row r="8090" spans="1:5" x14ac:dyDescent="0.4">
      <c r="A8090" t="s">
        <v>957</v>
      </c>
      <c r="B8090" t="s">
        <v>958</v>
      </c>
      <c r="C8090">
        <f>INDEX(Categories!C:C,MATCH(D8090,Categories!D:D,0))</f>
        <v>27</v>
      </c>
      <c r="D8090" s="88" t="s">
        <v>58</v>
      </c>
      <c r="E8090">
        <v>0</v>
      </c>
    </row>
    <row r="8091" spans="1:5" x14ac:dyDescent="0.4">
      <c r="A8091" t="s">
        <v>957</v>
      </c>
      <c r="B8091" t="s">
        <v>958</v>
      </c>
      <c r="C8091">
        <f>INDEX(Categories!C:C,MATCH(D8091,Categories!D:D,0))</f>
        <v>28</v>
      </c>
      <c r="D8091" s="88" t="s">
        <v>59</v>
      </c>
      <c r="E8091">
        <v>0</v>
      </c>
    </row>
    <row r="8092" spans="1:5" x14ac:dyDescent="0.4">
      <c r="A8092" t="s">
        <v>957</v>
      </c>
      <c r="B8092" t="s">
        <v>958</v>
      </c>
      <c r="C8092">
        <f>INDEX(Categories!C:C,MATCH(D8092,Categories!D:D,0))</f>
        <v>29</v>
      </c>
      <c r="D8092" s="88" t="s">
        <v>92</v>
      </c>
      <c r="E8092">
        <v>0</v>
      </c>
    </row>
    <row r="8093" spans="1:5" x14ac:dyDescent="0.4">
      <c r="A8093" t="s">
        <v>959</v>
      </c>
      <c r="B8093" t="s">
        <v>960</v>
      </c>
      <c r="C8093">
        <f>INDEX(Categories!C:C,MATCH(D8093,Categories!D:D,0))</f>
        <v>1</v>
      </c>
      <c r="D8093" s="88" t="s">
        <v>595</v>
      </c>
      <c r="E8093">
        <v>158</v>
      </c>
    </row>
    <row r="8094" spans="1:5" x14ac:dyDescent="0.4">
      <c r="A8094" t="s">
        <v>959</v>
      </c>
      <c r="B8094" t="s">
        <v>960</v>
      </c>
      <c r="C8094">
        <f>INDEX(Categories!C:C,MATCH(D8094,Categories!D:D,0))</f>
        <v>2</v>
      </c>
      <c r="D8094" s="88" t="s">
        <v>597</v>
      </c>
      <c r="E8094">
        <v>0</v>
      </c>
    </row>
    <row r="8095" spans="1:5" x14ac:dyDescent="0.4">
      <c r="A8095" t="s">
        <v>959</v>
      </c>
      <c r="B8095" t="s">
        <v>960</v>
      </c>
      <c r="C8095">
        <f>INDEX(Categories!C:C,MATCH(D8095,Categories!D:D,0))</f>
        <v>3</v>
      </c>
      <c r="D8095" s="88" t="s">
        <v>30</v>
      </c>
      <c r="E8095">
        <v>0</v>
      </c>
    </row>
    <row r="8096" spans="1:5" x14ac:dyDescent="0.4">
      <c r="A8096" t="s">
        <v>959</v>
      </c>
      <c r="B8096" t="s">
        <v>960</v>
      </c>
      <c r="C8096">
        <f>INDEX(Categories!C:C,MATCH(D8096,Categories!D:D,0))</f>
        <v>4</v>
      </c>
      <c r="D8096" s="88" t="s">
        <v>31</v>
      </c>
      <c r="E8096">
        <v>5000</v>
      </c>
    </row>
    <row r="8097" spans="1:5" x14ac:dyDescent="0.4">
      <c r="A8097" t="s">
        <v>959</v>
      </c>
      <c r="B8097" t="s">
        <v>960</v>
      </c>
      <c r="C8097">
        <f>INDEX(Categories!C:C,MATCH(D8097,Categories!D:D,0))</f>
        <v>6</v>
      </c>
      <c r="D8097" s="88" t="s">
        <v>34</v>
      </c>
      <c r="E8097">
        <v>90</v>
      </c>
    </row>
    <row r="8098" spans="1:5" x14ac:dyDescent="0.4">
      <c r="A8098" t="s">
        <v>959</v>
      </c>
      <c r="B8098" t="s">
        <v>960</v>
      </c>
      <c r="C8098">
        <f>INDEX(Categories!C:C,MATCH(D8098,Categories!D:D,0))</f>
        <v>7</v>
      </c>
      <c r="D8098" s="88" t="s">
        <v>35</v>
      </c>
      <c r="E8098">
        <v>888</v>
      </c>
    </row>
    <row r="8099" spans="1:5" x14ac:dyDescent="0.4">
      <c r="A8099" t="s">
        <v>959</v>
      </c>
      <c r="B8099" t="s">
        <v>960</v>
      </c>
      <c r="C8099">
        <f>INDEX(Categories!C:C,MATCH(D8099,Categories!D:D,0))</f>
        <v>10</v>
      </c>
      <c r="D8099" s="88" t="s">
        <v>38</v>
      </c>
      <c r="E8099">
        <v>4087</v>
      </c>
    </row>
    <row r="8100" spans="1:5" x14ac:dyDescent="0.4">
      <c r="A8100" t="s">
        <v>959</v>
      </c>
      <c r="B8100" t="s">
        <v>960</v>
      </c>
      <c r="C8100">
        <f>INDEX(Categories!C:C,MATCH(D8100,Categories!D:D,0))</f>
        <v>15</v>
      </c>
      <c r="D8100" s="88" t="s">
        <v>42</v>
      </c>
      <c r="E8100">
        <v>0</v>
      </c>
    </row>
    <row r="8101" spans="1:5" x14ac:dyDescent="0.4">
      <c r="A8101" t="s">
        <v>959</v>
      </c>
      <c r="B8101" t="s">
        <v>960</v>
      </c>
      <c r="C8101">
        <f>INDEX(Categories!C:C,MATCH(D8101,Categories!D:D,0))</f>
        <v>16</v>
      </c>
      <c r="D8101" s="88" t="s">
        <v>45</v>
      </c>
      <c r="E8101">
        <v>0</v>
      </c>
    </row>
    <row r="8102" spans="1:5" x14ac:dyDescent="0.4">
      <c r="A8102" t="s">
        <v>959</v>
      </c>
      <c r="B8102" t="s">
        <v>960</v>
      </c>
      <c r="C8102">
        <f>INDEX(Categories!C:C,MATCH(D8102,Categories!D:D,0))</f>
        <v>17</v>
      </c>
      <c r="D8102" s="88" t="s">
        <v>46</v>
      </c>
      <c r="E8102">
        <v>0</v>
      </c>
    </row>
    <row r="8103" spans="1:5" x14ac:dyDescent="0.4">
      <c r="A8103" t="s">
        <v>959</v>
      </c>
      <c r="B8103" t="s">
        <v>960</v>
      </c>
      <c r="C8103">
        <f>INDEX(Categories!C:C,MATCH(D8103,Categories!D:D,0))</f>
        <v>18</v>
      </c>
      <c r="D8103" s="88" t="s">
        <v>47</v>
      </c>
      <c r="E8103">
        <v>0</v>
      </c>
    </row>
    <row r="8104" spans="1:5" x14ac:dyDescent="0.4">
      <c r="A8104" t="s">
        <v>959</v>
      </c>
      <c r="B8104" t="s">
        <v>960</v>
      </c>
      <c r="C8104">
        <f>INDEX(Categories!C:C,MATCH(D8104,Categories!D:D,0))</f>
        <v>20</v>
      </c>
      <c r="D8104" s="88" t="s">
        <v>49</v>
      </c>
      <c r="E8104">
        <v>0</v>
      </c>
    </row>
    <row r="8105" spans="1:5" x14ac:dyDescent="0.4">
      <c r="A8105" t="s">
        <v>959</v>
      </c>
      <c r="B8105" t="s">
        <v>960</v>
      </c>
      <c r="C8105">
        <f>INDEX(Categories!C:C,MATCH(D8105,Categories!D:D,0))</f>
        <v>21</v>
      </c>
      <c r="D8105" s="88" t="s">
        <v>50</v>
      </c>
      <c r="E8105">
        <v>0</v>
      </c>
    </row>
    <row r="8106" spans="1:5" x14ac:dyDescent="0.4">
      <c r="A8106" t="s">
        <v>959</v>
      </c>
      <c r="B8106" t="s">
        <v>960</v>
      </c>
      <c r="C8106">
        <f>INDEX(Categories!C:C,MATCH(D8106,Categories!D:D,0))</f>
        <v>22</v>
      </c>
      <c r="D8106" s="88" t="s">
        <v>51</v>
      </c>
      <c r="E8106">
        <v>0</v>
      </c>
    </row>
    <row r="8107" spans="1:5" x14ac:dyDescent="0.4">
      <c r="A8107" t="s">
        <v>959</v>
      </c>
      <c r="B8107" t="s">
        <v>960</v>
      </c>
      <c r="C8107">
        <f>INDEX(Categories!C:C,MATCH(D8107,Categories!D:D,0))</f>
        <v>23</v>
      </c>
      <c r="D8107" s="88" t="s">
        <v>52</v>
      </c>
      <c r="E8107">
        <v>0</v>
      </c>
    </row>
    <row r="8108" spans="1:5" x14ac:dyDescent="0.4">
      <c r="A8108" t="s">
        <v>959</v>
      </c>
      <c r="B8108" t="s">
        <v>960</v>
      </c>
      <c r="C8108">
        <f>INDEX(Categories!C:C,MATCH(D8108,Categories!D:D,0))</f>
        <v>24</v>
      </c>
      <c r="D8108" s="88" t="s">
        <v>53</v>
      </c>
      <c r="E8108">
        <v>0</v>
      </c>
    </row>
    <row r="8109" spans="1:5" x14ac:dyDescent="0.4">
      <c r="A8109" t="s">
        <v>959</v>
      </c>
      <c r="B8109" t="s">
        <v>960</v>
      </c>
      <c r="C8109">
        <f>INDEX(Categories!C:C,MATCH(D8109,Categories!D:D,0))</f>
        <v>25</v>
      </c>
      <c r="D8109" s="88" t="s">
        <v>56</v>
      </c>
      <c r="E8109">
        <v>0</v>
      </c>
    </row>
    <row r="8110" spans="1:5" x14ac:dyDescent="0.4">
      <c r="A8110" t="s">
        <v>959</v>
      </c>
      <c r="B8110" t="s">
        <v>960</v>
      </c>
      <c r="C8110">
        <f>INDEX(Categories!C:C,MATCH(D8110,Categories!D:D,0))</f>
        <v>5</v>
      </c>
      <c r="D8110" s="88" t="s">
        <v>32</v>
      </c>
      <c r="E8110">
        <v>626</v>
      </c>
    </row>
    <row r="8111" spans="1:5" x14ac:dyDescent="0.4">
      <c r="A8111" t="s">
        <v>959</v>
      </c>
      <c r="B8111" t="s">
        <v>960</v>
      </c>
      <c r="C8111">
        <f>INDEX(Categories!C:C,MATCH(D8111,Categories!D:D,0))</f>
        <v>8</v>
      </c>
      <c r="D8111" s="88" t="s">
        <v>36</v>
      </c>
      <c r="E8111">
        <v>0</v>
      </c>
    </row>
    <row r="8112" spans="1:5" x14ac:dyDescent="0.4">
      <c r="A8112" t="s">
        <v>959</v>
      </c>
      <c r="B8112" t="s">
        <v>960</v>
      </c>
      <c r="C8112">
        <f>INDEX(Categories!C:C,MATCH(D8112,Categories!D:D,0))</f>
        <v>9</v>
      </c>
      <c r="D8112" s="88" t="s">
        <v>37</v>
      </c>
      <c r="E8112">
        <v>0</v>
      </c>
    </row>
    <row r="8113" spans="1:5" x14ac:dyDescent="0.4">
      <c r="A8113" t="s">
        <v>959</v>
      </c>
      <c r="B8113" t="s">
        <v>960</v>
      </c>
      <c r="C8113">
        <f>INDEX(Categories!C:C,MATCH(D8113,Categories!D:D,0))</f>
        <v>11</v>
      </c>
      <c r="D8113" s="88" t="s">
        <v>601</v>
      </c>
      <c r="E8113">
        <v>0</v>
      </c>
    </row>
    <row r="8114" spans="1:5" x14ac:dyDescent="0.4">
      <c r="A8114" t="s">
        <v>959</v>
      </c>
      <c r="B8114" t="s">
        <v>960</v>
      </c>
      <c r="C8114">
        <f>INDEX(Categories!C:C,MATCH(D8114,Categories!D:D,0))</f>
        <v>12</v>
      </c>
      <c r="D8114" s="88" t="s">
        <v>602</v>
      </c>
      <c r="E8114">
        <v>0</v>
      </c>
    </row>
    <row r="8115" spans="1:5" x14ac:dyDescent="0.4">
      <c r="A8115" t="s">
        <v>959</v>
      </c>
      <c r="B8115" t="s">
        <v>960</v>
      </c>
      <c r="C8115">
        <f>INDEX(Categories!C:C,MATCH(D8115,Categories!D:D,0))</f>
        <v>13</v>
      </c>
      <c r="D8115" s="88" t="s">
        <v>604</v>
      </c>
      <c r="E8115">
        <v>0</v>
      </c>
    </row>
    <row r="8116" spans="1:5" x14ac:dyDescent="0.4">
      <c r="A8116" t="s">
        <v>959</v>
      </c>
      <c r="B8116" t="s">
        <v>960</v>
      </c>
      <c r="C8116">
        <f>INDEX(Categories!C:C,MATCH(D8116,Categories!D:D,0))</f>
        <v>14</v>
      </c>
      <c r="D8116" s="88" t="s">
        <v>41</v>
      </c>
      <c r="E8116">
        <v>0</v>
      </c>
    </row>
    <row r="8117" spans="1:5" x14ac:dyDescent="0.4">
      <c r="A8117" t="s">
        <v>959</v>
      </c>
      <c r="B8117" t="s">
        <v>960</v>
      </c>
      <c r="C8117">
        <f>INDEX(Categories!C:C,MATCH(D8117,Categories!D:D,0))</f>
        <v>19</v>
      </c>
      <c r="D8117" s="88" t="s">
        <v>48</v>
      </c>
      <c r="E8117">
        <v>0</v>
      </c>
    </row>
    <row r="8118" spans="1:5" x14ac:dyDescent="0.4">
      <c r="A8118" t="s">
        <v>959</v>
      </c>
      <c r="B8118" t="s">
        <v>960</v>
      </c>
      <c r="C8118">
        <f>INDEX(Categories!C:C,MATCH(D8118,Categories!D:D,0))</f>
        <v>26</v>
      </c>
      <c r="D8118" s="88" t="s">
        <v>57</v>
      </c>
      <c r="E8118">
        <v>0</v>
      </c>
    </row>
    <row r="8119" spans="1:5" x14ac:dyDescent="0.4">
      <c r="A8119" t="s">
        <v>959</v>
      </c>
      <c r="B8119" t="s">
        <v>960</v>
      </c>
      <c r="C8119">
        <f>INDEX(Categories!C:C,MATCH(D8119,Categories!D:D,0))</f>
        <v>27</v>
      </c>
      <c r="D8119" s="88" t="s">
        <v>58</v>
      </c>
      <c r="E8119">
        <v>0</v>
      </c>
    </row>
    <row r="8120" spans="1:5" x14ac:dyDescent="0.4">
      <c r="A8120" t="s">
        <v>959</v>
      </c>
      <c r="B8120" t="s">
        <v>960</v>
      </c>
      <c r="C8120">
        <f>INDEX(Categories!C:C,MATCH(D8120,Categories!D:D,0))</f>
        <v>28</v>
      </c>
      <c r="D8120" s="88" t="s">
        <v>59</v>
      </c>
      <c r="E8120">
        <v>0</v>
      </c>
    </row>
    <row r="8121" spans="1:5" x14ac:dyDescent="0.4">
      <c r="A8121" t="s">
        <v>959</v>
      </c>
      <c r="B8121" t="s">
        <v>960</v>
      </c>
      <c r="C8121">
        <f>INDEX(Categories!C:C,MATCH(D8121,Categories!D:D,0))</f>
        <v>29</v>
      </c>
      <c r="D8121" s="88" t="s">
        <v>92</v>
      </c>
      <c r="E8121">
        <v>0</v>
      </c>
    </row>
    <row r="8122" spans="1:5" x14ac:dyDescent="0.4">
      <c r="A8122" t="s">
        <v>961</v>
      </c>
      <c r="B8122" t="s">
        <v>962</v>
      </c>
      <c r="C8122">
        <f>INDEX(Categories!C:C,MATCH(D8122,Categories!D:D,0))</f>
        <v>1</v>
      </c>
      <c r="D8122" s="88" t="s">
        <v>595</v>
      </c>
      <c r="E8122">
        <v>518054</v>
      </c>
    </row>
    <row r="8123" spans="1:5" x14ac:dyDescent="0.4">
      <c r="A8123" t="s">
        <v>961</v>
      </c>
      <c r="B8123" t="s">
        <v>962</v>
      </c>
      <c r="C8123">
        <f>INDEX(Categories!C:C,MATCH(D8123,Categories!D:D,0))</f>
        <v>2</v>
      </c>
      <c r="D8123" s="88" t="s">
        <v>597</v>
      </c>
      <c r="E8123">
        <v>5300</v>
      </c>
    </row>
    <row r="8124" spans="1:5" x14ac:dyDescent="0.4">
      <c r="A8124" t="s">
        <v>961</v>
      </c>
      <c r="B8124" t="s">
        <v>962</v>
      </c>
      <c r="C8124">
        <f>INDEX(Categories!C:C,MATCH(D8124,Categories!D:D,0))</f>
        <v>3</v>
      </c>
      <c r="D8124" s="88" t="s">
        <v>30</v>
      </c>
      <c r="E8124">
        <v>0</v>
      </c>
    </row>
    <row r="8125" spans="1:5" x14ac:dyDescent="0.4">
      <c r="A8125" t="s">
        <v>961</v>
      </c>
      <c r="B8125" t="s">
        <v>962</v>
      </c>
      <c r="C8125">
        <f>INDEX(Categories!C:C,MATCH(D8125,Categories!D:D,0))</f>
        <v>4</v>
      </c>
      <c r="D8125" s="88" t="s">
        <v>31</v>
      </c>
      <c r="E8125">
        <v>0</v>
      </c>
    </row>
    <row r="8126" spans="1:5" x14ac:dyDescent="0.4">
      <c r="A8126" t="s">
        <v>961</v>
      </c>
      <c r="B8126" t="s">
        <v>962</v>
      </c>
      <c r="C8126">
        <f>INDEX(Categories!C:C,MATCH(D8126,Categories!D:D,0))</f>
        <v>6</v>
      </c>
      <c r="D8126" s="88" t="s">
        <v>34</v>
      </c>
      <c r="E8126">
        <v>24857</v>
      </c>
    </row>
    <row r="8127" spans="1:5" x14ac:dyDescent="0.4">
      <c r="A8127" t="s">
        <v>961</v>
      </c>
      <c r="B8127" t="s">
        <v>962</v>
      </c>
      <c r="C8127">
        <f>INDEX(Categories!C:C,MATCH(D8127,Categories!D:D,0))</f>
        <v>7</v>
      </c>
      <c r="D8127" s="88" t="s">
        <v>35</v>
      </c>
      <c r="E8127">
        <v>289249</v>
      </c>
    </row>
    <row r="8128" spans="1:5" x14ac:dyDescent="0.4">
      <c r="A8128" t="s">
        <v>961</v>
      </c>
      <c r="B8128" t="s">
        <v>962</v>
      </c>
      <c r="C8128">
        <f>INDEX(Categories!C:C,MATCH(D8128,Categories!D:D,0))</f>
        <v>10</v>
      </c>
      <c r="D8128" s="88" t="s">
        <v>38</v>
      </c>
      <c r="E8128">
        <v>518215</v>
      </c>
    </row>
    <row r="8129" spans="1:5" x14ac:dyDescent="0.4">
      <c r="A8129" t="s">
        <v>961</v>
      </c>
      <c r="B8129" t="s">
        <v>962</v>
      </c>
      <c r="C8129">
        <f>INDEX(Categories!C:C,MATCH(D8129,Categories!D:D,0))</f>
        <v>15</v>
      </c>
      <c r="D8129" s="88" t="s">
        <v>42</v>
      </c>
      <c r="E8129">
        <v>0</v>
      </c>
    </row>
    <row r="8130" spans="1:5" x14ac:dyDescent="0.4">
      <c r="A8130" t="s">
        <v>961</v>
      </c>
      <c r="B8130" t="s">
        <v>962</v>
      </c>
      <c r="C8130">
        <f>INDEX(Categories!C:C,MATCH(D8130,Categories!D:D,0))</f>
        <v>16</v>
      </c>
      <c r="D8130" s="88" t="s">
        <v>45</v>
      </c>
      <c r="E8130">
        <v>0</v>
      </c>
    </row>
    <row r="8131" spans="1:5" x14ac:dyDescent="0.4">
      <c r="A8131" t="s">
        <v>961</v>
      </c>
      <c r="B8131" t="s">
        <v>962</v>
      </c>
      <c r="C8131">
        <f>INDEX(Categories!C:C,MATCH(D8131,Categories!D:D,0))</f>
        <v>17</v>
      </c>
      <c r="D8131" s="88" t="s">
        <v>46</v>
      </c>
      <c r="E8131">
        <v>0</v>
      </c>
    </row>
    <row r="8132" spans="1:5" x14ac:dyDescent="0.4">
      <c r="A8132" t="s">
        <v>961</v>
      </c>
      <c r="B8132" t="s">
        <v>962</v>
      </c>
      <c r="C8132">
        <f>INDEX(Categories!C:C,MATCH(D8132,Categories!D:D,0))</f>
        <v>18</v>
      </c>
      <c r="D8132" s="88" t="s">
        <v>47</v>
      </c>
      <c r="E8132">
        <v>994795</v>
      </c>
    </row>
    <row r="8133" spans="1:5" x14ac:dyDescent="0.4">
      <c r="A8133" t="s">
        <v>961</v>
      </c>
      <c r="B8133" t="s">
        <v>962</v>
      </c>
      <c r="C8133">
        <f>INDEX(Categories!C:C,MATCH(D8133,Categories!D:D,0))</f>
        <v>20</v>
      </c>
      <c r="D8133" s="88" t="s">
        <v>49</v>
      </c>
      <c r="E8133">
        <v>0</v>
      </c>
    </row>
    <row r="8134" spans="1:5" x14ac:dyDescent="0.4">
      <c r="A8134" t="s">
        <v>961</v>
      </c>
      <c r="B8134" t="s">
        <v>962</v>
      </c>
      <c r="C8134">
        <f>INDEX(Categories!C:C,MATCH(D8134,Categories!D:D,0))</f>
        <v>21</v>
      </c>
      <c r="D8134" s="88" t="s">
        <v>50</v>
      </c>
      <c r="E8134">
        <v>0</v>
      </c>
    </row>
    <row r="8135" spans="1:5" x14ac:dyDescent="0.4">
      <c r="A8135" t="s">
        <v>961</v>
      </c>
      <c r="B8135" t="s">
        <v>962</v>
      </c>
      <c r="C8135">
        <f>INDEX(Categories!C:C,MATCH(D8135,Categories!D:D,0))</f>
        <v>22</v>
      </c>
      <c r="D8135" s="88" t="s">
        <v>51</v>
      </c>
      <c r="E8135">
        <v>6046</v>
      </c>
    </row>
    <row r="8136" spans="1:5" x14ac:dyDescent="0.4">
      <c r="A8136" t="s">
        <v>961</v>
      </c>
      <c r="B8136" t="s">
        <v>962</v>
      </c>
      <c r="C8136">
        <f>INDEX(Categories!C:C,MATCH(D8136,Categories!D:D,0))</f>
        <v>23</v>
      </c>
      <c r="D8136" s="88" t="s">
        <v>52</v>
      </c>
      <c r="E8136">
        <v>241</v>
      </c>
    </row>
    <row r="8137" spans="1:5" x14ac:dyDescent="0.4">
      <c r="A8137" t="s">
        <v>961</v>
      </c>
      <c r="B8137" t="s">
        <v>962</v>
      </c>
      <c r="C8137">
        <f>INDEX(Categories!C:C,MATCH(D8137,Categories!D:D,0))</f>
        <v>24</v>
      </c>
      <c r="D8137" s="88" t="s">
        <v>53</v>
      </c>
      <c r="E8137">
        <v>5000</v>
      </c>
    </row>
    <row r="8138" spans="1:5" x14ac:dyDescent="0.4">
      <c r="A8138" t="s">
        <v>961</v>
      </c>
      <c r="B8138" t="s">
        <v>962</v>
      </c>
      <c r="C8138">
        <f>INDEX(Categories!C:C,MATCH(D8138,Categories!D:D,0))</f>
        <v>25</v>
      </c>
      <c r="D8138" s="88" t="s">
        <v>56</v>
      </c>
      <c r="E8138">
        <v>1643494</v>
      </c>
    </row>
    <row r="8139" spans="1:5" x14ac:dyDescent="0.4">
      <c r="A8139" t="s">
        <v>961</v>
      </c>
      <c r="B8139" t="s">
        <v>962</v>
      </c>
      <c r="C8139">
        <f>INDEX(Categories!C:C,MATCH(D8139,Categories!D:D,0))</f>
        <v>5</v>
      </c>
      <c r="D8139" s="88" t="s">
        <v>32</v>
      </c>
      <c r="E8139">
        <v>485147</v>
      </c>
    </row>
    <row r="8140" spans="1:5" x14ac:dyDescent="0.4">
      <c r="A8140" t="s">
        <v>961</v>
      </c>
      <c r="B8140" t="s">
        <v>962</v>
      </c>
      <c r="C8140">
        <f>INDEX(Categories!C:C,MATCH(D8140,Categories!D:D,0))</f>
        <v>8</v>
      </c>
      <c r="D8140" s="88" t="s">
        <v>36</v>
      </c>
      <c r="E8140">
        <v>0</v>
      </c>
    </row>
    <row r="8141" spans="1:5" x14ac:dyDescent="0.4">
      <c r="A8141" t="s">
        <v>961</v>
      </c>
      <c r="B8141" t="s">
        <v>962</v>
      </c>
      <c r="C8141">
        <f>INDEX(Categories!C:C,MATCH(D8141,Categories!D:D,0))</f>
        <v>9</v>
      </c>
      <c r="D8141" s="88" t="s">
        <v>37</v>
      </c>
      <c r="E8141">
        <v>0</v>
      </c>
    </row>
    <row r="8142" spans="1:5" x14ac:dyDescent="0.4">
      <c r="A8142" t="s">
        <v>961</v>
      </c>
      <c r="B8142" t="s">
        <v>962</v>
      </c>
      <c r="C8142">
        <f>INDEX(Categories!C:C,MATCH(D8142,Categories!D:D,0))</f>
        <v>11</v>
      </c>
      <c r="D8142" s="88" t="s">
        <v>601</v>
      </c>
      <c r="E8142">
        <v>2722344</v>
      </c>
    </row>
    <row r="8143" spans="1:5" x14ac:dyDescent="0.4">
      <c r="A8143" t="s">
        <v>961</v>
      </c>
      <c r="B8143" t="s">
        <v>962</v>
      </c>
      <c r="C8143">
        <f>INDEX(Categories!C:C,MATCH(D8143,Categories!D:D,0))</f>
        <v>12</v>
      </c>
      <c r="D8143" s="88" t="s">
        <v>602</v>
      </c>
      <c r="E8143">
        <v>1537926</v>
      </c>
    </row>
    <row r="8144" spans="1:5" x14ac:dyDescent="0.4">
      <c r="A8144" t="s">
        <v>961</v>
      </c>
      <c r="B8144" t="s">
        <v>962</v>
      </c>
      <c r="C8144">
        <f>INDEX(Categories!C:C,MATCH(D8144,Categories!D:D,0))</f>
        <v>13</v>
      </c>
      <c r="D8144" s="88" t="s">
        <v>604</v>
      </c>
      <c r="E8144">
        <v>750099</v>
      </c>
    </row>
    <row r="8145" spans="1:5" x14ac:dyDescent="0.4">
      <c r="A8145" t="s">
        <v>961</v>
      </c>
      <c r="B8145" t="s">
        <v>962</v>
      </c>
      <c r="C8145">
        <f>INDEX(Categories!C:C,MATCH(D8145,Categories!D:D,0))</f>
        <v>14</v>
      </c>
      <c r="D8145" s="88" t="s">
        <v>41</v>
      </c>
      <c r="E8145">
        <v>0</v>
      </c>
    </row>
    <row r="8146" spans="1:5" x14ac:dyDescent="0.4">
      <c r="A8146" t="s">
        <v>961</v>
      </c>
      <c r="B8146" t="s">
        <v>962</v>
      </c>
      <c r="C8146">
        <f>INDEX(Categories!C:C,MATCH(D8146,Categories!D:D,0))</f>
        <v>19</v>
      </c>
      <c r="D8146" s="88" t="s">
        <v>48</v>
      </c>
      <c r="E8146">
        <v>0</v>
      </c>
    </row>
    <row r="8147" spans="1:5" x14ac:dyDescent="0.4">
      <c r="A8147" t="s">
        <v>961</v>
      </c>
      <c r="B8147" t="s">
        <v>962</v>
      </c>
      <c r="C8147">
        <f>INDEX(Categories!C:C,MATCH(D8147,Categories!D:D,0))</f>
        <v>26</v>
      </c>
      <c r="D8147" s="88" t="s">
        <v>57</v>
      </c>
      <c r="E8147">
        <v>0</v>
      </c>
    </row>
    <row r="8148" spans="1:5" x14ac:dyDescent="0.4">
      <c r="A8148" t="s">
        <v>961</v>
      </c>
      <c r="B8148" t="s">
        <v>962</v>
      </c>
      <c r="C8148">
        <f>INDEX(Categories!C:C,MATCH(D8148,Categories!D:D,0))</f>
        <v>27</v>
      </c>
      <c r="D8148" s="88" t="s">
        <v>58</v>
      </c>
      <c r="E8148">
        <v>0</v>
      </c>
    </row>
    <row r="8149" spans="1:5" x14ac:dyDescent="0.4">
      <c r="A8149" t="s">
        <v>961</v>
      </c>
      <c r="B8149" t="s">
        <v>962</v>
      </c>
      <c r="C8149">
        <f>INDEX(Categories!C:C,MATCH(D8149,Categories!D:D,0))</f>
        <v>28</v>
      </c>
      <c r="D8149" s="88" t="s">
        <v>59</v>
      </c>
      <c r="E8149">
        <v>0</v>
      </c>
    </row>
    <row r="8150" spans="1:5" x14ac:dyDescent="0.4">
      <c r="A8150" t="s">
        <v>961</v>
      </c>
      <c r="B8150" t="s">
        <v>962</v>
      </c>
      <c r="C8150">
        <f>INDEX(Categories!C:C,MATCH(D8150,Categories!D:D,0))</f>
        <v>29</v>
      </c>
      <c r="D8150" s="88" t="s">
        <v>92</v>
      </c>
      <c r="E8150">
        <v>0</v>
      </c>
    </row>
    <row r="8151" spans="1:5" x14ac:dyDescent="0.4">
      <c r="A8151" t="s">
        <v>490</v>
      </c>
      <c r="B8151" t="s">
        <v>489</v>
      </c>
      <c r="C8151">
        <f>INDEX(Categories!C:C,MATCH(D8151,Categories!D:D,0))</f>
        <v>1</v>
      </c>
      <c r="D8151" s="88" t="s">
        <v>595</v>
      </c>
      <c r="E8151">
        <v>0</v>
      </c>
    </row>
    <row r="8152" spans="1:5" x14ac:dyDescent="0.4">
      <c r="A8152" t="s">
        <v>490</v>
      </c>
      <c r="B8152" t="s">
        <v>489</v>
      </c>
      <c r="C8152">
        <f>INDEX(Categories!C:C,MATCH(D8152,Categories!D:D,0))</f>
        <v>2</v>
      </c>
      <c r="D8152" s="88" t="s">
        <v>597</v>
      </c>
      <c r="E8152">
        <v>0</v>
      </c>
    </row>
    <row r="8153" spans="1:5" x14ac:dyDescent="0.4">
      <c r="A8153" t="s">
        <v>490</v>
      </c>
      <c r="B8153" t="s">
        <v>489</v>
      </c>
      <c r="C8153">
        <f>INDEX(Categories!C:C,MATCH(D8153,Categories!D:D,0))</f>
        <v>3</v>
      </c>
      <c r="D8153" s="88" t="s">
        <v>30</v>
      </c>
      <c r="E8153">
        <v>0</v>
      </c>
    </row>
    <row r="8154" spans="1:5" x14ac:dyDescent="0.4">
      <c r="A8154" t="s">
        <v>490</v>
      </c>
      <c r="B8154" t="s">
        <v>489</v>
      </c>
      <c r="C8154">
        <f>INDEX(Categories!C:C,MATCH(D8154,Categories!D:D,0))</f>
        <v>4</v>
      </c>
      <c r="D8154" s="88" t="s">
        <v>31</v>
      </c>
      <c r="E8154">
        <v>0</v>
      </c>
    </row>
    <row r="8155" spans="1:5" x14ac:dyDescent="0.4">
      <c r="A8155" t="s">
        <v>490</v>
      </c>
      <c r="B8155" t="s">
        <v>489</v>
      </c>
      <c r="C8155">
        <f>INDEX(Categories!C:C,MATCH(D8155,Categories!D:D,0))</f>
        <v>6</v>
      </c>
      <c r="D8155" s="88" t="s">
        <v>34</v>
      </c>
      <c r="E8155">
        <v>0</v>
      </c>
    </row>
    <row r="8156" spans="1:5" x14ac:dyDescent="0.4">
      <c r="A8156" t="s">
        <v>490</v>
      </c>
      <c r="B8156" t="s">
        <v>489</v>
      </c>
      <c r="C8156">
        <f>INDEX(Categories!C:C,MATCH(D8156,Categories!D:D,0))</f>
        <v>7</v>
      </c>
      <c r="D8156" s="88" t="s">
        <v>35</v>
      </c>
      <c r="E8156">
        <v>17500</v>
      </c>
    </row>
    <row r="8157" spans="1:5" x14ac:dyDescent="0.4">
      <c r="A8157" t="s">
        <v>490</v>
      </c>
      <c r="B8157" t="s">
        <v>489</v>
      </c>
      <c r="C8157">
        <f>INDEX(Categories!C:C,MATCH(D8157,Categories!D:D,0))</f>
        <v>10</v>
      </c>
      <c r="D8157" s="88" t="s">
        <v>38</v>
      </c>
      <c r="E8157">
        <v>29500</v>
      </c>
    </row>
    <row r="8158" spans="1:5" x14ac:dyDescent="0.4">
      <c r="A8158" t="s">
        <v>490</v>
      </c>
      <c r="B8158" t="s">
        <v>489</v>
      </c>
      <c r="C8158">
        <f>INDEX(Categories!C:C,MATCH(D8158,Categories!D:D,0))</f>
        <v>15</v>
      </c>
      <c r="D8158" s="88" t="s">
        <v>42</v>
      </c>
      <c r="E8158">
        <v>0</v>
      </c>
    </row>
    <row r="8159" spans="1:5" x14ac:dyDescent="0.4">
      <c r="A8159" t="s">
        <v>490</v>
      </c>
      <c r="B8159" t="s">
        <v>489</v>
      </c>
      <c r="C8159">
        <f>INDEX(Categories!C:C,MATCH(D8159,Categories!D:D,0))</f>
        <v>16</v>
      </c>
      <c r="D8159" s="88" t="s">
        <v>45</v>
      </c>
      <c r="E8159">
        <v>0</v>
      </c>
    </row>
    <row r="8160" spans="1:5" x14ac:dyDescent="0.4">
      <c r="A8160" t="s">
        <v>490</v>
      </c>
      <c r="B8160" t="s">
        <v>489</v>
      </c>
      <c r="C8160">
        <f>INDEX(Categories!C:C,MATCH(D8160,Categories!D:D,0))</f>
        <v>17</v>
      </c>
      <c r="D8160" s="88" t="s">
        <v>46</v>
      </c>
      <c r="E8160">
        <v>0</v>
      </c>
    </row>
    <row r="8161" spans="1:5" x14ac:dyDescent="0.4">
      <c r="A8161" t="s">
        <v>490</v>
      </c>
      <c r="B8161" t="s">
        <v>489</v>
      </c>
      <c r="C8161">
        <f>INDEX(Categories!C:C,MATCH(D8161,Categories!D:D,0))</f>
        <v>18</v>
      </c>
      <c r="D8161" s="88" t="s">
        <v>47</v>
      </c>
      <c r="E8161">
        <v>0</v>
      </c>
    </row>
    <row r="8162" spans="1:5" x14ac:dyDescent="0.4">
      <c r="A8162" t="s">
        <v>490</v>
      </c>
      <c r="B8162" t="s">
        <v>489</v>
      </c>
      <c r="C8162">
        <f>INDEX(Categories!C:C,MATCH(D8162,Categories!D:D,0))</f>
        <v>20</v>
      </c>
      <c r="D8162" s="88" t="s">
        <v>49</v>
      </c>
      <c r="E8162">
        <v>0</v>
      </c>
    </row>
    <row r="8163" spans="1:5" x14ac:dyDescent="0.4">
      <c r="A8163" t="s">
        <v>490</v>
      </c>
      <c r="B8163" t="s">
        <v>489</v>
      </c>
      <c r="C8163">
        <f>INDEX(Categories!C:C,MATCH(D8163,Categories!D:D,0))</f>
        <v>21</v>
      </c>
      <c r="D8163" s="88" t="s">
        <v>50</v>
      </c>
      <c r="E8163">
        <v>0</v>
      </c>
    </row>
    <row r="8164" spans="1:5" x14ac:dyDescent="0.4">
      <c r="A8164" t="s">
        <v>490</v>
      </c>
      <c r="B8164" t="s">
        <v>489</v>
      </c>
      <c r="C8164">
        <f>INDEX(Categories!C:C,MATCH(D8164,Categories!D:D,0))</f>
        <v>22</v>
      </c>
      <c r="D8164" s="88" t="s">
        <v>51</v>
      </c>
      <c r="E8164">
        <v>0</v>
      </c>
    </row>
    <row r="8165" spans="1:5" x14ac:dyDescent="0.4">
      <c r="A8165" t="s">
        <v>490</v>
      </c>
      <c r="B8165" t="s">
        <v>489</v>
      </c>
      <c r="C8165">
        <f>INDEX(Categories!C:C,MATCH(D8165,Categories!D:D,0))</f>
        <v>23</v>
      </c>
      <c r="D8165" s="88" t="s">
        <v>52</v>
      </c>
      <c r="E8165">
        <v>1000</v>
      </c>
    </row>
    <row r="8166" spans="1:5" x14ac:dyDescent="0.4">
      <c r="A8166" t="s">
        <v>490</v>
      </c>
      <c r="B8166" t="s">
        <v>489</v>
      </c>
      <c r="C8166">
        <f>INDEX(Categories!C:C,MATCH(D8166,Categories!D:D,0))</f>
        <v>24</v>
      </c>
      <c r="D8166" s="88" t="s">
        <v>53</v>
      </c>
      <c r="E8166">
        <v>0</v>
      </c>
    </row>
    <row r="8167" spans="1:5" x14ac:dyDescent="0.4">
      <c r="A8167" t="s">
        <v>490</v>
      </c>
      <c r="B8167" t="s">
        <v>489</v>
      </c>
      <c r="C8167">
        <f>INDEX(Categories!C:C,MATCH(D8167,Categories!D:D,0))</f>
        <v>25</v>
      </c>
      <c r="D8167" s="88" t="s">
        <v>56</v>
      </c>
      <c r="E8167">
        <v>3000</v>
      </c>
    </row>
    <row r="8168" spans="1:5" x14ac:dyDescent="0.4">
      <c r="A8168" t="s">
        <v>490</v>
      </c>
      <c r="B8168" t="s">
        <v>489</v>
      </c>
      <c r="C8168">
        <f>INDEX(Categories!C:C,MATCH(D8168,Categories!D:D,0))</f>
        <v>5</v>
      </c>
      <c r="D8168" s="88" t="s">
        <v>32</v>
      </c>
      <c r="E8168">
        <v>1000</v>
      </c>
    </row>
    <row r="8169" spans="1:5" x14ac:dyDescent="0.4">
      <c r="A8169" t="s">
        <v>490</v>
      </c>
      <c r="B8169" t="s">
        <v>489</v>
      </c>
      <c r="C8169">
        <f>INDEX(Categories!C:C,MATCH(D8169,Categories!D:D,0))</f>
        <v>8</v>
      </c>
      <c r="D8169" s="88" t="s">
        <v>36</v>
      </c>
      <c r="E8169">
        <v>0</v>
      </c>
    </row>
    <row r="8170" spans="1:5" x14ac:dyDescent="0.4">
      <c r="A8170" t="s">
        <v>490</v>
      </c>
      <c r="B8170" t="s">
        <v>489</v>
      </c>
      <c r="C8170">
        <f>INDEX(Categories!C:C,MATCH(D8170,Categories!D:D,0))</f>
        <v>9</v>
      </c>
      <c r="D8170" s="88" t="s">
        <v>37</v>
      </c>
      <c r="E8170">
        <v>0</v>
      </c>
    </row>
    <row r="8171" spans="1:5" x14ac:dyDescent="0.4">
      <c r="A8171" t="s">
        <v>490</v>
      </c>
      <c r="B8171" t="s">
        <v>489</v>
      </c>
      <c r="C8171">
        <f>INDEX(Categories!C:C,MATCH(D8171,Categories!D:D,0))</f>
        <v>11</v>
      </c>
      <c r="D8171" s="88" t="s">
        <v>601</v>
      </c>
      <c r="E8171">
        <v>5000</v>
      </c>
    </row>
    <row r="8172" spans="1:5" x14ac:dyDescent="0.4">
      <c r="A8172" t="s">
        <v>490</v>
      </c>
      <c r="B8172" t="s">
        <v>489</v>
      </c>
      <c r="C8172">
        <f>INDEX(Categories!C:C,MATCH(D8172,Categories!D:D,0))</f>
        <v>12</v>
      </c>
      <c r="D8172" s="88" t="s">
        <v>602</v>
      </c>
      <c r="E8172">
        <v>0</v>
      </c>
    </row>
    <row r="8173" spans="1:5" x14ac:dyDescent="0.4">
      <c r="A8173" t="s">
        <v>490</v>
      </c>
      <c r="B8173" t="s">
        <v>489</v>
      </c>
      <c r="C8173">
        <f>INDEX(Categories!C:C,MATCH(D8173,Categories!D:D,0))</f>
        <v>13</v>
      </c>
      <c r="D8173" s="88" t="s">
        <v>604</v>
      </c>
      <c r="E8173">
        <v>0</v>
      </c>
    </row>
    <row r="8174" spans="1:5" x14ac:dyDescent="0.4">
      <c r="A8174" t="s">
        <v>490</v>
      </c>
      <c r="B8174" t="s">
        <v>489</v>
      </c>
      <c r="C8174">
        <f>INDEX(Categories!C:C,MATCH(D8174,Categories!D:D,0))</f>
        <v>14</v>
      </c>
      <c r="D8174" s="88" t="s">
        <v>41</v>
      </c>
      <c r="E8174">
        <v>0</v>
      </c>
    </row>
    <row r="8175" spans="1:5" x14ac:dyDescent="0.4">
      <c r="A8175" t="s">
        <v>490</v>
      </c>
      <c r="B8175" t="s">
        <v>489</v>
      </c>
      <c r="C8175">
        <f>INDEX(Categories!C:C,MATCH(D8175,Categories!D:D,0))</f>
        <v>19</v>
      </c>
      <c r="D8175" s="88" t="s">
        <v>48</v>
      </c>
      <c r="E8175">
        <v>0</v>
      </c>
    </row>
    <row r="8176" spans="1:5" x14ac:dyDescent="0.4">
      <c r="A8176" t="s">
        <v>490</v>
      </c>
      <c r="B8176" t="s">
        <v>489</v>
      </c>
      <c r="C8176">
        <f>INDEX(Categories!C:C,MATCH(D8176,Categories!D:D,0))</f>
        <v>26</v>
      </c>
      <c r="D8176" s="88" t="s">
        <v>57</v>
      </c>
      <c r="E8176">
        <v>0</v>
      </c>
    </row>
    <row r="8177" spans="1:5" x14ac:dyDescent="0.4">
      <c r="A8177" t="s">
        <v>490</v>
      </c>
      <c r="B8177" t="s">
        <v>489</v>
      </c>
      <c r="C8177">
        <f>INDEX(Categories!C:C,MATCH(D8177,Categories!D:D,0))</f>
        <v>27</v>
      </c>
      <c r="D8177" s="88" t="s">
        <v>58</v>
      </c>
      <c r="E8177">
        <v>0</v>
      </c>
    </row>
    <row r="8178" spans="1:5" x14ac:dyDescent="0.4">
      <c r="A8178" t="s">
        <v>490</v>
      </c>
      <c r="B8178" t="s">
        <v>489</v>
      </c>
      <c r="C8178">
        <f>INDEX(Categories!C:C,MATCH(D8178,Categories!D:D,0))</f>
        <v>28</v>
      </c>
      <c r="D8178" s="88" t="s">
        <v>59</v>
      </c>
      <c r="E8178">
        <v>0</v>
      </c>
    </row>
    <row r="8179" spans="1:5" x14ac:dyDescent="0.4">
      <c r="A8179" t="s">
        <v>490</v>
      </c>
      <c r="B8179" t="s">
        <v>489</v>
      </c>
      <c r="C8179">
        <f>INDEX(Categories!C:C,MATCH(D8179,Categories!D:D,0))</f>
        <v>29</v>
      </c>
      <c r="D8179" s="88" t="s">
        <v>92</v>
      </c>
      <c r="E8179">
        <v>38250</v>
      </c>
    </row>
    <row r="8180" spans="1:5" x14ac:dyDescent="0.4">
      <c r="A8180" t="s">
        <v>963</v>
      </c>
      <c r="B8180" t="s">
        <v>964</v>
      </c>
      <c r="C8180">
        <f>INDEX(Categories!C:C,MATCH(D8180,Categories!D:D,0))</f>
        <v>1</v>
      </c>
      <c r="D8180" s="88" t="s">
        <v>595</v>
      </c>
      <c r="E8180">
        <v>0</v>
      </c>
    </row>
    <row r="8181" spans="1:5" x14ac:dyDescent="0.4">
      <c r="A8181" t="s">
        <v>963</v>
      </c>
      <c r="B8181" t="s">
        <v>964</v>
      </c>
      <c r="C8181">
        <f>INDEX(Categories!C:C,MATCH(D8181,Categories!D:D,0))</f>
        <v>2</v>
      </c>
      <c r="D8181" s="88" t="s">
        <v>597</v>
      </c>
      <c r="E8181">
        <v>0</v>
      </c>
    </row>
    <row r="8182" spans="1:5" x14ac:dyDescent="0.4">
      <c r="A8182" t="s">
        <v>963</v>
      </c>
      <c r="B8182" t="s">
        <v>964</v>
      </c>
      <c r="C8182">
        <f>INDEX(Categories!C:C,MATCH(D8182,Categories!D:D,0))</f>
        <v>3</v>
      </c>
      <c r="D8182" s="88" t="s">
        <v>30</v>
      </c>
      <c r="E8182">
        <v>0</v>
      </c>
    </row>
    <row r="8183" spans="1:5" x14ac:dyDescent="0.4">
      <c r="A8183" t="s">
        <v>963</v>
      </c>
      <c r="B8183" t="s">
        <v>964</v>
      </c>
      <c r="C8183">
        <f>INDEX(Categories!C:C,MATCH(D8183,Categories!D:D,0))</f>
        <v>4</v>
      </c>
      <c r="D8183" s="88" t="s">
        <v>31</v>
      </c>
      <c r="E8183">
        <v>0</v>
      </c>
    </row>
    <row r="8184" spans="1:5" x14ac:dyDescent="0.4">
      <c r="A8184" t="s">
        <v>963</v>
      </c>
      <c r="B8184" t="s">
        <v>964</v>
      </c>
      <c r="C8184">
        <f>INDEX(Categories!C:C,MATCH(D8184,Categories!D:D,0))</f>
        <v>6</v>
      </c>
      <c r="D8184" s="88" t="s">
        <v>34</v>
      </c>
      <c r="E8184">
        <v>0</v>
      </c>
    </row>
    <row r="8185" spans="1:5" x14ac:dyDescent="0.4">
      <c r="A8185" t="s">
        <v>963</v>
      </c>
      <c r="B8185" t="s">
        <v>964</v>
      </c>
      <c r="C8185">
        <f>INDEX(Categories!C:C,MATCH(D8185,Categories!D:D,0))</f>
        <v>7</v>
      </c>
      <c r="D8185" s="88" t="s">
        <v>35</v>
      </c>
      <c r="E8185">
        <v>920</v>
      </c>
    </row>
    <row r="8186" spans="1:5" x14ac:dyDescent="0.4">
      <c r="A8186" t="s">
        <v>963</v>
      </c>
      <c r="B8186" t="s">
        <v>964</v>
      </c>
      <c r="C8186">
        <f>INDEX(Categories!C:C,MATCH(D8186,Categories!D:D,0))</f>
        <v>10</v>
      </c>
      <c r="D8186" s="88" t="s">
        <v>38</v>
      </c>
      <c r="E8186">
        <v>368</v>
      </c>
    </row>
    <row r="8187" spans="1:5" x14ac:dyDescent="0.4">
      <c r="A8187" t="s">
        <v>963</v>
      </c>
      <c r="B8187" t="s">
        <v>964</v>
      </c>
      <c r="C8187">
        <f>INDEX(Categories!C:C,MATCH(D8187,Categories!D:D,0))</f>
        <v>15</v>
      </c>
      <c r="D8187" s="88" t="s">
        <v>42</v>
      </c>
      <c r="E8187">
        <v>0</v>
      </c>
    </row>
    <row r="8188" spans="1:5" x14ac:dyDescent="0.4">
      <c r="A8188" t="s">
        <v>963</v>
      </c>
      <c r="B8188" t="s">
        <v>964</v>
      </c>
      <c r="C8188">
        <f>INDEX(Categories!C:C,MATCH(D8188,Categories!D:D,0))</f>
        <v>16</v>
      </c>
      <c r="D8188" s="88" t="s">
        <v>45</v>
      </c>
      <c r="E8188">
        <v>0</v>
      </c>
    </row>
    <row r="8189" spans="1:5" x14ac:dyDescent="0.4">
      <c r="A8189" t="s">
        <v>963</v>
      </c>
      <c r="B8189" t="s">
        <v>964</v>
      </c>
      <c r="C8189">
        <f>INDEX(Categories!C:C,MATCH(D8189,Categories!D:D,0))</f>
        <v>17</v>
      </c>
      <c r="D8189" s="88" t="s">
        <v>46</v>
      </c>
      <c r="E8189">
        <v>0</v>
      </c>
    </row>
    <row r="8190" spans="1:5" x14ac:dyDescent="0.4">
      <c r="A8190" t="s">
        <v>963</v>
      </c>
      <c r="B8190" t="s">
        <v>964</v>
      </c>
      <c r="C8190">
        <f>INDEX(Categories!C:C,MATCH(D8190,Categories!D:D,0))</f>
        <v>18</v>
      </c>
      <c r="D8190" s="88" t="s">
        <v>47</v>
      </c>
      <c r="E8190">
        <v>0</v>
      </c>
    </row>
    <row r="8191" spans="1:5" x14ac:dyDescent="0.4">
      <c r="A8191" t="s">
        <v>963</v>
      </c>
      <c r="B8191" t="s">
        <v>964</v>
      </c>
      <c r="C8191">
        <f>INDEX(Categories!C:C,MATCH(D8191,Categories!D:D,0))</f>
        <v>20</v>
      </c>
      <c r="D8191" s="88" t="s">
        <v>49</v>
      </c>
      <c r="E8191">
        <v>0</v>
      </c>
    </row>
    <row r="8192" spans="1:5" x14ac:dyDescent="0.4">
      <c r="A8192" t="s">
        <v>963</v>
      </c>
      <c r="B8192" t="s">
        <v>964</v>
      </c>
      <c r="C8192">
        <f>INDEX(Categories!C:C,MATCH(D8192,Categories!D:D,0))</f>
        <v>21</v>
      </c>
      <c r="D8192" s="88" t="s">
        <v>50</v>
      </c>
      <c r="E8192">
        <v>0</v>
      </c>
    </row>
    <row r="8193" spans="1:5" x14ac:dyDescent="0.4">
      <c r="A8193" t="s">
        <v>963</v>
      </c>
      <c r="B8193" t="s">
        <v>964</v>
      </c>
      <c r="C8193">
        <f>INDEX(Categories!C:C,MATCH(D8193,Categories!D:D,0))</f>
        <v>22</v>
      </c>
      <c r="D8193" s="88" t="s">
        <v>51</v>
      </c>
      <c r="E8193">
        <v>1185</v>
      </c>
    </row>
    <row r="8194" spans="1:5" x14ac:dyDescent="0.4">
      <c r="A8194" t="s">
        <v>963</v>
      </c>
      <c r="B8194" t="s">
        <v>964</v>
      </c>
      <c r="C8194">
        <f>INDEX(Categories!C:C,MATCH(D8194,Categories!D:D,0))</f>
        <v>23</v>
      </c>
      <c r="D8194" s="88" t="s">
        <v>52</v>
      </c>
      <c r="E8194">
        <v>0</v>
      </c>
    </row>
    <row r="8195" spans="1:5" x14ac:dyDescent="0.4">
      <c r="A8195" t="s">
        <v>963</v>
      </c>
      <c r="B8195" t="s">
        <v>964</v>
      </c>
      <c r="C8195">
        <f>INDEX(Categories!C:C,MATCH(D8195,Categories!D:D,0))</f>
        <v>24</v>
      </c>
      <c r="D8195" s="88" t="s">
        <v>53</v>
      </c>
      <c r="E8195">
        <v>0</v>
      </c>
    </row>
    <row r="8196" spans="1:5" x14ac:dyDescent="0.4">
      <c r="A8196" t="s">
        <v>963</v>
      </c>
      <c r="B8196" t="s">
        <v>964</v>
      </c>
      <c r="C8196">
        <f>INDEX(Categories!C:C,MATCH(D8196,Categories!D:D,0))</f>
        <v>25</v>
      </c>
      <c r="D8196" s="88" t="s">
        <v>56</v>
      </c>
      <c r="E8196">
        <v>0</v>
      </c>
    </row>
    <row r="8197" spans="1:5" x14ac:dyDescent="0.4">
      <c r="A8197" t="s">
        <v>963</v>
      </c>
      <c r="B8197" t="s">
        <v>964</v>
      </c>
      <c r="C8197">
        <f>INDEX(Categories!C:C,MATCH(D8197,Categories!D:D,0))</f>
        <v>5</v>
      </c>
      <c r="D8197" s="88" t="s">
        <v>32</v>
      </c>
      <c r="E8197">
        <v>6094</v>
      </c>
    </row>
    <row r="8198" spans="1:5" x14ac:dyDescent="0.4">
      <c r="A8198" t="s">
        <v>963</v>
      </c>
      <c r="B8198" t="s">
        <v>964</v>
      </c>
      <c r="C8198">
        <f>INDEX(Categories!C:C,MATCH(D8198,Categories!D:D,0))</f>
        <v>8</v>
      </c>
      <c r="D8198" s="88" t="s">
        <v>36</v>
      </c>
      <c r="E8198">
        <v>0</v>
      </c>
    </row>
    <row r="8199" spans="1:5" x14ac:dyDescent="0.4">
      <c r="A8199" t="s">
        <v>963</v>
      </c>
      <c r="B8199" t="s">
        <v>964</v>
      </c>
      <c r="C8199">
        <f>INDEX(Categories!C:C,MATCH(D8199,Categories!D:D,0))</f>
        <v>9</v>
      </c>
      <c r="D8199" s="88" t="s">
        <v>37</v>
      </c>
      <c r="E8199">
        <v>0</v>
      </c>
    </row>
    <row r="8200" spans="1:5" x14ac:dyDescent="0.4">
      <c r="A8200" t="s">
        <v>963</v>
      </c>
      <c r="B8200" t="s">
        <v>964</v>
      </c>
      <c r="C8200">
        <f>INDEX(Categories!C:C,MATCH(D8200,Categories!D:D,0))</f>
        <v>11</v>
      </c>
      <c r="D8200" s="88" t="s">
        <v>601</v>
      </c>
      <c r="E8200">
        <v>0</v>
      </c>
    </row>
    <row r="8201" spans="1:5" x14ac:dyDescent="0.4">
      <c r="A8201" t="s">
        <v>963</v>
      </c>
      <c r="B8201" t="s">
        <v>964</v>
      </c>
      <c r="C8201">
        <f>INDEX(Categories!C:C,MATCH(D8201,Categories!D:D,0))</f>
        <v>12</v>
      </c>
      <c r="D8201" s="88" t="s">
        <v>602</v>
      </c>
      <c r="E8201">
        <v>0</v>
      </c>
    </row>
    <row r="8202" spans="1:5" x14ac:dyDescent="0.4">
      <c r="A8202" t="s">
        <v>963</v>
      </c>
      <c r="B8202" t="s">
        <v>964</v>
      </c>
      <c r="C8202">
        <f>INDEX(Categories!C:C,MATCH(D8202,Categories!D:D,0))</f>
        <v>13</v>
      </c>
      <c r="D8202" s="88" t="s">
        <v>604</v>
      </c>
      <c r="E8202">
        <v>0</v>
      </c>
    </row>
    <row r="8203" spans="1:5" x14ac:dyDescent="0.4">
      <c r="A8203" t="s">
        <v>963</v>
      </c>
      <c r="B8203" t="s">
        <v>964</v>
      </c>
      <c r="C8203">
        <f>INDEX(Categories!C:C,MATCH(D8203,Categories!D:D,0))</f>
        <v>14</v>
      </c>
      <c r="D8203" s="88" t="s">
        <v>41</v>
      </c>
      <c r="E8203">
        <v>0</v>
      </c>
    </row>
    <row r="8204" spans="1:5" x14ac:dyDescent="0.4">
      <c r="A8204" t="s">
        <v>963</v>
      </c>
      <c r="B8204" t="s">
        <v>964</v>
      </c>
      <c r="C8204">
        <f>INDEX(Categories!C:C,MATCH(D8204,Categories!D:D,0))</f>
        <v>19</v>
      </c>
      <c r="D8204" s="88" t="s">
        <v>48</v>
      </c>
      <c r="E8204">
        <v>0</v>
      </c>
    </row>
    <row r="8205" spans="1:5" x14ac:dyDescent="0.4">
      <c r="A8205" t="s">
        <v>963</v>
      </c>
      <c r="B8205" t="s">
        <v>964</v>
      </c>
      <c r="C8205">
        <f>INDEX(Categories!C:C,MATCH(D8205,Categories!D:D,0))</f>
        <v>26</v>
      </c>
      <c r="D8205" s="88" t="s">
        <v>57</v>
      </c>
      <c r="E8205">
        <v>0</v>
      </c>
    </row>
    <row r="8206" spans="1:5" x14ac:dyDescent="0.4">
      <c r="A8206" t="s">
        <v>963</v>
      </c>
      <c r="B8206" t="s">
        <v>964</v>
      </c>
      <c r="C8206">
        <f>INDEX(Categories!C:C,MATCH(D8206,Categories!D:D,0))</f>
        <v>27</v>
      </c>
      <c r="D8206" s="88" t="s">
        <v>58</v>
      </c>
      <c r="E8206">
        <v>0</v>
      </c>
    </row>
    <row r="8207" spans="1:5" x14ac:dyDescent="0.4">
      <c r="A8207" t="s">
        <v>963</v>
      </c>
      <c r="B8207" t="s">
        <v>964</v>
      </c>
      <c r="C8207">
        <f>INDEX(Categories!C:C,MATCH(D8207,Categories!D:D,0))</f>
        <v>28</v>
      </c>
      <c r="D8207" s="88" t="s">
        <v>59</v>
      </c>
      <c r="E8207">
        <v>0</v>
      </c>
    </row>
    <row r="8208" spans="1:5" x14ac:dyDescent="0.4">
      <c r="A8208" t="s">
        <v>963</v>
      </c>
      <c r="B8208" t="s">
        <v>964</v>
      </c>
      <c r="C8208">
        <f>INDEX(Categories!C:C,MATCH(D8208,Categories!D:D,0))</f>
        <v>29</v>
      </c>
      <c r="D8208" s="88" t="s">
        <v>92</v>
      </c>
      <c r="E8208">
        <v>0</v>
      </c>
    </row>
    <row r="8209" spans="1:5" x14ac:dyDescent="0.4">
      <c r="A8209" t="s">
        <v>965</v>
      </c>
      <c r="B8209" t="s">
        <v>966</v>
      </c>
      <c r="C8209">
        <f>INDEX(Categories!C:C,MATCH(D8209,Categories!D:D,0))</f>
        <v>1</v>
      </c>
      <c r="D8209" s="88" t="s">
        <v>595</v>
      </c>
      <c r="E8209">
        <v>103575</v>
      </c>
    </row>
    <row r="8210" spans="1:5" x14ac:dyDescent="0.4">
      <c r="A8210" t="s">
        <v>965</v>
      </c>
      <c r="B8210" t="s">
        <v>966</v>
      </c>
      <c r="C8210">
        <f>INDEX(Categories!C:C,MATCH(D8210,Categories!D:D,0))</f>
        <v>2</v>
      </c>
      <c r="D8210" s="88" t="s">
        <v>597</v>
      </c>
      <c r="E8210">
        <v>17249</v>
      </c>
    </row>
    <row r="8211" spans="1:5" x14ac:dyDescent="0.4">
      <c r="A8211" t="s">
        <v>965</v>
      </c>
      <c r="B8211" t="s">
        <v>966</v>
      </c>
      <c r="C8211">
        <f>INDEX(Categories!C:C,MATCH(D8211,Categories!D:D,0))</f>
        <v>3</v>
      </c>
      <c r="D8211" s="88" t="s">
        <v>30</v>
      </c>
      <c r="E8211">
        <v>44251</v>
      </c>
    </row>
    <row r="8212" spans="1:5" x14ac:dyDescent="0.4">
      <c r="A8212" t="s">
        <v>965</v>
      </c>
      <c r="B8212" t="s">
        <v>966</v>
      </c>
      <c r="C8212">
        <f>INDEX(Categories!C:C,MATCH(D8212,Categories!D:D,0))</f>
        <v>4</v>
      </c>
      <c r="D8212" s="88" t="s">
        <v>31</v>
      </c>
      <c r="E8212">
        <v>22500</v>
      </c>
    </row>
    <row r="8213" spans="1:5" x14ac:dyDescent="0.4">
      <c r="A8213" t="s">
        <v>965</v>
      </c>
      <c r="B8213" t="s">
        <v>966</v>
      </c>
      <c r="C8213">
        <f>INDEX(Categories!C:C,MATCH(D8213,Categories!D:D,0))</f>
        <v>6</v>
      </c>
      <c r="D8213" s="88" t="s">
        <v>34</v>
      </c>
      <c r="E8213">
        <v>12000</v>
      </c>
    </row>
    <row r="8214" spans="1:5" x14ac:dyDescent="0.4">
      <c r="A8214" t="s">
        <v>965</v>
      </c>
      <c r="B8214" t="s">
        <v>966</v>
      </c>
      <c r="C8214">
        <f>INDEX(Categories!C:C,MATCH(D8214,Categories!D:D,0))</f>
        <v>7</v>
      </c>
      <c r="D8214" s="88" t="s">
        <v>35</v>
      </c>
      <c r="E8214">
        <v>157000</v>
      </c>
    </row>
    <row r="8215" spans="1:5" x14ac:dyDescent="0.4">
      <c r="A8215" t="s">
        <v>965</v>
      </c>
      <c r="B8215" t="s">
        <v>966</v>
      </c>
      <c r="C8215">
        <f>INDEX(Categories!C:C,MATCH(D8215,Categories!D:D,0))</f>
        <v>10</v>
      </c>
      <c r="D8215" s="88" t="s">
        <v>38</v>
      </c>
      <c r="E8215">
        <v>63495</v>
      </c>
    </row>
    <row r="8216" spans="1:5" x14ac:dyDescent="0.4">
      <c r="A8216" t="s">
        <v>965</v>
      </c>
      <c r="B8216" t="s">
        <v>966</v>
      </c>
      <c r="C8216">
        <f>INDEX(Categories!C:C,MATCH(D8216,Categories!D:D,0))</f>
        <v>15</v>
      </c>
      <c r="D8216" s="88" t="s">
        <v>42</v>
      </c>
      <c r="E8216">
        <v>0</v>
      </c>
    </row>
    <row r="8217" spans="1:5" x14ac:dyDescent="0.4">
      <c r="A8217" t="s">
        <v>965</v>
      </c>
      <c r="B8217" t="s">
        <v>966</v>
      </c>
      <c r="C8217">
        <f>INDEX(Categories!C:C,MATCH(D8217,Categories!D:D,0))</f>
        <v>16</v>
      </c>
      <c r="D8217" s="88" t="s">
        <v>45</v>
      </c>
      <c r="E8217">
        <v>15000</v>
      </c>
    </row>
    <row r="8218" spans="1:5" x14ac:dyDescent="0.4">
      <c r="A8218" t="s">
        <v>965</v>
      </c>
      <c r="B8218" t="s">
        <v>966</v>
      </c>
      <c r="C8218">
        <f>INDEX(Categories!C:C,MATCH(D8218,Categories!D:D,0))</f>
        <v>17</v>
      </c>
      <c r="D8218" s="88" t="s">
        <v>46</v>
      </c>
      <c r="E8218">
        <v>0</v>
      </c>
    </row>
    <row r="8219" spans="1:5" x14ac:dyDescent="0.4">
      <c r="A8219" t="s">
        <v>965</v>
      </c>
      <c r="B8219" t="s">
        <v>966</v>
      </c>
      <c r="C8219">
        <f>INDEX(Categories!C:C,MATCH(D8219,Categories!D:D,0))</f>
        <v>18</v>
      </c>
      <c r="D8219" s="88" t="s">
        <v>47</v>
      </c>
      <c r="E8219">
        <v>0</v>
      </c>
    </row>
    <row r="8220" spans="1:5" x14ac:dyDescent="0.4">
      <c r="A8220" t="s">
        <v>965</v>
      </c>
      <c r="B8220" t="s">
        <v>966</v>
      </c>
      <c r="C8220">
        <f>INDEX(Categories!C:C,MATCH(D8220,Categories!D:D,0))</f>
        <v>20</v>
      </c>
      <c r="D8220" s="88" t="s">
        <v>49</v>
      </c>
      <c r="E8220">
        <v>0</v>
      </c>
    </row>
    <row r="8221" spans="1:5" x14ac:dyDescent="0.4">
      <c r="A8221" t="s">
        <v>965</v>
      </c>
      <c r="B8221" t="s">
        <v>966</v>
      </c>
      <c r="C8221">
        <f>INDEX(Categories!C:C,MATCH(D8221,Categories!D:D,0))</f>
        <v>21</v>
      </c>
      <c r="D8221" s="88" t="s">
        <v>50</v>
      </c>
      <c r="E8221">
        <v>10500</v>
      </c>
    </row>
    <row r="8222" spans="1:5" x14ac:dyDescent="0.4">
      <c r="A8222" t="s">
        <v>965</v>
      </c>
      <c r="B8222" t="s">
        <v>966</v>
      </c>
      <c r="C8222">
        <f>INDEX(Categories!C:C,MATCH(D8222,Categories!D:D,0))</f>
        <v>22</v>
      </c>
      <c r="D8222" s="88" t="s">
        <v>51</v>
      </c>
      <c r="E8222">
        <v>8500</v>
      </c>
    </row>
    <row r="8223" spans="1:5" x14ac:dyDescent="0.4">
      <c r="A8223" t="s">
        <v>965</v>
      </c>
      <c r="B8223" t="s">
        <v>966</v>
      </c>
      <c r="C8223">
        <f>INDEX(Categories!C:C,MATCH(D8223,Categories!D:D,0))</f>
        <v>23</v>
      </c>
      <c r="D8223" s="88" t="s">
        <v>52</v>
      </c>
      <c r="E8223">
        <v>5000</v>
      </c>
    </row>
    <row r="8224" spans="1:5" x14ac:dyDescent="0.4">
      <c r="A8224" t="s">
        <v>965</v>
      </c>
      <c r="B8224" t="s">
        <v>966</v>
      </c>
      <c r="C8224">
        <f>INDEX(Categories!C:C,MATCH(D8224,Categories!D:D,0))</f>
        <v>24</v>
      </c>
      <c r="D8224" s="88" t="s">
        <v>53</v>
      </c>
      <c r="E8224">
        <v>0</v>
      </c>
    </row>
    <row r="8225" spans="1:5" x14ac:dyDescent="0.4">
      <c r="A8225" t="s">
        <v>965</v>
      </c>
      <c r="B8225" t="s">
        <v>966</v>
      </c>
      <c r="C8225">
        <f>INDEX(Categories!C:C,MATCH(D8225,Categories!D:D,0))</f>
        <v>25</v>
      </c>
      <c r="D8225" s="88" t="s">
        <v>56</v>
      </c>
      <c r="E8225">
        <v>12000</v>
      </c>
    </row>
    <row r="8226" spans="1:5" x14ac:dyDescent="0.4">
      <c r="A8226" t="s">
        <v>965</v>
      </c>
      <c r="B8226" t="s">
        <v>966</v>
      </c>
      <c r="C8226">
        <f>INDEX(Categories!C:C,MATCH(D8226,Categories!D:D,0))</f>
        <v>5</v>
      </c>
      <c r="D8226" s="88" t="s">
        <v>32</v>
      </c>
      <c r="E8226">
        <v>325000</v>
      </c>
    </row>
    <row r="8227" spans="1:5" x14ac:dyDescent="0.4">
      <c r="A8227" t="s">
        <v>965</v>
      </c>
      <c r="B8227" t="s">
        <v>966</v>
      </c>
      <c r="C8227">
        <f>INDEX(Categories!C:C,MATCH(D8227,Categories!D:D,0))</f>
        <v>8</v>
      </c>
      <c r="D8227" s="88" t="s">
        <v>36</v>
      </c>
      <c r="E8227">
        <v>0</v>
      </c>
    </row>
    <row r="8228" spans="1:5" x14ac:dyDescent="0.4">
      <c r="A8228" t="s">
        <v>965</v>
      </c>
      <c r="B8228" t="s">
        <v>966</v>
      </c>
      <c r="C8228">
        <f>INDEX(Categories!C:C,MATCH(D8228,Categories!D:D,0))</f>
        <v>9</v>
      </c>
      <c r="D8228" s="88" t="s">
        <v>37</v>
      </c>
      <c r="E8228">
        <v>0</v>
      </c>
    </row>
    <row r="8229" spans="1:5" x14ac:dyDescent="0.4">
      <c r="A8229" t="s">
        <v>965</v>
      </c>
      <c r="B8229" t="s">
        <v>966</v>
      </c>
      <c r="C8229">
        <f>INDEX(Categories!C:C,MATCH(D8229,Categories!D:D,0))</f>
        <v>11</v>
      </c>
      <c r="D8229" s="88" t="s">
        <v>601</v>
      </c>
      <c r="E8229">
        <v>20000</v>
      </c>
    </row>
    <row r="8230" spans="1:5" x14ac:dyDescent="0.4">
      <c r="A8230" t="s">
        <v>965</v>
      </c>
      <c r="B8230" t="s">
        <v>966</v>
      </c>
      <c r="C8230">
        <f>INDEX(Categories!C:C,MATCH(D8230,Categories!D:D,0))</f>
        <v>12</v>
      </c>
      <c r="D8230" s="88" t="s">
        <v>602</v>
      </c>
      <c r="E8230">
        <v>35000</v>
      </c>
    </row>
    <row r="8231" spans="1:5" x14ac:dyDescent="0.4">
      <c r="A8231" t="s">
        <v>965</v>
      </c>
      <c r="B8231" t="s">
        <v>966</v>
      </c>
      <c r="C8231">
        <f>INDEX(Categories!C:C,MATCH(D8231,Categories!D:D,0))</f>
        <v>13</v>
      </c>
      <c r="D8231" s="88" t="s">
        <v>604</v>
      </c>
      <c r="E8231">
        <v>42000</v>
      </c>
    </row>
    <row r="8232" spans="1:5" x14ac:dyDescent="0.4">
      <c r="A8232" t="s">
        <v>965</v>
      </c>
      <c r="B8232" t="s">
        <v>966</v>
      </c>
      <c r="C8232">
        <f>INDEX(Categories!C:C,MATCH(D8232,Categories!D:D,0))</f>
        <v>14</v>
      </c>
      <c r="D8232" s="88" t="s">
        <v>41</v>
      </c>
      <c r="E8232">
        <v>0</v>
      </c>
    </row>
    <row r="8233" spans="1:5" x14ac:dyDescent="0.4">
      <c r="A8233" t="s">
        <v>965</v>
      </c>
      <c r="B8233" t="s">
        <v>966</v>
      </c>
      <c r="C8233">
        <f>INDEX(Categories!C:C,MATCH(D8233,Categories!D:D,0))</f>
        <v>19</v>
      </c>
      <c r="D8233" s="88" t="s">
        <v>48</v>
      </c>
      <c r="E8233">
        <v>0</v>
      </c>
    </row>
    <row r="8234" spans="1:5" x14ac:dyDescent="0.4">
      <c r="A8234" t="s">
        <v>965</v>
      </c>
      <c r="B8234" t="s">
        <v>966</v>
      </c>
      <c r="C8234">
        <f>INDEX(Categories!C:C,MATCH(D8234,Categories!D:D,0))</f>
        <v>26</v>
      </c>
      <c r="D8234" s="88" t="s">
        <v>57</v>
      </c>
      <c r="E8234">
        <v>0</v>
      </c>
    </row>
    <row r="8235" spans="1:5" x14ac:dyDescent="0.4">
      <c r="A8235" t="s">
        <v>965</v>
      </c>
      <c r="B8235" t="s">
        <v>966</v>
      </c>
      <c r="C8235">
        <f>INDEX(Categories!C:C,MATCH(D8235,Categories!D:D,0))</f>
        <v>27</v>
      </c>
      <c r="D8235" s="88" t="s">
        <v>58</v>
      </c>
      <c r="E8235">
        <v>0</v>
      </c>
    </row>
    <row r="8236" spans="1:5" x14ac:dyDescent="0.4">
      <c r="A8236" t="s">
        <v>965</v>
      </c>
      <c r="B8236" t="s">
        <v>966</v>
      </c>
      <c r="C8236">
        <f>INDEX(Categories!C:C,MATCH(D8236,Categories!D:D,0))</f>
        <v>28</v>
      </c>
      <c r="D8236" s="88" t="s">
        <v>59</v>
      </c>
      <c r="E8236">
        <v>0</v>
      </c>
    </row>
    <row r="8237" spans="1:5" x14ac:dyDescent="0.4">
      <c r="A8237" t="s">
        <v>965</v>
      </c>
      <c r="B8237" t="s">
        <v>966</v>
      </c>
      <c r="C8237">
        <f>INDEX(Categories!C:C,MATCH(D8237,Categories!D:D,0))</f>
        <v>29</v>
      </c>
      <c r="D8237" s="88" t="s">
        <v>92</v>
      </c>
      <c r="E8237">
        <v>0</v>
      </c>
    </row>
    <row r="8238" spans="1:5" x14ac:dyDescent="0.4">
      <c r="A8238" t="s">
        <v>967</v>
      </c>
      <c r="B8238" t="s">
        <v>968</v>
      </c>
      <c r="C8238">
        <f>INDEX(Categories!C:C,MATCH(D8238,Categories!D:D,0))</f>
        <v>1</v>
      </c>
      <c r="D8238" s="88" t="s">
        <v>595</v>
      </c>
      <c r="E8238">
        <v>0</v>
      </c>
    </row>
    <row r="8239" spans="1:5" x14ac:dyDescent="0.4">
      <c r="A8239" t="s">
        <v>967</v>
      </c>
      <c r="B8239" t="s">
        <v>968</v>
      </c>
      <c r="C8239">
        <f>INDEX(Categories!C:C,MATCH(D8239,Categories!D:D,0))</f>
        <v>2</v>
      </c>
      <c r="D8239" s="88" t="s">
        <v>597</v>
      </c>
      <c r="E8239">
        <v>0</v>
      </c>
    </row>
    <row r="8240" spans="1:5" x14ac:dyDescent="0.4">
      <c r="A8240" t="s">
        <v>967</v>
      </c>
      <c r="B8240" t="s">
        <v>968</v>
      </c>
      <c r="C8240">
        <f>INDEX(Categories!C:C,MATCH(D8240,Categories!D:D,0))</f>
        <v>3</v>
      </c>
      <c r="D8240" s="88" t="s">
        <v>30</v>
      </c>
      <c r="E8240">
        <v>0</v>
      </c>
    </row>
    <row r="8241" spans="1:5" x14ac:dyDescent="0.4">
      <c r="A8241" t="s">
        <v>967</v>
      </c>
      <c r="B8241" t="s">
        <v>968</v>
      </c>
      <c r="C8241">
        <f>INDEX(Categories!C:C,MATCH(D8241,Categories!D:D,0))</f>
        <v>4</v>
      </c>
      <c r="D8241" s="88" t="s">
        <v>31</v>
      </c>
      <c r="E8241">
        <v>0</v>
      </c>
    </row>
    <row r="8242" spans="1:5" x14ac:dyDescent="0.4">
      <c r="A8242" t="s">
        <v>967</v>
      </c>
      <c r="B8242" t="s">
        <v>968</v>
      </c>
      <c r="C8242">
        <f>INDEX(Categories!C:C,MATCH(D8242,Categories!D:D,0))</f>
        <v>6</v>
      </c>
      <c r="D8242" s="88" t="s">
        <v>34</v>
      </c>
      <c r="E8242">
        <v>0</v>
      </c>
    </row>
    <row r="8243" spans="1:5" x14ac:dyDescent="0.4">
      <c r="A8243" t="s">
        <v>967</v>
      </c>
      <c r="B8243" t="s">
        <v>968</v>
      </c>
      <c r="C8243">
        <f>INDEX(Categories!C:C,MATCH(D8243,Categories!D:D,0))</f>
        <v>7</v>
      </c>
      <c r="D8243" s="88" t="s">
        <v>35</v>
      </c>
      <c r="E8243">
        <v>0</v>
      </c>
    </row>
    <row r="8244" spans="1:5" x14ac:dyDescent="0.4">
      <c r="A8244" t="s">
        <v>967</v>
      </c>
      <c r="B8244" t="s">
        <v>968</v>
      </c>
      <c r="C8244">
        <f>INDEX(Categories!C:C,MATCH(D8244,Categories!D:D,0))</f>
        <v>10</v>
      </c>
      <c r="D8244" s="88" t="s">
        <v>38</v>
      </c>
      <c r="E8244">
        <v>0</v>
      </c>
    </row>
    <row r="8245" spans="1:5" x14ac:dyDescent="0.4">
      <c r="A8245" t="s">
        <v>967</v>
      </c>
      <c r="B8245" t="s">
        <v>968</v>
      </c>
      <c r="C8245">
        <f>INDEX(Categories!C:C,MATCH(D8245,Categories!D:D,0))</f>
        <v>15</v>
      </c>
      <c r="D8245" s="88" t="s">
        <v>42</v>
      </c>
      <c r="E8245">
        <v>0</v>
      </c>
    </row>
    <row r="8246" spans="1:5" x14ac:dyDescent="0.4">
      <c r="A8246" t="s">
        <v>967</v>
      </c>
      <c r="B8246" t="s">
        <v>968</v>
      </c>
      <c r="C8246">
        <f>INDEX(Categories!C:C,MATCH(D8246,Categories!D:D,0))</f>
        <v>16</v>
      </c>
      <c r="D8246" s="88" t="s">
        <v>45</v>
      </c>
      <c r="E8246">
        <v>0</v>
      </c>
    </row>
    <row r="8247" spans="1:5" x14ac:dyDescent="0.4">
      <c r="A8247" t="s">
        <v>967</v>
      </c>
      <c r="B8247" t="s">
        <v>968</v>
      </c>
      <c r="C8247">
        <f>INDEX(Categories!C:C,MATCH(D8247,Categories!D:D,0))</f>
        <v>17</v>
      </c>
      <c r="D8247" s="88" t="s">
        <v>46</v>
      </c>
      <c r="E8247">
        <v>0</v>
      </c>
    </row>
    <row r="8248" spans="1:5" x14ac:dyDescent="0.4">
      <c r="A8248" t="s">
        <v>967</v>
      </c>
      <c r="B8248" t="s">
        <v>968</v>
      </c>
      <c r="C8248">
        <f>INDEX(Categories!C:C,MATCH(D8248,Categories!D:D,0))</f>
        <v>18</v>
      </c>
      <c r="D8248" s="88" t="s">
        <v>47</v>
      </c>
      <c r="E8248">
        <v>0</v>
      </c>
    </row>
    <row r="8249" spans="1:5" x14ac:dyDescent="0.4">
      <c r="A8249" t="s">
        <v>967</v>
      </c>
      <c r="B8249" t="s">
        <v>968</v>
      </c>
      <c r="C8249">
        <f>INDEX(Categories!C:C,MATCH(D8249,Categories!D:D,0))</f>
        <v>20</v>
      </c>
      <c r="D8249" s="88" t="s">
        <v>49</v>
      </c>
      <c r="E8249">
        <v>0</v>
      </c>
    </row>
    <row r="8250" spans="1:5" x14ac:dyDescent="0.4">
      <c r="A8250" t="s">
        <v>967</v>
      </c>
      <c r="B8250" t="s">
        <v>968</v>
      </c>
      <c r="C8250">
        <f>INDEX(Categories!C:C,MATCH(D8250,Categories!D:D,0))</f>
        <v>21</v>
      </c>
      <c r="D8250" s="88" t="s">
        <v>50</v>
      </c>
      <c r="E8250">
        <v>0</v>
      </c>
    </row>
    <row r="8251" spans="1:5" x14ac:dyDescent="0.4">
      <c r="A8251" t="s">
        <v>967</v>
      </c>
      <c r="B8251" t="s">
        <v>968</v>
      </c>
      <c r="C8251">
        <f>INDEX(Categories!C:C,MATCH(D8251,Categories!D:D,0))</f>
        <v>22</v>
      </c>
      <c r="D8251" s="88" t="s">
        <v>51</v>
      </c>
      <c r="E8251">
        <v>0</v>
      </c>
    </row>
    <row r="8252" spans="1:5" x14ac:dyDescent="0.4">
      <c r="A8252" t="s">
        <v>967</v>
      </c>
      <c r="B8252" t="s">
        <v>968</v>
      </c>
      <c r="C8252">
        <f>INDEX(Categories!C:C,MATCH(D8252,Categories!D:D,0))</f>
        <v>23</v>
      </c>
      <c r="D8252" s="88" t="s">
        <v>52</v>
      </c>
      <c r="E8252">
        <v>0</v>
      </c>
    </row>
    <row r="8253" spans="1:5" x14ac:dyDescent="0.4">
      <c r="A8253" t="s">
        <v>967</v>
      </c>
      <c r="B8253" t="s">
        <v>968</v>
      </c>
      <c r="C8253">
        <f>INDEX(Categories!C:C,MATCH(D8253,Categories!D:D,0))</f>
        <v>24</v>
      </c>
      <c r="D8253" s="88" t="s">
        <v>53</v>
      </c>
      <c r="E8253">
        <v>0</v>
      </c>
    </row>
    <row r="8254" spans="1:5" x14ac:dyDescent="0.4">
      <c r="A8254" t="s">
        <v>967</v>
      </c>
      <c r="B8254" t="s">
        <v>968</v>
      </c>
      <c r="C8254">
        <f>INDEX(Categories!C:C,MATCH(D8254,Categories!D:D,0))</f>
        <v>25</v>
      </c>
      <c r="D8254" s="88" t="s">
        <v>56</v>
      </c>
      <c r="E8254">
        <v>0</v>
      </c>
    </row>
    <row r="8255" spans="1:5" x14ac:dyDescent="0.4">
      <c r="A8255" t="s">
        <v>967</v>
      </c>
      <c r="B8255" t="s">
        <v>968</v>
      </c>
      <c r="C8255">
        <f>INDEX(Categories!C:C,MATCH(D8255,Categories!D:D,0))</f>
        <v>5</v>
      </c>
      <c r="D8255" s="88" t="s">
        <v>32</v>
      </c>
      <c r="E8255">
        <v>0</v>
      </c>
    </row>
    <row r="8256" spans="1:5" x14ac:dyDescent="0.4">
      <c r="A8256" t="s">
        <v>967</v>
      </c>
      <c r="B8256" t="s">
        <v>968</v>
      </c>
      <c r="C8256">
        <f>INDEX(Categories!C:C,MATCH(D8256,Categories!D:D,0))</f>
        <v>8</v>
      </c>
      <c r="D8256" s="88" t="s">
        <v>36</v>
      </c>
      <c r="E8256">
        <v>0</v>
      </c>
    </row>
    <row r="8257" spans="1:5" x14ac:dyDescent="0.4">
      <c r="A8257" t="s">
        <v>967</v>
      </c>
      <c r="B8257" t="s">
        <v>968</v>
      </c>
      <c r="C8257">
        <f>INDEX(Categories!C:C,MATCH(D8257,Categories!D:D,0))</f>
        <v>9</v>
      </c>
      <c r="D8257" s="88" t="s">
        <v>37</v>
      </c>
      <c r="E8257">
        <v>0</v>
      </c>
    </row>
    <row r="8258" spans="1:5" x14ac:dyDescent="0.4">
      <c r="A8258" t="s">
        <v>967</v>
      </c>
      <c r="B8258" t="s">
        <v>968</v>
      </c>
      <c r="C8258">
        <f>INDEX(Categories!C:C,MATCH(D8258,Categories!D:D,0))</f>
        <v>11</v>
      </c>
      <c r="D8258" s="88" t="s">
        <v>601</v>
      </c>
      <c r="E8258">
        <v>0</v>
      </c>
    </row>
    <row r="8259" spans="1:5" x14ac:dyDescent="0.4">
      <c r="A8259" t="s">
        <v>967</v>
      </c>
      <c r="B8259" t="s">
        <v>968</v>
      </c>
      <c r="C8259">
        <f>INDEX(Categories!C:C,MATCH(D8259,Categories!D:D,0))</f>
        <v>12</v>
      </c>
      <c r="D8259" s="88" t="s">
        <v>602</v>
      </c>
      <c r="E8259">
        <v>0</v>
      </c>
    </row>
    <row r="8260" spans="1:5" x14ac:dyDescent="0.4">
      <c r="A8260" t="s">
        <v>967</v>
      </c>
      <c r="B8260" t="s">
        <v>968</v>
      </c>
      <c r="C8260">
        <f>INDEX(Categories!C:C,MATCH(D8260,Categories!D:D,0))</f>
        <v>13</v>
      </c>
      <c r="D8260" s="88" t="s">
        <v>604</v>
      </c>
      <c r="E8260">
        <v>0</v>
      </c>
    </row>
    <row r="8261" spans="1:5" x14ac:dyDescent="0.4">
      <c r="A8261" t="s">
        <v>967</v>
      </c>
      <c r="B8261" t="s">
        <v>968</v>
      </c>
      <c r="C8261">
        <f>INDEX(Categories!C:C,MATCH(D8261,Categories!D:D,0))</f>
        <v>14</v>
      </c>
      <c r="D8261" s="88" t="s">
        <v>41</v>
      </c>
      <c r="E8261">
        <v>0</v>
      </c>
    </row>
    <row r="8262" spans="1:5" x14ac:dyDescent="0.4">
      <c r="A8262" t="s">
        <v>967</v>
      </c>
      <c r="B8262" t="s">
        <v>968</v>
      </c>
      <c r="C8262">
        <f>INDEX(Categories!C:C,MATCH(D8262,Categories!D:D,0))</f>
        <v>19</v>
      </c>
      <c r="D8262" s="88" t="s">
        <v>48</v>
      </c>
      <c r="E8262">
        <v>0</v>
      </c>
    </row>
    <row r="8263" spans="1:5" x14ac:dyDescent="0.4">
      <c r="A8263" t="s">
        <v>967</v>
      </c>
      <c r="B8263" t="s">
        <v>968</v>
      </c>
      <c r="C8263">
        <f>INDEX(Categories!C:C,MATCH(D8263,Categories!D:D,0))</f>
        <v>26</v>
      </c>
      <c r="D8263" s="88" t="s">
        <v>57</v>
      </c>
      <c r="E8263">
        <v>0</v>
      </c>
    </row>
    <row r="8264" spans="1:5" x14ac:dyDescent="0.4">
      <c r="A8264" t="s">
        <v>967</v>
      </c>
      <c r="B8264" t="s">
        <v>968</v>
      </c>
      <c r="C8264">
        <f>INDEX(Categories!C:C,MATCH(D8264,Categories!D:D,0))</f>
        <v>27</v>
      </c>
      <c r="D8264" s="88" t="s">
        <v>58</v>
      </c>
      <c r="E8264">
        <v>0</v>
      </c>
    </row>
    <row r="8265" spans="1:5" x14ac:dyDescent="0.4">
      <c r="A8265" t="s">
        <v>967</v>
      </c>
      <c r="B8265" t="s">
        <v>968</v>
      </c>
      <c r="C8265">
        <f>INDEX(Categories!C:C,MATCH(D8265,Categories!D:D,0))</f>
        <v>28</v>
      </c>
      <c r="D8265" s="88" t="s">
        <v>59</v>
      </c>
      <c r="E8265">
        <v>0</v>
      </c>
    </row>
    <row r="8266" spans="1:5" x14ac:dyDescent="0.4">
      <c r="A8266" t="s">
        <v>967</v>
      </c>
      <c r="B8266" t="s">
        <v>968</v>
      </c>
      <c r="C8266">
        <f>INDEX(Categories!C:C,MATCH(D8266,Categories!D:D,0))</f>
        <v>29</v>
      </c>
      <c r="D8266" s="88" t="s">
        <v>92</v>
      </c>
      <c r="E8266">
        <v>0</v>
      </c>
    </row>
    <row r="8267" spans="1:5" x14ac:dyDescent="0.4">
      <c r="A8267" t="s">
        <v>969</v>
      </c>
      <c r="B8267" t="s">
        <v>970</v>
      </c>
      <c r="C8267">
        <f>INDEX(Categories!C:C,MATCH(D8267,Categories!D:D,0))</f>
        <v>1</v>
      </c>
      <c r="D8267" s="88" t="s">
        <v>595</v>
      </c>
      <c r="E8267">
        <v>0</v>
      </c>
    </row>
    <row r="8268" spans="1:5" x14ac:dyDescent="0.4">
      <c r="A8268" t="s">
        <v>969</v>
      </c>
      <c r="B8268" t="s">
        <v>970</v>
      </c>
      <c r="C8268">
        <f>INDEX(Categories!C:C,MATCH(D8268,Categories!D:D,0))</f>
        <v>2</v>
      </c>
      <c r="D8268" s="88" t="s">
        <v>597</v>
      </c>
      <c r="E8268">
        <v>0</v>
      </c>
    </row>
    <row r="8269" spans="1:5" x14ac:dyDescent="0.4">
      <c r="A8269" t="s">
        <v>969</v>
      </c>
      <c r="B8269" t="s">
        <v>970</v>
      </c>
      <c r="C8269">
        <f>INDEX(Categories!C:C,MATCH(D8269,Categories!D:D,0))</f>
        <v>3</v>
      </c>
      <c r="D8269" s="88" t="s">
        <v>30</v>
      </c>
      <c r="E8269">
        <v>0</v>
      </c>
    </row>
    <row r="8270" spans="1:5" x14ac:dyDescent="0.4">
      <c r="A8270" t="s">
        <v>969</v>
      </c>
      <c r="B8270" t="s">
        <v>970</v>
      </c>
      <c r="C8270">
        <f>INDEX(Categories!C:C,MATCH(D8270,Categories!D:D,0))</f>
        <v>4</v>
      </c>
      <c r="D8270" s="88" t="s">
        <v>31</v>
      </c>
      <c r="E8270">
        <v>0</v>
      </c>
    </row>
    <row r="8271" spans="1:5" x14ac:dyDescent="0.4">
      <c r="A8271" t="s">
        <v>969</v>
      </c>
      <c r="B8271" t="s">
        <v>970</v>
      </c>
      <c r="C8271">
        <f>INDEX(Categories!C:C,MATCH(D8271,Categories!D:D,0))</f>
        <v>6</v>
      </c>
      <c r="D8271" s="88" t="s">
        <v>34</v>
      </c>
      <c r="E8271">
        <v>0</v>
      </c>
    </row>
    <row r="8272" spans="1:5" x14ac:dyDescent="0.4">
      <c r="A8272" t="s">
        <v>969</v>
      </c>
      <c r="B8272" t="s">
        <v>970</v>
      </c>
      <c r="C8272">
        <f>INDEX(Categories!C:C,MATCH(D8272,Categories!D:D,0))</f>
        <v>7</v>
      </c>
      <c r="D8272" s="88" t="s">
        <v>35</v>
      </c>
      <c r="E8272">
        <v>0</v>
      </c>
    </row>
    <row r="8273" spans="1:5" x14ac:dyDescent="0.4">
      <c r="A8273" t="s">
        <v>969</v>
      </c>
      <c r="B8273" t="s">
        <v>970</v>
      </c>
      <c r="C8273">
        <f>INDEX(Categories!C:C,MATCH(D8273,Categories!D:D,0))</f>
        <v>10</v>
      </c>
      <c r="D8273" s="88" t="s">
        <v>38</v>
      </c>
      <c r="E8273">
        <v>0</v>
      </c>
    </row>
    <row r="8274" spans="1:5" x14ac:dyDescent="0.4">
      <c r="A8274" t="s">
        <v>969</v>
      </c>
      <c r="B8274" t="s">
        <v>970</v>
      </c>
      <c r="C8274">
        <f>INDEX(Categories!C:C,MATCH(D8274,Categories!D:D,0))</f>
        <v>15</v>
      </c>
      <c r="D8274" s="88" t="s">
        <v>42</v>
      </c>
      <c r="E8274">
        <v>0</v>
      </c>
    </row>
    <row r="8275" spans="1:5" x14ac:dyDescent="0.4">
      <c r="A8275" t="s">
        <v>969</v>
      </c>
      <c r="B8275" t="s">
        <v>970</v>
      </c>
      <c r="C8275">
        <f>INDEX(Categories!C:C,MATCH(D8275,Categories!D:D,0))</f>
        <v>16</v>
      </c>
      <c r="D8275" s="88" t="s">
        <v>45</v>
      </c>
      <c r="E8275">
        <v>0</v>
      </c>
    </row>
    <row r="8276" spans="1:5" x14ac:dyDescent="0.4">
      <c r="A8276" t="s">
        <v>969</v>
      </c>
      <c r="B8276" t="s">
        <v>970</v>
      </c>
      <c r="C8276">
        <f>INDEX(Categories!C:C,MATCH(D8276,Categories!D:D,0))</f>
        <v>17</v>
      </c>
      <c r="D8276" s="88" t="s">
        <v>46</v>
      </c>
      <c r="E8276">
        <v>0</v>
      </c>
    </row>
    <row r="8277" spans="1:5" x14ac:dyDescent="0.4">
      <c r="A8277" t="s">
        <v>969</v>
      </c>
      <c r="B8277" t="s">
        <v>970</v>
      </c>
      <c r="C8277">
        <f>INDEX(Categories!C:C,MATCH(D8277,Categories!D:D,0))</f>
        <v>18</v>
      </c>
      <c r="D8277" s="88" t="s">
        <v>47</v>
      </c>
      <c r="E8277">
        <v>0</v>
      </c>
    </row>
    <row r="8278" spans="1:5" x14ac:dyDescent="0.4">
      <c r="A8278" t="s">
        <v>969</v>
      </c>
      <c r="B8278" t="s">
        <v>970</v>
      </c>
      <c r="C8278">
        <f>INDEX(Categories!C:C,MATCH(D8278,Categories!D:D,0))</f>
        <v>20</v>
      </c>
      <c r="D8278" s="88" t="s">
        <v>49</v>
      </c>
      <c r="E8278">
        <v>0</v>
      </c>
    </row>
    <row r="8279" spans="1:5" x14ac:dyDescent="0.4">
      <c r="A8279" t="s">
        <v>969</v>
      </c>
      <c r="B8279" t="s">
        <v>970</v>
      </c>
      <c r="C8279">
        <f>INDEX(Categories!C:C,MATCH(D8279,Categories!D:D,0))</f>
        <v>21</v>
      </c>
      <c r="D8279" s="88" t="s">
        <v>50</v>
      </c>
      <c r="E8279">
        <v>0</v>
      </c>
    </row>
    <row r="8280" spans="1:5" x14ac:dyDescent="0.4">
      <c r="A8280" t="s">
        <v>969</v>
      </c>
      <c r="B8280" t="s">
        <v>970</v>
      </c>
      <c r="C8280">
        <f>INDEX(Categories!C:C,MATCH(D8280,Categories!D:D,0))</f>
        <v>22</v>
      </c>
      <c r="D8280" s="88" t="s">
        <v>51</v>
      </c>
      <c r="E8280">
        <v>0</v>
      </c>
    </row>
    <row r="8281" spans="1:5" x14ac:dyDescent="0.4">
      <c r="A8281" t="s">
        <v>969</v>
      </c>
      <c r="B8281" t="s">
        <v>970</v>
      </c>
      <c r="C8281">
        <f>INDEX(Categories!C:C,MATCH(D8281,Categories!D:D,0))</f>
        <v>23</v>
      </c>
      <c r="D8281" s="88" t="s">
        <v>52</v>
      </c>
      <c r="E8281">
        <v>0</v>
      </c>
    </row>
    <row r="8282" spans="1:5" x14ac:dyDescent="0.4">
      <c r="A8282" t="s">
        <v>969</v>
      </c>
      <c r="B8282" t="s">
        <v>970</v>
      </c>
      <c r="C8282">
        <f>INDEX(Categories!C:C,MATCH(D8282,Categories!D:D,0))</f>
        <v>24</v>
      </c>
      <c r="D8282" s="88" t="s">
        <v>53</v>
      </c>
      <c r="E8282">
        <v>0</v>
      </c>
    </row>
    <row r="8283" spans="1:5" x14ac:dyDescent="0.4">
      <c r="A8283" t="s">
        <v>969</v>
      </c>
      <c r="B8283" t="s">
        <v>970</v>
      </c>
      <c r="C8283">
        <f>INDEX(Categories!C:C,MATCH(D8283,Categories!D:D,0))</f>
        <v>25</v>
      </c>
      <c r="D8283" s="88" t="s">
        <v>56</v>
      </c>
      <c r="E8283">
        <v>0</v>
      </c>
    </row>
    <row r="8284" spans="1:5" x14ac:dyDescent="0.4">
      <c r="A8284" t="s">
        <v>969</v>
      </c>
      <c r="B8284" t="s">
        <v>970</v>
      </c>
      <c r="C8284">
        <f>INDEX(Categories!C:C,MATCH(D8284,Categories!D:D,0))</f>
        <v>5</v>
      </c>
      <c r="D8284" s="88" t="s">
        <v>32</v>
      </c>
      <c r="E8284">
        <v>18861</v>
      </c>
    </row>
    <row r="8285" spans="1:5" x14ac:dyDescent="0.4">
      <c r="A8285" t="s">
        <v>969</v>
      </c>
      <c r="B8285" t="s">
        <v>970</v>
      </c>
      <c r="C8285">
        <f>INDEX(Categories!C:C,MATCH(D8285,Categories!D:D,0))</f>
        <v>8</v>
      </c>
      <c r="D8285" s="88" t="s">
        <v>36</v>
      </c>
      <c r="E8285">
        <v>8572</v>
      </c>
    </row>
    <row r="8286" spans="1:5" x14ac:dyDescent="0.4">
      <c r="A8286" t="s">
        <v>969</v>
      </c>
      <c r="B8286" t="s">
        <v>970</v>
      </c>
      <c r="C8286">
        <f>INDEX(Categories!C:C,MATCH(D8286,Categories!D:D,0))</f>
        <v>9</v>
      </c>
      <c r="D8286" s="88" t="s">
        <v>37</v>
      </c>
      <c r="E8286">
        <v>0</v>
      </c>
    </row>
    <row r="8287" spans="1:5" x14ac:dyDescent="0.4">
      <c r="A8287" t="s">
        <v>969</v>
      </c>
      <c r="B8287" t="s">
        <v>970</v>
      </c>
      <c r="C8287">
        <f>INDEX(Categories!C:C,MATCH(D8287,Categories!D:D,0))</f>
        <v>11</v>
      </c>
      <c r="D8287" s="88" t="s">
        <v>601</v>
      </c>
      <c r="E8287">
        <v>0</v>
      </c>
    </row>
    <row r="8288" spans="1:5" x14ac:dyDescent="0.4">
      <c r="A8288" t="s">
        <v>969</v>
      </c>
      <c r="B8288" t="s">
        <v>970</v>
      </c>
      <c r="C8288">
        <f>INDEX(Categories!C:C,MATCH(D8288,Categories!D:D,0))</f>
        <v>12</v>
      </c>
      <c r="D8288" s="88" t="s">
        <v>602</v>
      </c>
      <c r="E8288">
        <v>0</v>
      </c>
    </row>
    <row r="8289" spans="1:5" x14ac:dyDescent="0.4">
      <c r="A8289" t="s">
        <v>969</v>
      </c>
      <c r="B8289" t="s">
        <v>970</v>
      </c>
      <c r="C8289">
        <f>INDEX(Categories!C:C,MATCH(D8289,Categories!D:D,0))</f>
        <v>13</v>
      </c>
      <c r="D8289" s="88" t="s">
        <v>604</v>
      </c>
      <c r="E8289">
        <v>0</v>
      </c>
    </row>
    <row r="8290" spans="1:5" x14ac:dyDescent="0.4">
      <c r="A8290" t="s">
        <v>969</v>
      </c>
      <c r="B8290" t="s">
        <v>970</v>
      </c>
      <c r="C8290">
        <f>INDEX(Categories!C:C,MATCH(D8290,Categories!D:D,0))</f>
        <v>14</v>
      </c>
      <c r="D8290" s="88" t="s">
        <v>41</v>
      </c>
      <c r="E8290">
        <v>0</v>
      </c>
    </row>
    <row r="8291" spans="1:5" x14ac:dyDescent="0.4">
      <c r="A8291" t="s">
        <v>969</v>
      </c>
      <c r="B8291" t="s">
        <v>970</v>
      </c>
      <c r="C8291">
        <f>INDEX(Categories!C:C,MATCH(D8291,Categories!D:D,0))</f>
        <v>19</v>
      </c>
      <c r="D8291" s="88" t="s">
        <v>48</v>
      </c>
      <c r="E8291">
        <v>0</v>
      </c>
    </row>
    <row r="8292" spans="1:5" x14ac:dyDescent="0.4">
      <c r="A8292" t="s">
        <v>969</v>
      </c>
      <c r="B8292" t="s">
        <v>970</v>
      </c>
      <c r="C8292">
        <f>INDEX(Categories!C:C,MATCH(D8292,Categories!D:D,0))</f>
        <v>26</v>
      </c>
      <c r="D8292" s="88" t="s">
        <v>57</v>
      </c>
      <c r="E8292">
        <v>0</v>
      </c>
    </row>
    <row r="8293" spans="1:5" x14ac:dyDescent="0.4">
      <c r="A8293" t="s">
        <v>969</v>
      </c>
      <c r="B8293" t="s">
        <v>970</v>
      </c>
      <c r="C8293">
        <f>INDEX(Categories!C:C,MATCH(D8293,Categories!D:D,0))</f>
        <v>27</v>
      </c>
      <c r="D8293" s="88" t="s">
        <v>58</v>
      </c>
      <c r="E8293">
        <v>0</v>
      </c>
    </row>
    <row r="8294" spans="1:5" x14ac:dyDescent="0.4">
      <c r="A8294" t="s">
        <v>969</v>
      </c>
      <c r="B8294" t="s">
        <v>970</v>
      </c>
      <c r="C8294">
        <f>INDEX(Categories!C:C,MATCH(D8294,Categories!D:D,0))</f>
        <v>28</v>
      </c>
      <c r="D8294" s="88" t="s">
        <v>59</v>
      </c>
      <c r="E8294">
        <v>0</v>
      </c>
    </row>
    <row r="8295" spans="1:5" x14ac:dyDescent="0.4">
      <c r="A8295" t="s">
        <v>969</v>
      </c>
      <c r="B8295" t="s">
        <v>970</v>
      </c>
      <c r="C8295">
        <f>INDEX(Categories!C:C,MATCH(D8295,Categories!D:D,0))</f>
        <v>29</v>
      </c>
      <c r="D8295" s="88" t="s">
        <v>92</v>
      </c>
      <c r="E8295">
        <v>0</v>
      </c>
    </row>
    <row r="8296" spans="1:5" x14ac:dyDescent="0.4">
      <c r="A8296" t="s">
        <v>971</v>
      </c>
      <c r="B8296" t="s">
        <v>972</v>
      </c>
      <c r="C8296">
        <f>INDEX(Categories!C:C,MATCH(D8296,Categories!D:D,0))</f>
        <v>1</v>
      </c>
      <c r="D8296" s="88" t="s">
        <v>595</v>
      </c>
      <c r="E8296">
        <v>0</v>
      </c>
    </row>
    <row r="8297" spans="1:5" x14ac:dyDescent="0.4">
      <c r="A8297" t="s">
        <v>971</v>
      </c>
      <c r="B8297" t="s">
        <v>972</v>
      </c>
      <c r="C8297">
        <f>INDEX(Categories!C:C,MATCH(D8297,Categories!D:D,0))</f>
        <v>2</v>
      </c>
      <c r="D8297" s="88" t="s">
        <v>597</v>
      </c>
      <c r="E8297">
        <v>0</v>
      </c>
    </row>
    <row r="8298" spans="1:5" x14ac:dyDescent="0.4">
      <c r="A8298" t="s">
        <v>971</v>
      </c>
      <c r="B8298" t="s">
        <v>972</v>
      </c>
      <c r="C8298">
        <f>INDEX(Categories!C:C,MATCH(D8298,Categories!D:D,0))</f>
        <v>3</v>
      </c>
      <c r="D8298" s="88" t="s">
        <v>30</v>
      </c>
      <c r="E8298">
        <v>0</v>
      </c>
    </row>
    <row r="8299" spans="1:5" x14ac:dyDescent="0.4">
      <c r="A8299" t="s">
        <v>971</v>
      </c>
      <c r="B8299" t="s">
        <v>972</v>
      </c>
      <c r="C8299">
        <f>INDEX(Categories!C:C,MATCH(D8299,Categories!D:D,0))</f>
        <v>4</v>
      </c>
      <c r="D8299" s="88" t="s">
        <v>31</v>
      </c>
      <c r="E8299">
        <v>0</v>
      </c>
    </row>
    <row r="8300" spans="1:5" x14ac:dyDescent="0.4">
      <c r="A8300" t="s">
        <v>971</v>
      </c>
      <c r="B8300" t="s">
        <v>972</v>
      </c>
      <c r="C8300">
        <f>INDEX(Categories!C:C,MATCH(D8300,Categories!D:D,0))</f>
        <v>6</v>
      </c>
      <c r="D8300" s="88" t="s">
        <v>34</v>
      </c>
      <c r="E8300">
        <v>0</v>
      </c>
    </row>
    <row r="8301" spans="1:5" x14ac:dyDescent="0.4">
      <c r="A8301" t="s">
        <v>971</v>
      </c>
      <c r="B8301" t="s">
        <v>972</v>
      </c>
      <c r="C8301">
        <f>INDEX(Categories!C:C,MATCH(D8301,Categories!D:D,0))</f>
        <v>7</v>
      </c>
      <c r="D8301" s="88" t="s">
        <v>35</v>
      </c>
      <c r="E8301">
        <v>0</v>
      </c>
    </row>
    <row r="8302" spans="1:5" x14ac:dyDescent="0.4">
      <c r="A8302" t="s">
        <v>971</v>
      </c>
      <c r="B8302" t="s">
        <v>972</v>
      </c>
      <c r="C8302">
        <f>INDEX(Categories!C:C,MATCH(D8302,Categories!D:D,0))</f>
        <v>10</v>
      </c>
      <c r="D8302" s="88" t="s">
        <v>38</v>
      </c>
      <c r="E8302">
        <v>0</v>
      </c>
    </row>
    <row r="8303" spans="1:5" x14ac:dyDescent="0.4">
      <c r="A8303" t="s">
        <v>971</v>
      </c>
      <c r="B8303" t="s">
        <v>972</v>
      </c>
      <c r="C8303">
        <f>INDEX(Categories!C:C,MATCH(D8303,Categories!D:D,0))</f>
        <v>15</v>
      </c>
      <c r="D8303" s="88" t="s">
        <v>42</v>
      </c>
      <c r="E8303">
        <v>0</v>
      </c>
    </row>
    <row r="8304" spans="1:5" x14ac:dyDescent="0.4">
      <c r="A8304" t="s">
        <v>971</v>
      </c>
      <c r="B8304" t="s">
        <v>972</v>
      </c>
      <c r="C8304">
        <f>INDEX(Categories!C:C,MATCH(D8304,Categories!D:D,0))</f>
        <v>16</v>
      </c>
      <c r="D8304" s="88" t="s">
        <v>45</v>
      </c>
      <c r="E8304">
        <v>0</v>
      </c>
    </row>
    <row r="8305" spans="1:5" x14ac:dyDescent="0.4">
      <c r="A8305" t="s">
        <v>971</v>
      </c>
      <c r="B8305" t="s">
        <v>972</v>
      </c>
      <c r="C8305">
        <f>INDEX(Categories!C:C,MATCH(D8305,Categories!D:D,0))</f>
        <v>17</v>
      </c>
      <c r="D8305" s="88" t="s">
        <v>46</v>
      </c>
      <c r="E8305">
        <v>0</v>
      </c>
    </row>
    <row r="8306" spans="1:5" x14ac:dyDescent="0.4">
      <c r="A8306" t="s">
        <v>971</v>
      </c>
      <c r="B8306" t="s">
        <v>972</v>
      </c>
      <c r="C8306">
        <f>INDEX(Categories!C:C,MATCH(D8306,Categories!D:D,0))</f>
        <v>18</v>
      </c>
      <c r="D8306" s="88" t="s">
        <v>47</v>
      </c>
      <c r="E8306">
        <v>0</v>
      </c>
    </row>
    <row r="8307" spans="1:5" x14ac:dyDescent="0.4">
      <c r="A8307" t="s">
        <v>971</v>
      </c>
      <c r="B8307" t="s">
        <v>972</v>
      </c>
      <c r="C8307">
        <f>INDEX(Categories!C:C,MATCH(D8307,Categories!D:D,0))</f>
        <v>20</v>
      </c>
      <c r="D8307" s="88" t="s">
        <v>49</v>
      </c>
      <c r="E8307">
        <v>0</v>
      </c>
    </row>
    <row r="8308" spans="1:5" x14ac:dyDescent="0.4">
      <c r="A8308" t="s">
        <v>971</v>
      </c>
      <c r="B8308" t="s">
        <v>972</v>
      </c>
      <c r="C8308">
        <f>INDEX(Categories!C:C,MATCH(D8308,Categories!D:D,0))</f>
        <v>21</v>
      </c>
      <c r="D8308" s="88" t="s">
        <v>50</v>
      </c>
      <c r="E8308">
        <v>0</v>
      </c>
    </row>
    <row r="8309" spans="1:5" x14ac:dyDescent="0.4">
      <c r="A8309" t="s">
        <v>971</v>
      </c>
      <c r="B8309" t="s">
        <v>972</v>
      </c>
      <c r="C8309">
        <f>INDEX(Categories!C:C,MATCH(D8309,Categories!D:D,0))</f>
        <v>22</v>
      </c>
      <c r="D8309" s="88" t="s">
        <v>51</v>
      </c>
      <c r="E8309">
        <v>0</v>
      </c>
    </row>
    <row r="8310" spans="1:5" x14ac:dyDescent="0.4">
      <c r="A8310" t="s">
        <v>971</v>
      </c>
      <c r="B8310" t="s">
        <v>972</v>
      </c>
      <c r="C8310">
        <f>INDEX(Categories!C:C,MATCH(D8310,Categories!D:D,0))</f>
        <v>23</v>
      </c>
      <c r="D8310" s="88" t="s">
        <v>52</v>
      </c>
      <c r="E8310">
        <v>0</v>
      </c>
    </row>
    <row r="8311" spans="1:5" x14ac:dyDescent="0.4">
      <c r="A8311" t="s">
        <v>971</v>
      </c>
      <c r="B8311" t="s">
        <v>972</v>
      </c>
      <c r="C8311">
        <f>INDEX(Categories!C:C,MATCH(D8311,Categories!D:D,0))</f>
        <v>24</v>
      </c>
      <c r="D8311" s="88" t="s">
        <v>53</v>
      </c>
      <c r="E8311">
        <v>0</v>
      </c>
    </row>
    <row r="8312" spans="1:5" x14ac:dyDescent="0.4">
      <c r="A8312" t="s">
        <v>971</v>
      </c>
      <c r="B8312" t="s">
        <v>972</v>
      </c>
      <c r="C8312">
        <f>INDEX(Categories!C:C,MATCH(D8312,Categories!D:D,0))</f>
        <v>25</v>
      </c>
      <c r="D8312" s="88" t="s">
        <v>56</v>
      </c>
      <c r="E8312">
        <v>0</v>
      </c>
    </row>
    <row r="8313" spans="1:5" x14ac:dyDescent="0.4">
      <c r="A8313" t="s">
        <v>971</v>
      </c>
      <c r="B8313" t="s">
        <v>972</v>
      </c>
      <c r="C8313">
        <f>INDEX(Categories!C:C,MATCH(D8313,Categories!D:D,0))</f>
        <v>5</v>
      </c>
      <c r="D8313" s="88" t="s">
        <v>32</v>
      </c>
      <c r="E8313">
        <v>0</v>
      </c>
    </row>
    <row r="8314" spans="1:5" x14ac:dyDescent="0.4">
      <c r="A8314" t="s">
        <v>971</v>
      </c>
      <c r="B8314" t="s">
        <v>972</v>
      </c>
      <c r="C8314">
        <f>INDEX(Categories!C:C,MATCH(D8314,Categories!D:D,0))</f>
        <v>8</v>
      </c>
      <c r="D8314" s="88" t="s">
        <v>36</v>
      </c>
      <c r="E8314">
        <v>0</v>
      </c>
    </row>
    <row r="8315" spans="1:5" x14ac:dyDescent="0.4">
      <c r="A8315" t="s">
        <v>971</v>
      </c>
      <c r="B8315" t="s">
        <v>972</v>
      </c>
      <c r="C8315">
        <f>INDEX(Categories!C:C,MATCH(D8315,Categories!D:D,0))</f>
        <v>9</v>
      </c>
      <c r="D8315" s="88" t="s">
        <v>37</v>
      </c>
      <c r="E8315">
        <v>0</v>
      </c>
    </row>
    <row r="8316" spans="1:5" x14ac:dyDescent="0.4">
      <c r="A8316" t="s">
        <v>971</v>
      </c>
      <c r="B8316" t="s">
        <v>972</v>
      </c>
      <c r="C8316">
        <f>INDEX(Categories!C:C,MATCH(D8316,Categories!D:D,0))</f>
        <v>11</v>
      </c>
      <c r="D8316" s="88" t="s">
        <v>601</v>
      </c>
      <c r="E8316">
        <v>0</v>
      </c>
    </row>
    <row r="8317" spans="1:5" x14ac:dyDescent="0.4">
      <c r="A8317" t="s">
        <v>971</v>
      </c>
      <c r="B8317" t="s">
        <v>972</v>
      </c>
      <c r="C8317">
        <f>INDEX(Categories!C:C,MATCH(D8317,Categories!D:D,0))</f>
        <v>12</v>
      </c>
      <c r="D8317" s="88" t="s">
        <v>602</v>
      </c>
      <c r="E8317">
        <v>0</v>
      </c>
    </row>
    <row r="8318" spans="1:5" x14ac:dyDescent="0.4">
      <c r="A8318" t="s">
        <v>971</v>
      </c>
      <c r="B8318" t="s">
        <v>972</v>
      </c>
      <c r="C8318">
        <f>INDEX(Categories!C:C,MATCH(D8318,Categories!D:D,0))</f>
        <v>13</v>
      </c>
      <c r="D8318" s="88" t="s">
        <v>604</v>
      </c>
      <c r="E8318">
        <v>0</v>
      </c>
    </row>
    <row r="8319" spans="1:5" x14ac:dyDescent="0.4">
      <c r="A8319" t="s">
        <v>971</v>
      </c>
      <c r="B8319" t="s">
        <v>972</v>
      </c>
      <c r="C8319">
        <f>INDEX(Categories!C:C,MATCH(D8319,Categories!D:D,0))</f>
        <v>14</v>
      </c>
      <c r="D8319" s="88" t="s">
        <v>41</v>
      </c>
      <c r="E8319">
        <v>0</v>
      </c>
    </row>
    <row r="8320" spans="1:5" x14ac:dyDescent="0.4">
      <c r="A8320" t="s">
        <v>971</v>
      </c>
      <c r="B8320" t="s">
        <v>972</v>
      </c>
      <c r="C8320">
        <f>INDEX(Categories!C:C,MATCH(D8320,Categories!D:D,0))</f>
        <v>19</v>
      </c>
      <c r="D8320" s="88" t="s">
        <v>48</v>
      </c>
      <c r="E8320">
        <v>0</v>
      </c>
    </row>
    <row r="8321" spans="1:5" x14ac:dyDescent="0.4">
      <c r="A8321" t="s">
        <v>971</v>
      </c>
      <c r="B8321" t="s">
        <v>972</v>
      </c>
      <c r="C8321">
        <f>INDEX(Categories!C:C,MATCH(D8321,Categories!D:D,0))</f>
        <v>26</v>
      </c>
      <c r="D8321" s="88" t="s">
        <v>57</v>
      </c>
      <c r="E8321">
        <v>0</v>
      </c>
    </row>
    <row r="8322" spans="1:5" x14ac:dyDescent="0.4">
      <c r="A8322" t="s">
        <v>971</v>
      </c>
      <c r="B8322" t="s">
        <v>972</v>
      </c>
      <c r="C8322">
        <f>INDEX(Categories!C:C,MATCH(D8322,Categories!D:D,0))</f>
        <v>27</v>
      </c>
      <c r="D8322" s="88" t="s">
        <v>58</v>
      </c>
      <c r="E8322">
        <v>0</v>
      </c>
    </row>
    <row r="8323" spans="1:5" x14ac:dyDescent="0.4">
      <c r="A8323" t="s">
        <v>971</v>
      </c>
      <c r="B8323" t="s">
        <v>972</v>
      </c>
      <c r="C8323">
        <f>INDEX(Categories!C:C,MATCH(D8323,Categories!D:D,0))</f>
        <v>28</v>
      </c>
      <c r="D8323" s="88" t="s">
        <v>59</v>
      </c>
      <c r="E8323">
        <v>0</v>
      </c>
    </row>
    <row r="8324" spans="1:5" x14ac:dyDescent="0.4">
      <c r="A8324" t="s">
        <v>971</v>
      </c>
      <c r="B8324" t="s">
        <v>972</v>
      </c>
      <c r="C8324">
        <f>INDEX(Categories!C:C,MATCH(D8324,Categories!D:D,0))</f>
        <v>29</v>
      </c>
      <c r="D8324" s="88" t="s">
        <v>92</v>
      </c>
      <c r="E8324">
        <v>0</v>
      </c>
    </row>
    <row r="8325" spans="1:5" x14ac:dyDescent="0.4">
      <c r="A8325" t="s">
        <v>973</v>
      </c>
      <c r="B8325" t="s">
        <v>974</v>
      </c>
      <c r="C8325">
        <f>INDEX(Categories!C:C,MATCH(D8325,Categories!D:D,0))</f>
        <v>1</v>
      </c>
      <c r="D8325" s="88" t="s">
        <v>595</v>
      </c>
      <c r="E8325">
        <v>206203</v>
      </c>
    </row>
    <row r="8326" spans="1:5" x14ac:dyDescent="0.4">
      <c r="A8326" t="s">
        <v>973</v>
      </c>
      <c r="B8326" t="s">
        <v>974</v>
      </c>
      <c r="C8326">
        <f>INDEX(Categories!C:C,MATCH(D8326,Categories!D:D,0))</f>
        <v>2</v>
      </c>
      <c r="D8326" s="88" t="s">
        <v>597</v>
      </c>
      <c r="E8326">
        <v>0</v>
      </c>
    </row>
    <row r="8327" spans="1:5" x14ac:dyDescent="0.4">
      <c r="A8327" t="s">
        <v>973</v>
      </c>
      <c r="B8327" t="s">
        <v>974</v>
      </c>
      <c r="C8327">
        <f>INDEX(Categories!C:C,MATCH(D8327,Categories!D:D,0))</f>
        <v>3</v>
      </c>
      <c r="D8327" s="88" t="s">
        <v>30</v>
      </c>
      <c r="E8327">
        <v>0</v>
      </c>
    </row>
    <row r="8328" spans="1:5" x14ac:dyDescent="0.4">
      <c r="A8328" t="s">
        <v>973</v>
      </c>
      <c r="B8328" t="s">
        <v>974</v>
      </c>
      <c r="C8328">
        <f>INDEX(Categories!C:C,MATCH(D8328,Categories!D:D,0))</f>
        <v>4</v>
      </c>
      <c r="D8328" s="88" t="s">
        <v>31</v>
      </c>
      <c r="E8328">
        <v>0</v>
      </c>
    </row>
    <row r="8329" spans="1:5" x14ac:dyDescent="0.4">
      <c r="A8329" t="s">
        <v>973</v>
      </c>
      <c r="B8329" t="s">
        <v>974</v>
      </c>
      <c r="C8329">
        <f>INDEX(Categories!C:C,MATCH(D8329,Categories!D:D,0))</f>
        <v>6</v>
      </c>
      <c r="D8329" s="88" t="s">
        <v>34</v>
      </c>
      <c r="E8329">
        <v>0</v>
      </c>
    </row>
    <row r="8330" spans="1:5" x14ac:dyDescent="0.4">
      <c r="A8330" t="s">
        <v>973</v>
      </c>
      <c r="B8330" t="s">
        <v>974</v>
      </c>
      <c r="C8330">
        <f>INDEX(Categories!C:C,MATCH(D8330,Categories!D:D,0))</f>
        <v>7</v>
      </c>
      <c r="D8330" s="88" t="s">
        <v>35</v>
      </c>
      <c r="E8330">
        <v>29945</v>
      </c>
    </row>
    <row r="8331" spans="1:5" x14ac:dyDescent="0.4">
      <c r="A8331" t="s">
        <v>973</v>
      </c>
      <c r="B8331" t="s">
        <v>974</v>
      </c>
      <c r="C8331">
        <f>INDEX(Categories!C:C,MATCH(D8331,Categories!D:D,0))</f>
        <v>10</v>
      </c>
      <c r="D8331" s="88" t="s">
        <v>38</v>
      </c>
      <c r="E8331">
        <v>45656</v>
      </c>
    </row>
    <row r="8332" spans="1:5" x14ac:dyDescent="0.4">
      <c r="A8332" t="s">
        <v>973</v>
      </c>
      <c r="B8332" t="s">
        <v>974</v>
      </c>
      <c r="C8332">
        <f>INDEX(Categories!C:C,MATCH(D8332,Categories!D:D,0))</f>
        <v>15</v>
      </c>
      <c r="D8332" s="88" t="s">
        <v>42</v>
      </c>
      <c r="E8332">
        <v>0</v>
      </c>
    </row>
    <row r="8333" spans="1:5" x14ac:dyDescent="0.4">
      <c r="A8333" t="s">
        <v>973</v>
      </c>
      <c r="B8333" t="s">
        <v>974</v>
      </c>
      <c r="C8333">
        <f>INDEX(Categories!C:C,MATCH(D8333,Categories!D:D,0))</f>
        <v>16</v>
      </c>
      <c r="D8333" s="88" t="s">
        <v>45</v>
      </c>
      <c r="E8333">
        <v>30762</v>
      </c>
    </row>
    <row r="8334" spans="1:5" x14ac:dyDescent="0.4">
      <c r="A8334" t="s">
        <v>973</v>
      </c>
      <c r="B8334" t="s">
        <v>974</v>
      </c>
      <c r="C8334">
        <f>INDEX(Categories!C:C,MATCH(D8334,Categories!D:D,0))</f>
        <v>17</v>
      </c>
      <c r="D8334" s="88" t="s">
        <v>46</v>
      </c>
      <c r="E8334">
        <v>0</v>
      </c>
    </row>
    <row r="8335" spans="1:5" x14ac:dyDescent="0.4">
      <c r="A8335" t="s">
        <v>973</v>
      </c>
      <c r="B8335" t="s">
        <v>974</v>
      </c>
      <c r="C8335">
        <f>INDEX(Categories!C:C,MATCH(D8335,Categories!D:D,0))</f>
        <v>18</v>
      </c>
      <c r="D8335" s="88" t="s">
        <v>47</v>
      </c>
      <c r="E8335">
        <v>0</v>
      </c>
    </row>
    <row r="8336" spans="1:5" x14ac:dyDescent="0.4">
      <c r="A8336" t="s">
        <v>973</v>
      </c>
      <c r="B8336" t="s">
        <v>974</v>
      </c>
      <c r="C8336">
        <f>INDEX(Categories!C:C,MATCH(D8336,Categories!D:D,0))</f>
        <v>20</v>
      </c>
      <c r="D8336" s="88" t="s">
        <v>49</v>
      </c>
      <c r="E8336">
        <v>0</v>
      </c>
    </row>
    <row r="8337" spans="1:5" x14ac:dyDescent="0.4">
      <c r="A8337" t="s">
        <v>973</v>
      </c>
      <c r="B8337" t="s">
        <v>974</v>
      </c>
      <c r="C8337">
        <f>INDEX(Categories!C:C,MATCH(D8337,Categories!D:D,0))</f>
        <v>21</v>
      </c>
      <c r="D8337" s="88" t="s">
        <v>50</v>
      </c>
      <c r="E8337">
        <v>0</v>
      </c>
    </row>
    <row r="8338" spans="1:5" x14ac:dyDescent="0.4">
      <c r="A8338" t="s">
        <v>973</v>
      </c>
      <c r="B8338" t="s">
        <v>974</v>
      </c>
      <c r="C8338">
        <f>INDEX(Categories!C:C,MATCH(D8338,Categories!D:D,0))</f>
        <v>22</v>
      </c>
      <c r="D8338" s="88" t="s">
        <v>51</v>
      </c>
      <c r="E8338">
        <v>4170</v>
      </c>
    </row>
    <row r="8339" spans="1:5" x14ac:dyDescent="0.4">
      <c r="A8339" t="s">
        <v>973</v>
      </c>
      <c r="B8339" t="s">
        <v>974</v>
      </c>
      <c r="C8339">
        <f>INDEX(Categories!C:C,MATCH(D8339,Categories!D:D,0))</f>
        <v>23</v>
      </c>
      <c r="D8339" s="88" t="s">
        <v>52</v>
      </c>
      <c r="E8339">
        <v>0</v>
      </c>
    </row>
    <row r="8340" spans="1:5" x14ac:dyDescent="0.4">
      <c r="A8340" t="s">
        <v>973</v>
      </c>
      <c r="B8340" t="s">
        <v>974</v>
      </c>
      <c r="C8340">
        <f>INDEX(Categories!C:C,MATCH(D8340,Categories!D:D,0))</f>
        <v>24</v>
      </c>
      <c r="D8340" s="88" t="s">
        <v>53</v>
      </c>
      <c r="E8340">
        <v>0</v>
      </c>
    </row>
    <row r="8341" spans="1:5" x14ac:dyDescent="0.4">
      <c r="A8341" t="s">
        <v>973</v>
      </c>
      <c r="B8341" t="s">
        <v>974</v>
      </c>
      <c r="C8341">
        <f>INDEX(Categories!C:C,MATCH(D8341,Categories!D:D,0))</f>
        <v>25</v>
      </c>
      <c r="D8341" s="88" t="s">
        <v>56</v>
      </c>
      <c r="E8341">
        <v>0</v>
      </c>
    </row>
    <row r="8342" spans="1:5" x14ac:dyDescent="0.4">
      <c r="A8342" t="s">
        <v>973</v>
      </c>
      <c r="B8342" t="s">
        <v>974</v>
      </c>
      <c r="C8342">
        <f>INDEX(Categories!C:C,MATCH(D8342,Categories!D:D,0))</f>
        <v>5</v>
      </c>
      <c r="D8342" s="88" t="s">
        <v>32</v>
      </c>
      <c r="E8342">
        <v>16969</v>
      </c>
    </row>
    <row r="8343" spans="1:5" x14ac:dyDescent="0.4">
      <c r="A8343" t="s">
        <v>973</v>
      </c>
      <c r="B8343" t="s">
        <v>974</v>
      </c>
      <c r="C8343">
        <f>INDEX(Categories!C:C,MATCH(D8343,Categories!D:D,0))</f>
        <v>8</v>
      </c>
      <c r="D8343" s="88" t="s">
        <v>36</v>
      </c>
      <c r="E8343">
        <v>0</v>
      </c>
    </row>
    <row r="8344" spans="1:5" x14ac:dyDescent="0.4">
      <c r="A8344" t="s">
        <v>973</v>
      </c>
      <c r="B8344" t="s">
        <v>974</v>
      </c>
      <c r="C8344">
        <f>INDEX(Categories!C:C,MATCH(D8344,Categories!D:D,0))</f>
        <v>9</v>
      </c>
      <c r="D8344" s="88" t="s">
        <v>37</v>
      </c>
      <c r="E8344">
        <v>0</v>
      </c>
    </row>
    <row r="8345" spans="1:5" x14ac:dyDescent="0.4">
      <c r="A8345" t="s">
        <v>973</v>
      </c>
      <c r="B8345" t="s">
        <v>974</v>
      </c>
      <c r="C8345">
        <f>INDEX(Categories!C:C,MATCH(D8345,Categories!D:D,0))</f>
        <v>11</v>
      </c>
      <c r="D8345" s="88" t="s">
        <v>601</v>
      </c>
      <c r="E8345">
        <v>0</v>
      </c>
    </row>
    <row r="8346" spans="1:5" x14ac:dyDescent="0.4">
      <c r="A8346" t="s">
        <v>973</v>
      </c>
      <c r="B8346" t="s">
        <v>974</v>
      </c>
      <c r="C8346">
        <f>INDEX(Categories!C:C,MATCH(D8346,Categories!D:D,0))</f>
        <v>12</v>
      </c>
      <c r="D8346" s="88" t="s">
        <v>602</v>
      </c>
      <c r="E8346">
        <v>0</v>
      </c>
    </row>
    <row r="8347" spans="1:5" x14ac:dyDescent="0.4">
      <c r="A8347" t="s">
        <v>973</v>
      </c>
      <c r="B8347" t="s">
        <v>974</v>
      </c>
      <c r="C8347">
        <f>INDEX(Categories!C:C,MATCH(D8347,Categories!D:D,0))</f>
        <v>13</v>
      </c>
      <c r="D8347" s="88" t="s">
        <v>604</v>
      </c>
      <c r="E8347">
        <v>0</v>
      </c>
    </row>
    <row r="8348" spans="1:5" x14ac:dyDescent="0.4">
      <c r="A8348" t="s">
        <v>973</v>
      </c>
      <c r="B8348" t="s">
        <v>974</v>
      </c>
      <c r="C8348">
        <f>INDEX(Categories!C:C,MATCH(D8348,Categories!D:D,0))</f>
        <v>14</v>
      </c>
      <c r="D8348" s="88" t="s">
        <v>41</v>
      </c>
      <c r="E8348">
        <v>0</v>
      </c>
    </row>
    <row r="8349" spans="1:5" x14ac:dyDescent="0.4">
      <c r="A8349" t="s">
        <v>973</v>
      </c>
      <c r="B8349" t="s">
        <v>974</v>
      </c>
      <c r="C8349">
        <f>INDEX(Categories!C:C,MATCH(D8349,Categories!D:D,0))</f>
        <v>19</v>
      </c>
      <c r="D8349" s="88" t="s">
        <v>48</v>
      </c>
      <c r="E8349">
        <v>0</v>
      </c>
    </row>
    <row r="8350" spans="1:5" x14ac:dyDescent="0.4">
      <c r="A8350" t="s">
        <v>973</v>
      </c>
      <c r="B8350" t="s">
        <v>974</v>
      </c>
      <c r="C8350">
        <f>INDEX(Categories!C:C,MATCH(D8350,Categories!D:D,0))</f>
        <v>26</v>
      </c>
      <c r="D8350" s="88" t="s">
        <v>57</v>
      </c>
      <c r="E8350">
        <v>0</v>
      </c>
    </row>
    <row r="8351" spans="1:5" x14ac:dyDescent="0.4">
      <c r="A8351" t="s">
        <v>973</v>
      </c>
      <c r="B8351" t="s">
        <v>974</v>
      </c>
      <c r="C8351">
        <f>INDEX(Categories!C:C,MATCH(D8351,Categories!D:D,0))</f>
        <v>27</v>
      </c>
      <c r="D8351" s="88" t="s">
        <v>58</v>
      </c>
      <c r="E8351">
        <v>0</v>
      </c>
    </row>
    <row r="8352" spans="1:5" x14ac:dyDescent="0.4">
      <c r="A8352" t="s">
        <v>973</v>
      </c>
      <c r="B8352" t="s">
        <v>974</v>
      </c>
      <c r="C8352">
        <f>INDEX(Categories!C:C,MATCH(D8352,Categories!D:D,0))</f>
        <v>28</v>
      </c>
      <c r="D8352" s="88" t="s">
        <v>59</v>
      </c>
      <c r="E8352">
        <v>0</v>
      </c>
    </row>
    <row r="8353" spans="1:5" x14ac:dyDescent="0.4">
      <c r="A8353" t="s">
        <v>973</v>
      </c>
      <c r="B8353" t="s">
        <v>974</v>
      </c>
      <c r="C8353">
        <f>INDEX(Categories!C:C,MATCH(D8353,Categories!D:D,0))</f>
        <v>29</v>
      </c>
      <c r="D8353" s="88" t="s">
        <v>92</v>
      </c>
      <c r="E8353">
        <v>0</v>
      </c>
    </row>
    <row r="8354" spans="1:5" x14ac:dyDescent="0.4">
      <c r="A8354" t="s">
        <v>975</v>
      </c>
      <c r="B8354" t="s">
        <v>976</v>
      </c>
      <c r="C8354">
        <f>INDEX(Categories!C:C,MATCH(D8354,Categories!D:D,0))</f>
        <v>1</v>
      </c>
      <c r="D8354" s="88" t="s">
        <v>595</v>
      </c>
      <c r="E8354">
        <v>0</v>
      </c>
    </row>
    <row r="8355" spans="1:5" x14ac:dyDescent="0.4">
      <c r="A8355" t="s">
        <v>975</v>
      </c>
      <c r="B8355" t="s">
        <v>976</v>
      </c>
      <c r="C8355">
        <f>INDEX(Categories!C:C,MATCH(D8355,Categories!D:D,0))</f>
        <v>2</v>
      </c>
      <c r="D8355" s="88" t="s">
        <v>597</v>
      </c>
      <c r="E8355">
        <v>0</v>
      </c>
    </row>
    <row r="8356" spans="1:5" x14ac:dyDescent="0.4">
      <c r="A8356" t="s">
        <v>975</v>
      </c>
      <c r="B8356" t="s">
        <v>976</v>
      </c>
      <c r="C8356">
        <f>INDEX(Categories!C:C,MATCH(D8356,Categories!D:D,0))</f>
        <v>3</v>
      </c>
      <c r="D8356" s="88" t="s">
        <v>30</v>
      </c>
      <c r="E8356">
        <v>0</v>
      </c>
    </row>
    <row r="8357" spans="1:5" x14ac:dyDescent="0.4">
      <c r="A8357" t="s">
        <v>975</v>
      </c>
      <c r="B8357" t="s">
        <v>976</v>
      </c>
      <c r="C8357">
        <f>INDEX(Categories!C:C,MATCH(D8357,Categories!D:D,0))</f>
        <v>4</v>
      </c>
      <c r="D8357" s="88" t="s">
        <v>31</v>
      </c>
      <c r="E8357">
        <v>0</v>
      </c>
    </row>
    <row r="8358" spans="1:5" x14ac:dyDescent="0.4">
      <c r="A8358" t="s">
        <v>975</v>
      </c>
      <c r="B8358" t="s">
        <v>976</v>
      </c>
      <c r="C8358">
        <f>INDEX(Categories!C:C,MATCH(D8358,Categories!D:D,0))</f>
        <v>6</v>
      </c>
      <c r="D8358" s="88" t="s">
        <v>34</v>
      </c>
      <c r="E8358">
        <v>0</v>
      </c>
    </row>
    <row r="8359" spans="1:5" x14ac:dyDescent="0.4">
      <c r="A8359" t="s">
        <v>975</v>
      </c>
      <c r="B8359" t="s">
        <v>976</v>
      </c>
      <c r="C8359">
        <f>INDEX(Categories!C:C,MATCH(D8359,Categories!D:D,0))</f>
        <v>7</v>
      </c>
      <c r="D8359" s="88" t="s">
        <v>35</v>
      </c>
      <c r="E8359">
        <v>1780</v>
      </c>
    </row>
    <row r="8360" spans="1:5" x14ac:dyDescent="0.4">
      <c r="A8360" t="s">
        <v>975</v>
      </c>
      <c r="B8360" t="s">
        <v>976</v>
      </c>
      <c r="C8360">
        <f>INDEX(Categories!C:C,MATCH(D8360,Categories!D:D,0))</f>
        <v>10</v>
      </c>
      <c r="D8360" s="88" t="s">
        <v>38</v>
      </c>
      <c r="E8360">
        <v>12231</v>
      </c>
    </row>
    <row r="8361" spans="1:5" x14ac:dyDescent="0.4">
      <c r="A8361" t="s">
        <v>975</v>
      </c>
      <c r="B8361" t="s">
        <v>976</v>
      </c>
      <c r="C8361">
        <f>INDEX(Categories!C:C,MATCH(D8361,Categories!D:D,0))</f>
        <v>15</v>
      </c>
      <c r="D8361" s="88" t="s">
        <v>42</v>
      </c>
      <c r="E8361">
        <v>0</v>
      </c>
    </row>
    <row r="8362" spans="1:5" x14ac:dyDescent="0.4">
      <c r="A8362" t="s">
        <v>975</v>
      </c>
      <c r="B8362" t="s">
        <v>976</v>
      </c>
      <c r="C8362">
        <f>INDEX(Categories!C:C,MATCH(D8362,Categories!D:D,0))</f>
        <v>16</v>
      </c>
      <c r="D8362" s="88" t="s">
        <v>45</v>
      </c>
      <c r="E8362">
        <v>0</v>
      </c>
    </row>
    <row r="8363" spans="1:5" x14ac:dyDescent="0.4">
      <c r="A8363" t="s">
        <v>975</v>
      </c>
      <c r="B8363" t="s">
        <v>976</v>
      </c>
      <c r="C8363">
        <f>INDEX(Categories!C:C,MATCH(D8363,Categories!D:D,0))</f>
        <v>17</v>
      </c>
      <c r="D8363" s="88" t="s">
        <v>46</v>
      </c>
      <c r="E8363">
        <v>0</v>
      </c>
    </row>
    <row r="8364" spans="1:5" x14ac:dyDescent="0.4">
      <c r="A8364" t="s">
        <v>975</v>
      </c>
      <c r="B8364" t="s">
        <v>976</v>
      </c>
      <c r="C8364">
        <f>INDEX(Categories!C:C,MATCH(D8364,Categories!D:D,0))</f>
        <v>18</v>
      </c>
      <c r="D8364" s="88" t="s">
        <v>47</v>
      </c>
      <c r="E8364">
        <v>0</v>
      </c>
    </row>
    <row r="8365" spans="1:5" x14ac:dyDescent="0.4">
      <c r="A8365" t="s">
        <v>975</v>
      </c>
      <c r="B8365" t="s">
        <v>976</v>
      </c>
      <c r="C8365">
        <f>INDEX(Categories!C:C,MATCH(D8365,Categories!D:D,0))</f>
        <v>20</v>
      </c>
      <c r="D8365" s="88" t="s">
        <v>49</v>
      </c>
      <c r="E8365">
        <v>0</v>
      </c>
    </row>
    <row r="8366" spans="1:5" x14ac:dyDescent="0.4">
      <c r="A8366" t="s">
        <v>975</v>
      </c>
      <c r="B8366" t="s">
        <v>976</v>
      </c>
      <c r="C8366">
        <f>INDEX(Categories!C:C,MATCH(D8366,Categories!D:D,0))</f>
        <v>21</v>
      </c>
      <c r="D8366" s="88" t="s">
        <v>50</v>
      </c>
      <c r="E8366">
        <v>0</v>
      </c>
    </row>
    <row r="8367" spans="1:5" x14ac:dyDescent="0.4">
      <c r="A8367" t="s">
        <v>975</v>
      </c>
      <c r="B8367" t="s">
        <v>976</v>
      </c>
      <c r="C8367">
        <f>INDEX(Categories!C:C,MATCH(D8367,Categories!D:D,0))</f>
        <v>22</v>
      </c>
      <c r="D8367" s="88" t="s">
        <v>51</v>
      </c>
      <c r="E8367">
        <v>0</v>
      </c>
    </row>
    <row r="8368" spans="1:5" x14ac:dyDescent="0.4">
      <c r="A8368" t="s">
        <v>975</v>
      </c>
      <c r="B8368" t="s">
        <v>976</v>
      </c>
      <c r="C8368">
        <f>INDEX(Categories!C:C,MATCH(D8368,Categories!D:D,0))</f>
        <v>23</v>
      </c>
      <c r="D8368" s="88" t="s">
        <v>52</v>
      </c>
      <c r="E8368">
        <v>0</v>
      </c>
    </row>
    <row r="8369" spans="1:5" x14ac:dyDescent="0.4">
      <c r="A8369" t="s">
        <v>975</v>
      </c>
      <c r="B8369" t="s">
        <v>976</v>
      </c>
      <c r="C8369">
        <f>INDEX(Categories!C:C,MATCH(D8369,Categories!D:D,0))</f>
        <v>24</v>
      </c>
      <c r="D8369" s="88" t="s">
        <v>53</v>
      </c>
      <c r="E8369">
        <v>0</v>
      </c>
    </row>
    <row r="8370" spans="1:5" x14ac:dyDescent="0.4">
      <c r="A8370" t="s">
        <v>975</v>
      </c>
      <c r="B8370" t="s">
        <v>976</v>
      </c>
      <c r="C8370">
        <f>INDEX(Categories!C:C,MATCH(D8370,Categories!D:D,0))</f>
        <v>25</v>
      </c>
      <c r="D8370" s="88" t="s">
        <v>56</v>
      </c>
      <c r="E8370">
        <v>700</v>
      </c>
    </row>
    <row r="8371" spans="1:5" x14ac:dyDescent="0.4">
      <c r="A8371" t="s">
        <v>975</v>
      </c>
      <c r="B8371" t="s">
        <v>976</v>
      </c>
      <c r="C8371">
        <f>INDEX(Categories!C:C,MATCH(D8371,Categories!D:D,0))</f>
        <v>5</v>
      </c>
      <c r="D8371" s="88" t="s">
        <v>32</v>
      </c>
      <c r="E8371">
        <v>15381</v>
      </c>
    </row>
    <row r="8372" spans="1:5" x14ac:dyDescent="0.4">
      <c r="A8372" t="s">
        <v>975</v>
      </c>
      <c r="B8372" t="s">
        <v>976</v>
      </c>
      <c r="C8372">
        <f>INDEX(Categories!C:C,MATCH(D8372,Categories!D:D,0))</f>
        <v>8</v>
      </c>
      <c r="D8372" s="88" t="s">
        <v>36</v>
      </c>
      <c r="E8372">
        <v>0</v>
      </c>
    </row>
    <row r="8373" spans="1:5" x14ac:dyDescent="0.4">
      <c r="A8373" t="s">
        <v>975</v>
      </c>
      <c r="B8373" t="s">
        <v>976</v>
      </c>
      <c r="C8373">
        <f>INDEX(Categories!C:C,MATCH(D8373,Categories!D:D,0))</f>
        <v>9</v>
      </c>
      <c r="D8373" s="88" t="s">
        <v>37</v>
      </c>
      <c r="E8373">
        <v>0</v>
      </c>
    </row>
    <row r="8374" spans="1:5" x14ac:dyDescent="0.4">
      <c r="A8374" t="s">
        <v>975</v>
      </c>
      <c r="B8374" t="s">
        <v>976</v>
      </c>
      <c r="C8374">
        <f>INDEX(Categories!C:C,MATCH(D8374,Categories!D:D,0))</f>
        <v>11</v>
      </c>
      <c r="D8374" s="88" t="s">
        <v>601</v>
      </c>
      <c r="E8374">
        <v>0</v>
      </c>
    </row>
    <row r="8375" spans="1:5" x14ac:dyDescent="0.4">
      <c r="A8375" t="s">
        <v>975</v>
      </c>
      <c r="B8375" t="s">
        <v>976</v>
      </c>
      <c r="C8375">
        <f>INDEX(Categories!C:C,MATCH(D8375,Categories!D:D,0))</f>
        <v>12</v>
      </c>
      <c r="D8375" s="88" t="s">
        <v>602</v>
      </c>
      <c r="E8375">
        <v>39528</v>
      </c>
    </row>
    <row r="8376" spans="1:5" x14ac:dyDescent="0.4">
      <c r="A8376" t="s">
        <v>975</v>
      </c>
      <c r="B8376" t="s">
        <v>976</v>
      </c>
      <c r="C8376">
        <f>INDEX(Categories!C:C,MATCH(D8376,Categories!D:D,0))</f>
        <v>13</v>
      </c>
      <c r="D8376" s="88" t="s">
        <v>604</v>
      </c>
      <c r="E8376">
        <v>0</v>
      </c>
    </row>
    <row r="8377" spans="1:5" x14ac:dyDescent="0.4">
      <c r="A8377" t="s">
        <v>975</v>
      </c>
      <c r="B8377" t="s">
        <v>976</v>
      </c>
      <c r="C8377">
        <f>INDEX(Categories!C:C,MATCH(D8377,Categories!D:D,0))</f>
        <v>14</v>
      </c>
      <c r="D8377" s="88" t="s">
        <v>41</v>
      </c>
      <c r="E8377">
        <v>0</v>
      </c>
    </row>
    <row r="8378" spans="1:5" x14ac:dyDescent="0.4">
      <c r="A8378" t="s">
        <v>975</v>
      </c>
      <c r="B8378" t="s">
        <v>976</v>
      </c>
      <c r="C8378">
        <f>INDEX(Categories!C:C,MATCH(D8378,Categories!D:D,0))</f>
        <v>19</v>
      </c>
      <c r="D8378" s="88" t="s">
        <v>48</v>
      </c>
      <c r="E8378">
        <v>0</v>
      </c>
    </row>
    <row r="8379" spans="1:5" x14ac:dyDescent="0.4">
      <c r="A8379" t="s">
        <v>975</v>
      </c>
      <c r="B8379" t="s">
        <v>976</v>
      </c>
      <c r="C8379">
        <f>INDEX(Categories!C:C,MATCH(D8379,Categories!D:D,0))</f>
        <v>26</v>
      </c>
      <c r="D8379" s="88" t="s">
        <v>57</v>
      </c>
      <c r="E8379">
        <v>0</v>
      </c>
    </row>
    <row r="8380" spans="1:5" x14ac:dyDescent="0.4">
      <c r="A8380" t="s">
        <v>975</v>
      </c>
      <c r="B8380" t="s">
        <v>976</v>
      </c>
      <c r="C8380">
        <f>INDEX(Categories!C:C,MATCH(D8380,Categories!D:D,0))</f>
        <v>27</v>
      </c>
      <c r="D8380" s="88" t="s">
        <v>58</v>
      </c>
      <c r="E8380">
        <v>0</v>
      </c>
    </row>
    <row r="8381" spans="1:5" x14ac:dyDescent="0.4">
      <c r="A8381" t="s">
        <v>975</v>
      </c>
      <c r="B8381" t="s">
        <v>976</v>
      </c>
      <c r="C8381">
        <f>INDEX(Categories!C:C,MATCH(D8381,Categories!D:D,0))</f>
        <v>28</v>
      </c>
      <c r="D8381" s="88" t="s">
        <v>59</v>
      </c>
      <c r="E8381">
        <v>0</v>
      </c>
    </row>
    <row r="8382" spans="1:5" x14ac:dyDescent="0.4">
      <c r="A8382" t="s">
        <v>975</v>
      </c>
      <c r="B8382" t="s">
        <v>976</v>
      </c>
      <c r="C8382">
        <f>INDEX(Categories!C:C,MATCH(D8382,Categories!D:D,0))</f>
        <v>29</v>
      </c>
      <c r="D8382" s="88" t="s">
        <v>92</v>
      </c>
      <c r="E8382">
        <v>0</v>
      </c>
    </row>
    <row r="8383" spans="1:5" x14ac:dyDescent="0.4">
      <c r="A8383" t="s">
        <v>977</v>
      </c>
      <c r="B8383" t="s">
        <v>978</v>
      </c>
      <c r="C8383">
        <f>INDEX(Categories!C:C,MATCH(D8383,Categories!D:D,0))</f>
        <v>1</v>
      </c>
      <c r="D8383" s="88" t="s">
        <v>595</v>
      </c>
      <c r="E8383">
        <v>0</v>
      </c>
    </row>
    <row r="8384" spans="1:5" x14ac:dyDescent="0.4">
      <c r="A8384" t="s">
        <v>977</v>
      </c>
      <c r="B8384" t="s">
        <v>978</v>
      </c>
      <c r="C8384">
        <f>INDEX(Categories!C:C,MATCH(D8384,Categories!D:D,0))</f>
        <v>2</v>
      </c>
      <c r="D8384" s="88" t="s">
        <v>597</v>
      </c>
      <c r="E8384">
        <v>0</v>
      </c>
    </row>
    <row r="8385" spans="1:5" x14ac:dyDescent="0.4">
      <c r="A8385" t="s">
        <v>977</v>
      </c>
      <c r="B8385" t="s">
        <v>978</v>
      </c>
      <c r="C8385">
        <f>INDEX(Categories!C:C,MATCH(D8385,Categories!D:D,0))</f>
        <v>3</v>
      </c>
      <c r="D8385" s="88" t="s">
        <v>30</v>
      </c>
      <c r="E8385">
        <v>0</v>
      </c>
    </row>
    <row r="8386" spans="1:5" x14ac:dyDescent="0.4">
      <c r="A8386" t="s">
        <v>977</v>
      </c>
      <c r="B8386" t="s">
        <v>978</v>
      </c>
      <c r="C8386">
        <f>INDEX(Categories!C:C,MATCH(D8386,Categories!D:D,0))</f>
        <v>4</v>
      </c>
      <c r="D8386" s="88" t="s">
        <v>31</v>
      </c>
      <c r="E8386">
        <v>0</v>
      </c>
    </row>
    <row r="8387" spans="1:5" x14ac:dyDescent="0.4">
      <c r="A8387" t="s">
        <v>977</v>
      </c>
      <c r="B8387" t="s">
        <v>978</v>
      </c>
      <c r="C8387">
        <f>INDEX(Categories!C:C,MATCH(D8387,Categories!D:D,0))</f>
        <v>6</v>
      </c>
      <c r="D8387" s="88" t="s">
        <v>34</v>
      </c>
      <c r="E8387">
        <v>0</v>
      </c>
    </row>
    <row r="8388" spans="1:5" x14ac:dyDescent="0.4">
      <c r="A8388" t="s">
        <v>977</v>
      </c>
      <c r="B8388" t="s">
        <v>978</v>
      </c>
      <c r="C8388">
        <f>INDEX(Categories!C:C,MATCH(D8388,Categories!D:D,0))</f>
        <v>7</v>
      </c>
      <c r="D8388" s="88" t="s">
        <v>35</v>
      </c>
      <c r="E8388">
        <v>0</v>
      </c>
    </row>
    <row r="8389" spans="1:5" x14ac:dyDescent="0.4">
      <c r="A8389" t="s">
        <v>977</v>
      </c>
      <c r="B8389" t="s">
        <v>978</v>
      </c>
      <c r="C8389">
        <f>INDEX(Categories!C:C,MATCH(D8389,Categories!D:D,0))</f>
        <v>10</v>
      </c>
      <c r="D8389" s="88" t="s">
        <v>38</v>
      </c>
      <c r="E8389">
        <v>0</v>
      </c>
    </row>
    <row r="8390" spans="1:5" x14ac:dyDescent="0.4">
      <c r="A8390" t="s">
        <v>977</v>
      </c>
      <c r="B8390" t="s">
        <v>978</v>
      </c>
      <c r="C8390">
        <f>INDEX(Categories!C:C,MATCH(D8390,Categories!D:D,0))</f>
        <v>15</v>
      </c>
      <c r="D8390" s="88" t="s">
        <v>42</v>
      </c>
      <c r="E8390">
        <v>0</v>
      </c>
    </row>
    <row r="8391" spans="1:5" x14ac:dyDescent="0.4">
      <c r="A8391" t="s">
        <v>977</v>
      </c>
      <c r="B8391" t="s">
        <v>978</v>
      </c>
      <c r="C8391">
        <f>INDEX(Categories!C:C,MATCH(D8391,Categories!D:D,0))</f>
        <v>16</v>
      </c>
      <c r="D8391" s="88" t="s">
        <v>45</v>
      </c>
      <c r="E8391">
        <v>0</v>
      </c>
    </row>
    <row r="8392" spans="1:5" x14ac:dyDescent="0.4">
      <c r="A8392" t="s">
        <v>977</v>
      </c>
      <c r="B8392" t="s">
        <v>978</v>
      </c>
      <c r="C8392">
        <f>INDEX(Categories!C:C,MATCH(D8392,Categories!D:D,0))</f>
        <v>17</v>
      </c>
      <c r="D8392" s="88" t="s">
        <v>46</v>
      </c>
      <c r="E8392">
        <v>0</v>
      </c>
    </row>
    <row r="8393" spans="1:5" x14ac:dyDescent="0.4">
      <c r="A8393" t="s">
        <v>977</v>
      </c>
      <c r="B8393" t="s">
        <v>978</v>
      </c>
      <c r="C8393">
        <f>INDEX(Categories!C:C,MATCH(D8393,Categories!D:D,0))</f>
        <v>18</v>
      </c>
      <c r="D8393" s="88" t="s">
        <v>47</v>
      </c>
      <c r="E8393">
        <v>0</v>
      </c>
    </row>
    <row r="8394" spans="1:5" x14ac:dyDescent="0.4">
      <c r="A8394" t="s">
        <v>977</v>
      </c>
      <c r="B8394" t="s">
        <v>978</v>
      </c>
      <c r="C8394">
        <f>INDEX(Categories!C:C,MATCH(D8394,Categories!D:D,0))</f>
        <v>20</v>
      </c>
      <c r="D8394" s="88" t="s">
        <v>49</v>
      </c>
      <c r="E8394">
        <v>0</v>
      </c>
    </row>
    <row r="8395" spans="1:5" x14ac:dyDescent="0.4">
      <c r="A8395" t="s">
        <v>977</v>
      </c>
      <c r="B8395" t="s">
        <v>978</v>
      </c>
      <c r="C8395">
        <f>INDEX(Categories!C:C,MATCH(D8395,Categories!D:D,0))</f>
        <v>21</v>
      </c>
      <c r="D8395" s="88" t="s">
        <v>50</v>
      </c>
      <c r="E8395">
        <v>0</v>
      </c>
    </row>
    <row r="8396" spans="1:5" x14ac:dyDescent="0.4">
      <c r="A8396" t="s">
        <v>977</v>
      </c>
      <c r="B8396" t="s">
        <v>978</v>
      </c>
      <c r="C8396">
        <f>INDEX(Categories!C:C,MATCH(D8396,Categories!D:D,0))</f>
        <v>22</v>
      </c>
      <c r="D8396" s="88" t="s">
        <v>51</v>
      </c>
      <c r="E8396">
        <v>0</v>
      </c>
    </row>
    <row r="8397" spans="1:5" x14ac:dyDescent="0.4">
      <c r="A8397" t="s">
        <v>977</v>
      </c>
      <c r="B8397" t="s">
        <v>978</v>
      </c>
      <c r="C8397">
        <f>INDEX(Categories!C:C,MATCH(D8397,Categories!D:D,0))</f>
        <v>23</v>
      </c>
      <c r="D8397" s="88" t="s">
        <v>52</v>
      </c>
      <c r="E8397">
        <v>0</v>
      </c>
    </row>
    <row r="8398" spans="1:5" x14ac:dyDescent="0.4">
      <c r="A8398" t="s">
        <v>977</v>
      </c>
      <c r="B8398" t="s">
        <v>978</v>
      </c>
      <c r="C8398">
        <f>INDEX(Categories!C:C,MATCH(D8398,Categories!D:D,0))</f>
        <v>24</v>
      </c>
      <c r="D8398" s="88" t="s">
        <v>53</v>
      </c>
      <c r="E8398">
        <v>0</v>
      </c>
    </row>
    <row r="8399" spans="1:5" x14ac:dyDescent="0.4">
      <c r="A8399" t="s">
        <v>977</v>
      </c>
      <c r="B8399" t="s">
        <v>978</v>
      </c>
      <c r="C8399">
        <f>INDEX(Categories!C:C,MATCH(D8399,Categories!D:D,0))</f>
        <v>25</v>
      </c>
      <c r="D8399" s="88" t="s">
        <v>56</v>
      </c>
      <c r="E8399">
        <v>0</v>
      </c>
    </row>
    <row r="8400" spans="1:5" x14ac:dyDescent="0.4">
      <c r="A8400" t="s">
        <v>977</v>
      </c>
      <c r="B8400" t="s">
        <v>978</v>
      </c>
      <c r="C8400">
        <f>INDEX(Categories!C:C,MATCH(D8400,Categories!D:D,0))</f>
        <v>5</v>
      </c>
      <c r="D8400" s="88" t="s">
        <v>32</v>
      </c>
      <c r="E8400">
        <v>27881</v>
      </c>
    </row>
    <row r="8401" spans="1:5" x14ac:dyDescent="0.4">
      <c r="A8401" t="s">
        <v>977</v>
      </c>
      <c r="B8401" t="s">
        <v>978</v>
      </c>
      <c r="C8401">
        <f>INDEX(Categories!C:C,MATCH(D8401,Categories!D:D,0))</f>
        <v>8</v>
      </c>
      <c r="D8401" s="88" t="s">
        <v>36</v>
      </c>
      <c r="E8401">
        <v>0</v>
      </c>
    </row>
    <row r="8402" spans="1:5" x14ac:dyDescent="0.4">
      <c r="A8402" t="s">
        <v>977</v>
      </c>
      <c r="B8402" t="s">
        <v>978</v>
      </c>
      <c r="C8402">
        <f>INDEX(Categories!C:C,MATCH(D8402,Categories!D:D,0))</f>
        <v>9</v>
      </c>
      <c r="D8402" s="88" t="s">
        <v>37</v>
      </c>
      <c r="E8402">
        <v>0</v>
      </c>
    </row>
    <row r="8403" spans="1:5" x14ac:dyDescent="0.4">
      <c r="A8403" t="s">
        <v>977</v>
      </c>
      <c r="B8403" t="s">
        <v>978</v>
      </c>
      <c r="C8403">
        <f>INDEX(Categories!C:C,MATCH(D8403,Categories!D:D,0))</f>
        <v>11</v>
      </c>
      <c r="D8403" s="88" t="s">
        <v>601</v>
      </c>
      <c r="E8403">
        <v>14686</v>
      </c>
    </row>
    <row r="8404" spans="1:5" x14ac:dyDescent="0.4">
      <c r="A8404" t="s">
        <v>977</v>
      </c>
      <c r="B8404" t="s">
        <v>978</v>
      </c>
      <c r="C8404">
        <f>INDEX(Categories!C:C,MATCH(D8404,Categories!D:D,0))</f>
        <v>12</v>
      </c>
      <c r="D8404" s="88" t="s">
        <v>602</v>
      </c>
      <c r="E8404">
        <v>0</v>
      </c>
    </row>
    <row r="8405" spans="1:5" x14ac:dyDescent="0.4">
      <c r="A8405" t="s">
        <v>977</v>
      </c>
      <c r="B8405" t="s">
        <v>978</v>
      </c>
      <c r="C8405">
        <f>INDEX(Categories!C:C,MATCH(D8405,Categories!D:D,0))</f>
        <v>13</v>
      </c>
      <c r="D8405" s="88" t="s">
        <v>604</v>
      </c>
      <c r="E8405">
        <v>0</v>
      </c>
    </row>
    <row r="8406" spans="1:5" x14ac:dyDescent="0.4">
      <c r="A8406" t="s">
        <v>977</v>
      </c>
      <c r="B8406" t="s">
        <v>978</v>
      </c>
      <c r="C8406">
        <f>INDEX(Categories!C:C,MATCH(D8406,Categories!D:D,0))</f>
        <v>14</v>
      </c>
      <c r="D8406" s="88" t="s">
        <v>41</v>
      </c>
      <c r="E8406">
        <v>0</v>
      </c>
    </row>
    <row r="8407" spans="1:5" x14ac:dyDescent="0.4">
      <c r="A8407" t="s">
        <v>977</v>
      </c>
      <c r="B8407" t="s">
        <v>978</v>
      </c>
      <c r="C8407">
        <f>INDEX(Categories!C:C,MATCH(D8407,Categories!D:D,0))</f>
        <v>19</v>
      </c>
      <c r="D8407" s="88" t="s">
        <v>48</v>
      </c>
      <c r="E8407">
        <v>0</v>
      </c>
    </row>
    <row r="8408" spans="1:5" x14ac:dyDescent="0.4">
      <c r="A8408" t="s">
        <v>977</v>
      </c>
      <c r="B8408" t="s">
        <v>978</v>
      </c>
      <c r="C8408">
        <f>INDEX(Categories!C:C,MATCH(D8408,Categories!D:D,0))</f>
        <v>26</v>
      </c>
      <c r="D8408" s="88" t="s">
        <v>57</v>
      </c>
      <c r="E8408">
        <v>0</v>
      </c>
    </row>
    <row r="8409" spans="1:5" x14ac:dyDescent="0.4">
      <c r="A8409" t="s">
        <v>977</v>
      </c>
      <c r="B8409" t="s">
        <v>978</v>
      </c>
      <c r="C8409">
        <f>INDEX(Categories!C:C,MATCH(D8409,Categories!D:D,0))</f>
        <v>27</v>
      </c>
      <c r="D8409" s="88" t="s">
        <v>58</v>
      </c>
      <c r="E8409">
        <v>0</v>
      </c>
    </row>
    <row r="8410" spans="1:5" x14ac:dyDescent="0.4">
      <c r="A8410" t="s">
        <v>977</v>
      </c>
      <c r="B8410" t="s">
        <v>978</v>
      </c>
      <c r="C8410">
        <f>INDEX(Categories!C:C,MATCH(D8410,Categories!D:D,0))</f>
        <v>28</v>
      </c>
      <c r="D8410" s="88" t="s">
        <v>59</v>
      </c>
      <c r="E8410">
        <v>0</v>
      </c>
    </row>
    <row r="8411" spans="1:5" x14ac:dyDescent="0.4">
      <c r="A8411" t="s">
        <v>977</v>
      </c>
      <c r="B8411" t="s">
        <v>978</v>
      </c>
      <c r="C8411">
        <f>INDEX(Categories!C:C,MATCH(D8411,Categories!D:D,0))</f>
        <v>29</v>
      </c>
      <c r="D8411" s="88" t="s">
        <v>92</v>
      </c>
      <c r="E8411">
        <v>0</v>
      </c>
    </row>
    <row r="8412" spans="1:5" x14ac:dyDescent="0.4">
      <c r="A8412" t="s">
        <v>979</v>
      </c>
      <c r="B8412" t="s">
        <v>980</v>
      </c>
      <c r="C8412">
        <f>INDEX(Categories!C:C,MATCH(D8412,Categories!D:D,0))</f>
        <v>1</v>
      </c>
      <c r="D8412" s="88" t="s">
        <v>595</v>
      </c>
      <c r="E8412">
        <v>0</v>
      </c>
    </row>
    <row r="8413" spans="1:5" x14ac:dyDescent="0.4">
      <c r="A8413" t="s">
        <v>979</v>
      </c>
      <c r="B8413" t="s">
        <v>980</v>
      </c>
      <c r="C8413">
        <f>INDEX(Categories!C:C,MATCH(D8413,Categories!D:D,0))</f>
        <v>2</v>
      </c>
      <c r="D8413" s="88" t="s">
        <v>597</v>
      </c>
      <c r="E8413">
        <v>0</v>
      </c>
    </row>
    <row r="8414" spans="1:5" x14ac:dyDescent="0.4">
      <c r="A8414" t="s">
        <v>979</v>
      </c>
      <c r="B8414" t="s">
        <v>980</v>
      </c>
      <c r="C8414">
        <f>INDEX(Categories!C:C,MATCH(D8414,Categories!D:D,0))</f>
        <v>3</v>
      </c>
      <c r="D8414" s="88" t="s">
        <v>30</v>
      </c>
      <c r="E8414">
        <v>0</v>
      </c>
    </row>
    <row r="8415" spans="1:5" x14ac:dyDescent="0.4">
      <c r="A8415" t="s">
        <v>979</v>
      </c>
      <c r="B8415" t="s">
        <v>980</v>
      </c>
      <c r="C8415">
        <f>INDEX(Categories!C:C,MATCH(D8415,Categories!D:D,0))</f>
        <v>4</v>
      </c>
      <c r="D8415" s="88" t="s">
        <v>31</v>
      </c>
      <c r="E8415">
        <v>0</v>
      </c>
    </row>
    <row r="8416" spans="1:5" x14ac:dyDescent="0.4">
      <c r="A8416" t="s">
        <v>979</v>
      </c>
      <c r="B8416" t="s">
        <v>980</v>
      </c>
      <c r="C8416">
        <f>INDEX(Categories!C:C,MATCH(D8416,Categories!D:D,0))</f>
        <v>6</v>
      </c>
      <c r="D8416" s="88" t="s">
        <v>34</v>
      </c>
      <c r="E8416">
        <v>0</v>
      </c>
    </row>
    <row r="8417" spans="1:5" x14ac:dyDescent="0.4">
      <c r="A8417" t="s">
        <v>979</v>
      </c>
      <c r="B8417" t="s">
        <v>980</v>
      </c>
      <c r="C8417">
        <f>INDEX(Categories!C:C,MATCH(D8417,Categories!D:D,0))</f>
        <v>7</v>
      </c>
      <c r="D8417" s="88" t="s">
        <v>35</v>
      </c>
      <c r="E8417">
        <v>56736</v>
      </c>
    </row>
    <row r="8418" spans="1:5" x14ac:dyDescent="0.4">
      <c r="A8418" t="s">
        <v>979</v>
      </c>
      <c r="B8418" t="s">
        <v>980</v>
      </c>
      <c r="C8418">
        <f>INDEX(Categories!C:C,MATCH(D8418,Categories!D:D,0))</f>
        <v>10</v>
      </c>
      <c r="D8418" s="88" t="s">
        <v>38</v>
      </c>
      <c r="E8418">
        <v>12172</v>
      </c>
    </row>
    <row r="8419" spans="1:5" x14ac:dyDescent="0.4">
      <c r="A8419" t="s">
        <v>979</v>
      </c>
      <c r="B8419" t="s">
        <v>980</v>
      </c>
      <c r="C8419">
        <f>INDEX(Categories!C:C,MATCH(D8419,Categories!D:D,0))</f>
        <v>15</v>
      </c>
      <c r="D8419" s="88" t="s">
        <v>42</v>
      </c>
      <c r="E8419">
        <v>0</v>
      </c>
    </row>
    <row r="8420" spans="1:5" x14ac:dyDescent="0.4">
      <c r="A8420" t="s">
        <v>979</v>
      </c>
      <c r="B8420" t="s">
        <v>980</v>
      </c>
      <c r="C8420">
        <f>INDEX(Categories!C:C,MATCH(D8420,Categories!D:D,0))</f>
        <v>16</v>
      </c>
      <c r="D8420" s="88" t="s">
        <v>45</v>
      </c>
      <c r="E8420">
        <v>0</v>
      </c>
    </row>
    <row r="8421" spans="1:5" x14ac:dyDescent="0.4">
      <c r="A8421" t="s">
        <v>979</v>
      </c>
      <c r="B8421" t="s">
        <v>980</v>
      </c>
      <c r="C8421">
        <f>INDEX(Categories!C:C,MATCH(D8421,Categories!D:D,0))</f>
        <v>17</v>
      </c>
      <c r="D8421" s="88" t="s">
        <v>46</v>
      </c>
      <c r="E8421">
        <v>0</v>
      </c>
    </row>
    <row r="8422" spans="1:5" x14ac:dyDescent="0.4">
      <c r="A8422" t="s">
        <v>979</v>
      </c>
      <c r="B8422" t="s">
        <v>980</v>
      </c>
      <c r="C8422">
        <f>INDEX(Categories!C:C,MATCH(D8422,Categories!D:D,0))</f>
        <v>18</v>
      </c>
      <c r="D8422" s="88" t="s">
        <v>47</v>
      </c>
      <c r="E8422">
        <v>0</v>
      </c>
    </row>
    <row r="8423" spans="1:5" x14ac:dyDescent="0.4">
      <c r="A8423" t="s">
        <v>979</v>
      </c>
      <c r="B8423" t="s">
        <v>980</v>
      </c>
      <c r="C8423">
        <f>INDEX(Categories!C:C,MATCH(D8423,Categories!D:D,0))</f>
        <v>20</v>
      </c>
      <c r="D8423" s="88" t="s">
        <v>49</v>
      </c>
      <c r="E8423">
        <v>0</v>
      </c>
    </row>
    <row r="8424" spans="1:5" x14ac:dyDescent="0.4">
      <c r="A8424" t="s">
        <v>979</v>
      </c>
      <c r="B8424" t="s">
        <v>980</v>
      </c>
      <c r="C8424">
        <f>INDEX(Categories!C:C,MATCH(D8424,Categories!D:D,0))</f>
        <v>21</v>
      </c>
      <c r="D8424" s="88" t="s">
        <v>50</v>
      </c>
      <c r="E8424">
        <v>0</v>
      </c>
    </row>
    <row r="8425" spans="1:5" x14ac:dyDescent="0.4">
      <c r="A8425" t="s">
        <v>979</v>
      </c>
      <c r="B8425" t="s">
        <v>980</v>
      </c>
      <c r="C8425">
        <f>INDEX(Categories!C:C,MATCH(D8425,Categories!D:D,0))</f>
        <v>22</v>
      </c>
      <c r="D8425" s="88" t="s">
        <v>51</v>
      </c>
      <c r="E8425">
        <v>11106</v>
      </c>
    </row>
    <row r="8426" spans="1:5" x14ac:dyDescent="0.4">
      <c r="A8426" t="s">
        <v>979</v>
      </c>
      <c r="B8426" t="s">
        <v>980</v>
      </c>
      <c r="C8426">
        <f>INDEX(Categories!C:C,MATCH(D8426,Categories!D:D,0))</f>
        <v>23</v>
      </c>
      <c r="D8426" s="88" t="s">
        <v>52</v>
      </c>
      <c r="E8426">
        <v>0</v>
      </c>
    </row>
    <row r="8427" spans="1:5" x14ac:dyDescent="0.4">
      <c r="A8427" t="s">
        <v>979</v>
      </c>
      <c r="B8427" t="s">
        <v>980</v>
      </c>
      <c r="C8427">
        <f>INDEX(Categories!C:C,MATCH(D8427,Categories!D:D,0))</f>
        <v>24</v>
      </c>
      <c r="D8427" s="88" t="s">
        <v>53</v>
      </c>
      <c r="E8427">
        <v>0</v>
      </c>
    </row>
    <row r="8428" spans="1:5" x14ac:dyDescent="0.4">
      <c r="A8428" t="s">
        <v>979</v>
      </c>
      <c r="B8428" t="s">
        <v>980</v>
      </c>
      <c r="C8428">
        <f>INDEX(Categories!C:C,MATCH(D8428,Categories!D:D,0))</f>
        <v>25</v>
      </c>
      <c r="D8428" s="88" t="s">
        <v>56</v>
      </c>
      <c r="E8428">
        <v>0</v>
      </c>
    </row>
    <row r="8429" spans="1:5" x14ac:dyDescent="0.4">
      <c r="A8429" t="s">
        <v>979</v>
      </c>
      <c r="B8429" t="s">
        <v>980</v>
      </c>
      <c r="C8429">
        <f>INDEX(Categories!C:C,MATCH(D8429,Categories!D:D,0))</f>
        <v>5</v>
      </c>
      <c r="D8429" s="88" t="s">
        <v>32</v>
      </c>
      <c r="E8429">
        <v>8212</v>
      </c>
    </row>
    <row r="8430" spans="1:5" x14ac:dyDescent="0.4">
      <c r="A8430" t="s">
        <v>979</v>
      </c>
      <c r="B8430" t="s">
        <v>980</v>
      </c>
      <c r="C8430">
        <f>INDEX(Categories!C:C,MATCH(D8430,Categories!D:D,0))</f>
        <v>8</v>
      </c>
      <c r="D8430" s="88" t="s">
        <v>36</v>
      </c>
      <c r="E8430">
        <v>10470</v>
      </c>
    </row>
    <row r="8431" spans="1:5" x14ac:dyDescent="0.4">
      <c r="A8431" t="s">
        <v>979</v>
      </c>
      <c r="B8431" t="s">
        <v>980</v>
      </c>
      <c r="C8431">
        <f>INDEX(Categories!C:C,MATCH(D8431,Categories!D:D,0))</f>
        <v>9</v>
      </c>
      <c r="D8431" s="88" t="s">
        <v>37</v>
      </c>
      <c r="E8431">
        <v>0</v>
      </c>
    </row>
    <row r="8432" spans="1:5" x14ac:dyDescent="0.4">
      <c r="A8432" t="s">
        <v>979</v>
      </c>
      <c r="B8432" t="s">
        <v>980</v>
      </c>
      <c r="C8432">
        <f>INDEX(Categories!C:C,MATCH(D8432,Categories!D:D,0))</f>
        <v>11</v>
      </c>
      <c r="D8432" s="88" t="s">
        <v>601</v>
      </c>
      <c r="E8432">
        <v>263570</v>
      </c>
    </row>
    <row r="8433" spans="1:5" x14ac:dyDescent="0.4">
      <c r="A8433" t="s">
        <v>979</v>
      </c>
      <c r="B8433" t="s">
        <v>980</v>
      </c>
      <c r="C8433">
        <f>INDEX(Categories!C:C,MATCH(D8433,Categories!D:D,0))</f>
        <v>12</v>
      </c>
      <c r="D8433" s="88" t="s">
        <v>602</v>
      </c>
      <c r="E8433">
        <v>0</v>
      </c>
    </row>
    <row r="8434" spans="1:5" x14ac:dyDescent="0.4">
      <c r="A8434" t="s">
        <v>979</v>
      </c>
      <c r="B8434" t="s">
        <v>980</v>
      </c>
      <c r="C8434">
        <f>INDEX(Categories!C:C,MATCH(D8434,Categories!D:D,0))</f>
        <v>13</v>
      </c>
      <c r="D8434" s="88" t="s">
        <v>604</v>
      </c>
      <c r="E8434">
        <v>25384</v>
      </c>
    </row>
    <row r="8435" spans="1:5" x14ac:dyDescent="0.4">
      <c r="A8435" t="s">
        <v>979</v>
      </c>
      <c r="B8435" t="s">
        <v>980</v>
      </c>
      <c r="C8435">
        <f>INDEX(Categories!C:C,MATCH(D8435,Categories!D:D,0))</f>
        <v>14</v>
      </c>
      <c r="D8435" s="88" t="s">
        <v>41</v>
      </c>
      <c r="E8435">
        <v>0</v>
      </c>
    </row>
    <row r="8436" spans="1:5" x14ac:dyDescent="0.4">
      <c r="A8436" t="s">
        <v>979</v>
      </c>
      <c r="B8436" t="s">
        <v>980</v>
      </c>
      <c r="C8436">
        <f>INDEX(Categories!C:C,MATCH(D8436,Categories!D:D,0))</f>
        <v>19</v>
      </c>
      <c r="D8436" s="88" t="s">
        <v>48</v>
      </c>
      <c r="E8436">
        <v>271</v>
      </c>
    </row>
    <row r="8437" spans="1:5" x14ac:dyDescent="0.4">
      <c r="A8437" t="s">
        <v>979</v>
      </c>
      <c r="B8437" t="s">
        <v>980</v>
      </c>
      <c r="C8437">
        <f>INDEX(Categories!C:C,MATCH(D8437,Categories!D:D,0))</f>
        <v>26</v>
      </c>
      <c r="D8437" s="88" t="s">
        <v>57</v>
      </c>
      <c r="E8437">
        <v>0</v>
      </c>
    </row>
    <row r="8438" spans="1:5" x14ac:dyDescent="0.4">
      <c r="A8438" t="s">
        <v>979</v>
      </c>
      <c r="B8438" t="s">
        <v>980</v>
      </c>
      <c r="C8438">
        <f>INDEX(Categories!C:C,MATCH(D8438,Categories!D:D,0))</f>
        <v>27</v>
      </c>
      <c r="D8438" s="88" t="s">
        <v>58</v>
      </c>
      <c r="E8438">
        <v>0</v>
      </c>
    </row>
    <row r="8439" spans="1:5" x14ac:dyDescent="0.4">
      <c r="A8439" t="s">
        <v>979</v>
      </c>
      <c r="B8439" t="s">
        <v>980</v>
      </c>
      <c r="C8439">
        <f>INDEX(Categories!C:C,MATCH(D8439,Categories!D:D,0))</f>
        <v>28</v>
      </c>
      <c r="D8439" s="88" t="s">
        <v>59</v>
      </c>
      <c r="E8439">
        <v>0</v>
      </c>
    </row>
    <row r="8440" spans="1:5" x14ac:dyDescent="0.4">
      <c r="A8440" t="s">
        <v>979</v>
      </c>
      <c r="B8440" t="s">
        <v>980</v>
      </c>
      <c r="C8440">
        <f>INDEX(Categories!C:C,MATCH(D8440,Categories!D:D,0))</f>
        <v>29</v>
      </c>
      <c r="D8440" s="88" t="s">
        <v>92</v>
      </c>
      <c r="E8440">
        <v>0</v>
      </c>
    </row>
    <row r="8441" spans="1:5" x14ac:dyDescent="0.4">
      <c r="A8441" t="s">
        <v>981</v>
      </c>
      <c r="B8441" t="s">
        <v>982</v>
      </c>
      <c r="C8441">
        <f>INDEX(Categories!C:C,MATCH(D8441,Categories!D:D,0))</f>
        <v>1</v>
      </c>
      <c r="D8441" s="88" t="s">
        <v>595</v>
      </c>
      <c r="E8441">
        <v>35000</v>
      </c>
    </row>
    <row r="8442" spans="1:5" x14ac:dyDescent="0.4">
      <c r="A8442" t="s">
        <v>981</v>
      </c>
      <c r="B8442" t="s">
        <v>982</v>
      </c>
      <c r="C8442">
        <f>INDEX(Categories!C:C,MATCH(D8442,Categories!D:D,0))</f>
        <v>2</v>
      </c>
      <c r="D8442" s="88" t="s">
        <v>597</v>
      </c>
      <c r="E8442">
        <v>4000</v>
      </c>
    </row>
    <row r="8443" spans="1:5" x14ac:dyDescent="0.4">
      <c r="A8443" t="s">
        <v>981</v>
      </c>
      <c r="B8443" t="s">
        <v>982</v>
      </c>
      <c r="C8443">
        <f>INDEX(Categories!C:C,MATCH(D8443,Categories!D:D,0))</f>
        <v>3</v>
      </c>
      <c r="D8443" s="88" t="s">
        <v>30</v>
      </c>
      <c r="E8443">
        <v>8640</v>
      </c>
    </row>
    <row r="8444" spans="1:5" x14ac:dyDescent="0.4">
      <c r="A8444" t="s">
        <v>981</v>
      </c>
      <c r="B8444" t="s">
        <v>982</v>
      </c>
      <c r="C8444">
        <f>INDEX(Categories!C:C,MATCH(D8444,Categories!D:D,0))</f>
        <v>4</v>
      </c>
      <c r="D8444" s="88" t="s">
        <v>31</v>
      </c>
      <c r="E8444">
        <v>0</v>
      </c>
    </row>
    <row r="8445" spans="1:5" x14ac:dyDescent="0.4">
      <c r="A8445" t="s">
        <v>981</v>
      </c>
      <c r="B8445" t="s">
        <v>982</v>
      </c>
      <c r="C8445">
        <f>INDEX(Categories!C:C,MATCH(D8445,Categories!D:D,0))</f>
        <v>6</v>
      </c>
      <c r="D8445" s="88" t="s">
        <v>34</v>
      </c>
      <c r="E8445">
        <v>0</v>
      </c>
    </row>
    <row r="8446" spans="1:5" x14ac:dyDescent="0.4">
      <c r="A8446" t="s">
        <v>981</v>
      </c>
      <c r="B8446" t="s">
        <v>982</v>
      </c>
      <c r="C8446">
        <f>INDEX(Categories!C:C,MATCH(D8446,Categories!D:D,0))</f>
        <v>7</v>
      </c>
      <c r="D8446" s="88" t="s">
        <v>35</v>
      </c>
      <c r="E8446">
        <v>65000</v>
      </c>
    </row>
    <row r="8447" spans="1:5" x14ac:dyDescent="0.4">
      <c r="A8447" t="s">
        <v>981</v>
      </c>
      <c r="B8447" t="s">
        <v>982</v>
      </c>
      <c r="C8447">
        <f>INDEX(Categories!C:C,MATCH(D8447,Categories!D:D,0))</f>
        <v>10</v>
      </c>
      <c r="D8447" s="88" t="s">
        <v>38</v>
      </c>
      <c r="E8447">
        <v>32000</v>
      </c>
    </row>
    <row r="8448" spans="1:5" x14ac:dyDescent="0.4">
      <c r="A8448" t="s">
        <v>981</v>
      </c>
      <c r="B8448" t="s">
        <v>982</v>
      </c>
      <c r="C8448">
        <f>INDEX(Categories!C:C,MATCH(D8448,Categories!D:D,0))</f>
        <v>15</v>
      </c>
      <c r="D8448" s="88" t="s">
        <v>42</v>
      </c>
      <c r="E8448">
        <v>0</v>
      </c>
    </row>
    <row r="8449" spans="1:5" x14ac:dyDescent="0.4">
      <c r="A8449" t="s">
        <v>981</v>
      </c>
      <c r="B8449" t="s">
        <v>982</v>
      </c>
      <c r="C8449">
        <f>INDEX(Categories!C:C,MATCH(D8449,Categories!D:D,0))</f>
        <v>16</v>
      </c>
      <c r="D8449" s="88" t="s">
        <v>45</v>
      </c>
      <c r="E8449">
        <v>16000</v>
      </c>
    </row>
    <row r="8450" spans="1:5" x14ac:dyDescent="0.4">
      <c r="A8450" t="s">
        <v>981</v>
      </c>
      <c r="B8450" t="s">
        <v>982</v>
      </c>
      <c r="C8450">
        <f>INDEX(Categories!C:C,MATCH(D8450,Categories!D:D,0))</f>
        <v>17</v>
      </c>
      <c r="D8450" s="88" t="s">
        <v>46</v>
      </c>
      <c r="E8450">
        <v>0</v>
      </c>
    </row>
    <row r="8451" spans="1:5" x14ac:dyDescent="0.4">
      <c r="A8451" t="s">
        <v>981</v>
      </c>
      <c r="B8451" t="s">
        <v>982</v>
      </c>
      <c r="C8451">
        <f>INDEX(Categories!C:C,MATCH(D8451,Categories!D:D,0))</f>
        <v>18</v>
      </c>
      <c r="D8451" s="88" t="s">
        <v>47</v>
      </c>
      <c r="E8451">
        <v>0</v>
      </c>
    </row>
    <row r="8452" spans="1:5" x14ac:dyDescent="0.4">
      <c r="A8452" t="s">
        <v>981</v>
      </c>
      <c r="B8452" t="s">
        <v>982</v>
      </c>
      <c r="C8452">
        <f>INDEX(Categories!C:C,MATCH(D8452,Categories!D:D,0))</f>
        <v>20</v>
      </c>
      <c r="D8452" s="88" t="s">
        <v>49</v>
      </c>
      <c r="E8452">
        <v>0</v>
      </c>
    </row>
    <row r="8453" spans="1:5" x14ac:dyDescent="0.4">
      <c r="A8453" t="s">
        <v>981</v>
      </c>
      <c r="B8453" t="s">
        <v>982</v>
      </c>
      <c r="C8453">
        <f>INDEX(Categories!C:C,MATCH(D8453,Categories!D:D,0))</f>
        <v>21</v>
      </c>
      <c r="D8453" s="88" t="s">
        <v>50</v>
      </c>
      <c r="E8453">
        <v>2000</v>
      </c>
    </row>
    <row r="8454" spans="1:5" x14ac:dyDescent="0.4">
      <c r="A8454" t="s">
        <v>981</v>
      </c>
      <c r="B8454" t="s">
        <v>982</v>
      </c>
      <c r="C8454">
        <f>INDEX(Categories!C:C,MATCH(D8454,Categories!D:D,0))</f>
        <v>22</v>
      </c>
      <c r="D8454" s="88" t="s">
        <v>51</v>
      </c>
      <c r="E8454">
        <v>37500</v>
      </c>
    </row>
    <row r="8455" spans="1:5" x14ac:dyDescent="0.4">
      <c r="A8455" t="s">
        <v>981</v>
      </c>
      <c r="B8455" t="s">
        <v>982</v>
      </c>
      <c r="C8455">
        <f>INDEX(Categories!C:C,MATCH(D8455,Categories!D:D,0))</f>
        <v>23</v>
      </c>
      <c r="D8455" s="88" t="s">
        <v>52</v>
      </c>
      <c r="E8455">
        <v>0</v>
      </c>
    </row>
    <row r="8456" spans="1:5" x14ac:dyDescent="0.4">
      <c r="A8456" t="s">
        <v>981</v>
      </c>
      <c r="B8456" t="s">
        <v>982</v>
      </c>
      <c r="C8456">
        <f>INDEX(Categories!C:C,MATCH(D8456,Categories!D:D,0))</f>
        <v>24</v>
      </c>
      <c r="D8456" s="88" t="s">
        <v>53</v>
      </c>
      <c r="E8456">
        <v>0</v>
      </c>
    </row>
    <row r="8457" spans="1:5" x14ac:dyDescent="0.4">
      <c r="A8457" t="s">
        <v>981</v>
      </c>
      <c r="B8457" t="s">
        <v>982</v>
      </c>
      <c r="C8457">
        <f>INDEX(Categories!C:C,MATCH(D8457,Categories!D:D,0))</f>
        <v>25</v>
      </c>
      <c r="D8457" s="88" t="s">
        <v>56</v>
      </c>
      <c r="E8457">
        <v>2500</v>
      </c>
    </row>
    <row r="8458" spans="1:5" x14ac:dyDescent="0.4">
      <c r="A8458" t="s">
        <v>981</v>
      </c>
      <c r="B8458" t="s">
        <v>982</v>
      </c>
      <c r="C8458">
        <f>INDEX(Categories!C:C,MATCH(D8458,Categories!D:D,0))</f>
        <v>5</v>
      </c>
      <c r="D8458" s="88" t="s">
        <v>32</v>
      </c>
      <c r="E8458">
        <v>28000</v>
      </c>
    </row>
    <row r="8459" spans="1:5" x14ac:dyDescent="0.4">
      <c r="A8459" t="s">
        <v>981</v>
      </c>
      <c r="B8459" t="s">
        <v>982</v>
      </c>
      <c r="C8459">
        <f>INDEX(Categories!C:C,MATCH(D8459,Categories!D:D,0))</f>
        <v>8</v>
      </c>
      <c r="D8459" s="88" t="s">
        <v>36</v>
      </c>
      <c r="E8459">
        <v>0</v>
      </c>
    </row>
    <row r="8460" spans="1:5" x14ac:dyDescent="0.4">
      <c r="A8460" t="s">
        <v>981</v>
      </c>
      <c r="B8460" t="s">
        <v>982</v>
      </c>
      <c r="C8460">
        <f>INDEX(Categories!C:C,MATCH(D8460,Categories!D:D,0))</f>
        <v>9</v>
      </c>
      <c r="D8460" s="88" t="s">
        <v>37</v>
      </c>
      <c r="E8460">
        <v>0</v>
      </c>
    </row>
    <row r="8461" spans="1:5" x14ac:dyDescent="0.4">
      <c r="A8461" t="s">
        <v>981</v>
      </c>
      <c r="B8461" t="s">
        <v>982</v>
      </c>
      <c r="C8461">
        <f>INDEX(Categories!C:C,MATCH(D8461,Categories!D:D,0))</f>
        <v>11</v>
      </c>
      <c r="D8461" s="88" t="s">
        <v>601</v>
      </c>
      <c r="E8461">
        <v>60000</v>
      </c>
    </row>
    <row r="8462" spans="1:5" x14ac:dyDescent="0.4">
      <c r="A8462" t="s">
        <v>981</v>
      </c>
      <c r="B8462" t="s">
        <v>982</v>
      </c>
      <c r="C8462">
        <f>INDEX(Categories!C:C,MATCH(D8462,Categories!D:D,0))</f>
        <v>12</v>
      </c>
      <c r="D8462" s="88" t="s">
        <v>602</v>
      </c>
      <c r="E8462">
        <v>10000</v>
      </c>
    </row>
    <row r="8463" spans="1:5" x14ac:dyDescent="0.4">
      <c r="A8463" t="s">
        <v>981</v>
      </c>
      <c r="B8463" t="s">
        <v>982</v>
      </c>
      <c r="C8463">
        <f>INDEX(Categories!C:C,MATCH(D8463,Categories!D:D,0))</f>
        <v>13</v>
      </c>
      <c r="D8463" s="88" t="s">
        <v>604</v>
      </c>
      <c r="E8463">
        <v>0</v>
      </c>
    </row>
    <row r="8464" spans="1:5" x14ac:dyDescent="0.4">
      <c r="A8464" t="s">
        <v>981</v>
      </c>
      <c r="B8464" t="s">
        <v>982</v>
      </c>
      <c r="C8464">
        <f>INDEX(Categories!C:C,MATCH(D8464,Categories!D:D,0))</f>
        <v>14</v>
      </c>
      <c r="D8464" s="88" t="s">
        <v>41</v>
      </c>
      <c r="E8464">
        <v>0</v>
      </c>
    </row>
    <row r="8465" spans="1:5" x14ac:dyDescent="0.4">
      <c r="A8465" t="s">
        <v>981</v>
      </c>
      <c r="B8465" t="s">
        <v>982</v>
      </c>
      <c r="C8465">
        <f>INDEX(Categories!C:C,MATCH(D8465,Categories!D:D,0))</f>
        <v>19</v>
      </c>
      <c r="D8465" s="88" t="s">
        <v>48</v>
      </c>
      <c r="E8465">
        <v>0</v>
      </c>
    </row>
    <row r="8466" spans="1:5" x14ac:dyDescent="0.4">
      <c r="A8466" t="s">
        <v>981</v>
      </c>
      <c r="B8466" t="s">
        <v>982</v>
      </c>
      <c r="C8466">
        <f>INDEX(Categories!C:C,MATCH(D8466,Categories!D:D,0))</f>
        <v>26</v>
      </c>
      <c r="D8466" s="88" t="s">
        <v>57</v>
      </c>
      <c r="E8466">
        <v>0</v>
      </c>
    </row>
    <row r="8467" spans="1:5" x14ac:dyDescent="0.4">
      <c r="A8467" t="s">
        <v>981</v>
      </c>
      <c r="B8467" t="s">
        <v>982</v>
      </c>
      <c r="C8467">
        <f>INDEX(Categories!C:C,MATCH(D8467,Categories!D:D,0))</f>
        <v>27</v>
      </c>
      <c r="D8467" s="88" t="s">
        <v>58</v>
      </c>
      <c r="E8467">
        <v>0</v>
      </c>
    </row>
    <row r="8468" spans="1:5" x14ac:dyDescent="0.4">
      <c r="A8468" t="s">
        <v>981</v>
      </c>
      <c r="B8468" t="s">
        <v>982</v>
      </c>
      <c r="C8468">
        <f>INDEX(Categories!C:C,MATCH(D8468,Categories!D:D,0))</f>
        <v>28</v>
      </c>
      <c r="D8468" s="88" t="s">
        <v>59</v>
      </c>
      <c r="E8468">
        <v>0</v>
      </c>
    </row>
    <row r="8469" spans="1:5" x14ac:dyDescent="0.4">
      <c r="A8469" t="s">
        <v>981</v>
      </c>
      <c r="B8469" t="s">
        <v>982</v>
      </c>
      <c r="C8469">
        <f>INDEX(Categories!C:C,MATCH(D8469,Categories!D:D,0))</f>
        <v>29</v>
      </c>
      <c r="D8469" s="88" t="s">
        <v>92</v>
      </c>
      <c r="E8469">
        <v>0</v>
      </c>
    </row>
    <row r="8470" spans="1:5" x14ac:dyDescent="0.4">
      <c r="A8470" t="s">
        <v>492</v>
      </c>
      <c r="B8470" t="s">
        <v>491</v>
      </c>
      <c r="C8470">
        <f>INDEX(Categories!C:C,MATCH(D8470,Categories!D:D,0))</f>
        <v>1</v>
      </c>
      <c r="D8470" s="88" t="s">
        <v>595</v>
      </c>
      <c r="E8470">
        <v>503327</v>
      </c>
    </row>
    <row r="8471" spans="1:5" x14ac:dyDescent="0.4">
      <c r="A8471" t="s">
        <v>492</v>
      </c>
      <c r="B8471" t="s">
        <v>491</v>
      </c>
      <c r="C8471">
        <f>INDEX(Categories!C:C,MATCH(D8471,Categories!D:D,0))</f>
        <v>2</v>
      </c>
      <c r="D8471" s="88" t="s">
        <v>597</v>
      </c>
      <c r="E8471">
        <v>1459</v>
      </c>
    </row>
    <row r="8472" spans="1:5" x14ac:dyDescent="0.4">
      <c r="A8472" t="s">
        <v>492</v>
      </c>
      <c r="B8472" t="s">
        <v>491</v>
      </c>
      <c r="C8472">
        <f>INDEX(Categories!C:C,MATCH(D8472,Categories!D:D,0))</f>
        <v>3</v>
      </c>
      <c r="D8472" s="88" t="s">
        <v>30</v>
      </c>
      <c r="E8472">
        <v>0</v>
      </c>
    </row>
    <row r="8473" spans="1:5" x14ac:dyDescent="0.4">
      <c r="A8473" t="s">
        <v>492</v>
      </c>
      <c r="B8473" t="s">
        <v>491</v>
      </c>
      <c r="C8473">
        <f>INDEX(Categories!C:C,MATCH(D8473,Categories!D:D,0))</f>
        <v>4</v>
      </c>
      <c r="D8473" s="88" t="s">
        <v>31</v>
      </c>
      <c r="E8473">
        <v>0</v>
      </c>
    </row>
    <row r="8474" spans="1:5" x14ac:dyDescent="0.4">
      <c r="A8474" t="s">
        <v>492</v>
      </c>
      <c r="B8474" t="s">
        <v>491</v>
      </c>
      <c r="C8474">
        <f>INDEX(Categories!C:C,MATCH(D8474,Categories!D:D,0))</f>
        <v>6</v>
      </c>
      <c r="D8474" s="88" t="s">
        <v>34</v>
      </c>
      <c r="E8474">
        <v>0</v>
      </c>
    </row>
    <row r="8475" spans="1:5" x14ac:dyDescent="0.4">
      <c r="A8475" t="s">
        <v>492</v>
      </c>
      <c r="B8475" t="s">
        <v>491</v>
      </c>
      <c r="C8475">
        <f>INDEX(Categories!C:C,MATCH(D8475,Categories!D:D,0))</f>
        <v>7</v>
      </c>
      <c r="D8475" s="88" t="s">
        <v>35</v>
      </c>
      <c r="E8475">
        <v>20422</v>
      </c>
    </row>
    <row r="8476" spans="1:5" x14ac:dyDescent="0.4">
      <c r="A8476" t="s">
        <v>492</v>
      </c>
      <c r="B8476" t="s">
        <v>491</v>
      </c>
      <c r="C8476">
        <f>INDEX(Categories!C:C,MATCH(D8476,Categories!D:D,0))</f>
        <v>10</v>
      </c>
      <c r="D8476" s="88" t="s">
        <v>38</v>
      </c>
      <c r="E8476">
        <v>426092</v>
      </c>
    </row>
    <row r="8477" spans="1:5" x14ac:dyDescent="0.4">
      <c r="A8477" t="s">
        <v>492</v>
      </c>
      <c r="B8477" t="s">
        <v>491</v>
      </c>
      <c r="C8477">
        <f>INDEX(Categories!C:C,MATCH(D8477,Categories!D:D,0))</f>
        <v>15</v>
      </c>
      <c r="D8477" s="88" t="s">
        <v>42</v>
      </c>
      <c r="E8477">
        <v>0</v>
      </c>
    </row>
    <row r="8478" spans="1:5" x14ac:dyDescent="0.4">
      <c r="A8478" t="s">
        <v>492</v>
      </c>
      <c r="B8478" t="s">
        <v>491</v>
      </c>
      <c r="C8478">
        <f>INDEX(Categories!C:C,MATCH(D8478,Categories!D:D,0))</f>
        <v>16</v>
      </c>
      <c r="D8478" s="88" t="s">
        <v>45</v>
      </c>
      <c r="E8478">
        <v>0</v>
      </c>
    </row>
    <row r="8479" spans="1:5" x14ac:dyDescent="0.4">
      <c r="A8479" t="s">
        <v>492</v>
      </c>
      <c r="B8479" t="s">
        <v>491</v>
      </c>
      <c r="C8479">
        <f>INDEX(Categories!C:C,MATCH(D8479,Categories!D:D,0))</f>
        <v>17</v>
      </c>
      <c r="D8479" s="88" t="s">
        <v>46</v>
      </c>
      <c r="E8479">
        <v>0</v>
      </c>
    </row>
    <row r="8480" spans="1:5" x14ac:dyDescent="0.4">
      <c r="A8480" t="s">
        <v>492</v>
      </c>
      <c r="B8480" t="s">
        <v>491</v>
      </c>
      <c r="C8480">
        <f>INDEX(Categories!C:C,MATCH(D8480,Categories!D:D,0))</f>
        <v>18</v>
      </c>
      <c r="D8480" s="88" t="s">
        <v>47</v>
      </c>
      <c r="E8480">
        <v>0</v>
      </c>
    </row>
    <row r="8481" spans="1:5" x14ac:dyDescent="0.4">
      <c r="A8481" t="s">
        <v>492</v>
      </c>
      <c r="B8481" t="s">
        <v>491</v>
      </c>
      <c r="C8481">
        <f>INDEX(Categories!C:C,MATCH(D8481,Categories!D:D,0))</f>
        <v>20</v>
      </c>
      <c r="D8481" s="88" t="s">
        <v>49</v>
      </c>
      <c r="E8481">
        <v>0</v>
      </c>
    </row>
    <row r="8482" spans="1:5" x14ac:dyDescent="0.4">
      <c r="A8482" t="s">
        <v>492</v>
      </c>
      <c r="B8482" t="s">
        <v>491</v>
      </c>
      <c r="C8482">
        <f>INDEX(Categories!C:C,MATCH(D8482,Categories!D:D,0))</f>
        <v>21</v>
      </c>
      <c r="D8482" s="88" t="s">
        <v>50</v>
      </c>
      <c r="E8482">
        <v>0</v>
      </c>
    </row>
    <row r="8483" spans="1:5" x14ac:dyDescent="0.4">
      <c r="A8483" t="s">
        <v>492</v>
      </c>
      <c r="B8483" t="s">
        <v>491</v>
      </c>
      <c r="C8483">
        <f>INDEX(Categories!C:C,MATCH(D8483,Categories!D:D,0))</f>
        <v>22</v>
      </c>
      <c r="D8483" s="88" t="s">
        <v>51</v>
      </c>
      <c r="E8483">
        <v>0</v>
      </c>
    </row>
    <row r="8484" spans="1:5" x14ac:dyDescent="0.4">
      <c r="A8484" t="s">
        <v>492</v>
      </c>
      <c r="B8484" t="s">
        <v>491</v>
      </c>
      <c r="C8484">
        <f>INDEX(Categories!C:C,MATCH(D8484,Categories!D:D,0))</f>
        <v>23</v>
      </c>
      <c r="D8484" s="88" t="s">
        <v>52</v>
      </c>
      <c r="E8484">
        <v>0</v>
      </c>
    </row>
    <row r="8485" spans="1:5" x14ac:dyDescent="0.4">
      <c r="A8485" t="s">
        <v>492</v>
      </c>
      <c r="B8485" t="s">
        <v>491</v>
      </c>
      <c r="C8485">
        <f>INDEX(Categories!C:C,MATCH(D8485,Categories!D:D,0))</f>
        <v>24</v>
      </c>
      <c r="D8485" s="88" t="s">
        <v>53</v>
      </c>
      <c r="E8485">
        <v>60</v>
      </c>
    </row>
    <row r="8486" spans="1:5" x14ac:dyDescent="0.4">
      <c r="A8486" t="s">
        <v>492</v>
      </c>
      <c r="B8486" t="s">
        <v>491</v>
      </c>
      <c r="C8486">
        <f>INDEX(Categories!C:C,MATCH(D8486,Categories!D:D,0))</f>
        <v>25</v>
      </c>
      <c r="D8486" s="88" t="s">
        <v>56</v>
      </c>
      <c r="E8486">
        <v>1500</v>
      </c>
    </row>
    <row r="8487" spans="1:5" x14ac:dyDescent="0.4">
      <c r="A8487" t="s">
        <v>492</v>
      </c>
      <c r="B8487" t="s">
        <v>491</v>
      </c>
      <c r="C8487">
        <f>INDEX(Categories!C:C,MATCH(D8487,Categories!D:D,0))</f>
        <v>5</v>
      </c>
      <c r="D8487" s="88" t="s">
        <v>32</v>
      </c>
      <c r="E8487">
        <v>33400</v>
      </c>
    </row>
    <row r="8488" spans="1:5" x14ac:dyDescent="0.4">
      <c r="A8488" t="s">
        <v>492</v>
      </c>
      <c r="B8488" t="s">
        <v>491</v>
      </c>
      <c r="C8488">
        <f>INDEX(Categories!C:C,MATCH(D8488,Categories!D:D,0))</f>
        <v>8</v>
      </c>
      <c r="D8488" s="88" t="s">
        <v>36</v>
      </c>
      <c r="E8488">
        <v>0</v>
      </c>
    </row>
    <row r="8489" spans="1:5" x14ac:dyDescent="0.4">
      <c r="A8489" t="s">
        <v>492</v>
      </c>
      <c r="B8489" t="s">
        <v>491</v>
      </c>
      <c r="C8489">
        <f>INDEX(Categories!C:C,MATCH(D8489,Categories!D:D,0))</f>
        <v>9</v>
      </c>
      <c r="D8489" s="88" t="s">
        <v>37</v>
      </c>
      <c r="E8489">
        <v>0</v>
      </c>
    </row>
    <row r="8490" spans="1:5" x14ac:dyDescent="0.4">
      <c r="A8490" t="s">
        <v>492</v>
      </c>
      <c r="B8490" t="s">
        <v>491</v>
      </c>
      <c r="C8490">
        <f>INDEX(Categories!C:C,MATCH(D8490,Categories!D:D,0))</f>
        <v>11</v>
      </c>
      <c r="D8490" s="88" t="s">
        <v>601</v>
      </c>
      <c r="E8490">
        <v>17748</v>
      </c>
    </row>
    <row r="8491" spans="1:5" x14ac:dyDescent="0.4">
      <c r="A8491" t="s">
        <v>492</v>
      </c>
      <c r="B8491" t="s">
        <v>491</v>
      </c>
      <c r="C8491">
        <f>INDEX(Categories!C:C,MATCH(D8491,Categories!D:D,0))</f>
        <v>12</v>
      </c>
      <c r="D8491" s="88" t="s">
        <v>602</v>
      </c>
      <c r="E8491">
        <v>0</v>
      </c>
    </row>
    <row r="8492" spans="1:5" x14ac:dyDescent="0.4">
      <c r="A8492" t="s">
        <v>492</v>
      </c>
      <c r="B8492" t="s">
        <v>491</v>
      </c>
      <c r="C8492">
        <f>INDEX(Categories!C:C,MATCH(D8492,Categories!D:D,0))</f>
        <v>13</v>
      </c>
      <c r="D8492" s="88" t="s">
        <v>604</v>
      </c>
      <c r="E8492">
        <v>4566</v>
      </c>
    </row>
    <row r="8493" spans="1:5" x14ac:dyDescent="0.4">
      <c r="A8493" t="s">
        <v>492</v>
      </c>
      <c r="B8493" t="s">
        <v>491</v>
      </c>
      <c r="C8493">
        <f>INDEX(Categories!C:C,MATCH(D8493,Categories!D:D,0))</f>
        <v>14</v>
      </c>
      <c r="D8493" s="88" t="s">
        <v>41</v>
      </c>
      <c r="E8493">
        <v>0</v>
      </c>
    </row>
    <row r="8494" spans="1:5" x14ac:dyDescent="0.4">
      <c r="A8494" t="s">
        <v>492</v>
      </c>
      <c r="B8494" t="s">
        <v>491</v>
      </c>
      <c r="C8494">
        <f>INDEX(Categories!C:C,MATCH(D8494,Categories!D:D,0))</f>
        <v>19</v>
      </c>
      <c r="D8494" s="88" t="s">
        <v>48</v>
      </c>
      <c r="E8494">
        <v>300</v>
      </c>
    </row>
    <row r="8495" spans="1:5" x14ac:dyDescent="0.4">
      <c r="A8495" t="s">
        <v>492</v>
      </c>
      <c r="B8495" t="s">
        <v>491</v>
      </c>
      <c r="C8495">
        <f>INDEX(Categories!C:C,MATCH(D8495,Categories!D:D,0))</f>
        <v>26</v>
      </c>
      <c r="D8495" s="88" t="s">
        <v>57</v>
      </c>
      <c r="E8495">
        <v>0</v>
      </c>
    </row>
    <row r="8496" spans="1:5" x14ac:dyDescent="0.4">
      <c r="A8496" t="s">
        <v>492</v>
      </c>
      <c r="B8496" t="s">
        <v>491</v>
      </c>
      <c r="C8496">
        <f>INDEX(Categories!C:C,MATCH(D8496,Categories!D:D,0))</f>
        <v>27</v>
      </c>
      <c r="D8496" s="88" t="s">
        <v>58</v>
      </c>
      <c r="E8496">
        <v>0</v>
      </c>
    </row>
    <row r="8497" spans="1:5" x14ac:dyDescent="0.4">
      <c r="A8497" t="s">
        <v>492</v>
      </c>
      <c r="B8497" t="s">
        <v>491</v>
      </c>
      <c r="C8497">
        <f>INDEX(Categories!C:C,MATCH(D8497,Categories!D:D,0))</f>
        <v>28</v>
      </c>
      <c r="D8497" s="88" t="s">
        <v>59</v>
      </c>
      <c r="E8497">
        <v>0</v>
      </c>
    </row>
    <row r="8498" spans="1:5" x14ac:dyDescent="0.4">
      <c r="A8498" t="s">
        <v>492</v>
      </c>
      <c r="B8498" t="s">
        <v>491</v>
      </c>
      <c r="C8498">
        <f>INDEX(Categories!C:C,MATCH(D8498,Categories!D:D,0))</f>
        <v>29</v>
      </c>
      <c r="D8498" s="88" t="s">
        <v>92</v>
      </c>
      <c r="E8498">
        <v>34193</v>
      </c>
    </row>
    <row r="8499" spans="1:5" x14ac:dyDescent="0.4">
      <c r="A8499" t="s">
        <v>983</v>
      </c>
      <c r="B8499" t="s">
        <v>984</v>
      </c>
      <c r="C8499">
        <f>INDEX(Categories!C:C,MATCH(D8499,Categories!D:D,0))</f>
        <v>1</v>
      </c>
      <c r="D8499" s="88" t="s">
        <v>595</v>
      </c>
      <c r="E8499">
        <v>0</v>
      </c>
    </row>
    <row r="8500" spans="1:5" x14ac:dyDescent="0.4">
      <c r="A8500" t="s">
        <v>983</v>
      </c>
      <c r="B8500" t="s">
        <v>984</v>
      </c>
      <c r="C8500">
        <f>INDEX(Categories!C:C,MATCH(D8500,Categories!D:D,0))</f>
        <v>2</v>
      </c>
      <c r="D8500" s="88" t="s">
        <v>597</v>
      </c>
      <c r="E8500">
        <v>0</v>
      </c>
    </row>
    <row r="8501" spans="1:5" x14ac:dyDescent="0.4">
      <c r="A8501" t="s">
        <v>983</v>
      </c>
      <c r="B8501" t="s">
        <v>984</v>
      </c>
      <c r="C8501">
        <f>INDEX(Categories!C:C,MATCH(D8501,Categories!D:D,0))</f>
        <v>3</v>
      </c>
      <c r="D8501" s="88" t="s">
        <v>30</v>
      </c>
      <c r="E8501">
        <v>0</v>
      </c>
    </row>
    <row r="8502" spans="1:5" x14ac:dyDescent="0.4">
      <c r="A8502" t="s">
        <v>983</v>
      </c>
      <c r="B8502" t="s">
        <v>984</v>
      </c>
      <c r="C8502">
        <f>INDEX(Categories!C:C,MATCH(D8502,Categories!D:D,0))</f>
        <v>4</v>
      </c>
      <c r="D8502" s="88" t="s">
        <v>31</v>
      </c>
      <c r="E8502">
        <v>0</v>
      </c>
    </row>
    <row r="8503" spans="1:5" x14ac:dyDescent="0.4">
      <c r="A8503" t="s">
        <v>983</v>
      </c>
      <c r="B8503" t="s">
        <v>984</v>
      </c>
      <c r="C8503">
        <f>INDEX(Categories!C:C,MATCH(D8503,Categories!D:D,0))</f>
        <v>6</v>
      </c>
      <c r="D8503" s="88" t="s">
        <v>34</v>
      </c>
      <c r="E8503">
        <v>0</v>
      </c>
    </row>
    <row r="8504" spans="1:5" x14ac:dyDescent="0.4">
      <c r="A8504" t="s">
        <v>983</v>
      </c>
      <c r="B8504" t="s">
        <v>984</v>
      </c>
      <c r="C8504">
        <f>INDEX(Categories!C:C,MATCH(D8504,Categories!D:D,0))</f>
        <v>7</v>
      </c>
      <c r="D8504" s="88" t="s">
        <v>35</v>
      </c>
      <c r="E8504">
        <v>0</v>
      </c>
    </row>
    <row r="8505" spans="1:5" x14ac:dyDescent="0.4">
      <c r="A8505" t="s">
        <v>983</v>
      </c>
      <c r="B8505" t="s">
        <v>984</v>
      </c>
      <c r="C8505">
        <f>INDEX(Categories!C:C,MATCH(D8505,Categories!D:D,0))</f>
        <v>10</v>
      </c>
      <c r="D8505" s="88" t="s">
        <v>38</v>
      </c>
      <c r="E8505">
        <v>0</v>
      </c>
    </row>
    <row r="8506" spans="1:5" x14ac:dyDescent="0.4">
      <c r="A8506" t="s">
        <v>983</v>
      </c>
      <c r="B8506" t="s">
        <v>984</v>
      </c>
      <c r="C8506">
        <f>INDEX(Categories!C:C,MATCH(D8506,Categories!D:D,0))</f>
        <v>15</v>
      </c>
      <c r="D8506" s="88" t="s">
        <v>42</v>
      </c>
      <c r="E8506">
        <v>0</v>
      </c>
    </row>
    <row r="8507" spans="1:5" x14ac:dyDescent="0.4">
      <c r="A8507" t="s">
        <v>983</v>
      </c>
      <c r="B8507" t="s">
        <v>984</v>
      </c>
      <c r="C8507">
        <f>INDEX(Categories!C:C,MATCH(D8507,Categories!D:D,0))</f>
        <v>16</v>
      </c>
      <c r="D8507" s="88" t="s">
        <v>45</v>
      </c>
      <c r="E8507">
        <v>0</v>
      </c>
    </row>
    <row r="8508" spans="1:5" x14ac:dyDescent="0.4">
      <c r="A8508" t="s">
        <v>983</v>
      </c>
      <c r="B8508" t="s">
        <v>984</v>
      </c>
      <c r="C8508">
        <f>INDEX(Categories!C:C,MATCH(D8508,Categories!D:D,0))</f>
        <v>17</v>
      </c>
      <c r="D8508" s="88" t="s">
        <v>46</v>
      </c>
      <c r="E8508">
        <v>0</v>
      </c>
    </row>
    <row r="8509" spans="1:5" x14ac:dyDescent="0.4">
      <c r="A8509" t="s">
        <v>983</v>
      </c>
      <c r="B8509" t="s">
        <v>984</v>
      </c>
      <c r="C8509">
        <f>INDEX(Categories!C:C,MATCH(D8509,Categories!D:D,0))</f>
        <v>18</v>
      </c>
      <c r="D8509" s="88" t="s">
        <v>47</v>
      </c>
      <c r="E8509">
        <v>0</v>
      </c>
    </row>
    <row r="8510" spans="1:5" x14ac:dyDescent="0.4">
      <c r="A8510" t="s">
        <v>983</v>
      </c>
      <c r="B8510" t="s">
        <v>984</v>
      </c>
      <c r="C8510">
        <f>INDEX(Categories!C:C,MATCH(D8510,Categories!D:D,0))</f>
        <v>20</v>
      </c>
      <c r="D8510" s="88" t="s">
        <v>49</v>
      </c>
      <c r="E8510">
        <v>0</v>
      </c>
    </row>
    <row r="8511" spans="1:5" x14ac:dyDescent="0.4">
      <c r="A8511" t="s">
        <v>983</v>
      </c>
      <c r="B8511" t="s">
        <v>984</v>
      </c>
      <c r="C8511">
        <f>INDEX(Categories!C:C,MATCH(D8511,Categories!D:D,0))</f>
        <v>21</v>
      </c>
      <c r="D8511" s="88" t="s">
        <v>50</v>
      </c>
      <c r="E8511">
        <v>0</v>
      </c>
    </row>
    <row r="8512" spans="1:5" x14ac:dyDescent="0.4">
      <c r="A8512" t="s">
        <v>983</v>
      </c>
      <c r="B8512" t="s">
        <v>984</v>
      </c>
      <c r="C8512">
        <f>INDEX(Categories!C:C,MATCH(D8512,Categories!D:D,0))</f>
        <v>22</v>
      </c>
      <c r="D8512" s="88" t="s">
        <v>51</v>
      </c>
      <c r="E8512">
        <v>0</v>
      </c>
    </row>
    <row r="8513" spans="1:5" x14ac:dyDescent="0.4">
      <c r="A8513" t="s">
        <v>983</v>
      </c>
      <c r="B8513" t="s">
        <v>984</v>
      </c>
      <c r="C8513">
        <f>INDEX(Categories!C:C,MATCH(D8513,Categories!D:D,0))</f>
        <v>23</v>
      </c>
      <c r="D8513" s="88" t="s">
        <v>52</v>
      </c>
      <c r="E8513">
        <v>0</v>
      </c>
    </row>
    <row r="8514" spans="1:5" x14ac:dyDescent="0.4">
      <c r="A8514" t="s">
        <v>983</v>
      </c>
      <c r="B8514" t="s">
        <v>984</v>
      </c>
      <c r="C8514">
        <f>INDEX(Categories!C:C,MATCH(D8514,Categories!D:D,0))</f>
        <v>24</v>
      </c>
      <c r="D8514" s="88" t="s">
        <v>53</v>
      </c>
      <c r="E8514">
        <v>0</v>
      </c>
    </row>
    <row r="8515" spans="1:5" x14ac:dyDescent="0.4">
      <c r="A8515" t="s">
        <v>983</v>
      </c>
      <c r="B8515" t="s">
        <v>984</v>
      </c>
      <c r="C8515">
        <f>INDEX(Categories!C:C,MATCH(D8515,Categories!D:D,0))</f>
        <v>25</v>
      </c>
      <c r="D8515" s="88" t="s">
        <v>56</v>
      </c>
      <c r="E8515">
        <v>0</v>
      </c>
    </row>
    <row r="8516" spans="1:5" x14ac:dyDescent="0.4">
      <c r="A8516" t="s">
        <v>983</v>
      </c>
      <c r="B8516" t="s">
        <v>984</v>
      </c>
      <c r="C8516">
        <f>INDEX(Categories!C:C,MATCH(D8516,Categories!D:D,0))</f>
        <v>5</v>
      </c>
      <c r="D8516" s="88" t="s">
        <v>32</v>
      </c>
      <c r="E8516">
        <v>0</v>
      </c>
    </row>
    <row r="8517" spans="1:5" x14ac:dyDescent="0.4">
      <c r="A8517" t="s">
        <v>983</v>
      </c>
      <c r="B8517" t="s">
        <v>984</v>
      </c>
      <c r="C8517">
        <f>INDEX(Categories!C:C,MATCH(D8517,Categories!D:D,0))</f>
        <v>8</v>
      </c>
      <c r="D8517" s="88" t="s">
        <v>36</v>
      </c>
      <c r="E8517">
        <v>0</v>
      </c>
    </row>
    <row r="8518" spans="1:5" x14ac:dyDescent="0.4">
      <c r="A8518" t="s">
        <v>983</v>
      </c>
      <c r="B8518" t="s">
        <v>984</v>
      </c>
      <c r="C8518">
        <f>INDEX(Categories!C:C,MATCH(D8518,Categories!D:D,0))</f>
        <v>9</v>
      </c>
      <c r="D8518" s="88" t="s">
        <v>37</v>
      </c>
      <c r="E8518">
        <v>0</v>
      </c>
    </row>
    <row r="8519" spans="1:5" x14ac:dyDescent="0.4">
      <c r="A8519" t="s">
        <v>983</v>
      </c>
      <c r="B8519" t="s">
        <v>984</v>
      </c>
      <c r="C8519">
        <f>INDEX(Categories!C:C,MATCH(D8519,Categories!D:D,0))</f>
        <v>11</v>
      </c>
      <c r="D8519" s="88" t="s">
        <v>601</v>
      </c>
      <c r="E8519">
        <v>0</v>
      </c>
    </row>
    <row r="8520" spans="1:5" x14ac:dyDescent="0.4">
      <c r="A8520" t="s">
        <v>983</v>
      </c>
      <c r="B8520" t="s">
        <v>984</v>
      </c>
      <c r="C8520">
        <f>INDEX(Categories!C:C,MATCH(D8520,Categories!D:D,0))</f>
        <v>12</v>
      </c>
      <c r="D8520" s="88" t="s">
        <v>602</v>
      </c>
      <c r="E8520">
        <v>0</v>
      </c>
    </row>
    <row r="8521" spans="1:5" x14ac:dyDescent="0.4">
      <c r="A8521" t="s">
        <v>983</v>
      </c>
      <c r="B8521" t="s">
        <v>984</v>
      </c>
      <c r="C8521">
        <f>INDEX(Categories!C:C,MATCH(D8521,Categories!D:D,0))</f>
        <v>13</v>
      </c>
      <c r="D8521" s="88" t="s">
        <v>604</v>
      </c>
      <c r="E8521">
        <v>0</v>
      </c>
    </row>
    <row r="8522" spans="1:5" x14ac:dyDescent="0.4">
      <c r="A8522" t="s">
        <v>983</v>
      </c>
      <c r="B8522" t="s">
        <v>984</v>
      </c>
      <c r="C8522">
        <f>INDEX(Categories!C:C,MATCH(D8522,Categories!D:D,0))</f>
        <v>14</v>
      </c>
      <c r="D8522" s="88" t="s">
        <v>41</v>
      </c>
      <c r="E8522">
        <v>0</v>
      </c>
    </row>
    <row r="8523" spans="1:5" x14ac:dyDescent="0.4">
      <c r="A8523" t="s">
        <v>983</v>
      </c>
      <c r="B8523" t="s">
        <v>984</v>
      </c>
      <c r="C8523">
        <f>INDEX(Categories!C:C,MATCH(D8523,Categories!D:D,0))</f>
        <v>19</v>
      </c>
      <c r="D8523" s="88" t="s">
        <v>48</v>
      </c>
      <c r="E8523">
        <v>0</v>
      </c>
    </row>
    <row r="8524" spans="1:5" x14ac:dyDescent="0.4">
      <c r="A8524" t="s">
        <v>983</v>
      </c>
      <c r="B8524" t="s">
        <v>984</v>
      </c>
      <c r="C8524">
        <f>INDEX(Categories!C:C,MATCH(D8524,Categories!D:D,0))</f>
        <v>26</v>
      </c>
      <c r="D8524" s="88" t="s">
        <v>57</v>
      </c>
      <c r="E8524">
        <v>0</v>
      </c>
    </row>
    <row r="8525" spans="1:5" x14ac:dyDescent="0.4">
      <c r="A8525" t="s">
        <v>983</v>
      </c>
      <c r="B8525" t="s">
        <v>984</v>
      </c>
      <c r="C8525">
        <f>INDEX(Categories!C:C,MATCH(D8525,Categories!D:D,0))</f>
        <v>27</v>
      </c>
      <c r="D8525" s="88" t="s">
        <v>58</v>
      </c>
      <c r="E8525">
        <v>0</v>
      </c>
    </row>
    <row r="8526" spans="1:5" x14ac:dyDescent="0.4">
      <c r="A8526" t="s">
        <v>983</v>
      </c>
      <c r="B8526" t="s">
        <v>984</v>
      </c>
      <c r="C8526">
        <f>INDEX(Categories!C:C,MATCH(D8526,Categories!D:D,0))</f>
        <v>28</v>
      </c>
      <c r="D8526" s="88" t="s">
        <v>59</v>
      </c>
      <c r="E8526">
        <v>0</v>
      </c>
    </row>
    <row r="8527" spans="1:5" x14ac:dyDescent="0.4">
      <c r="A8527" t="s">
        <v>983</v>
      </c>
      <c r="B8527" t="s">
        <v>984</v>
      </c>
      <c r="C8527">
        <f>INDEX(Categories!C:C,MATCH(D8527,Categories!D:D,0))</f>
        <v>29</v>
      </c>
      <c r="D8527" s="88" t="s">
        <v>92</v>
      </c>
      <c r="E8527">
        <v>0</v>
      </c>
    </row>
    <row r="8528" spans="1:5" x14ac:dyDescent="0.4">
      <c r="A8528" t="s">
        <v>985</v>
      </c>
      <c r="B8528" t="s">
        <v>986</v>
      </c>
      <c r="C8528">
        <f>INDEX(Categories!C:C,MATCH(D8528,Categories!D:D,0))</f>
        <v>1</v>
      </c>
      <c r="D8528" s="88" t="s">
        <v>595</v>
      </c>
      <c r="E8528">
        <v>9095</v>
      </c>
    </row>
    <row r="8529" spans="1:5" x14ac:dyDescent="0.4">
      <c r="A8529" t="s">
        <v>985</v>
      </c>
      <c r="B8529" t="s">
        <v>986</v>
      </c>
      <c r="C8529">
        <f>INDEX(Categories!C:C,MATCH(D8529,Categories!D:D,0))</f>
        <v>2</v>
      </c>
      <c r="D8529" s="88" t="s">
        <v>597</v>
      </c>
      <c r="E8529">
        <v>66</v>
      </c>
    </row>
    <row r="8530" spans="1:5" x14ac:dyDescent="0.4">
      <c r="A8530" t="s">
        <v>985</v>
      </c>
      <c r="B8530" t="s">
        <v>986</v>
      </c>
      <c r="C8530">
        <f>INDEX(Categories!C:C,MATCH(D8530,Categories!D:D,0))</f>
        <v>3</v>
      </c>
      <c r="D8530" s="88" t="s">
        <v>30</v>
      </c>
      <c r="E8530">
        <v>0</v>
      </c>
    </row>
    <row r="8531" spans="1:5" x14ac:dyDescent="0.4">
      <c r="A8531" t="s">
        <v>985</v>
      </c>
      <c r="B8531" t="s">
        <v>986</v>
      </c>
      <c r="C8531">
        <f>INDEX(Categories!C:C,MATCH(D8531,Categories!D:D,0))</f>
        <v>4</v>
      </c>
      <c r="D8531" s="88" t="s">
        <v>31</v>
      </c>
      <c r="E8531">
        <v>1182</v>
      </c>
    </row>
    <row r="8532" spans="1:5" x14ac:dyDescent="0.4">
      <c r="A8532" t="s">
        <v>985</v>
      </c>
      <c r="B8532" t="s">
        <v>986</v>
      </c>
      <c r="C8532">
        <f>INDEX(Categories!C:C,MATCH(D8532,Categories!D:D,0))</f>
        <v>6</v>
      </c>
      <c r="D8532" s="88" t="s">
        <v>34</v>
      </c>
      <c r="E8532">
        <v>0</v>
      </c>
    </row>
    <row r="8533" spans="1:5" x14ac:dyDescent="0.4">
      <c r="A8533" t="s">
        <v>985</v>
      </c>
      <c r="B8533" t="s">
        <v>986</v>
      </c>
      <c r="C8533">
        <f>INDEX(Categories!C:C,MATCH(D8533,Categories!D:D,0))</f>
        <v>7</v>
      </c>
      <c r="D8533" s="88" t="s">
        <v>35</v>
      </c>
      <c r="E8533">
        <v>59685</v>
      </c>
    </row>
    <row r="8534" spans="1:5" x14ac:dyDescent="0.4">
      <c r="A8534" t="s">
        <v>985</v>
      </c>
      <c r="B8534" t="s">
        <v>986</v>
      </c>
      <c r="C8534">
        <f>INDEX(Categories!C:C,MATCH(D8534,Categories!D:D,0))</f>
        <v>10</v>
      </c>
      <c r="D8534" s="88" t="s">
        <v>38</v>
      </c>
      <c r="E8534">
        <v>87027</v>
      </c>
    </row>
    <row r="8535" spans="1:5" x14ac:dyDescent="0.4">
      <c r="A8535" t="s">
        <v>985</v>
      </c>
      <c r="B8535" t="s">
        <v>986</v>
      </c>
      <c r="C8535">
        <f>INDEX(Categories!C:C,MATCH(D8535,Categories!D:D,0))</f>
        <v>15</v>
      </c>
      <c r="D8535" s="88" t="s">
        <v>42</v>
      </c>
      <c r="E8535">
        <v>0</v>
      </c>
    </row>
    <row r="8536" spans="1:5" x14ac:dyDescent="0.4">
      <c r="A8536" t="s">
        <v>985</v>
      </c>
      <c r="B8536" t="s">
        <v>986</v>
      </c>
      <c r="C8536">
        <f>INDEX(Categories!C:C,MATCH(D8536,Categories!D:D,0))</f>
        <v>16</v>
      </c>
      <c r="D8536" s="88" t="s">
        <v>45</v>
      </c>
      <c r="E8536">
        <v>0</v>
      </c>
    </row>
    <row r="8537" spans="1:5" x14ac:dyDescent="0.4">
      <c r="A8537" t="s">
        <v>985</v>
      </c>
      <c r="B8537" t="s">
        <v>986</v>
      </c>
      <c r="C8537">
        <f>INDEX(Categories!C:C,MATCH(D8537,Categories!D:D,0))</f>
        <v>17</v>
      </c>
      <c r="D8537" s="88" t="s">
        <v>46</v>
      </c>
      <c r="E8537">
        <v>0</v>
      </c>
    </row>
    <row r="8538" spans="1:5" x14ac:dyDescent="0.4">
      <c r="A8538" t="s">
        <v>985</v>
      </c>
      <c r="B8538" t="s">
        <v>986</v>
      </c>
      <c r="C8538">
        <f>INDEX(Categories!C:C,MATCH(D8538,Categories!D:D,0))</f>
        <v>18</v>
      </c>
      <c r="D8538" s="88" t="s">
        <v>47</v>
      </c>
      <c r="E8538">
        <v>0</v>
      </c>
    </row>
    <row r="8539" spans="1:5" x14ac:dyDescent="0.4">
      <c r="A8539" t="s">
        <v>985</v>
      </c>
      <c r="B8539" t="s">
        <v>986</v>
      </c>
      <c r="C8539">
        <f>INDEX(Categories!C:C,MATCH(D8539,Categories!D:D,0))</f>
        <v>20</v>
      </c>
      <c r="D8539" s="88" t="s">
        <v>49</v>
      </c>
      <c r="E8539">
        <v>0</v>
      </c>
    </row>
    <row r="8540" spans="1:5" x14ac:dyDescent="0.4">
      <c r="A8540" t="s">
        <v>985</v>
      </c>
      <c r="B8540" t="s">
        <v>986</v>
      </c>
      <c r="C8540">
        <f>INDEX(Categories!C:C,MATCH(D8540,Categories!D:D,0))</f>
        <v>21</v>
      </c>
      <c r="D8540" s="88" t="s">
        <v>50</v>
      </c>
      <c r="E8540">
        <v>0</v>
      </c>
    </row>
    <row r="8541" spans="1:5" x14ac:dyDescent="0.4">
      <c r="A8541" t="s">
        <v>985</v>
      </c>
      <c r="B8541" t="s">
        <v>986</v>
      </c>
      <c r="C8541">
        <f>INDEX(Categories!C:C,MATCH(D8541,Categories!D:D,0))</f>
        <v>22</v>
      </c>
      <c r="D8541" s="88" t="s">
        <v>51</v>
      </c>
      <c r="E8541">
        <v>0</v>
      </c>
    </row>
    <row r="8542" spans="1:5" x14ac:dyDescent="0.4">
      <c r="A8542" t="s">
        <v>985</v>
      </c>
      <c r="B8542" t="s">
        <v>986</v>
      </c>
      <c r="C8542">
        <f>INDEX(Categories!C:C,MATCH(D8542,Categories!D:D,0))</f>
        <v>23</v>
      </c>
      <c r="D8542" s="88" t="s">
        <v>52</v>
      </c>
      <c r="E8542">
        <v>0</v>
      </c>
    </row>
    <row r="8543" spans="1:5" x14ac:dyDescent="0.4">
      <c r="A8543" t="s">
        <v>985</v>
      </c>
      <c r="B8543" t="s">
        <v>986</v>
      </c>
      <c r="C8543">
        <f>INDEX(Categories!C:C,MATCH(D8543,Categories!D:D,0))</f>
        <v>24</v>
      </c>
      <c r="D8543" s="88" t="s">
        <v>53</v>
      </c>
      <c r="E8543">
        <v>0</v>
      </c>
    </row>
    <row r="8544" spans="1:5" x14ac:dyDescent="0.4">
      <c r="A8544" t="s">
        <v>985</v>
      </c>
      <c r="B8544" t="s">
        <v>986</v>
      </c>
      <c r="C8544">
        <f>INDEX(Categories!C:C,MATCH(D8544,Categories!D:D,0))</f>
        <v>25</v>
      </c>
      <c r="D8544" s="88" t="s">
        <v>56</v>
      </c>
      <c r="E8544">
        <v>0</v>
      </c>
    </row>
    <row r="8545" spans="1:5" x14ac:dyDescent="0.4">
      <c r="A8545" t="s">
        <v>985</v>
      </c>
      <c r="B8545" t="s">
        <v>986</v>
      </c>
      <c r="C8545">
        <f>INDEX(Categories!C:C,MATCH(D8545,Categories!D:D,0))</f>
        <v>5</v>
      </c>
      <c r="D8545" s="88" t="s">
        <v>32</v>
      </c>
      <c r="E8545">
        <v>2845</v>
      </c>
    </row>
    <row r="8546" spans="1:5" x14ac:dyDescent="0.4">
      <c r="A8546" t="s">
        <v>985</v>
      </c>
      <c r="B8546" t="s">
        <v>986</v>
      </c>
      <c r="C8546">
        <f>INDEX(Categories!C:C,MATCH(D8546,Categories!D:D,0))</f>
        <v>8</v>
      </c>
      <c r="D8546" s="88" t="s">
        <v>36</v>
      </c>
      <c r="E8546">
        <v>0</v>
      </c>
    </row>
    <row r="8547" spans="1:5" x14ac:dyDescent="0.4">
      <c r="A8547" t="s">
        <v>985</v>
      </c>
      <c r="B8547" t="s">
        <v>986</v>
      </c>
      <c r="C8547">
        <f>INDEX(Categories!C:C,MATCH(D8547,Categories!D:D,0))</f>
        <v>9</v>
      </c>
      <c r="D8547" s="88" t="s">
        <v>37</v>
      </c>
      <c r="E8547">
        <v>0</v>
      </c>
    </row>
    <row r="8548" spans="1:5" x14ac:dyDescent="0.4">
      <c r="A8548" t="s">
        <v>985</v>
      </c>
      <c r="B8548" t="s">
        <v>986</v>
      </c>
      <c r="C8548">
        <f>INDEX(Categories!C:C,MATCH(D8548,Categories!D:D,0))</f>
        <v>11</v>
      </c>
      <c r="D8548" s="88" t="s">
        <v>601</v>
      </c>
      <c r="E8548">
        <v>68480</v>
      </c>
    </row>
    <row r="8549" spans="1:5" x14ac:dyDescent="0.4">
      <c r="A8549" t="s">
        <v>985</v>
      </c>
      <c r="B8549" t="s">
        <v>986</v>
      </c>
      <c r="C8549">
        <f>INDEX(Categories!C:C,MATCH(D8549,Categories!D:D,0))</f>
        <v>12</v>
      </c>
      <c r="D8549" s="88" t="s">
        <v>602</v>
      </c>
      <c r="E8549">
        <v>17068</v>
      </c>
    </row>
    <row r="8550" spans="1:5" x14ac:dyDescent="0.4">
      <c r="A8550" t="s">
        <v>985</v>
      </c>
      <c r="B8550" t="s">
        <v>986</v>
      </c>
      <c r="C8550">
        <f>INDEX(Categories!C:C,MATCH(D8550,Categories!D:D,0))</f>
        <v>13</v>
      </c>
      <c r="D8550" s="88" t="s">
        <v>604</v>
      </c>
      <c r="E8550">
        <v>266</v>
      </c>
    </row>
    <row r="8551" spans="1:5" x14ac:dyDescent="0.4">
      <c r="A8551" t="s">
        <v>985</v>
      </c>
      <c r="B8551" t="s">
        <v>986</v>
      </c>
      <c r="C8551">
        <f>INDEX(Categories!C:C,MATCH(D8551,Categories!D:D,0))</f>
        <v>14</v>
      </c>
      <c r="D8551" s="88" t="s">
        <v>41</v>
      </c>
      <c r="E8551">
        <v>0</v>
      </c>
    </row>
    <row r="8552" spans="1:5" x14ac:dyDescent="0.4">
      <c r="A8552" t="s">
        <v>985</v>
      </c>
      <c r="B8552" t="s">
        <v>986</v>
      </c>
      <c r="C8552">
        <f>INDEX(Categories!C:C,MATCH(D8552,Categories!D:D,0))</f>
        <v>19</v>
      </c>
      <c r="D8552" s="88" t="s">
        <v>48</v>
      </c>
      <c r="E8552">
        <v>0</v>
      </c>
    </row>
    <row r="8553" spans="1:5" x14ac:dyDescent="0.4">
      <c r="A8553" t="s">
        <v>985</v>
      </c>
      <c r="B8553" t="s">
        <v>986</v>
      </c>
      <c r="C8553">
        <f>INDEX(Categories!C:C,MATCH(D8553,Categories!D:D,0))</f>
        <v>26</v>
      </c>
      <c r="D8553" s="88" t="s">
        <v>57</v>
      </c>
      <c r="E8553">
        <v>0</v>
      </c>
    </row>
    <row r="8554" spans="1:5" x14ac:dyDescent="0.4">
      <c r="A8554" t="s">
        <v>985</v>
      </c>
      <c r="B8554" t="s">
        <v>986</v>
      </c>
      <c r="C8554">
        <f>INDEX(Categories!C:C,MATCH(D8554,Categories!D:D,0))</f>
        <v>27</v>
      </c>
      <c r="D8554" s="88" t="s">
        <v>58</v>
      </c>
      <c r="E8554">
        <v>0</v>
      </c>
    </row>
    <row r="8555" spans="1:5" x14ac:dyDescent="0.4">
      <c r="A8555" t="s">
        <v>985</v>
      </c>
      <c r="B8555" t="s">
        <v>986</v>
      </c>
      <c r="C8555">
        <f>INDEX(Categories!C:C,MATCH(D8555,Categories!D:D,0))</f>
        <v>28</v>
      </c>
      <c r="D8555" s="88" t="s">
        <v>59</v>
      </c>
      <c r="E8555">
        <v>0</v>
      </c>
    </row>
    <row r="8556" spans="1:5" x14ac:dyDescent="0.4">
      <c r="A8556" t="s">
        <v>985</v>
      </c>
      <c r="B8556" t="s">
        <v>986</v>
      </c>
      <c r="C8556">
        <f>INDEX(Categories!C:C,MATCH(D8556,Categories!D:D,0))</f>
        <v>29</v>
      </c>
      <c r="D8556" s="88" t="s">
        <v>92</v>
      </c>
      <c r="E8556">
        <v>0</v>
      </c>
    </row>
    <row r="8557" spans="1:5" x14ac:dyDescent="0.4">
      <c r="A8557" t="s">
        <v>497</v>
      </c>
      <c r="B8557" t="s">
        <v>496</v>
      </c>
      <c r="C8557">
        <f>INDEX(Categories!C:C,MATCH(D8557,Categories!D:D,0))</f>
        <v>1</v>
      </c>
      <c r="D8557" s="88" t="s">
        <v>595</v>
      </c>
      <c r="E8557">
        <v>130500</v>
      </c>
    </row>
    <row r="8558" spans="1:5" x14ac:dyDescent="0.4">
      <c r="A8558" t="s">
        <v>497</v>
      </c>
      <c r="B8558" t="s">
        <v>496</v>
      </c>
      <c r="C8558">
        <f>INDEX(Categories!C:C,MATCH(D8558,Categories!D:D,0))</f>
        <v>2</v>
      </c>
      <c r="D8558" s="88" t="s">
        <v>597</v>
      </c>
      <c r="E8558">
        <v>0</v>
      </c>
    </row>
    <row r="8559" spans="1:5" x14ac:dyDescent="0.4">
      <c r="A8559" t="s">
        <v>497</v>
      </c>
      <c r="B8559" t="s">
        <v>496</v>
      </c>
      <c r="C8559">
        <f>INDEX(Categories!C:C,MATCH(D8559,Categories!D:D,0))</f>
        <v>3</v>
      </c>
      <c r="D8559" s="88" t="s">
        <v>30</v>
      </c>
      <c r="E8559">
        <v>0</v>
      </c>
    </row>
    <row r="8560" spans="1:5" x14ac:dyDescent="0.4">
      <c r="A8560" t="s">
        <v>497</v>
      </c>
      <c r="B8560" t="s">
        <v>496</v>
      </c>
      <c r="C8560">
        <f>INDEX(Categories!C:C,MATCH(D8560,Categories!D:D,0))</f>
        <v>4</v>
      </c>
      <c r="D8560" s="88" t="s">
        <v>31</v>
      </c>
      <c r="E8560">
        <v>0</v>
      </c>
    </row>
    <row r="8561" spans="1:5" x14ac:dyDescent="0.4">
      <c r="A8561" t="s">
        <v>497</v>
      </c>
      <c r="B8561" t="s">
        <v>496</v>
      </c>
      <c r="C8561">
        <f>INDEX(Categories!C:C,MATCH(D8561,Categories!D:D,0))</f>
        <v>6</v>
      </c>
      <c r="D8561" s="88" t="s">
        <v>34</v>
      </c>
      <c r="E8561">
        <v>1500</v>
      </c>
    </row>
    <row r="8562" spans="1:5" x14ac:dyDescent="0.4">
      <c r="A8562" t="s">
        <v>497</v>
      </c>
      <c r="B8562" t="s">
        <v>496</v>
      </c>
      <c r="C8562">
        <f>INDEX(Categories!C:C,MATCH(D8562,Categories!D:D,0))</f>
        <v>7</v>
      </c>
      <c r="D8562" s="88" t="s">
        <v>35</v>
      </c>
      <c r="E8562">
        <v>18666</v>
      </c>
    </row>
    <row r="8563" spans="1:5" x14ac:dyDescent="0.4">
      <c r="A8563" t="s">
        <v>497</v>
      </c>
      <c r="B8563" t="s">
        <v>496</v>
      </c>
      <c r="C8563">
        <f>INDEX(Categories!C:C,MATCH(D8563,Categories!D:D,0))</f>
        <v>10</v>
      </c>
      <c r="D8563" s="88" t="s">
        <v>38</v>
      </c>
      <c r="E8563">
        <v>25727</v>
      </c>
    </row>
    <row r="8564" spans="1:5" x14ac:dyDescent="0.4">
      <c r="A8564" t="s">
        <v>497</v>
      </c>
      <c r="B8564" t="s">
        <v>496</v>
      </c>
      <c r="C8564">
        <f>INDEX(Categories!C:C,MATCH(D8564,Categories!D:D,0))</f>
        <v>15</v>
      </c>
      <c r="D8564" s="88" t="s">
        <v>42</v>
      </c>
      <c r="E8564">
        <v>0</v>
      </c>
    </row>
    <row r="8565" spans="1:5" x14ac:dyDescent="0.4">
      <c r="A8565" t="s">
        <v>497</v>
      </c>
      <c r="B8565" t="s">
        <v>496</v>
      </c>
      <c r="C8565">
        <f>INDEX(Categories!C:C,MATCH(D8565,Categories!D:D,0))</f>
        <v>16</v>
      </c>
      <c r="D8565" s="88" t="s">
        <v>45</v>
      </c>
      <c r="E8565">
        <v>0</v>
      </c>
    </row>
    <row r="8566" spans="1:5" x14ac:dyDescent="0.4">
      <c r="A8566" t="s">
        <v>497</v>
      </c>
      <c r="B8566" t="s">
        <v>496</v>
      </c>
      <c r="C8566">
        <f>INDEX(Categories!C:C,MATCH(D8566,Categories!D:D,0))</f>
        <v>17</v>
      </c>
      <c r="D8566" s="88" t="s">
        <v>46</v>
      </c>
      <c r="E8566">
        <v>0</v>
      </c>
    </row>
    <row r="8567" spans="1:5" x14ac:dyDescent="0.4">
      <c r="A8567" t="s">
        <v>497</v>
      </c>
      <c r="B8567" t="s">
        <v>496</v>
      </c>
      <c r="C8567">
        <f>INDEX(Categories!C:C,MATCH(D8567,Categories!D:D,0))</f>
        <v>18</v>
      </c>
      <c r="D8567" s="88" t="s">
        <v>47</v>
      </c>
      <c r="E8567">
        <v>0</v>
      </c>
    </row>
    <row r="8568" spans="1:5" x14ac:dyDescent="0.4">
      <c r="A8568" t="s">
        <v>497</v>
      </c>
      <c r="B8568" t="s">
        <v>496</v>
      </c>
      <c r="C8568">
        <f>INDEX(Categories!C:C,MATCH(D8568,Categories!D:D,0))</f>
        <v>20</v>
      </c>
      <c r="D8568" s="88" t="s">
        <v>49</v>
      </c>
      <c r="E8568">
        <v>745</v>
      </c>
    </row>
    <row r="8569" spans="1:5" x14ac:dyDescent="0.4">
      <c r="A8569" t="s">
        <v>497</v>
      </c>
      <c r="B8569" t="s">
        <v>496</v>
      </c>
      <c r="C8569">
        <f>INDEX(Categories!C:C,MATCH(D8569,Categories!D:D,0))</f>
        <v>21</v>
      </c>
      <c r="D8569" s="88" t="s">
        <v>50</v>
      </c>
      <c r="E8569">
        <v>0</v>
      </c>
    </row>
    <row r="8570" spans="1:5" x14ac:dyDescent="0.4">
      <c r="A8570" t="s">
        <v>497</v>
      </c>
      <c r="B8570" t="s">
        <v>496</v>
      </c>
      <c r="C8570">
        <f>INDEX(Categories!C:C,MATCH(D8570,Categories!D:D,0))</f>
        <v>22</v>
      </c>
      <c r="D8570" s="88" t="s">
        <v>51</v>
      </c>
      <c r="E8570">
        <v>0</v>
      </c>
    </row>
    <row r="8571" spans="1:5" x14ac:dyDescent="0.4">
      <c r="A8571" t="s">
        <v>497</v>
      </c>
      <c r="B8571" t="s">
        <v>496</v>
      </c>
      <c r="C8571">
        <f>INDEX(Categories!C:C,MATCH(D8571,Categories!D:D,0))</f>
        <v>23</v>
      </c>
      <c r="D8571" s="88" t="s">
        <v>52</v>
      </c>
      <c r="E8571">
        <v>0</v>
      </c>
    </row>
    <row r="8572" spans="1:5" x14ac:dyDescent="0.4">
      <c r="A8572" t="s">
        <v>497</v>
      </c>
      <c r="B8572" t="s">
        <v>496</v>
      </c>
      <c r="C8572">
        <f>INDEX(Categories!C:C,MATCH(D8572,Categories!D:D,0))</f>
        <v>24</v>
      </c>
      <c r="D8572" s="88" t="s">
        <v>53</v>
      </c>
      <c r="E8572">
        <v>0</v>
      </c>
    </row>
    <row r="8573" spans="1:5" x14ac:dyDescent="0.4">
      <c r="A8573" t="s">
        <v>497</v>
      </c>
      <c r="B8573" t="s">
        <v>496</v>
      </c>
      <c r="C8573">
        <f>INDEX(Categories!C:C,MATCH(D8573,Categories!D:D,0))</f>
        <v>25</v>
      </c>
      <c r="D8573" s="88" t="s">
        <v>56</v>
      </c>
      <c r="E8573">
        <v>0</v>
      </c>
    </row>
    <row r="8574" spans="1:5" x14ac:dyDescent="0.4">
      <c r="A8574" t="s">
        <v>497</v>
      </c>
      <c r="B8574" t="s">
        <v>496</v>
      </c>
      <c r="C8574">
        <f>INDEX(Categories!C:C,MATCH(D8574,Categories!D:D,0))</f>
        <v>5</v>
      </c>
      <c r="D8574" s="88" t="s">
        <v>32</v>
      </c>
      <c r="E8574">
        <v>6245</v>
      </c>
    </row>
    <row r="8575" spans="1:5" x14ac:dyDescent="0.4">
      <c r="A8575" t="s">
        <v>497</v>
      </c>
      <c r="B8575" t="s">
        <v>496</v>
      </c>
      <c r="C8575">
        <f>INDEX(Categories!C:C,MATCH(D8575,Categories!D:D,0))</f>
        <v>8</v>
      </c>
      <c r="D8575" s="88" t="s">
        <v>36</v>
      </c>
      <c r="E8575">
        <v>0</v>
      </c>
    </row>
    <row r="8576" spans="1:5" x14ac:dyDescent="0.4">
      <c r="A8576" t="s">
        <v>497</v>
      </c>
      <c r="B8576" t="s">
        <v>496</v>
      </c>
      <c r="C8576">
        <f>INDEX(Categories!C:C,MATCH(D8576,Categories!D:D,0))</f>
        <v>9</v>
      </c>
      <c r="D8576" s="88" t="s">
        <v>37</v>
      </c>
      <c r="E8576">
        <v>0</v>
      </c>
    </row>
    <row r="8577" spans="1:5" x14ac:dyDescent="0.4">
      <c r="A8577" t="s">
        <v>497</v>
      </c>
      <c r="B8577" t="s">
        <v>496</v>
      </c>
      <c r="C8577">
        <f>INDEX(Categories!C:C,MATCH(D8577,Categories!D:D,0))</f>
        <v>11</v>
      </c>
      <c r="D8577" s="88" t="s">
        <v>601</v>
      </c>
      <c r="E8577">
        <v>0</v>
      </c>
    </row>
    <row r="8578" spans="1:5" x14ac:dyDescent="0.4">
      <c r="A8578" t="s">
        <v>497</v>
      </c>
      <c r="B8578" t="s">
        <v>496</v>
      </c>
      <c r="C8578">
        <f>INDEX(Categories!C:C,MATCH(D8578,Categories!D:D,0))</f>
        <v>12</v>
      </c>
      <c r="D8578" s="88" t="s">
        <v>602</v>
      </c>
      <c r="E8578">
        <v>0</v>
      </c>
    </row>
    <row r="8579" spans="1:5" x14ac:dyDescent="0.4">
      <c r="A8579" t="s">
        <v>497</v>
      </c>
      <c r="B8579" t="s">
        <v>496</v>
      </c>
      <c r="C8579">
        <f>INDEX(Categories!C:C,MATCH(D8579,Categories!D:D,0))</f>
        <v>13</v>
      </c>
      <c r="D8579" s="88" t="s">
        <v>604</v>
      </c>
      <c r="E8579">
        <v>0</v>
      </c>
    </row>
    <row r="8580" spans="1:5" x14ac:dyDescent="0.4">
      <c r="A8580" t="s">
        <v>497</v>
      </c>
      <c r="B8580" t="s">
        <v>496</v>
      </c>
      <c r="C8580">
        <f>INDEX(Categories!C:C,MATCH(D8580,Categories!D:D,0))</f>
        <v>14</v>
      </c>
      <c r="D8580" s="88" t="s">
        <v>41</v>
      </c>
      <c r="E8580">
        <v>0</v>
      </c>
    </row>
    <row r="8581" spans="1:5" x14ac:dyDescent="0.4">
      <c r="A8581" t="s">
        <v>497</v>
      </c>
      <c r="B8581" t="s">
        <v>496</v>
      </c>
      <c r="C8581">
        <f>INDEX(Categories!C:C,MATCH(D8581,Categories!D:D,0))</f>
        <v>19</v>
      </c>
      <c r="D8581" s="88" t="s">
        <v>48</v>
      </c>
      <c r="E8581">
        <v>0</v>
      </c>
    </row>
    <row r="8582" spans="1:5" x14ac:dyDescent="0.4">
      <c r="A8582" t="s">
        <v>497</v>
      </c>
      <c r="B8582" t="s">
        <v>496</v>
      </c>
      <c r="C8582">
        <f>INDEX(Categories!C:C,MATCH(D8582,Categories!D:D,0))</f>
        <v>26</v>
      </c>
      <c r="D8582" s="88" t="s">
        <v>57</v>
      </c>
      <c r="E8582">
        <v>0</v>
      </c>
    </row>
    <row r="8583" spans="1:5" x14ac:dyDescent="0.4">
      <c r="A8583" t="s">
        <v>497</v>
      </c>
      <c r="B8583" t="s">
        <v>496</v>
      </c>
      <c r="C8583">
        <f>INDEX(Categories!C:C,MATCH(D8583,Categories!D:D,0))</f>
        <v>27</v>
      </c>
      <c r="D8583" s="88" t="s">
        <v>58</v>
      </c>
      <c r="E8583">
        <v>0</v>
      </c>
    </row>
    <row r="8584" spans="1:5" x14ac:dyDescent="0.4">
      <c r="A8584" t="s">
        <v>497</v>
      </c>
      <c r="B8584" t="s">
        <v>496</v>
      </c>
      <c r="C8584">
        <f>INDEX(Categories!C:C,MATCH(D8584,Categories!D:D,0))</f>
        <v>28</v>
      </c>
      <c r="D8584" s="88" t="s">
        <v>59</v>
      </c>
      <c r="E8584">
        <v>0</v>
      </c>
    </row>
    <row r="8585" spans="1:5" x14ac:dyDescent="0.4">
      <c r="A8585" t="s">
        <v>497</v>
      </c>
      <c r="B8585" t="s">
        <v>496</v>
      </c>
      <c r="C8585">
        <f>INDEX(Categories!C:C,MATCH(D8585,Categories!D:D,0))</f>
        <v>29</v>
      </c>
      <c r="D8585" s="88" t="s">
        <v>92</v>
      </c>
      <c r="E8585">
        <v>14550</v>
      </c>
    </row>
    <row r="8586" spans="1:5" x14ac:dyDescent="0.4">
      <c r="A8586" t="s">
        <v>987</v>
      </c>
      <c r="B8586" t="s">
        <v>988</v>
      </c>
      <c r="C8586">
        <f>INDEX(Categories!C:C,MATCH(D8586,Categories!D:D,0))</f>
        <v>1</v>
      </c>
      <c r="D8586" s="88" t="s">
        <v>595</v>
      </c>
      <c r="E8586">
        <v>17142</v>
      </c>
    </row>
    <row r="8587" spans="1:5" x14ac:dyDescent="0.4">
      <c r="A8587" t="s">
        <v>987</v>
      </c>
      <c r="B8587" t="s">
        <v>988</v>
      </c>
      <c r="C8587">
        <f>INDEX(Categories!C:C,MATCH(D8587,Categories!D:D,0))</f>
        <v>2</v>
      </c>
      <c r="D8587" s="88" t="s">
        <v>597</v>
      </c>
      <c r="E8587">
        <v>0</v>
      </c>
    </row>
    <row r="8588" spans="1:5" x14ac:dyDescent="0.4">
      <c r="A8588" t="s">
        <v>987</v>
      </c>
      <c r="B8588" t="s">
        <v>988</v>
      </c>
      <c r="C8588">
        <f>INDEX(Categories!C:C,MATCH(D8588,Categories!D:D,0))</f>
        <v>3</v>
      </c>
      <c r="D8588" s="88" t="s">
        <v>30</v>
      </c>
      <c r="E8588">
        <v>2058</v>
      </c>
    </row>
    <row r="8589" spans="1:5" x14ac:dyDescent="0.4">
      <c r="A8589" t="s">
        <v>987</v>
      </c>
      <c r="B8589" t="s">
        <v>988</v>
      </c>
      <c r="C8589">
        <f>INDEX(Categories!C:C,MATCH(D8589,Categories!D:D,0))</f>
        <v>4</v>
      </c>
      <c r="D8589" s="88" t="s">
        <v>31</v>
      </c>
      <c r="E8589">
        <v>275</v>
      </c>
    </row>
    <row r="8590" spans="1:5" x14ac:dyDescent="0.4">
      <c r="A8590" t="s">
        <v>987</v>
      </c>
      <c r="B8590" t="s">
        <v>988</v>
      </c>
      <c r="C8590">
        <f>INDEX(Categories!C:C,MATCH(D8590,Categories!D:D,0))</f>
        <v>6</v>
      </c>
      <c r="D8590" s="88" t="s">
        <v>34</v>
      </c>
      <c r="E8590">
        <v>0</v>
      </c>
    </row>
    <row r="8591" spans="1:5" x14ac:dyDescent="0.4">
      <c r="A8591" t="s">
        <v>987</v>
      </c>
      <c r="B8591" t="s">
        <v>988</v>
      </c>
      <c r="C8591">
        <f>INDEX(Categories!C:C,MATCH(D8591,Categories!D:D,0))</f>
        <v>7</v>
      </c>
      <c r="D8591" s="88" t="s">
        <v>35</v>
      </c>
      <c r="E8591">
        <v>1801</v>
      </c>
    </row>
    <row r="8592" spans="1:5" x14ac:dyDescent="0.4">
      <c r="A8592" t="s">
        <v>987</v>
      </c>
      <c r="B8592" t="s">
        <v>988</v>
      </c>
      <c r="C8592">
        <f>INDEX(Categories!C:C,MATCH(D8592,Categories!D:D,0))</f>
        <v>10</v>
      </c>
      <c r="D8592" s="88" t="s">
        <v>38</v>
      </c>
      <c r="E8592">
        <v>2852</v>
      </c>
    </row>
    <row r="8593" spans="1:5" x14ac:dyDescent="0.4">
      <c r="A8593" t="s">
        <v>987</v>
      </c>
      <c r="B8593" t="s">
        <v>988</v>
      </c>
      <c r="C8593">
        <f>INDEX(Categories!C:C,MATCH(D8593,Categories!D:D,0))</f>
        <v>15</v>
      </c>
      <c r="D8593" s="88" t="s">
        <v>42</v>
      </c>
      <c r="E8593">
        <v>0</v>
      </c>
    </row>
    <row r="8594" spans="1:5" x14ac:dyDescent="0.4">
      <c r="A8594" t="s">
        <v>987</v>
      </c>
      <c r="B8594" t="s">
        <v>988</v>
      </c>
      <c r="C8594">
        <f>INDEX(Categories!C:C,MATCH(D8594,Categories!D:D,0))</f>
        <v>16</v>
      </c>
      <c r="D8594" s="88" t="s">
        <v>45</v>
      </c>
      <c r="E8594">
        <v>0</v>
      </c>
    </row>
    <row r="8595" spans="1:5" x14ac:dyDescent="0.4">
      <c r="A8595" t="s">
        <v>987</v>
      </c>
      <c r="B8595" t="s">
        <v>988</v>
      </c>
      <c r="C8595">
        <f>INDEX(Categories!C:C,MATCH(D8595,Categories!D:D,0))</f>
        <v>17</v>
      </c>
      <c r="D8595" s="88" t="s">
        <v>46</v>
      </c>
      <c r="E8595">
        <v>0</v>
      </c>
    </row>
    <row r="8596" spans="1:5" x14ac:dyDescent="0.4">
      <c r="A8596" t="s">
        <v>987</v>
      </c>
      <c r="B8596" t="s">
        <v>988</v>
      </c>
      <c r="C8596">
        <f>INDEX(Categories!C:C,MATCH(D8596,Categories!D:D,0))</f>
        <v>18</v>
      </c>
      <c r="D8596" s="88" t="s">
        <v>47</v>
      </c>
      <c r="E8596">
        <v>0</v>
      </c>
    </row>
    <row r="8597" spans="1:5" x14ac:dyDescent="0.4">
      <c r="A8597" t="s">
        <v>987</v>
      </c>
      <c r="B8597" t="s">
        <v>988</v>
      </c>
      <c r="C8597">
        <f>INDEX(Categories!C:C,MATCH(D8597,Categories!D:D,0))</f>
        <v>20</v>
      </c>
      <c r="D8597" s="88" t="s">
        <v>49</v>
      </c>
      <c r="E8597">
        <v>223</v>
      </c>
    </row>
    <row r="8598" spans="1:5" x14ac:dyDescent="0.4">
      <c r="A8598" t="s">
        <v>987</v>
      </c>
      <c r="B8598" t="s">
        <v>988</v>
      </c>
      <c r="C8598">
        <f>INDEX(Categories!C:C,MATCH(D8598,Categories!D:D,0))</f>
        <v>21</v>
      </c>
      <c r="D8598" s="88" t="s">
        <v>50</v>
      </c>
      <c r="E8598">
        <v>0</v>
      </c>
    </row>
    <row r="8599" spans="1:5" x14ac:dyDescent="0.4">
      <c r="A8599" t="s">
        <v>987</v>
      </c>
      <c r="B8599" t="s">
        <v>988</v>
      </c>
      <c r="C8599">
        <f>INDEX(Categories!C:C,MATCH(D8599,Categories!D:D,0))</f>
        <v>22</v>
      </c>
      <c r="D8599" s="88" t="s">
        <v>51</v>
      </c>
      <c r="E8599">
        <v>0</v>
      </c>
    </row>
    <row r="8600" spans="1:5" x14ac:dyDescent="0.4">
      <c r="A8600" t="s">
        <v>987</v>
      </c>
      <c r="B8600" t="s">
        <v>988</v>
      </c>
      <c r="C8600">
        <f>INDEX(Categories!C:C,MATCH(D8600,Categories!D:D,0))</f>
        <v>23</v>
      </c>
      <c r="D8600" s="88" t="s">
        <v>52</v>
      </c>
      <c r="E8600">
        <v>0</v>
      </c>
    </row>
    <row r="8601" spans="1:5" x14ac:dyDescent="0.4">
      <c r="A8601" t="s">
        <v>987</v>
      </c>
      <c r="B8601" t="s">
        <v>988</v>
      </c>
      <c r="C8601">
        <f>INDEX(Categories!C:C,MATCH(D8601,Categories!D:D,0))</f>
        <v>24</v>
      </c>
      <c r="D8601" s="88" t="s">
        <v>53</v>
      </c>
      <c r="E8601">
        <v>0</v>
      </c>
    </row>
    <row r="8602" spans="1:5" x14ac:dyDescent="0.4">
      <c r="A8602" t="s">
        <v>987</v>
      </c>
      <c r="B8602" t="s">
        <v>988</v>
      </c>
      <c r="C8602">
        <f>INDEX(Categories!C:C,MATCH(D8602,Categories!D:D,0))</f>
        <v>25</v>
      </c>
      <c r="D8602" s="88" t="s">
        <v>56</v>
      </c>
      <c r="E8602">
        <v>1218</v>
      </c>
    </row>
    <row r="8603" spans="1:5" x14ac:dyDescent="0.4">
      <c r="A8603" t="s">
        <v>987</v>
      </c>
      <c r="B8603" t="s">
        <v>988</v>
      </c>
      <c r="C8603">
        <f>INDEX(Categories!C:C,MATCH(D8603,Categories!D:D,0))</f>
        <v>5</v>
      </c>
      <c r="D8603" s="88" t="s">
        <v>32</v>
      </c>
      <c r="E8603">
        <v>0</v>
      </c>
    </row>
    <row r="8604" spans="1:5" x14ac:dyDescent="0.4">
      <c r="A8604" t="s">
        <v>987</v>
      </c>
      <c r="B8604" t="s">
        <v>988</v>
      </c>
      <c r="C8604">
        <f>INDEX(Categories!C:C,MATCH(D8604,Categories!D:D,0))</f>
        <v>8</v>
      </c>
      <c r="D8604" s="88" t="s">
        <v>36</v>
      </c>
      <c r="E8604">
        <v>0</v>
      </c>
    </row>
    <row r="8605" spans="1:5" x14ac:dyDescent="0.4">
      <c r="A8605" t="s">
        <v>987</v>
      </c>
      <c r="B8605" t="s">
        <v>988</v>
      </c>
      <c r="C8605">
        <f>INDEX(Categories!C:C,MATCH(D8605,Categories!D:D,0))</f>
        <v>9</v>
      </c>
      <c r="D8605" s="88" t="s">
        <v>37</v>
      </c>
      <c r="E8605">
        <v>0</v>
      </c>
    </row>
    <row r="8606" spans="1:5" x14ac:dyDescent="0.4">
      <c r="A8606" t="s">
        <v>987</v>
      </c>
      <c r="B8606" t="s">
        <v>988</v>
      </c>
      <c r="C8606">
        <f>INDEX(Categories!C:C,MATCH(D8606,Categories!D:D,0))</f>
        <v>11</v>
      </c>
      <c r="D8606" s="88" t="s">
        <v>601</v>
      </c>
      <c r="E8606">
        <v>0</v>
      </c>
    </row>
    <row r="8607" spans="1:5" x14ac:dyDescent="0.4">
      <c r="A8607" t="s">
        <v>987</v>
      </c>
      <c r="B8607" t="s">
        <v>988</v>
      </c>
      <c r="C8607">
        <f>INDEX(Categories!C:C,MATCH(D8607,Categories!D:D,0))</f>
        <v>12</v>
      </c>
      <c r="D8607" s="88" t="s">
        <v>602</v>
      </c>
      <c r="E8607">
        <v>0</v>
      </c>
    </row>
    <row r="8608" spans="1:5" x14ac:dyDescent="0.4">
      <c r="A8608" t="s">
        <v>987</v>
      </c>
      <c r="B8608" t="s">
        <v>988</v>
      </c>
      <c r="C8608">
        <f>INDEX(Categories!C:C,MATCH(D8608,Categories!D:D,0))</f>
        <v>13</v>
      </c>
      <c r="D8608" s="88" t="s">
        <v>604</v>
      </c>
      <c r="E8608">
        <v>4905</v>
      </c>
    </row>
    <row r="8609" spans="1:5" x14ac:dyDescent="0.4">
      <c r="A8609" t="s">
        <v>987</v>
      </c>
      <c r="B8609" t="s">
        <v>988</v>
      </c>
      <c r="C8609">
        <f>INDEX(Categories!C:C,MATCH(D8609,Categories!D:D,0))</f>
        <v>14</v>
      </c>
      <c r="D8609" s="88" t="s">
        <v>41</v>
      </c>
      <c r="E8609">
        <v>0</v>
      </c>
    </row>
    <row r="8610" spans="1:5" x14ac:dyDescent="0.4">
      <c r="A8610" t="s">
        <v>987</v>
      </c>
      <c r="B8610" t="s">
        <v>988</v>
      </c>
      <c r="C8610">
        <f>INDEX(Categories!C:C,MATCH(D8610,Categories!D:D,0))</f>
        <v>19</v>
      </c>
      <c r="D8610" s="88" t="s">
        <v>48</v>
      </c>
      <c r="E8610">
        <v>0</v>
      </c>
    </row>
    <row r="8611" spans="1:5" x14ac:dyDescent="0.4">
      <c r="A8611" t="s">
        <v>987</v>
      </c>
      <c r="B8611" t="s">
        <v>988</v>
      </c>
      <c r="C8611">
        <f>INDEX(Categories!C:C,MATCH(D8611,Categories!D:D,0))</f>
        <v>26</v>
      </c>
      <c r="D8611" s="88" t="s">
        <v>57</v>
      </c>
      <c r="E8611">
        <v>1376</v>
      </c>
    </row>
    <row r="8612" spans="1:5" x14ac:dyDescent="0.4">
      <c r="A8612" t="s">
        <v>987</v>
      </c>
      <c r="B8612" t="s">
        <v>988</v>
      </c>
      <c r="C8612">
        <f>INDEX(Categories!C:C,MATCH(D8612,Categories!D:D,0))</f>
        <v>27</v>
      </c>
      <c r="D8612" s="88" t="s">
        <v>58</v>
      </c>
      <c r="E8612">
        <v>0</v>
      </c>
    </row>
    <row r="8613" spans="1:5" x14ac:dyDescent="0.4">
      <c r="A8613" t="s">
        <v>987</v>
      </c>
      <c r="B8613" t="s">
        <v>988</v>
      </c>
      <c r="C8613">
        <f>INDEX(Categories!C:C,MATCH(D8613,Categories!D:D,0))</f>
        <v>28</v>
      </c>
      <c r="D8613" s="88" t="s">
        <v>59</v>
      </c>
      <c r="E8613">
        <v>0</v>
      </c>
    </row>
    <row r="8614" spans="1:5" x14ac:dyDescent="0.4">
      <c r="A8614" t="s">
        <v>987</v>
      </c>
      <c r="B8614" t="s">
        <v>988</v>
      </c>
      <c r="C8614">
        <f>INDEX(Categories!C:C,MATCH(D8614,Categories!D:D,0))</f>
        <v>29</v>
      </c>
      <c r="D8614" s="88" t="s">
        <v>92</v>
      </c>
      <c r="E8614">
        <v>0</v>
      </c>
    </row>
    <row r="8615" spans="1:5" x14ac:dyDescent="0.4">
      <c r="A8615" t="s">
        <v>499</v>
      </c>
      <c r="B8615" t="s">
        <v>498</v>
      </c>
      <c r="C8615">
        <f>INDEX(Categories!C:C,MATCH(D8615,Categories!D:D,0))</f>
        <v>1</v>
      </c>
      <c r="D8615" s="88" t="s">
        <v>595</v>
      </c>
      <c r="E8615">
        <v>119174</v>
      </c>
    </row>
    <row r="8616" spans="1:5" x14ac:dyDescent="0.4">
      <c r="A8616" t="s">
        <v>499</v>
      </c>
      <c r="B8616" t="s">
        <v>498</v>
      </c>
      <c r="C8616">
        <f>INDEX(Categories!C:C,MATCH(D8616,Categories!D:D,0))</f>
        <v>2</v>
      </c>
      <c r="D8616" s="88" t="s">
        <v>597</v>
      </c>
      <c r="E8616">
        <v>0</v>
      </c>
    </row>
    <row r="8617" spans="1:5" x14ac:dyDescent="0.4">
      <c r="A8617" t="s">
        <v>499</v>
      </c>
      <c r="B8617" t="s">
        <v>498</v>
      </c>
      <c r="C8617">
        <f>INDEX(Categories!C:C,MATCH(D8617,Categories!D:D,0))</f>
        <v>3</v>
      </c>
      <c r="D8617" s="88" t="s">
        <v>30</v>
      </c>
      <c r="E8617">
        <v>0</v>
      </c>
    </row>
    <row r="8618" spans="1:5" x14ac:dyDescent="0.4">
      <c r="A8618" t="s">
        <v>499</v>
      </c>
      <c r="B8618" t="s">
        <v>498</v>
      </c>
      <c r="C8618">
        <f>INDEX(Categories!C:C,MATCH(D8618,Categories!D:D,0))</f>
        <v>4</v>
      </c>
      <c r="D8618" s="88" t="s">
        <v>31</v>
      </c>
      <c r="E8618">
        <v>0</v>
      </c>
    </row>
    <row r="8619" spans="1:5" x14ac:dyDescent="0.4">
      <c r="A8619" t="s">
        <v>499</v>
      </c>
      <c r="B8619" t="s">
        <v>498</v>
      </c>
      <c r="C8619">
        <f>INDEX(Categories!C:C,MATCH(D8619,Categories!D:D,0))</f>
        <v>6</v>
      </c>
      <c r="D8619" s="88" t="s">
        <v>34</v>
      </c>
      <c r="E8619">
        <v>0</v>
      </c>
    </row>
    <row r="8620" spans="1:5" x14ac:dyDescent="0.4">
      <c r="A8620" t="s">
        <v>499</v>
      </c>
      <c r="B8620" t="s">
        <v>498</v>
      </c>
      <c r="C8620">
        <f>INDEX(Categories!C:C,MATCH(D8620,Categories!D:D,0))</f>
        <v>7</v>
      </c>
      <c r="D8620" s="88" t="s">
        <v>35</v>
      </c>
      <c r="E8620">
        <v>61695</v>
      </c>
    </row>
    <row r="8621" spans="1:5" x14ac:dyDescent="0.4">
      <c r="A8621" t="s">
        <v>499</v>
      </c>
      <c r="B8621" t="s">
        <v>498</v>
      </c>
      <c r="C8621">
        <f>INDEX(Categories!C:C,MATCH(D8621,Categories!D:D,0))</f>
        <v>10</v>
      </c>
      <c r="D8621" s="88" t="s">
        <v>38</v>
      </c>
      <c r="E8621">
        <v>48236</v>
      </c>
    </row>
    <row r="8622" spans="1:5" x14ac:dyDescent="0.4">
      <c r="A8622" t="s">
        <v>499</v>
      </c>
      <c r="B8622" t="s">
        <v>498</v>
      </c>
      <c r="C8622">
        <f>INDEX(Categories!C:C,MATCH(D8622,Categories!D:D,0))</f>
        <v>15</v>
      </c>
      <c r="D8622" s="88" t="s">
        <v>42</v>
      </c>
      <c r="E8622">
        <v>0</v>
      </c>
    </row>
    <row r="8623" spans="1:5" x14ac:dyDescent="0.4">
      <c r="A8623" t="s">
        <v>499</v>
      </c>
      <c r="B8623" t="s">
        <v>498</v>
      </c>
      <c r="C8623">
        <f>INDEX(Categories!C:C,MATCH(D8623,Categories!D:D,0))</f>
        <v>16</v>
      </c>
      <c r="D8623" s="88" t="s">
        <v>45</v>
      </c>
      <c r="E8623">
        <v>0</v>
      </c>
    </row>
    <row r="8624" spans="1:5" x14ac:dyDescent="0.4">
      <c r="A8624" t="s">
        <v>499</v>
      </c>
      <c r="B8624" t="s">
        <v>498</v>
      </c>
      <c r="C8624">
        <f>INDEX(Categories!C:C,MATCH(D8624,Categories!D:D,0))</f>
        <v>17</v>
      </c>
      <c r="D8624" s="88" t="s">
        <v>46</v>
      </c>
      <c r="E8624">
        <v>0</v>
      </c>
    </row>
    <row r="8625" spans="1:5" x14ac:dyDescent="0.4">
      <c r="A8625" t="s">
        <v>499</v>
      </c>
      <c r="B8625" t="s">
        <v>498</v>
      </c>
      <c r="C8625">
        <f>INDEX(Categories!C:C,MATCH(D8625,Categories!D:D,0))</f>
        <v>18</v>
      </c>
      <c r="D8625" s="88" t="s">
        <v>47</v>
      </c>
      <c r="E8625">
        <v>0</v>
      </c>
    </row>
    <row r="8626" spans="1:5" x14ac:dyDescent="0.4">
      <c r="A8626" t="s">
        <v>499</v>
      </c>
      <c r="B8626" t="s">
        <v>498</v>
      </c>
      <c r="C8626">
        <f>INDEX(Categories!C:C,MATCH(D8626,Categories!D:D,0))</f>
        <v>20</v>
      </c>
      <c r="D8626" s="88" t="s">
        <v>49</v>
      </c>
      <c r="E8626">
        <v>0</v>
      </c>
    </row>
    <row r="8627" spans="1:5" x14ac:dyDescent="0.4">
      <c r="A8627" t="s">
        <v>499</v>
      </c>
      <c r="B8627" t="s">
        <v>498</v>
      </c>
      <c r="C8627">
        <f>INDEX(Categories!C:C,MATCH(D8627,Categories!D:D,0))</f>
        <v>21</v>
      </c>
      <c r="D8627" s="88" t="s">
        <v>50</v>
      </c>
      <c r="E8627">
        <v>0</v>
      </c>
    </row>
    <row r="8628" spans="1:5" x14ac:dyDescent="0.4">
      <c r="A8628" t="s">
        <v>499</v>
      </c>
      <c r="B8628" t="s">
        <v>498</v>
      </c>
      <c r="C8628">
        <f>INDEX(Categories!C:C,MATCH(D8628,Categories!D:D,0))</f>
        <v>22</v>
      </c>
      <c r="D8628" s="88" t="s">
        <v>51</v>
      </c>
      <c r="E8628">
        <v>28924</v>
      </c>
    </row>
    <row r="8629" spans="1:5" x14ac:dyDescent="0.4">
      <c r="A8629" t="s">
        <v>499</v>
      </c>
      <c r="B8629" t="s">
        <v>498</v>
      </c>
      <c r="C8629">
        <f>INDEX(Categories!C:C,MATCH(D8629,Categories!D:D,0))</f>
        <v>23</v>
      </c>
      <c r="D8629" s="88" t="s">
        <v>52</v>
      </c>
      <c r="E8629">
        <v>0</v>
      </c>
    </row>
    <row r="8630" spans="1:5" x14ac:dyDescent="0.4">
      <c r="A8630" t="s">
        <v>499</v>
      </c>
      <c r="B8630" t="s">
        <v>498</v>
      </c>
      <c r="C8630">
        <f>INDEX(Categories!C:C,MATCH(D8630,Categories!D:D,0))</f>
        <v>24</v>
      </c>
      <c r="D8630" s="88" t="s">
        <v>53</v>
      </c>
      <c r="E8630">
        <v>0</v>
      </c>
    </row>
    <row r="8631" spans="1:5" x14ac:dyDescent="0.4">
      <c r="A8631" t="s">
        <v>499</v>
      </c>
      <c r="B8631" t="s">
        <v>498</v>
      </c>
      <c r="C8631">
        <f>INDEX(Categories!C:C,MATCH(D8631,Categories!D:D,0))</f>
        <v>25</v>
      </c>
      <c r="D8631" s="88" t="s">
        <v>56</v>
      </c>
      <c r="E8631">
        <v>0</v>
      </c>
    </row>
    <row r="8632" spans="1:5" x14ac:dyDescent="0.4">
      <c r="A8632" t="s">
        <v>499</v>
      </c>
      <c r="B8632" t="s">
        <v>498</v>
      </c>
      <c r="C8632">
        <f>INDEX(Categories!C:C,MATCH(D8632,Categories!D:D,0))</f>
        <v>5</v>
      </c>
      <c r="D8632" s="88" t="s">
        <v>32</v>
      </c>
      <c r="E8632">
        <v>397334</v>
      </c>
    </row>
    <row r="8633" spans="1:5" x14ac:dyDescent="0.4">
      <c r="A8633" t="s">
        <v>499</v>
      </c>
      <c r="B8633" t="s">
        <v>498</v>
      </c>
      <c r="C8633">
        <f>INDEX(Categories!C:C,MATCH(D8633,Categories!D:D,0))</f>
        <v>8</v>
      </c>
      <c r="D8633" s="88" t="s">
        <v>36</v>
      </c>
      <c r="E8633">
        <v>0</v>
      </c>
    </row>
    <row r="8634" spans="1:5" x14ac:dyDescent="0.4">
      <c r="A8634" t="s">
        <v>499</v>
      </c>
      <c r="B8634" t="s">
        <v>498</v>
      </c>
      <c r="C8634">
        <f>INDEX(Categories!C:C,MATCH(D8634,Categories!D:D,0))</f>
        <v>9</v>
      </c>
      <c r="D8634" s="88" t="s">
        <v>37</v>
      </c>
      <c r="E8634">
        <v>0</v>
      </c>
    </row>
    <row r="8635" spans="1:5" x14ac:dyDescent="0.4">
      <c r="A8635" t="s">
        <v>499</v>
      </c>
      <c r="B8635" t="s">
        <v>498</v>
      </c>
      <c r="C8635">
        <f>INDEX(Categories!C:C,MATCH(D8635,Categories!D:D,0))</f>
        <v>11</v>
      </c>
      <c r="D8635" s="88" t="s">
        <v>601</v>
      </c>
      <c r="E8635">
        <v>30000</v>
      </c>
    </row>
    <row r="8636" spans="1:5" x14ac:dyDescent="0.4">
      <c r="A8636" t="s">
        <v>499</v>
      </c>
      <c r="B8636" t="s">
        <v>498</v>
      </c>
      <c r="C8636">
        <f>INDEX(Categories!C:C,MATCH(D8636,Categories!D:D,0))</f>
        <v>12</v>
      </c>
      <c r="D8636" s="88" t="s">
        <v>602</v>
      </c>
      <c r="E8636">
        <v>0</v>
      </c>
    </row>
    <row r="8637" spans="1:5" x14ac:dyDescent="0.4">
      <c r="A8637" t="s">
        <v>499</v>
      </c>
      <c r="B8637" t="s">
        <v>498</v>
      </c>
      <c r="C8637">
        <f>INDEX(Categories!C:C,MATCH(D8637,Categories!D:D,0))</f>
        <v>13</v>
      </c>
      <c r="D8637" s="88" t="s">
        <v>604</v>
      </c>
      <c r="E8637">
        <v>0</v>
      </c>
    </row>
    <row r="8638" spans="1:5" x14ac:dyDescent="0.4">
      <c r="A8638" t="s">
        <v>499</v>
      </c>
      <c r="B8638" t="s">
        <v>498</v>
      </c>
      <c r="C8638">
        <f>INDEX(Categories!C:C,MATCH(D8638,Categories!D:D,0))</f>
        <v>14</v>
      </c>
      <c r="D8638" s="88" t="s">
        <v>41</v>
      </c>
      <c r="E8638">
        <v>0</v>
      </c>
    </row>
    <row r="8639" spans="1:5" x14ac:dyDescent="0.4">
      <c r="A8639" t="s">
        <v>499</v>
      </c>
      <c r="B8639" t="s">
        <v>498</v>
      </c>
      <c r="C8639">
        <f>INDEX(Categories!C:C,MATCH(D8639,Categories!D:D,0))</f>
        <v>19</v>
      </c>
      <c r="D8639" s="88" t="s">
        <v>48</v>
      </c>
      <c r="E8639">
        <v>0</v>
      </c>
    </row>
    <row r="8640" spans="1:5" x14ac:dyDescent="0.4">
      <c r="A8640" t="s">
        <v>499</v>
      </c>
      <c r="B8640" t="s">
        <v>498</v>
      </c>
      <c r="C8640">
        <f>INDEX(Categories!C:C,MATCH(D8640,Categories!D:D,0))</f>
        <v>26</v>
      </c>
      <c r="D8640" s="88" t="s">
        <v>57</v>
      </c>
      <c r="E8640">
        <v>0</v>
      </c>
    </row>
    <row r="8641" spans="1:5" x14ac:dyDescent="0.4">
      <c r="A8641" t="s">
        <v>499</v>
      </c>
      <c r="B8641" t="s">
        <v>498</v>
      </c>
      <c r="C8641">
        <f>INDEX(Categories!C:C,MATCH(D8641,Categories!D:D,0))</f>
        <v>27</v>
      </c>
      <c r="D8641" s="88" t="s">
        <v>58</v>
      </c>
      <c r="E8641">
        <v>0</v>
      </c>
    </row>
    <row r="8642" spans="1:5" x14ac:dyDescent="0.4">
      <c r="A8642" t="s">
        <v>499</v>
      </c>
      <c r="B8642" t="s">
        <v>498</v>
      </c>
      <c r="C8642">
        <f>INDEX(Categories!C:C,MATCH(D8642,Categories!D:D,0))</f>
        <v>28</v>
      </c>
      <c r="D8642" s="88" t="s">
        <v>59</v>
      </c>
      <c r="E8642">
        <v>0</v>
      </c>
    </row>
    <row r="8643" spans="1:5" x14ac:dyDescent="0.4">
      <c r="A8643" t="s">
        <v>499</v>
      </c>
      <c r="B8643" t="s">
        <v>498</v>
      </c>
      <c r="C8643">
        <f>INDEX(Categories!C:C,MATCH(D8643,Categories!D:D,0))</f>
        <v>29</v>
      </c>
      <c r="D8643" s="88" t="s">
        <v>92</v>
      </c>
      <c r="E8643">
        <v>92446</v>
      </c>
    </row>
    <row r="8644" spans="1:5" x14ac:dyDescent="0.4">
      <c r="A8644" t="s">
        <v>502</v>
      </c>
      <c r="B8644" t="s">
        <v>501</v>
      </c>
      <c r="C8644">
        <f>INDEX(Categories!C:C,MATCH(D8644,Categories!D:D,0))</f>
        <v>1</v>
      </c>
      <c r="D8644" s="88" t="s">
        <v>595</v>
      </c>
      <c r="E8644">
        <v>61513</v>
      </c>
    </row>
    <row r="8645" spans="1:5" x14ac:dyDescent="0.4">
      <c r="A8645" t="s">
        <v>502</v>
      </c>
      <c r="B8645" t="s">
        <v>501</v>
      </c>
      <c r="C8645">
        <f>INDEX(Categories!C:C,MATCH(D8645,Categories!D:D,0))</f>
        <v>2</v>
      </c>
      <c r="D8645" s="88" t="s">
        <v>597</v>
      </c>
      <c r="E8645">
        <v>2900</v>
      </c>
    </row>
    <row r="8646" spans="1:5" x14ac:dyDescent="0.4">
      <c r="A8646" t="s">
        <v>502</v>
      </c>
      <c r="B8646" t="s">
        <v>501</v>
      </c>
      <c r="C8646">
        <f>INDEX(Categories!C:C,MATCH(D8646,Categories!D:D,0))</f>
        <v>3</v>
      </c>
      <c r="D8646" s="88" t="s">
        <v>30</v>
      </c>
      <c r="E8646">
        <v>11988</v>
      </c>
    </row>
    <row r="8647" spans="1:5" x14ac:dyDescent="0.4">
      <c r="A8647" t="s">
        <v>502</v>
      </c>
      <c r="B8647" t="s">
        <v>501</v>
      </c>
      <c r="C8647">
        <f>INDEX(Categories!C:C,MATCH(D8647,Categories!D:D,0))</f>
        <v>4</v>
      </c>
      <c r="D8647" s="88" t="s">
        <v>31</v>
      </c>
      <c r="E8647">
        <v>1607</v>
      </c>
    </row>
    <row r="8648" spans="1:5" x14ac:dyDescent="0.4">
      <c r="A8648" t="s">
        <v>502</v>
      </c>
      <c r="B8648" t="s">
        <v>501</v>
      </c>
      <c r="C8648">
        <f>INDEX(Categories!C:C,MATCH(D8648,Categories!D:D,0))</f>
        <v>6</v>
      </c>
      <c r="D8648" s="88" t="s">
        <v>34</v>
      </c>
      <c r="E8648">
        <v>5000</v>
      </c>
    </row>
    <row r="8649" spans="1:5" x14ac:dyDescent="0.4">
      <c r="A8649" t="s">
        <v>502</v>
      </c>
      <c r="B8649" t="s">
        <v>501</v>
      </c>
      <c r="C8649">
        <f>INDEX(Categories!C:C,MATCH(D8649,Categories!D:D,0))</f>
        <v>7</v>
      </c>
      <c r="D8649" s="88" t="s">
        <v>35</v>
      </c>
      <c r="E8649">
        <v>33935</v>
      </c>
    </row>
    <row r="8650" spans="1:5" x14ac:dyDescent="0.4">
      <c r="A8650" t="s">
        <v>502</v>
      </c>
      <c r="B8650" t="s">
        <v>501</v>
      </c>
      <c r="C8650">
        <f>INDEX(Categories!C:C,MATCH(D8650,Categories!D:D,0))</f>
        <v>10</v>
      </c>
      <c r="D8650" s="88" t="s">
        <v>38</v>
      </c>
      <c r="E8650">
        <v>41180</v>
      </c>
    </row>
    <row r="8651" spans="1:5" x14ac:dyDescent="0.4">
      <c r="A8651" t="s">
        <v>502</v>
      </c>
      <c r="B8651" t="s">
        <v>501</v>
      </c>
      <c r="C8651">
        <f>INDEX(Categories!C:C,MATCH(D8651,Categories!D:D,0))</f>
        <v>15</v>
      </c>
      <c r="D8651" s="88" t="s">
        <v>42</v>
      </c>
      <c r="E8651">
        <v>0</v>
      </c>
    </row>
    <row r="8652" spans="1:5" x14ac:dyDescent="0.4">
      <c r="A8652" t="s">
        <v>502</v>
      </c>
      <c r="B8652" t="s">
        <v>501</v>
      </c>
      <c r="C8652">
        <f>INDEX(Categories!C:C,MATCH(D8652,Categories!D:D,0))</f>
        <v>16</v>
      </c>
      <c r="D8652" s="88" t="s">
        <v>45</v>
      </c>
      <c r="E8652">
        <v>0</v>
      </c>
    </row>
    <row r="8653" spans="1:5" x14ac:dyDescent="0.4">
      <c r="A8653" t="s">
        <v>502</v>
      </c>
      <c r="B8653" t="s">
        <v>501</v>
      </c>
      <c r="C8653">
        <f>INDEX(Categories!C:C,MATCH(D8653,Categories!D:D,0))</f>
        <v>17</v>
      </c>
      <c r="D8653" s="88" t="s">
        <v>46</v>
      </c>
      <c r="E8653">
        <v>0</v>
      </c>
    </row>
    <row r="8654" spans="1:5" x14ac:dyDescent="0.4">
      <c r="A8654" t="s">
        <v>502</v>
      </c>
      <c r="B8654" t="s">
        <v>501</v>
      </c>
      <c r="C8654">
        <f>INDEX(Categories!C:C,MATCH(D8654,Categories!D:D,0))</f>
        <v>18</v>
      </c>
      <c r="D8654" s="88" t="s">
        <v>47</v>
      </c>
      <c r="E8654">
        <v>0</v>
      </c>
    </row>
    <row r="8655" spans="1:5" x14ac:dyDescent="0.4">
      <c r="A8655" t="s">
        <v>502</v>
      </c>
      <c r="B8655" t="s">
        <v>501</v>
      </c>
      <c r="C8655">
        <f>INDEX(Categories!C:C,MATCH(D8655,Categories!D:D,0))</f>
        <v>20</v>
      </c>
      <c r="D8655" s="88" t="s">
        <v>49</v>
      </c>
      <c r="E8655">
        <v>271</v>
      </c>
    </row>
    <row r="8656" spans="1:5" x14ac:dyDescent="0.4">
      <c r="A8656" t="s">
        <v>502</v>
      </c>
      <c r="B8656" t="s">
        <v>501</v>
      </c>
      <c r="C8656">
        <f>INDEX(Categories!C:C,MATCH(D8656,Categories!D:D,0))</f>
        <v>21</v>
      </c>
      <c r="D8656" s="88" t="s">
        <v>50</v>
      </c>
      <c r="E8656">
        <v>0</v>
      </c>
    </row>
    <row r="8657" spans="1:5" x14ac:dyDescent="0.4">
      <c r="A8657" t="s">
        <v>502</v>
      </c>
      <c r="B8657" t="s">
        <v>501</v>
      </c>
      <c r="C8657">
        <f>INDEX(Categories!C:C,MATCH(D8657,Categories!D:D,0))</f>
        <v>22</v>
      </c>
      <c r="D8657" s="88" t="s">
        <v>51</v>
      </c>
      <c r="E8657">
        <v>4500</v>
      </c>
    </row>
    <row r="8658" spans="1:5" x14ac:dyDescent="0.4">
      <c r="A8658" t="s">
        <v>502</v>
      </c>
      <c r="B8658" t="s">
        <v>501</v>
      </c>
      <c r="C8658">
        <f>INDEX(Categories!C:C,MATCH(D8658,Categories!D:D,0))</f>
        <v>23</v>
      </c>
      <c r="D8658" s="88" t="s">
        <v>52</v>
      </c>
      <c r="E8658">
        <v>2500</v>
      </c>
    </row>
    <row r="8659" spans="1:5" x14ac:dyDescent="0.4">
      <c r="A8659" t="s">
        <v>502</v>
      </c>
      <c r="B8659" t="s">
        <v>501</v>
      </c>
      <c r="C8659">
        <f>INDEX(Categories!C:C,MATCH(D8659,Categories!D:D,0))</f>
        <v>24</v>
      </c>
      <c r="D8659" s="88" t="s">
        <v>53</v>
      </c>
      <c r="E8659">
        <v>0</v>
      </c>
    </row>
    <row r="8660" spans="1:5" x14ac:dyDescent="0.4">
      <c r="A8660" t="s">
        <v>502</v>
      </c>
      <c r="B8660" t="s">
        <v>501</v>
      </c>
      <c r="C8660">
        <f>INDEX(Categories!C:C,MATCH(D8660,Categories!D:D,0))</f>
        <v>25</v>
      </c>
      <c r="D8660" s="88" t="s">
        <v>56</v>
      </c>
      <c r="E8660">
        <v>2370</v>
      </c>
    </row>
    <row r="8661" spans="1:5" x14ac:dyDescent="0.4">
      <c r="A8661" t="s">
        <v>502</v>
      </c>
      <c r="B8661" t="s">
        <v>501</v>
      </c>
      <c r="C8661">
        <f>INDEX(Categories!C:C,MATCH(D8661,Categories!D:D,0))</f>
        <v>5</v>
      </c>
      <c r="D8661" s="88" t="s">
        <v>32</v>
      </c>
      <c r="E8661">
        <v>89399</v>
      </c>
    </row>
    <row r="8662" spans="1:5" x14ac:dyDescent="0.4">
      <c r="A8662" t="s">
        <v>502</v>
      </c>
      <c r="B8662" t="s">
        <v>501</v>
      </c>
      <c r="C8662">
        <f>INDEX(Categories!C:C,MATCH(D8662,Categories!D:D,0))</f>
        <v>8</v>
      </c>
      <c r="D8662" s="88" t="s">
        <v>36</v>
      </c>
      <c r="E8662">
        <v>0</v>
      </c>
    </row>
    <row r="8663" spans="1:5" x14ac:dyDescent="0.4">
      <c r="A8663" t="s">
        <v>502</v>
      </c>
      <c r="B8663" t="s">
        <v>501</v>
      </c>
      <c r="C8663">
        <f>INDEX(Categories!C:C,MATCH(D8663,Categories!D:D,0))</f>
        <v>9</v>
      </c>
      <c r="D8663" s="88" t="s">
        <v>37</v>
      </c>
      <c r="E8663">
        <v>0</v>
      </c>
    </row>
    <row r="8664" spans="1:5" x14ac:dyDescent="0.4">
      <c r="A8664" t="s">
        <v>502</v>
      </c>
      <c r="B8664" t="s">
        <v>501</v>
      </c>
      <c r="C8664">
        <f>INDEX(Categories!C:C,MATCH(D8664,Categories!D:D,0))</f>
        <v>11</v>
      </c>
      <c r="D8664" s="88" t="s">
        <v>601</v>
      </c>
      <c r="E8664">
        <v>0</v>
      </c>
    </row>
    <row r="8665" spans="1:5" x14ac:dyDescent="0.4">
      <c r="A8665" t="s">
        <v>502</v>
      </c>
      <c r="B8665" t="s">
        <v>501</v>
      </c>
      <c r="C8665">
        <f>INDEX(Categories!C:C,MATCH(D8665,Categories!D:D,0))</f>
        <v>12</v>
      </c>
      <c r="D8665" s="88" t="s">
        <v>602</v>
      </c>
      <c r="E8665">
        <v>0</v>
      </c>
    </row>
    <row r="8666" spans="1:5" x14ac:dyDescent="0.4">
      <c r="A8666" t="s">
        <v>502</v>
      </c>
      <c r="B8666" t="s">
        <v>501</v>
      </c>
      <c r="C8666">
        <f>INDEX(Categories!C:C,MATCH(D8666,Categories!D:D,0))</f>
        <v>13</v>
      </c>
      <c r="D8666" s="88" t="s">
        <v>604</v>
      </c>
      <c r="E8666">
        <v>0</v>
      </c>
    </row>
    <row r="8667" spans="1:5" x14ac:dyDescent="0.4">
      <c r="A8667" t="s">
        <v>502</v>
      </c>
      <c r="B8667" t="s">
        <v>501</v>
      </c>
      <c r="C8667">
        <f>INDEX(Categories!C:C,MATCH(D8667,Categories!D:D,0))</f>
        <v>14</v>
      </c>
      <c r="D8667" s="88" t="s">
        <v>41</v>
      </c>
      <c r="E8667">
        <v>0</v>
      </c>
    </row>
    <row r="8668" spans="1:5" x14ac:dyDescent="0.4">
      <c r="A8668" t="s">
        <v>502</v>
      </c>
      <c r="B8668" t="s">
        <v>501</v>
      </c>
      <c r="C8668">
        <f>INDEX(Categories!C:C,MATCH(D8668,Categories!D:D,0))</f>
        <v>19</v>
      </c>
      <c r="D8668" s="88" t="s">
        <v>48</v>
      </c>
      <c r="E8668">
        <v>10000</v>
      </c>
    </row>
    <row r="8669" spans="1:5" x14ac:dyDescent="0.4">
      <c r="A8669" t="s">
        <v>502</v>
      </c>
      <c r="B8669" t="s">
        <v>501</v>
      </c>
      <c r="C8669">
        <f>INDEX(Categories!C:C,MATCH(D8669,Categories!D:D,0))</f>
        <v>26</v>
      </c>
      <c r="D8669" s="88" t="s">
        <v>57</v>
      </c>
      <c r="E8669">
        <v>0</v>
      </c>
    </row>
    <row r="8670" spans="1:5" x14ac:dyDescent="0.4">
      <c r="A8670" t="s">
        <v>502</v>
      </c>
      <c r="B8670" t="s">
        <v>501</v>
      </c>
      <c r="C8670">
        <f>INDEX(Categories!C:C,MATCH(D8670,Categories!D:D,0))</f>
        <v>27</v>
      </c>
      <c r="D8670" s="88" t="s">
        <v>58</v>
      </c>
      <c r="E8670">
        <v>0</v>
      </c>
    </row>
    <row r="8671" spans="1:5" x14ac:dyDescent="0.4">
      <c r="A8671" t="s">
        <v>502</v>
      </c>
      <c r="B8671" t="s">
        <v>501</v>
      </c>
      <c r="C8671">
        <f>INDEX(Categories!C:C,MATCH(D8671,Categories!D:D,0))</f>
        <v>28</v>
      </c>
      <c r="D8671" s="88" t="s">
        <v>59</v>
      </c>
      <c r="E8671">
        <v>0</v>
      </c>
    </row>
    <row r="8672" spans="1:5" x14ac:dyDescent="0.4">
      <c r="A8672" t="s">
        <v>502</v>
      </c>
      <c r="B8672" t="s">
        <v>501</v>
      </c>
      <c r="C8672">
        <f>INDEX(Categories!C:C,MATCH(D8672,Categories!D:D,0))</f>
        <v>29</v>
      </c>
      <c r="D8672" s="88" t="s">
        <v>92</v>
      </c>
      <c r="E8672">
        <v>119134</v>
      </c>
    </row>
    <row r="8673" spans="1:5" x14ac:dyDescent="0.4">
      <c r="A8673" t="s">
        <v>989</v>
      </c>
      <c r="B8673" t="s">
        <v>990</v>
      </c>
      <c r="C8673">
        <f>INDEX(Categories!C:C,MATCH(D8673,Categories!D:D,0))</f>
        <v>1</v>
      </c>
      <c r="D8673" s="88" t="s">
        <v>595</v>
      </c>
      <c r="E8673">
        <v>7949</v>
      </c>
    </row>
    <row r="8674" spans="1:5" x14ac:dyDescent="0.4">
      <c r="A8674" t="s">
        <v>989</v>
      </c>
      <c r="B8674" t="s">
        <v>990</v>
      </c>
      <c r="C8674">
        <f>INDEX(Categories!C:C,MATCH(D8674,Categories!D:D,0))</f>
        <v>2</v>
      </c>
      <c r="D8674" s="88" t="s">
        <v>597</v>
      </c>
      <c r="E8674">
        <v>0</v>
      </c>
    </row>
    <row r="8675" spans="1:5" x14ac:dyDescent="0.4">
      <c r="A8675" t="s">
        <v>989</v>
      </c>
      <c r="B8675" t="s">
        <v>990</v>
      </c>
      <c r="C8675">
        <f>INDEX(Categories!C:C,MATCH(D8675,Categories!D:D,0))</f>
        <v>3</v>
      </c>
      <c r="D8675" s="88" t="s">
        <v>30</v>
      </c>
      <c r="E8675">
        <v>0</v>
      </c>
    </row>
    <row r="8676" spans="1:5" x14ac:dyDescent="0.4">
      <c r="A8676" t="s">
        <v>989</v>
      </c>
      <c r="B8676" t="s">
        <v>990</v>
      </c>
      <c r="C8676">
        <f>INDEX(Categories!C:C,MATCH(D8676,Categories!D:D,0))</f>
        <v>4</v>
      </c>
      <c r="D8676" s="88" t="s">
        <v>31</v>
      </c>
      <c r="E8676">
        <v>0</v>
      </c>
    </row>
    <row r="8677" spans="1:5" x14ac:dyDescent="0.4">
      <c r="A8677" t="s">
        <v>989</v>
      </c>
      <c r="B8677" t="s">
        <v>990</v>
      </c>
      <c r="C8677">
        <f>INDEX(Categories!C:C,MATCH(D8677,Categories!D:D,0))</f>
        <v>6</v>
      </c>
      <c r="D8677" s="88" t="s">
        <v>34</v>
      </c>
      <c r="E8677">
        <v>0</v>
      </c>
    </row>
    <row r="8678" spans="1:5" x14ac:dyDescent="0.4">
      <c r="A8678" t="s">
        <v>989</v>
      </c>
      <c r="B8678" t="s">
        <v>990</v>
      </c>
      <c r="C8678">
        <f>INDEX(Categories!C:C,MATCH(D8678,Categories!D:D,0))</f>
        <v>7</v>
      </c>
      <c r="D8678" s="88" t="s">
        <v>35</v>
      </c>
      <c r="E8678">
        <v>2915</v>
      </c>
    </row>
    <row r="8679" spans="1:5" x14ac:dyDescent="0.4">
      <c r="A8679" t="s">
        <v>989</v>
      </c>
      <c r="B8679" t="s">
        <v>990</v>
      </c>
      <c r="C8679">
        <f>INDEX(Categories!C:C,MATCH(D8679,Categories!D:D,0))</f>
        <v>10</v>
      </c>
      <c r="D8679" s="88" t="s">
        <v>38</v>
      </c>
      <c r="E8679">
        <v>15227</v>
      </c>
    </row>
    <row r="8680" spans="1:5" x14ac:dyDescent="0.4">
      <c r="A8680" t="s">
        <v>989</v>
      </c>
      <c r="B8680" t="s">
        <v>990</v>
      </c>
      <c r="C8680">
        <f>INDEX(Categories!C:C,MATCH(D8680,Categories!D:D,0))</f>
        <v>15</v>
      </c>
      <c r="D8680" s="88" t="s">
        <v>42</v>
      </c>
      <c r="E8680">
        <v>0</v>
      </c>
    </row>
    <row r="8681" spans="1:5" x14ac:dyDescent="0.4">
      <c r="A8681" t="s">
        <v>989</v>
      </c>
      <c r="B8681" t="s">
        <v>990</v>
      </c>
      <c r="C8681">
        <f>INDEX(Categories!C:C,MATCH(D8681,Categories!D:D,0))</f>
        <v>16</v>
      </c>
      <c r="D8681" s="88" t="s">
        <v>45</v>
      </c>
      <c r="E8681">
        <v>0</v>
      </c>
    </row>
    <row r="8682" spans="1:5" x14ac:dyDescent="0.4">
      <c r="A8682" t="s">
        <v>989</v>
      </c>
      <c r="B8682" t="s">
        <v>990</v>
      </c>
      <c r="C8682">
        <f>INDEX(Categories!C:C,MATCH(D8682,Categories!D:D,0))</f>
        <v>17</v>
      </c>
      <c r="D8682" s="88" t="s">
        <v>46</v>
      </c>
      <c r="E8682">
        <v>0</v>
      </c>
    </row>
    <row r="8683" spans="1:5" x14ac:dyDescent="0.4">
      <c r="A8683" t="s">
        <v>989</v>
      </c>
      <c r="B8683" t="s">
        <v>990</v>
      </c>
      <c r="C8683">
        <f>INDEX(Categories!C:C,MATCH(D8683,Categories!D:D,0))</f>
        <v>18</v>
      </c>
      <c r="D8683" s="88" t="s">
        <v>47</v>
      </c>
      <c r="E8683">
        <v>0</v>
      </c>
    </row>
    <row r="8684" spans="1:5" x14ac:dyDescent="0.4">
      <c r="A8684" t="s">
        <v>989</v>
      </c>
      <c r="B8684" t="s">
        <v>990</v>
      </c>
      <c r="C8684">
        <f>INDEX(Categories!C:C,MATCH(D8684,Categories!D:D,0))</f>
        <v>20</v>
      </c>
      <c r="D8684" s="88" t="s">
        <v>49</v>
      </c>
      <c r="E8684">
        <v>0</v>
      </c>
    </row>
    <row r="8685" spans="1:5" x14ac:dyDescent="0.4">
      <c r="A8685" t="s">
        <v>989</v>
      </c>
      <c r="B8685" t="s">
        <v>990</v>
      </c>
      <c r="C8685">
        <f>INDEX(Categories!C:C,MATCH(D8685,Categories!D:D,0))</f>
        <v>21</v>
      </c>
      <c r="D8685" s="88" t="s">
        <v>50</v>
      </c>
      <c r="E8685">
        <v>0</v>
      </c>
    </row>
    <row r="8686" spans="1:5" x14ac:dyDescent="0.4">
      <c r="A8686" t="s">
        <v>989</v>
      </c>
      <c r="B8686" t="s">
        <v>990</v>
      </c>
      <c r="C8686">
        <f>INDEX(Categories!C:C,MATCH(D8686,Categories!D:D,0))</f>
        <v>22</v>
      </c>
      <c r="D8686" s="88" t="s">
        <v>51</v>
      </c>
      <c r="E8686">
        <v>3997</v>
      </c>
    </row>
    <row r="8687" spans="1:5" x14ac:dyDescent="0.4">
      <c r="A8687" t="s">
        <v>989</v>
      </c>
      <c r="B8687" t="s">
        <v>990</v>
      </c>
      <c r="C8687">
        <f>INDEX(Categories!C:C,MATCH(D8687,Categories!D:D,0))</f>
        <v>23</v>
      </c>
      <c r="D8687" s="88" t="s">
        <v>52</v>
      </c>
      <c r="E8687">
        <v>0</v>
      </c>
    </row>
    <row r="8688" spans="1:5" x14ac:dyDescent="0.4">
      <c r="A8688" t="s">
        <v>989</v>
      </c>
      <c r="B8688" t="s">
        <v>990</v>
      </c>
      <c r="C8688">
        <f>INDEX(Categories!C:C,MATCH(D8688,Categories!D:D,0))</f>
        <v>24</v>
      </c>
      <c r="D8688" s="88" t="s">
        <v>53</v>
      </c>
      <c r="E8688">
        <v>1014</v>
      </c>
    </row>
    <row r="8689" spans="1:5" x14ac:dyDescent="0.4">
      <c r="A8689" t="s">
        <v>989</v>
      </c>
      <c r="B8689" t="s">
        <v>990</v>
      </c>
      <c r="C8689">
        <f>INDEX(Categories!C:C,MATCH(D8689,Categories!D:D,0))</f>
        <v>25</v>
      </c>
      <c r="D8689" s="88" t="s">
        <v>56</v>
      </c>
      <c r="E8689">
        <v>0</v>
      </c>
    </row>
    <row r="8690" spans="1:5" x14ac:dyDescent="0.4">
      <c r="A8690" t="s">
        <v>989</v>
      </c>
      <c r="B8690" t="s">
        <v>990</v>
      </c>
      <c r="C8690">
        <f>INDEX(Categories!C:C,MATCH(D8690,Categories!D:D,0))</f>
        <v>5</v>
      </c>
      <c r="D8690" s="88" t="s">
        <v>32</v>
      </c>
      <c r="E8690">
        <v>9828</v>
      </c>
    </row>
    <row r="8691" spans="1:5" x14ac:dyDescent="0.4">
      <c r="A8691" t="s">
        <v>989</v>
      </c>
      <c r="B8691" t="s">
        <v>990</v>
      </c>
      <c r="C8691">
        <f>INDEX(Categories!C:C,MATCH(D8691,Categories!D:D,0))</f>
        <v>8</v>
      </c>
      <c r="D8691" s="88" t="s">
        <v>36</v>
      </c>
      <c r="E8691">
        <v>0</v>
      </c>
    </row>
    <row r="8692" spans="1:5" x14ac:dyDescent="0.4">
      <c r="A8692" t="s">
        <v>989</v>
      </c>
      <c r="B8692" t="s">
        <v>990</v>
      </c>
      <c r="C8692">
        <f>INDEX(Categories!C:C,MATCH(D8692,Categories!D:D,0))</f>
        <v>9</v>
      </c>
      <c r="D8692" s="88" t="s">
        <v>37</v>
      </c>
      <c r="E8692">
        <v>0</v>
      </c>
    </row>
    <row r="8693" spans="1:5" x14ac:dyDescent="0.4">
      <c r="A8693" t="s">
        <v>989</v>
      </c>
      <c r="B8693" t="s">
        <v>990</v>
      </c>
      <c r="C8693">
        <f>INDEX(Categories!C:C,MATCH(D8693,Categories!D:D,0))</f>
        <v>11</v>
      </c>
      <c r="D8693" s="88" t="s">
        <v>601</v>
      </c>
      <c r="E8693">
        <v>617</v>
      </c>
    </row>
    <row r="8694" spans="1:5" x14ac:dyDescent="0.4">
      <c r="A8694" t="s">
        <v>989</v>
      </c>
      <c r="B8694" t="s">
        <v>990</v>
      </c>
      <c r="C8694">
        <f>INDEX(Categories!C:C,MATCH(D8694,Categories!D:D,0))</f>
        <v>12</v>
      </c>
      <c r="D8694" s="88" t="s">
        <v>602</v>
      </c>
      <c r="E8694">
        <v>0</v>
      </c>
    </row>
    <row r="8695" spans="1:5" x14ac:dyDescent="0.4">
      <c r="A8695" t="s">
        <v>989</v>
      </c>
      <c r="B8695" t="s">
        <v>990</v>
      </c>
      <c r="C8695">
        <f>INDEX(Categories!C:C,MATCH(D8695,Categories!D:D,0))</f>
        <v>13</v>
      </c>
      <c r="D8695" s="88" t="s">
        <v>604</v>
      </c>
      <c r="E8695">
        <v>14769</v>
      </c>
    </row>
    <row r="8696" spans="1:5" x14ac:dyDescent="0.4">
      <c r="A8696" t="s">
        <v>989</v>
      </c>
      <c r="B8696" t="s">
        <v>990</v>
      </c>
      <c r="C8696">
        <f>INDEX(Categories!C:C,MATCH(D8696,Categories!D:D,0))</f>
        <v>14</v>
      </c>
      <c r="D8696" s="88" t="s">
        <v>41</v>
      </c>
      <c r="E8696">
        <v>0</v>
      </c>
    </row>
    <row r="8697" spans="1:5" x14ac:dyDescent="0.4">
      <c r="A8697" t="s">
        <v>989</v>
      </c>
      <c r="B8697" t="s">
        <v>990</v>
      </c>
      <c r="C8697">
        <f>INDEX(Categories!C:C,MATCH(D8697,Categories!D:D,0))</f>
        <v>19</v>
      </c>
      <c r="D8697" s="88" t="s">
        <v>48</v>
      </c>
      <c r="E8697">
        <v>0</v>
      </c>
    </row>
    <row r="8698" spans="1:5" x14ac:dyDescent="0.4">
      <c r="A8698" t="s">
        <v>989</v>
      </c>
      <c r="B8698" t="s">
        <v>990</v>
      </c>
      <c r="C8698">
        <f>INDEX(Categories!C:C,MATCH(D8698,Categories!D:D,0))</f>
        <v>26</v>
      </c>
      <c r="D8698" s="88" t="s">
        <v>57</v>
      </c>
      <c r="E8698">
        <v>0</v>
      </c>
    </row>
    <row r="8699" spans="1:5" x14ac:dyDescent="0.4">
      <c r="A8699" t="s">
        <v>989</v>
      </c>
      <c r="B8699" t="s">
        <v>990</v>
      </c>
      <c r="C8699">
        <f>INDEX(Categories!C:C,MATCH(D8699,Categories!D:D,0))</f>
        <v>27</v>
      </c>
      <c r="D8699" s="88" t="s">
        <v>58</v>
      </c>
      <c r="E8699">
        <v>0</v>
      </c>
    </row>
    <row r="8700" spans="1:5" x14ac:dyDescent="0.4">
      <c r="A8700" t="s">
        <v>989</v>
      </c>
      <c r="B8700" t="s">
        <v>990</v>
      </c>
      <c r="C8700">
        <f>INDEX(Categories!C:C,MATCH(D8700,Categories!D:D,0))</f>
        <v>28</v>
      </c>
      <c r="D8700" s="88" t="s">
        <v>59</v>
      </c>
      <c r="E8700">
        <v>0</v>
      </c>
    </row>
    <row r="8701" spans="1:5" x14ac:dyDescent="0.4">
      <c r="A8701" t="s">
        <v>989</v>
      </c>
      <c r="B8701" t="s">
        <v>990</v>
      </c>
      <c r="C8701">
        <f>INDEX(Categories!C:C,MATCH(D8701,Categories!D:D,0))</f>
        <v>29</v>
      </c>
      <c r="D8701" s="88" t="s">
        <v>92</v>
      </c>
      <c r="E8701">
        <v>0</v>
      </c>
    </row>
    <row r="8702" spans="1:5" x14ac:dyDescent="0.4">
      <c r="A8702" t="s">
        <v>991</v>
      </c>
      <c r="B8702" t="s">
        <v>992</v>
      </c>
      <c r="C8702">
        <f>INDEX(Categories!C:C,MATCH(D8702,Categories!D:D,0))</f>
        <v>1</v>
      </c>
      <c r="D8702" s="88" t="s">
        <v>595</v>
      </c>
      <c r="E8702">
        <v>0</v>
      </c>
    </row>
    <row r="8703" spans="1:5" x14ac:dyDescent="0.4">
      <c r="A8703" t="s">
        <v>991</v>
      </c>
      <c r="B8703" t="s">
        <v>992</v>
      </c>
      <c r="C8703">
        <f>INDEX(Categories!C:C,MATCH(D8703,Categories!D:D,0))</f>
        <v>2</v>
      </c>
      <c r="D8703" s="88" t="s">
        <v>597</v>
      </c>
      <c r="E8703">
        <v>0</v>
      </c>
    </row>
    <row r="8704" spans="1:5" x14ac:dyDescent="0.4">
      <c r="A8704" t="s">
        <v>991</v>
      </c>
      <c r="B8704" t="s">
        <v>992</v>
      </c>
      <c r="C8704">
        <f>INDEX(Categories!C:C,MATCH(D8704,Categories!D:D,0))</f>
        <v>3</v>
      </c>
      <c r="D8704" s="88" t="s">
        <v>30</v>
      </c>
      <c r="E8704">
        <v>0</v>
      </c>
    </row>
    <row r="8705" spans="1:5" x14ac:dyDescent="0.4">
      <c r="A8705" t="s">
        <v>991</v>
      </c>
      <c r="B8705" t="s">
        <v>992</v>
      </c>
      <c r="C8705">
        <f>INDEX(Categories!C:C,MATCH(D8705,Categories!D:D,0))</f>
        <v>4</v>
      </c>
      <c r="D8705" s="88" t="s">
        <v>31</v>
      </c>
      <c r="E8705">
        <v>0</v>
      </c>
    </row>
    <row r="8706" spans="1:5" x14ac:dyDescent="0.4">
      <c r="A8706" t="s">
        <v>991</v>
      </c>
      <c r="B8706" t="s">
        <v>992</v>
      </c>
      <c r="C8706">
        <f>INDEX(Categories!C:C,MATCH(D8706,Categories!D:D,0))</f>
        <v>6</v>
      </c>
      <c r="D8706" s="88" t="s">
        <v>34</v>
      </c>
      <c r="E8706">
        <v>0</v>
      </c>
    </row>
    <row r="8707" spans="1:5" x14ac:dyDescent="0.4">
      <c r="A8707" t="s">
        <v>991</v>
      </c>
      <c r="B8707" t="s">
        <v>992</v>
      </c>
      <c r="C8707">
        <f>INDEX(Categories!C:C,MATCH(D8707,Categories!D:D,0))</f>
        <v>7</v>
      </c>
      <c r="D8707" s="88" t="s">
        <v>35</v>
      </c>
      <c r="E8707">
        <v>0</v>
      </c>
    </row>
    <row r="8708" spans="1:5" x14ac:dyDescent="0.4">
      <c r="A8708" t="s">
        <v>991</v>
      </c>
      <c r="B8708" t="s">
        <v>992</v>
      </c>
      <c r="C8708">
        <f>INDEX(Categories!C:C,MATCH(D8708,Categories!D:D,0))</f>
        <v>10</v>
      </c>
      <c r="D8708" s="88" t="s">
        <v>38</v>
      </c>
      <c r="E8708">
        <v>0</v>
      </c>
    </row>
    <row r="8709" spans="1:5" x14ac:dyDescent="0.4">
      <c r="A8709" t="s">
        <v>991</v>
      </c>
      <c r="B8709" t="s">
        <v>992</v>
      </c>
      <c r="C8709">
        <f>INDEX(Categories!C:C,MATCH(D8709,Categories!D:D,0))</f>
        <v>15</v>
      </c>
      <c r="D8709" s="88" t="s">
        <v>42</v>
      </c>
      <c r="E8709">
        <v>0</v>
      </c>
    </row>
    <row r="8710" spans="1:5" x14ac:dyDescent="0.4">
      <c r="A8710" t="s">
        <v>991</v>
      </c>
      <c r="B8710" t="s">
        <v>992</v>
      </c>
      <c r="C8710">
        <f>INDEX(Categories!C:C,MATCH(D8710,Categories!D:D,0))</f>
        <v>16</v>
      </c>
      <c r="D8710" s="88" t="s">
        <v>45</v>
      </c>
      <c r="E8710">
        <v>0</v>
      </c>
    </row>
    <row r="8711" spans="1:5" x14ac:dyDescent="0.4">
      <c r="A8711" t="s">
        <v>991</v>
      </c>
      <c r="B8711" t="s">
        <v>992</v>
      </c>
      <c r="C8711">
        <f>INDEX(Categories!C:C,MATCH(D8711,Categories!D:D,0))</f>
        <v>17</v>
      </c>
      <c r="D8711" s="88" t="s">
        <v>46</v>
      </c>
      <c r="E8711">
        <v>0</v>
      </c>
    </row>
    <row r="8712" spans="1:5" x14ac:dyDescent="0.4">
      <c r="A8712" t="s">
        <v>991</v>
      </c>
      <c r="B8712" t="s">
        <v>992</v>
      </c>
      <c r="C8712">
        <f>INDEX(Categories!C:C,MATCH(D8712,Categories!D:D,0))</f>
        <v>18</v>
      </c>
      <c r="D8712" s="88" t="s">
        <v>47</v>
      </c>
      <c r="E8712">
        <v>0</v>
      </c>
    </row>
    <row r="8713" spans="1:5" x14ac:dyDescent="0.4">
      <c r="A8713" t="s">
        <v>991</v>
      </c>
      <c r="B8713" t="s">
        <v>992</v>
      </c>
      <c r="C8713">
        <f>INDEX(Categories!C:C,MATCH(D8713,Categories!D:D,0))</f>
        <v>20</v>
      </c>
      <c r="D8713" s="88" t="s">
        <v>49</v>
      </c>
      <c r="E8713">
        <v>0</v>
      </c>
    </row>
    <row r="8714" spans="1:5" x14ac:dyDescent="0.4">
      <c r="A8714" t="s">
        <v>991</v>
      </c>
      <c r="B8714" t="s">
        <v>992</v>
      </c>
      <c r="C8714">
        <f>INDEX(Categories!C:C,MATCH(D8714,Categories!D:D,0))</f>
        <v>21</v>
      </c>
      <c r="D8714" s="88" t="s">
        <v>50</v>
      </c>
      <c r="E8714">
        <v>0</v>
      </c>
    </row>
    <row r="8715" spans="1:5" x14ac:dyDescent="0.4">
      <c r="A8715" t="s">
        <v>991</v>
      </c>
      <c r="B8715" t="s">
        <v>992</v>
      </c>
      <c r="C8715">
        <f>INDEX(Categories!C:C,MATCH(D8715,Categories!D:D,0))</f>
        <v>22</v>
      </c>
      <c r="D8715" s="88" t="s">
        <v>51</v>
      </c>
      <c r="E8715">
        <v>0</v>
      </c>
    </row>
    <row r="8716" spans="1:5" x14ac:dyDescent="0.4">
      <c r="A8716" t="s">
        <v>991</v>
      </c>
      <c r="B8716" t="s">
        <v>992</v>
      </c>
      <c r="C8716">
        <f>INDEX(Categories!C:C,MATCH(D8716,Categories!D:D,0))</f>
        <v>23</v>
      </c>
      <c r="D8716" s="88" t="s">
        <v>52</v>
      </c>
      <c r="E8716">
        <v>0</v>
      </c>
    </row>
    <row r="8717" spans="1:5" x14ac:dyDescent="0.4">
      <c r="A8717" t="s">
        <v>991</v>
      </c>
      <c r="B8717" t="s">
        <v>992</v>
      </c>
      <c r="C8717">
        <f>INDEX(Categories!C:C,MATCH(D8717,Categories!D:D,0))</f>
        <v>24</v>
      </c>
      <c r="D8717" s="88" t="s">
        <v>53</v>
      </c>
      <c r="E8717">
        <v>0</v>
      </c>
    </row>
    <row r="8718" spans="1:5" x14ac:dyDescent="0.4">
      <c r="A8718" t="s">
        <v>991</v>
      </c>
      <c r="B8718" t="s">
        <v>992</v>
      </c>
      <c r="C8718">
        <f>INDEX(Categories!C:C,MATCH(D8718,Categories!D:D,0))</f>
        <v>25</v>
      </c>
      <c r="D8718" s="88" t="s">
        <v>56</v>
      </c>
      <c r="E8718">
        <v>0</v>
      </c>
    </row>
    <row r="8719" spans="1:5" x14ac:dyDescent="0.4">
      <c r="A8719" t="s">
        <v>991</v>
      </c>
      <c r="B8719" t="s">
        <v>992</v>
      </c>
      <c r="C8719">
        <f>INDEX(Categories!C:C,MATCH(D8719,Categories!D:D,0))</f>
        <v>5</v>
      </c>
      <c r="D8719" s="88" t="s">
        <v>32</v>
      </c>
      <c r="E8719">
        <v>0</v>
      </c>
    </row>
    <row r="8720" spans="1:5" x14ac:dyDescent="0.4">
      <c r="A8720" t="s">
        <v>991</v>
      </c>
      <c r="B8720" t="s">
        <v>992</v>
      </c>
      <c r="C8720">
        <f>INDEX(Categories!C:C,MATCH(D8720,Categories!D:D,0))</f>
        <v>8</v>
      </c>
      <c r="D8720" s="88" t="s">
        <v>36</v>
      </c>
      <c r="E8720">
        <v>0</v>
      </c>
    </row>
    <row r="8721" spans="1:5" x14ac:dyDescent="0.4">
      <c r="A8721" t="s">
        <v>991</v>
      </c>
      <c r="B8721" t="s">
        <v>992</v>
      </c>
      <c r="C8721">
        <f>INDEX(Categories!C:C,MATCH(D8721,Categories!D:D,0))</f>
        <v>9</v>
      </c>
      <c r="D8721" s="88" t="s">
        <v>37</v>
      </c>
      <c r="E8721">
        <v>0</v>
      </c>
    </row>
    <row r="8722" spans="1:5" x14ac:dyDescent="0.4">
      <c r="A8722" t="s">
        <v>991</v>
      </c>
      <c r="B8722" t="s">
        <v>992</v>
      </c>
      <c r="C8722">
        <f>INDEX(Categories!C:C,MATCH(D8722,Categories!D:D,0))</f>
        <v>11</v>
      </c>
      <c r="D8722" s="88" t="s">
        <v>601</v>
      </c>
      <c r="E8722">
        <v>0</v>
      </c>
    </row>
    <row r="8723" spans="1:5" x14ac:dyDescent="0.4">
      <c r="A8723" t="s">
        <v>991</v>
      </c>
      <c r="B8723" t="s">
        <v>992</v>
      </c>
      <c r="C8723">
        <f>INDEX(Categories!C:C,MATCH(D8723,Categories!D:D,0))</f>
        <v>12</v>
      </c>
      <c r="D8723" s="88" t="s">
        <v>602</v>
      </c>
      <c r="E8723">
        <v>0</v>
      </c>
    </row>
    <row r="8724" spans="1:5" x14ac:dyDescent="0.4">
      <c r="A8724" t="s">
        <v>991</v>
      </c>
      <c r="B8724" t="s">
        <v>992</v>
      </c>
      <c r="C8724">
        <f>INDEX(Categories!C:C,MATCH(D8724,Categories!D:D,0))</f>
        <v>13</v>
      </c>
      <c r="D8724" s="88" t="s">
        <v>604</v>
      </c>
      <c r="E8724">
        <v>0</v>
      </c>
    </row>
    <row r="8725" spans="1:5" x14ac:dyDescent="0.4">
      <c r="A8725" t="s">
        <v>991</v>
      </c>
      <c r="B8725" t="s">
        <v>992</v>
      </c>
      <c r="C8725">
        <f>INDEX(Categories!C:C,MATCH(D8725,Categories!D:D,0))</f>
        <v>14</v>
      </c>
      <c r="D8725" s="88" t="s">
        <v>41</v>
      </c>
      <c r="E8725">
        <v>0</v>
      </c>
    </row>
    <row r="8726" spans="1:5" x14ac:dyDescent="0.4">
      <c r="A8726" t="s">
        <v>991</v>
      </c>
      <c r="B8726" t="s">
        <v>992</v>
      </c>
      <c r="C8726">
        <f>INDEX(Categories!C:C,MATCH(D8726,Categories!D:D,0))</f>
        <v>19</v>
      </c>
      <c r="D8726" s="88" t="s">
        <v>48</v>
      </c>
      <c r="E8726">
        <v>0</v>
      </c>
    </row>
    <row r="8727" spans="1:5" x14ac:dyDescent="0.4">
      <c r="A8727" t="s">
        <v>991</v>
      </c>
      <c r="B8727" t="s">
        <v>992</v>
      </c>
      <c r="C8727">
        <f>INDEX(Categories!C:C,MATCH(D8727,Categories!D:D,0))</f>
        <v>26</v>
      </c>
      <c r="D8727" s="88" t="s">
        <v>57</v>
      </c>
      <c r="E8727">
        <v>0</v>
      </c>
    </row>
    <row r="8728" spans="1:5" x14ac:dyDescent="0.4">
      <c r="A8728" t="s">
        <v>991</v>
      </c>
      <c r="B8728" t="s">
        <v>992</v>
      </c>
      <c r="C8728">
        <f>INDEX(Categories!C:C,MATCH(D8728,Categories!D:D,0))</f>
        <v>27</v>
      </c>
      <c r="D8728" s="88" t="s">
        <v>58</v>
      </c>
      <c r="E8728">
        <v>0</v>
      </c>
    </row>
    <row r="8729" spans="1:5" x14ac:dyDescent="0.4">
      <c r="A8729" t="s">
        <v>991</v>
      </c>
      <c r="B8729" t="s">
        <v>992</v>
      </c>
      <c r="C8729">
        <f>INDEX(Categories!C:C,MATCH(D8729,Categories!D:D,0))</f>
        <v>28</v>
      </c>
      <c r="D8729" s="88" t="s">
        <v>59</v>
      </c>
      <c r="E8729">
        <v>0</v>
      </c>
    </row>
    <row r="8730" spans="1:5" x14ac:dyDescent="0.4">
      <c r="A8730" t="s">
        <v>991</v>
      </c>
      <c r="B8730" t="s">
        <v>992</v>
      </c>
      <c r="C8730">
        <f>INDEX(Categories!C:C,MATCH(D8730,Categories!D:D,0))</f>
        <v>29</v>
      </c>
      <c r="D8730" s="88" t="s">
        <v>92</v>
      </c>
      <c r="E8730">
        <v>0</v>
      </c>
    </row>
    <row r="8731" spans="1:5" x14ac:dyDescent="0.4">
      <c r="A8731" t="s">
        <v>993</v>
      </c>
      <c r="B8731" t="s">
        <v>994</v>
      </c>
      <c r="C8731">
        <f>INDEX(Categories!C:C,MATCH(D8731,Categories!D:D,0))</f>
        <v>1</v>
      </c>
      <c r="D8731" s="88" t="s">
        <v>595</v>
      </c>
      <c r="E8731">
        <v>0</v>
      </c>
    </row>
    <row r="8732" spans="1:5" x14ac:dyDescent="0.4">
      <c r="A8732" t="s">
        <v>993</v>
      </c>
      <c r="B8732" t="s">
        <v>994</v>
      </c>
      <c r="C8732">
        <f>INDEX(Categories!C:C,MATCH(D8732,Categories!D:D,0))</f>
        <v>2</v>
      </c>
      <c r="D8732" s="88" t="s">
        <v>597</v>
      </c>
      <c r="E8732">
        <v>0</v>
      </c>
    </row>
    <row r="8733" spans="1:5" x14ac:dyDescent="0.4">
      <c r="A8733" t="s">
        <v>993</v>
      </c>
      <c r="B8733" t="s">
        <v>994</v>
      </c>
      <c r="C8733">
        <f>INDEX(Categories!C:C,MATCH(D8733,Categories!D:D,0))</f>
        <v>3</v>
      </c>
      <c r="D8733" s="88" t="s">
        <v>30</v>
      </c>
      <c r="E8733">
        <v>0</v>
      </c>
    </row>
    <row r="8734" spans="1:5" x14ac:dyDescent="0.4">
      <c r="A8734" t="s">
        <v>993</v>
      </c>
      <c r="B8734" t="s">
        <v>994</v>
      </c>
      <c r="C8734">
        <f>INDEX(Categories!C:C,MATCH(D8734,Categories!D:D,0))</f>
        <v>4</v>
      </c>
      <c r="D8734" s="88" t="s">
        <v>31</v>
      </c>
      <c r="E8734">
        <v>0</v>
      </c>
    </row>
    <row r="8735" spans="1:5" x14ac:dyDescent="0.4">
      <c r="A8735" t="s">
        <v>993</v>
      </c>
      <c r="B8735" t="s">
        <v>994</v>
      </c>
      <c r="C8735">
        <f>INDEX(Categories!C:C,MATCH(D8735,Categories!D:D,0))</f>
        <v>6</v>
      </c>
      <c r="D8735" s="88" t="s">
        <v>34</v>
      </c>
      <c r="E8735">
        <v>0</v>
      </c>
    </row>
    <row r="8736" spans="1:5" x14ac:dyDescent="0.4">
      <c r="A8736" t="s">
        <v>993</v>
      </c>
      <c r="B8736" t="s">
        <v>994</v>
      </c>
      <c r="C8736">
        <f>INDEX(Categories!C:C,MATCH(D8736,Categories!D:D,0))</f>
        <v>7</v>
      </c>
      <c r="D8736" s="88" t="s">
        <v>35</v>
      </c>
      <c r="E8736">
        <v>0</v>
      </c>
    </row>
    <row r="8737" spans="1:5" x14ac:dyDescent="0.4">
      <c r="A8737" t="s">
        <v>993</v>
      </c>
      <c r="B8737" t="s">
        <v>994</v>
      </c>
      <c r="C8737">
        <f>INDEX(Categories!C:C,MATCH(D8737,Categories!D:D,0))</f>
        <v>10</v>
      </c>
      <c r="D8737" s="88" t="s">
        <v>38</v>
      </c>
      <c r="E8737">
        <v>0</v>
      </c>
    </row>
    <row r="8738" spans="1:5" x14ac:dyDescent="0.4">
      <c r="A8738" t="s">
        <v>993</v>
      </c>
      <c r="B8738" t="s">
        <v>994</v>
      </c>
      <c r="C8738">
        <f>INDEX(Categories!C:C,MATCH(D8738,Categories!D:D,0))</f>
        <v>15</v>
      </c>
      <c r="D8738" s="88" t="s">
        <v>42</v>
      </c>
      <c r="E8738">
        <v>0</v>
      </c>
    </row>
    <row r="8739" spans="1:5" x14ac:dyDescent="0.4">
      <c r="A8739" t="s">
        <v>993</v>
      </c>
      <c r="B8739" t="s">
        <v>994</v>
      </c>
      <c r="C8739">
        <f>INDEX(Categories!C:C,MATCH(D8739,Categories!D:D,0))</f>
        <v>16</v>
      </c>
      <c r="D8739" s="88" t="s">
        <v>45</v>
      </c>
      <c r="E8739">
        <v>0</v>
      </c>
    </row>
    <row r="8740" spans="1:5" x14ac:dyDescent="0.4">
      <c r="A8740" t="s">
        <v>993</v>
      </c>
      <c r="B8740" t="s">
        <v>994</v>
      </c>
      <c r="C8740">
        <f>INDEX(Categories!C:C,MATCH(D8740,Categories!D:D,0))</f>
        <v>17</v>
      </c>
      <c r="D8740" s="88" t="s">
        <v>46</v>
      </c>
      <c r="E8740">
        <v>0</v>
      </c>
    </row>
    <row r="8741" spans="1:5" x14ac:dyDescent="0.4">
      <c r="A8741" t="s">
        <v>993</v>
      </c>
      <c r="B8741" t="s">
        <v>994</v>
      </c>
      <c r="C8741">
        <f>INDEX(Categories!C:C,MATCH(D8741,Categories!D:D,0))</f>
        <v>18</v>
      </c>
      <c r="D8741" s="88" t="s">
        <v>47</v>
      </c>
      <c r="E8741">
        <v>0</v>
      </c>
    </row>
    <row r="8742" spans="1:5" x14ac:dyDescent="0.4">
      <c r="A8742" t="s">
        <v>993</v>
      </c>
      <c r="B8742" t="s">
        <v>994</v>
      </c>
      <c r="C8742">
        <f>INDEX(Categories!C:C,MATCH(D8742,Categories!D:D,0))</f>
        <v>20</v>
      </c>
      <c r="D8742" s="88" t="s">
        <v>49</v>
      </c>
      <c r="E8742">
        <v>0</v>
      </c>
    </row>
    <row r="8743" spans="1:5" x14ac:dyDescent="0.4">
      <c r="A8743" t="s">
        <v>993</v>
      </c>
      <c r="B8743" t="s">
        <v>994</v>
      </c>
      <c r="C8743">
        <f>INDEX(Categories!C:C,MATCH(D8743,Categories!D:D,0))</f>
        <v>21</v>
      </c>
      <c r="D8743" s="88" t="s">
        <v>50</v>
      </c>
      <c r="E8743">
        <v>0</v>
      </c>
    </row>
    <row r="8744" spans="1:5" x14ac:dyDescent="0.4">
      <c r="A8744" t="s">
        <v>993</v>
      </c>
      <c r="B8744" t="s">
        <v>994</v>
      </c>
      <c r="C8744">
        <f>INDEX(Categories!C:C,MATCH(D8744,Categories!D:D,0))</f>
        <v>22</v>
      </c>
      <c r="D8744" s="88" t="s">
        <v>51</v>
      </c>
      <c r="E8744">
        <v>0</v>
      </c>
    </row>
    <row r="8745" spans="1:5" x14ac:dyDescent="0.4">
      <c r="A8745" t="s">
        <v>993</v>
      </c>
      <c r="B8745" t="s">
        <v>994</v>
      </c>
      <c r="C8745">
        <f>INDEX(Categories!C:C,MATCH(D8745,Categories!D:D,0))</f>
        <v>23</v>
      </c>
      <c r="D8745" s="88" t="s">
        <v>52</v>
      </c>
      <c r="E8745">
        <v>0</v>
      </c>
    </row>
    <row r="8746" spans="1:5" x14ac:dyDescent="0.4">
      <c r="A8746" t="s">
        <v>993</v>
      </c>
      <c r="B8746" t="s">
        <v>994</v>
      </c>
      <c r="C8746">
        <f>INDEX(Categories!C:C,MATCH(D8746,Categories!D:D,0))</f>
        <v>24</v>
      </c>
      <c r="D8746" s="88" t="s">
        <v>53</v>
      </c>
      <c r="E8746">
        <v>0</v>
      </c>
    </row>
    <row r="8747" spans="1:5" x14ac:dyDescent="0.4">
      <c r="A8747" t="s">
        <v>993</v>
      </c>
      <c r="B8747" t="s">
        <v>994</v>
      </c>
      <c r="C8747">
        <f>INDEX(Categories!C:C,MATCH(D8747,Categories!D:D,0))</f>
        <v>25</v>
      </c>
      <c r="D8747" s="88" t="s">
        <v>56</v>
      </c>
      <c r="E8747">
        <v>0</v>
      </c>
    </row>
    <row r="8748" spans="1:5" x14ac:dyDescent="0.4">
      <c r="A8748" t="s">
        <v>993</v>
      </c>
      <c r="B8748" t="s">
        <v>994</v>
      </c>
      <c r="C8748">
        <f>INDEX(Categories!C:C,MATCH(D8748,Categories!D:D,0))</f>
        <v>5</v>
      </c>
      <c r="D8748" s="88" t="s">
        <v>32</v>
      </c>
      <c r="E8748">
        <v>0</v>
      </c>
    </row>
    <row r="8749" spans="1:5" x14ac:dyDescent="0.4">
      <c r="A8749" t="s">
        <v>993</v>
      </c>
      <c r="B8749" t="s">
        <v>994</v>
      </c>
      <c r="C8749">
        <f>INDEX(Categories!C:C,MATCH(D8749,Categories!D:D,0))</f>
        <v>8</v>
      </c>
      <c r="D8749" s="88" t="s">
        <v>36</v>
      </c>
      <c r="E8749">
        <v>0</v>
      </c>
    </row>
    <row r="8750" spans="1:5" x14ac:dyDescent="0.4">
      <c r="A8750" t="s">
        <v>993</v>
      </c>
      <c r="B8750" t="s">
        <v>994</v>
      </c>
      <c r="C8750">
        <f>INDEX(Categories!C:C,MATCH(D8750,Categories!D:D,0))</f>
        <v>9</v>
      </c>
      <c r="D8750" s="88" t="s">
        <v>37</v>
      </c>
      <c r="E8750">
        <v>0</v>
      </c>
    </row>
    <row r="8751" spans="1:5" x14ac:dyDescent="0.4">
      <c r="A8751" t="s">
        <v>993</v>
      </c>
      <c r="B8751" t="s">
        <v>994</v>
      </c>
      <c r="C8751">
        <f>INDEX(Categories!C:C,MATCH(D8751,Categories!D:D,0))</f>
        <v>11</v>
      </c>
      <c r="D8751" s="88" t="s">
        <v>601</v>
      </c>
      <c r="E8751">
        <v>0</v>
      </c>
    </row>
    <row r="8752" spans="1:5" x14ac:dyDescent="0.4">
      <c r="A8752" t="s">
        <v>993</v>
      </c>
      <c r="B8752" t="s">
        <v>994</v>
      </c>
      <c r="C8752">
        <f>INDEX(Categories!C:C,MATCH(D8752,Categories!D:D,0))</f>
        <v>12</v>
      </c>
      <c r="D8752" s="88" t="s">
        <v>602</v>
      </c>
      <c r="E8752">
        <v>0</v>
      </c>
    </row>
    <row r="8753" spans="1:5" x14ac:dyDescent="0.4">
      <c r="A8753" t="s">
        <v>993</v>
      </c>
      <c r="B8753" t="s">
        <v>994</v>
      </c>
      <c r="C8753">
        <f>INDEX(Categories!C:C,MATCH(D8753,Categories!D:D,0))</f>
        <v>13</v>
      </c>
      <c r="D8753" s="88" t="s">
        <v>604</v>
      </c>
      <c r="E8753">
        <v>0</v>
      </c>
    </row>
    <row r="8754" spans="1:5" x14ac:dyDescent="0.4">
      <c r="A8754" t="s">
        <v>993</v>
      </c>
      <c r="B8754" t="s">
        <v>994</v>
      </c>
      <c r="C8754">
        <f>INDEX(Categories!C:C,MATCH(D8754,Categories!D:D,0))</f>
        <v>14</v>
      </c>
      <c r="D8754" s="88" t="s">
        <v>41</v>
      </c>
      <c r="E8754">
        <v>0</v>
      </c>
    </row>
    <row r="8755" spans="1:5" x14ac:dyDescent="0.4">
      <c r="A8755" t="s">
        <v>993</v>
      </c>
      <c r="B8755" t="s">
        <v>994</v>
      </c>
      <c r="C8755">
        <f>INDEX(Categories!C:C,MATCH(D8755,Categories!D:D,0))</f>
        <v>19</v>
      </c>
      <c r="D8755" s="88" t="s">
        <v>48</v>
      </c>
      <c r="E8755">
        <v>0</v>
      </c>
    </row>
    <row r="8756" spans="1:5" x14ac:dyDescent="0.4">
      <c r="A8756" t="s">
        <v>993</v>
      </c>
      <c r="B8756" t="s">
        <v>994</v>
      </c>
      <c r="C8756">
        <f>INDEX(Categories!C:C,MATCH(D8756,Categories!D:D,0))</f>
        <v>26</v>
      </c>
      <c r="D8756" s="88" t="s">
        <v>57</v>
      </c>
      <c r="E8756">
        <v>0</v>
      </c>
    </row>
    <row r="8757" spans="1:5" x14ac:dyDescent="0.4">
      <c r="A8757" t="s">
        <v>993</v>
      </c>
      <c r="B8757" t="s">
        <v>994</v>
      </c>
      <c r="C8757">
        <f>INDEX(Categories!C:C,MATCH(D8757,Categories!D:D,0))</f>
        <v>27</v>
      </c>
      <c r="D8757" s="88" t="s">
        <v>58</v>
      </c>
      <c r="E8757">
        <v>0</v>
      </c>
    </row>
    <row r="8758" spans="1:5" x14ac:dyDescent="0.4">
      <c r="A8758" t="s">
        <v>993</v>
      </c>
      <c r="B8758" t="s">
        <v>994</v>
      </c>
      <c r="C8758">
        <f>INDEX(Categories!C:C,MATCH(D8758,Categories!D:D,0))</f>
        <v>28</v>
      </c>
      <c r="D8758" s="88" t="s">
        <v>59</v>
      </c>
      <c r="E8758">
        <v>0</v>
      </c>
    </row>
    <row r="8759" spans="1:5" x14ac:dyDescent="0.4">
      <c r="A8759" t="s">
        <v>993</v>
      </c>
      <c r="B8759" t="s">
        <v>994</v>
      </c>
      <c r="C8759">
        <f>INDEX(Categories!C:C,MATCH(D8759,Categories!D:D,0))</f>
        <v>29</v>
      </c>
      <c r="D8759" s="88" t="s">
        <v>92</v>
      </c>
      <c r="E8759">
        <v>0</v>
      </c>
    </row>
    <row r="8760" spans="1:5" x14ac:dyDescent="0.4">
      <c r="A8760" t="s">
        <v>514</v>
      </c>
      <c r="B8760" t="s">
        <v>513</v>
      </c>
      <c r="C8760">
        <f>INDEX(Categories!C:C,MATCH(D8760,Categories!D:D,0))</f>
        <v>1</v>
      </c>
      <c r="D8760" s="88" t="s">
        <v>595</v>
      </c>
      <c r="E8760">
        <v>0</v>
      </c>
    </row>
    <row r="8761" spans="1:5" x14ac:dyDescent="0.4">
      <c r="A8761" t="s">
        <v>514</v>
      </c>
      <c r="B8761" t="s">
        <v>513</v>
      </c>
      <c r="C8761">
        <f>INDEX(Categories!C:C,MATCH(D8761,Categories!D:D,0))</f>
        <v>2</v>
      </c>
      <c r="D8761" s="88" t="s">
        <v>597</v>
      </c>
      <c r="E8761">
        <v>0</v>
      </c>
    </row>
    <row r="8762" spans="1:5" x14ac:dyDescent="0.4">
      <c r="A8762" t="s">
        <v>514</v>
      </c>
      <c r="B8762" t="s">
        <v>513</v>
      </c>
      <c r="C8762">
        <f>INDEX(Categories!C:C,MATCH(D8762,Categories!D:D,0))</f>
        <v>3</v>
      </c>
      <c r="D8762" s="88" t="s">
        <v>30</v>
      </c>
      <c r="E8762">
        <v>0</v>
      </c>
    </row>
    <row r="8763" spans="1:5" x14ac:dyDescent="0.4">
      <c r="A8763" t="s">
        <v>514</v>
      </c>
      <c r="B8763" t="s">
        <v>513</v>
      </c>
      <c r="C8763">
        <f>INDEX(Categories!C:C,MATCH(D8763,Categories!D:D,0))</f>
        <v>4</v>
      </c>
      <c r="D8763" s="88" t="s">
        <v>31</v>
      </c>
      <c r="E8763">
        <v>6000</v>
      </c>
    </row>
    <row r="8764" spans="1:5" x14ac:dyDescent="0.4">
      <c r="A8764" t="s">
        <v>514</v>
      </c>
      <c r="B8764" t="s">
        <v>513</v>
      </c>
      <c r="C8764">
        <f>INDEX(Categories!C:C,MATCH(D8764,Categories!D:D,0))</f>
        <v>6</v>
      </c>
      <c r="D8764" s="88" t="s">
        <v>34</v>
      </c>
      <c r="E8764">
        <v>0</v>
      </c>
    </row>
    <row r="8765" spans="1:5" x14ac:dyDescent="0.4">
      <c r="A8765" t="s">
        <v>514</v>
      </c>
      <c r="B8765" t="s">
        <v>513</v>
      </c>
      <c r="C8765">
        <f>INDEX(Categories!C:C,MATCH(D8765,Categories!D:D,0))</f>
        <v>7</v>
      </c>
      <c r="D8765" s="88" t="s">
        <v>35</v>
      </c>
      <c r="E8765">
        <v>2235</v>
      </c>
    </row>
    <row r="8766" spans="1:5" x14ac:dyDescent="0.4">
      <c r="A8766" t="s">
        <v>514</v>
      </c>
      <c r="B8766" t="s">
        <v>513</v>
      </c>
      <c r="C8766">
        <f>INDEX(Categories!C:C,MATCH(D8766,Categories!D:D,0))</f>
        <v>10</v>
      </c>
      <c r="D8766" s="88" t="s">
        <v>38</v>
      </c>
      <c r="E8766">
        <v>12079</v>
      </c>
    </row>
    <row r="8767" spans="1:5" x14ac:dyDescent="0.4">
      <c r="A8767" t="s">
        <v>514</v>
      </c>
      <c r="B8767" t="s">
        <v>513</v>
      </c>
      <c r="C8767">
        <f>INDEX(Categories!C:C,MATCH(D8767,Categories!D:D,0))</f>
        <v>15</v>
      </c>
      <c r="D8767" s="88" t="s">
        <v>42</v>
      </c>
      <c r="E8767">
        <v>0</v>
      </c>
    </row>
    <row r="8768" spans="1:5" x14ac:dyDescent="0.4">
      <c r="A8768" t="s">
        <v>514</v>
      </c>
      <c r="B8768" t="s">
        <v>513</v>
      </c>
      <c r="C8768">
        <f>INDEX(Categories!C:C,MATCH(D8768,Categories!D:D,0))</f>
        <v>16</v>
      </c>
      <c r="D8768" s="88" t="s">
        <v>45</v>
      </c>
      <c r="E8768">
        <v>0</v>
      </c>
    </row>
    <row r="8769" spans="1:5" x14ac:dyDescent="0.4">
      <c r="A8769" t="s">
        <v>514</v>
      </c>
      <c r="B8769" t="s">
        <v>513</v>
      </c>
      <c r="C8769">
        <f>INDEX(Categories!C:C,MATCH(D8769,Categories!D:D,0))</f>
        <v>17</v>
      </c>
      <c r="D8769" s="88" t="s">
        <v>46</v>
      </c>
      <c r="E8769">
        <v>0</v>
      </c>
    </row>
    <row r="8770" spans="1:5" x14ac:dyDescent="0.4">
      <c r="A8770" t="s">
        <v>514</v>
      </c>
      <c r="B8770" t="s">
        <v>513</v>
      </c>
      <c r="C8770">
        <f>INDEX(Categories!C:C,MATCH(D8770,Categories!D:D,0))</f>
        <v>18</v>
      </c>
      <c r="D8770" s="88" t="s">
        <v>47</v>
      </c>
      <c r="E8770">
        <v>0</v>
      </c>
    </row>
    <row r="8771" spans="1:5" x14ac:dyDescent="0.4">
      <c r="A8771" t="s">
        <v>514</v>
      </c>
      <c r="B8771" t="s">
        <v>513</v>
      </c>
      <c r="C8771">
        <f>INDEX(Categories!C:C,MATCH(D8771,Categories!D:D,0))</f>
        <v>20</v>
      </c>
      <c r="D8771" s="88" t="s">
        <v>49</v>
      </c>
      <c r="E8771">
        <v>0</v>
      </c>
    </row>
    <row r="8772" spans="1:5" x14ac:dyDescent="0.4">
      <c r="A8772" t="s">
        <v>514</v>
      </c>
      <c r="B8772" t="s">
        <v>513</v>
      </c>
      <c r="C8772">
        <f>INDEX(Categories!C:C,MATCH(D8772,Categories!D:D,0))</f>
        <v>21</v>
      </c>
      <c r="D8772" s="88" t="s">
        <v>50</v>
      </c>
      <c r="E8772">
        <v>0</v>
      </c>
    </row>
    <row r="8773" spans="1:5" x14ac:dyDescent="0.4">
      <c r="A8773" t="s">
        <v>514</v>
      </c>
      <c r="B8773" t="s">
        <v>513</v>
      </c>
      <c r="C8773">
        <f>INDEX(Categories!C:C,MATCH(D8773,Categories!D:D,0))</f>
        <v>22</v>
      </c>
      <c r="D8773" s="88" t="s">
        <v>51</v>
      </c>
      <c r="E8773">
        <v>598</v>
      </c>
    </row>
    <row r="8774" spans="1:5" x14ac:dyDescent="0.4">
      <c r="A8774" t="s">
        <v>514</v>
      </c>
      <c r="B8774" t="s">
        <v>513</v>
      </c>
      <c r="C8774">
        <f>INDEX(Categories!C:C,MATCH(D8774,Categories!D:D,0))</f>
        <v>23</v>
      </c>
      <c r="D8774" s="88" t="s">
        <v>52</v>
      </c>
      <c r="E8774">
        <v>0</v>
      </c>
    </row>
    <row r="8775" spans="1:5" x14ac:dyDescent="0.4">
      <c r="A8775" t="s">
        <v>514</v>
      </c>
      <c r="B8775" t="s">
        <v>513</v>
      </c>
      <c r="C8775">
        <f>INDEX(Categories!C:C,MATCH(D8775,Categories!D:D,0))</f>
        <v>24</v>
      </c>
      <c r="D8775" s="88" t="s">
        <v>53</v>
      </c>
      <c r="E8775">
        <v>0</v>
      </c>
    </row>
    <row r="8776" spans="1:5" x14ac:dyDescent="0.4">
      <c r="A8776" t="s">
        <v>514</v>
      </c>
      <c r="B8776" t="s">
        <v>513</v>
      </c>
      <c r="C8776">
        <f>INDEX(Categories!C:C,MATCH(D8776,Categories!D:D,0))</f>
        <v>25</v>
      </c>
      <c r="D8776" s="88" t="s">
        <v>56</v>
      </c>
      <c r="E8776">
        <v>0</v>
      </c>
    </row>
    <row r="8777" spans="1:5" x14ac:dyDescent="0.4">
      <c r="A8777" t="s">
        <v>514</v>
      </c>
      <c r="B8777" t="s">
        <v>513</v>
      </c>
      <c r="C8777">
        <f>INDEX(Categories!C:C,MATCH(D8777,Categories!D:D,0))</f>
        <v>5</v>
      </c>
      <c r="D8777" s="88" t="s">
        <v>32</v>
      </c>
      <c r="E8777">
        <v>3174</v>
      </c>
    </row>
    <row r="8778" spans="1:5" x14ac:dyDescent="0.4">
      <c r="A8778" t="s">
        <v>514</v>
      </c>
      <c r="B8778" t="s">
        <v>513</v>
      </c>
      <c r="C8778">
        <f>INDEX(Categories!C:C,MATCH(D8778,Categories!D:D,0))</f>
        <v>8</v>
      </c>
      <c r="D8778" s="88" t="s">
        <v>36</v>
      </c>
      <c r="E8778">
        <v>0</v>
      </c>
    </row>
    <row r="8779" spans="1:5" x14ac:dyDescent="0.4">
      <c r="A8779" t="s">
        <v>514</v>
      </c>
      <c r="B8779" t="s">
        <v>513</v>
      </c>
      <c r="C8779">
        <f>INDEX(Categories!C:C,MATCH(D8779,Categories!D:D,0))</f>
        <v>9</v>
      </c>
      <c r="D8779" s="88" t="s">
        <v>37</v>
      </c>
      <c r="E8779">
        <v>0</v>
      </c>
    </row>
    <row r="8780" spans="1:5" x14ac:dyDescent="0.4">
      <c r="A8780" t="s">
        <v>514</v>
      </c>
      <c r="B8780" t="s">
        <v>513</v>
      </c>
      <c r="C8780">
        <f>INDEX(Categories!C:C,MATCH(D8780,Categories!D:D,0))</f>
        <v>11</v>
      </c>
      <c r="D8780" s="88" t="s">
        <v>601</v>
      </c>
      <c r="E8780">
        <v>0</v>
      </c>
    </row>
    <row r="8781" spans="1:5" x14ac:dyDescent="0.4">
      <c r="A8781" t="s">
        <v>514</v>
      </c>
      <c r="B8781" t="s">
        <v>513</v>
      </c>
      <c r="C8781">
        <f>INDEX(Categories!C:C,MATCH(D8781,Categories!D:D,0))</f>
        <v>12</v>
      </c>
      <c r="D8781" s="88" t="s">
        <v>602</v>
      </c>
      <c r="E8781">
        <v>0</v>
      </c>
    </row>
    <row r="8782" spans="1:5" x14ac:dyDescent="0.4">
      <c r="A8782" t="s">
        <v>514</v>
      </c>
      <c r="B8782" t="s">
        <v>513</v>
      </c>
      <c r="C8782">
        <f>INDEX(Categories!C:C,MATCH(D8782,Categories!D:D,0))</f>
        <v>13</v>
      </c>
      <c r="D8782" s="88" t="s">
        <v>604</v>
      </c>
      <c r="E8782">
        <v>0</v>
      </c>
    </row>
    <row r="8783" spans="1:5" x14ac:dyDescent="0.4">
      <c r="A8783" t="s">
        <v>514</v>
      </c>
      <c r="B8783" t="s">
        <v>513</v>
      </c>
      <c r="C8783">
        <f>INDEX(Categories!C:C,MATCH(D8783,Categories!D:D,0))</f>
        <v>14</v>
      </c>
      <c r="D8783" s="88" t="s">
        <v>41</v>
      </c>
      <c r="E8783">
        <v>0</v>
      </c>
    </row>
    <row r="8784" spans="1:5" x14ac:dyDescent="0.4">
      <c r="A8784" t="s">
        <v>514</v>
      </c>
      <c r="B8784" t="s">
        <v>513</v>
      </c>
      <c r="C8784">
        <f>INDEX(Categories!C:C,MATCH(D8784,Categories!D:D,0))</f>
        <v>19</v>
      </c>
      <c r="D8784" s="88" t="s">
        <v>48</v>
      </c>
      <c r="E8784">
        <v>0</v>
      </c>
    </row>
    <row r="8785" spans="1:5" x14ac:dyDescent="0.4">
      <c r="A8785" t="s">
        <v>514</v>
      </c>
      <c r="B8785" t="s">
        <v>513</v>
      </c>
      <c r="C8785">
        <f>INDEX(Categories!C:C,MATCH(D8785,Categories!D:D,0))</f>
        <v>26</v>
      </c>
      <c r="D8785" s="88" t="s">
        <v>57</v>
      </c>
      <c r="E8785">
        <v>0</v>
      </c>
    </row>
    <row r="8786" spans="1:5" x14ac:dyDescent="0.4">
      <c r="A8786" t="s">
        <v>514</v>
      </c>
      <c r="B8786" t="s">
        <v>513</v>
      </c>
      <c r="C8786">
        <f>INDEX(Categories!C:C,MATCH(D8786,Categories!D:D,0))</f>
        <v>27</v>
      </c>
      <c r="D8786" s="88" t="s">
        <v>58</v>
      </c>
      <c r="E8786">
        <v>0</v>
      </c>
    </row>
    <row r="8787" spans="1:5" x14ac:dyDescent="0.4">
      <c r="A8787" t="s">
        <v>514</v>
      </c>
      <c r="B8787" t="s">
        <v>513</v>
      </c>
      <c r="C8787">
        <f>INDEX(Categories!C:C,MATCH(D8787,Categories!D:D,0))</f>
        <v>28</v>
      </c>
      <c r="D8787" s="88" t="s">
        <v>59</v>
      </c>
      <c r="E8787">
        <v>0</v>
      </c>
    </row>
    <row r="8788" spans="1:5" x14ac:dyDescent="0.4">
      <c r="A8788" t="s">
        <v>514</v>
      </c>
      <c r="B8788" t="s">
        <v>513</v>
      </c>
      <c r="C8788">
        <f>INDEX(Categories!C:C,MATCH(D8788,Categories!D:D,0))</f>
        <v>29</v>
      </c>
      <c r="D8788" s="88" t="s">
        <v>92</v>
      </c>
      <c r="E8788">
        <v>900</v>
      </c>
    </row>
    <row r="8789" spans="1:5" x14ac:dyDescent="0.4">
      <c r="A8789" t="s">
        <v>995</v>
      </c>
      <c r="B8789" t="s">
        <v>996</v>
      </c>
      <c r="C8789">
        <f>INDEX(Categories!C:C,MATCH(D8789,Categories!D:D,0))</f>
        <v>1</v>
      </c>
      <c r="D8789" s="88" t="s">
        <v>595</v>
      </c>
      <c r="E8789">
        <v>86109</v>
      </c>
    </row>
    <row r="8790" spans="1:5" x14ac:dyDescent="0.4">
      <c r="A8790" t="s">
        <v>995</v>
      </c>
      <c r="B8790" t="s">
        <v>996</v>
      </c>
      <c r="C8790">
        <f>INDEX(Categories!C:C,MATCH(D8790,Categories!D:D,0))</f>
        <v>2</v>
      </c>
      <c r="D8790" s="88" t="s">
        <v>597</v>
      </c>
      <c r="E8790">
        <v>0</v>
      </c>
    </row>
    <row r="8791" spans="1:5" x14ac:dyDescent="0.4">
      <c r="A8791" t="s">
        <v>995</v>
      </c>
      <c r="B8791" t="s">
        <v>996</v>
      </c>
      <c r="C8791">
        <f>INDEX(Categories!C:C,MATCH(D8791,Categories!D:D,0))</f>
        <v>3</v>
      </c>
      <c r="D8791" s="88" t="s">
        <v>30</v>
      </c>
      <c r="E8791">
        <v>0</v>
      </c>
    </row>
    <row r="8792" spans="1:5" x14ac:dyDescent="0.4">
      <c r="A8792" t="s">
        <v>995</v>
      </c>
      <c r="B8792" t="s">
        <v>996</v>
      </c>
      <c r="C8792">
        <f>INDEX(Categories!C:C,MATCH(D8792,Categories!D:D,0))</f>
        <v>4</v>
      </c>
      <c r="D8792" s="88" t="s">
        <v>31</v>
      </c>
      <c r="E8792">
        <v>101018</v>
      </c>
    </row>
    <row r="8793" spans="1:5" x14ac:dyDescent="0.4">
      <c r="A8793" t="s">
        <v>995</v>
      </c>
      <c r="B8793" t="s">
        <v>996</v>
      </c>
      <c r="C8793">
        <f>INDEX(Categories!C:C,MATCH(D8793,Categories!D:D,0))</f>
        <v>6</v>
      </c>
      <c r="D8793" s="88" t="s">
        <v>34</v>
      </c>
      <c r="E8793">
        <v>0</v>
      </c>
    </row>
    <row r="8794" spans="1:5" x14ac:dyDescent="0.4">
      <c r="A8794" t="s">
        <v>995</v>
      </c>
      <c r="B8794" t="s">
        <v>996</v>
      </c>
      <c r="C8794">
        <f>INDEX(Categories!C:C,MATCH(D8794,Categories!D:D,0))</f>
        <v>7</v>
      </c>
      <c r="D8794" s="88" t="s">
        <v>35</v>
      </c>
      <c r="E8794">
        <v>25149</v>
      </c>
    </row>
    <row r="8795" spans="1:5" x14ac:dyDescent="0.4">
      <c r="A8795" t="s">
        <v>995</v>
      </c>
      <c r="B8795" t="s">
        <v>996</v>
      </c>
      <c r="C8795">
        <f>INDEX(Categories!C:C,MATCH(D8795,Categories!D:D,0))</f>
        <v>10</v>
      </c>
      <c r="D8795" s="88" t="s">
        <v>38</v>
      </c>
      <c r="E8795">
        <v>26347</v>
      </c>
    </row>
    <row r="8796" spans="1:5" x14ac:dyDescent="0.4">
      <c r="A8796" t="s">
        <v>995</v>
      </c>
      <c r="B8796" t="s">
        <v>996</v>
      </c>
      <c r="C8796">
        <f>INDEX(Categories!C:C,MATCH(D8796,Categories!D:D,0))</f>
        <v>15</v>
      </c>
      <c r="D8796" s="88" t="s">
        <v>42</v>
      </c>
      <c r="E8796">
        <v>0</v>
      </c>
    </row>
    <row r="8797" spans="1:5" x14ac:dyDescent="0.4">
      <c r="A8797" t="s">
        <v>995</v>
      </c>
      <c r="B8797" t="s">
        <v>996</v>
      </c>
      <c r="C8797">
        <f>INDEX(Categories!C:C,MATCH(D8797,Categories!D:D,0))</f>
        <v>16</v>
      </c>
      <c r="D8797" s="88" t="s">
        <v>45</v>
      </c>
      <c r="E8797">
        <v>0</v>
      </c>
    </row>
    <row r="8798" spans="1:5" x14ac:dyDescent="0.4">
      <c r="A8798" t="s">
        <v>995</v>
      </c>
      <c r="B8798" t="s">
        <v>996</v>
      </c>
      <c r="C8798">
        <f>INDEX(Categories!C:C,MATCH(D8798,Categories!D:D,0))</f>
        <v>17</v>
      </c>
      <c r="D8798" s="88" t="s">
        <v>46</v>
      </c>
      <c r="E8798">
        <v>0</v>
      </c>
    </row>
    <row r="8799" spans="1:5" x14ac:dyDescent="0.4">
      <c r="A8799" t="s">
        <v>995</v>
      </c>
      <c r="B8799" t="s">
        <v>996</v>
      </c>
      <c r="C8799">
        <f>INDEX(Categories!C:C,MATCH(D8799,Categories!D:D,0))</f>
        <v>18</v>
      </c>
      <c r="D8799" s="88" t="s">
        <v>47</v>
      </c>
      <c r="E8799">
        <v>0</v>
      </c>
    </row>
    <row r="8800" spans="1:5" x14ac:dyDescent="0.4">
      <c r="A8800" t="s">
        <v>995</v>
      </c>
      <c r="B8800" t="s">
        <v>996</v>
      </c>
      <c r="C8800">
        <f>INDEX(Categories!C:C,MATCH(D8800,Categories!D:D,0))</f>
        <v>20</v>
      </c>
      <c r="D8800" s="88" t="s">
        <v>49</v>
      </c>
      <c r="E8800">
        <v>1368</v>
      </c>
    </row>
    <row r="8801" spans="1:5" x14ac:dyDescent="0.4">
      <c r="A8801" t="s">
        <v>995</v>
      </c>
      <c r="B8801" t="s">
        <v>996</v>
      </c>
      <c r="C8801">
        <f>INDEX(Categories!C:C,MATCH(D8801,Categories!D:D,0))</f>
        <v>21</v>
      </c>
      <c r="D8801" s="88" t="s">
        <v>50</v>
      </c>
      <c r="E8801">
        <v>0</v>
      </c>
    </row>
    <row r="8802" spans="1:5" x14ac:dyDescent="0.4">
      <c r="A8802" t="s">
        <v>995</v>
      </c>
      <c r="B8802" t="s">
        <v>996</v>
      </c>
      <c r="C8802">
        <f>INDEX(Categories!C:C,MATCH(D8802,Categories!D:D,0))</f>
        <v>22</v>
      </c>
      <c r="D8802" s="88" t="s">
        <v>51</v>
      </c>
      <c r="E8802">
        <v>2900</v>
      </c>
    </row>
    <row r="8803" spans="1:5" x14ac:dyDescent="0.4">
      <c r="A8803" t="s">
        <v>995</v>
      </c>
      <c r="B8803" t="s">
        <v>996</v>
      </c>
      <c r="C8803">
        <f>INDEX(Categories!C:C,MATCH(D8803,Categories!D:D,0))</f>
        <v>23</v>
      </c>
      <c r="D8803" s="88" t="s">
        <v>52</v>
      </c>
      <c r="E8803">
        <v>11281</v>
      </c>
    </row>
    <row r="8804" spans="1:5" x14ac:dyDescent="0.4">
      <c r="A8804" t="s">
        <v>995</v>
      </c>
      <c r="B8804" t="s">
        <v>996</v>
      </c>
      <c r="C8804">
        <f>INDEX(Categories!C:C,MATCH(D8804,Categories!D:D,0))</f>
        <v>24</v>
      </c>
      <c r="D8804" s="88" t="s">
        <v>53</v>
      </c>
      <c r="E8804">
        <v>0</v>
      </c>
    </row>
    <row r="8805" spans="1:5" x14ac:dyDescent="0.4">
      <c r="A8805" t="s">
        <v>995</v>
      </c>
      <c r="B8805" t="s">
        <v>996</v>
      </c>
      <c r="C8805">
        <f>INDEX(Categories!C:C,MATCH(D8805,Categories!D:D,0))</f>
        <v>25</v>
      </c>
      <c r="D8805" s="88" t="s">
        <v>56</v>
      </c>
      <c r="E8805">
        <v>5000</v>
      </c>
    </row>
    <row r="8806" spans="1:5" x14ac:dyDescent="0.4">
      <c r="A8806" t="s">
        <v>995</v>
      </c>
      <c r="B8806" t="s">
        <v>996</v>
      </c>
      <c r="C8806">
        <f>INDEX(Categories!C:C,MATCH(D8806,Categories!D:D,0))</f>
        <v>5</v>
      </c>
      <c r="D8806" s="88" t="s">
        <v>32</v>
      </c>
      <c r="E8806">
        <v>42060</v>
      </c>
    </row>
    <row r="8807" spans="1:5" x14ac:dyDescent="0.4">
      <c r="A8807" t="s">
        <v>995</v>
      </c>
      <c r="B8807" t="s">
        <v>996</v>
      </c>
      <c r="C8807">
        <f>INDEX(Categories!C:C,MATCH(D8807,Categories!D:D,0))</f>
        <v>8</v>
      </c>
      <c r="D8807" s="88" t="s">
        <v>36</v>
      </c>
      <c r="E8807">
        <v>0</v>
      </c>
    </row>
    <row r="8808" spans="1:5" x14ac:dyDescent="0.4">
      <c r="A8808" t="s">
        <v>995</v>
      </c>
      <c r="B8808" t="s">
        <v>996</v>
      </c>
      <c r="C8808">
        <f>INDEX(Categories!C:C,MATCH(D8808,Categories!D:D,0))</f>
        <v>9</v>
      </c>
      <c r="D8808" s="88" t="s">
        <v>37</v>
      </c>
      <c r="E8808">
        <v>0</v>
      </c>
    </row>
    <row r="8809" spans="1:5" x14ac:dyDescent="0.4">
      <c r="A8809" t="s">
        <v>995</v>
      </c>
      <c r="B8809" t="s">
        <v>996</v>
      </c>
      <c r="C8809">
        <f>INDEX(Categories!C:C,MATCH(D8809,Categories!D:D,0))</f>
        <v>11</v>
      </c>
      <c r="D8809" s="88" t="s">
        <v>601</v>
      </c>
      <c r="E8809">
        <v>145779</v>
      </c>
    </row>
    <row r="8810" spans="1:5" x14ac:dyDescent="0.4">
      <c r="A8810" t="s">
        <v>995</v>
      </c>
      <c r="B8810" t="s">
        <v>996</v>
      </c>
      <c r="C8810">
        <f>INDEX(Categories!C:C,MATCH(D8810,Categories!D:D,0))</f>
        <v>12</v>
      </c>
      <c r="D8810" s="88" t="s">
        <v>602</v>
      </c>
      <c r="E8810">
        <v>72000</v>
      </c>
    </row>
    <row r="8811" spans="1:5" x14ac:dyDescent="0.4">
      <c r="A8811" t="s">
        <v>995</v>
      </c>
      <c r="B8811" t="s">
        <v>996</v>
      </c>
      <c r="C8811">
        <f>INDEX(Categories!C:C,MATCH(D8811,Categories!D:D,0))</f>
        <v>13</v>
      </c>
      <c r="D8811" s="88" t="s">
        <v>604</v>
      </c>
      <c r="E8811">
        <v>5000</v>
      </c>
    </row>
    <row r="8812" spans="1:5" x14ac:dyDescent="0.4">
      <c r="A8812" t="s">
        <v>995</v>
      </c>
      <c r="B8812" t="s">
        <v>996</v>
      </c>
      <c r="C8812">
        <f>INDEX(Categories!C:C,MATCH(D8812,Categories!D:D,0))</f>
        <v>14</v>
      </c>
      <c r="D8812" s="88" t="s">
        <v>41</v>
      </c>
      <c r="E8812">
        <v>0</v>
      </c>
    </row>
    <row r="8813" spans="1:5" x14ac:dyDescent="0.4">
      <c r="A8813" t="s">
        <v>995</v>
      </c>
      <c r="B8813" t="s">
        <v>996</v>
      </c>
      <c r="C8813">
        <f>INDEX(Categories!C:C,MATCH(D8813,Categories!D:D,0))</f>
        <v>19</v>
      </c>
      <c r="D8813" s="88" t="s">
        <v>48</v>
      </c>
      <c r="E8813">
        <v>0</v>
      </c>
    </row>
    <row r="8814" spans="1:5" x14ac:dyDescent="0.4">
      <c r="A8814" t="s">
        <v>995</v>
      </c>
      <c r="B8814" t="s">
        <v>996</v>
      </c>
      <c r="C8814">
        <f>INDEX(Categories!C:C,MATCH(D8814,Categories!D:D,0))</f>
        <v>26</v>
      </c>
      <c r="D8814" s="88" t="s">
        <v>57</v>
      </c>
      <c r="E8814">
        <v>0</v>
      </c>
    </row>
    <row r="8815" spans="1:5" x14ac:dyDescent="0.4">
      <c r="A8815" t="s">
        <v>995</v>
      </c>
      <c r="B8815" t="s">
        <v>996</v>
      </c>
      <c r="C8815">
        <f>INDEX(Categories!C:C,MATCH(D8815,Categories!D:D,0))</f>
        <v>27</v>
      </c>
      <c r="D8815" s="88" t="s">
        <v>58</v>
      </c>
      <c r="E8815">
        <v>0</v>
      </c>
    </row>
    <row r="8816" spans="1:5" x14ac:dyDescent="0.4">
      <c r="A8816" t="s">
        <v>995</v>
      </c>
      <c r="B8816" t="s">
        <v>996</v>
      </c>
      <c r="C8816">
        <f>INDEX(Categories!C:C,MATCH(D8816,Categories!D:D,0))</f>
        <v>28</v>
      </c>
      <c r="D8816" s="88" t="s">
        <v>59</v>
      </c>
      <c r="E8816">
        <v>0</v>
      </c>
    </row>
    <row r="8817" spans="1:5" x14ac:dyDescent="0.4">
      <c r="A8817" t="s">
        <v>995</v>
      </c>
      <c r="B8817" t="s">
        <v>996</v>
      </c>
      <c r="C8817">
        <f>INDEX(Categories!C:C,MATCH(D8817,Categories!D:D,0))</f>
        <v>29</v>
      </c>
      <c r="D8817" s="88" t="s">
        <v>92</v>
      </c>
      <c r="E8817">
        <v>0</v>
      </c>
    </row>
    <row r="8818" spans="1:5" x14ac:dyDescent="0.4">
      <c r="A8818" t="s">
        <v>516</v>
      </c>
      <c r="B8818" t="s">
        <v>515</v>
      </c>
      <c r="C8818">
        <f>INDEX(Categories!C:C,MATCH(D8818,Categories!D:D,0))</f>
        <v>1</v>
      </c>
      <c r="D8818" s="88" t="s">
        <v>595</v>
      </c>
      <c r="E8818">
        <v>229895</v>
      </c>
    </row>
    <row r="8819" spans="1:5" x14ac:dyDescent="0.4">
      <c r="A8819" t="s">
        <v>516</v>
      </c>
      <c r="B8819" t="s">
        <v>515</v>
      </c>
      <c r="C8819">
        <f>INDEX(Categories!C:C,MATCH(D8819,Categories!D:D,0))</f>
        <v>2</v>
      </c>
      <c r="D8819" s="88" t="s">
        <v>597</v>
      </c>
      <c r="E8819">
        <v>31035</v>
      </c>
    </row>
    <row r="8820" spans="1:5" x14ac:dyDescent="0.4">
      <c r="A8820" t="s">
        <v>516</v>
      </c>
      <c r="B8820" t="s">
        <v>515</v>
      </c>
      <c r="C8820">
        <f>INDEX(Categories!C:C,MATCH(D8820,Categories!D:D,0))</f>
        <v>3</v>
      </c>
      <c r="D8820" s="88" t="s">
        <v>30</v>
      </c>
      <c r="E8820">
        <v>0</v>
      </c>
    </row>
    <row r="8821" spans="1:5" x14ac:dyDescent="0.4">
      <c r="A8821" t="s">
        <v>516</v>
      </c>
      <c r="B8821" t="s">
        <v>515</v>
      </c>
      <c r="C8821">
        <f>INDEX(Categories!C:C,MATCH(D8821,Categories!D:D,0))</f>
        <v>4</v>
      </c>
      <c r="D8821" s="88" t="s">
        <v>31</v>
      </c>
      <c r="E8821">
        <v>21528</v>
      </c>
    </row>
    <row r="8822" spans="1:5" x14ac:dyDescent="0.4">
      <c r="A8822" t="s">
        <v>516</v>
      </c>
      <c r="B8822" t="s">
        <v>515</v>
      </c>
      <c r="C8822">
        <f>INDEX(Categories!C:C,MATCH(D8822,Categories!D:D,0))</f>
        <v>6</v>
      </c>
      <c r="D8822" s="88" t="s">
        <v>34</v>
      </c>
      <c r="E8822">
        <v>0</v>
      </c>
    </row>
    <row r="8823" spans="1:5" x14ac:dyDescent="0.4">
      <c r="A8823" t="s">
        <v>516</v>
      </c>
      <c r="B8823" t="s">
        <v>515</v>
      </c>
      <c r="C8823">
        <f>INDEX(Categories!C:C,MATCH(D8823,Categories!D:D,0))</f>
        <v>7</v>
      </c>
      <c r="D8823" s="88" t="s">
        <v>35</v>
      </c>
      <c r="E8823">
        <v>20469</v>
      </c>
    </row>
    <row r="8824" spans="1:5" x14ac:dyDescent="0.4">
      <c r="A8824" t="s">
        <v>516</v>
      </c>
      <c r="B8824" t="s">
        <v>515</v>
      </c>
      <c r="C8824">
        <f>INDEX(Categories!C:C,MATCH(D8824,Categories!D:D,0))</f>
        <v>10</v>
      </c>
      <c r="D8824" s="88" t="s">
        <v>38</v>
      </c>
      <c r="E8824">
        <v>138120</v>
      </c>
    </row>
    <row r="8825" spans="1:5" x14ac:dyDescent="0.4">
      <c r="A8825" t="s">
        <v>516</v>
      </c>
      <c r="B8825" t="s">
        <v>515</v>
      </c>
      <c r="C8825">
        <f>INDEX(Categories!C:C,MATCH(D8825,Categories!D:D,0))</f>
        <v>15</v>
      </c>
      <c r="D8825" s="88" t="s">
        <v>42</v>
      </c>
      <c r="E8825">
        <v>0</v>
      </c>
    </row>
    <row r="8826" spans="1:5" x14ac:dyDescent="0.4">
      <c r="A8826" t="s">
        <v>516</v>
      </c>
      <c r="B8826" t="s">
        <v>515</v>
      </c>
      <c r="C8826">
        <f>INDEX(Categories!C:C,MATCH(D8826,Categories!D:D,0))</f>
        <v>16</v>
      </c>
      <c r="D8826" s="88" t="s">
        <v>45</v>
      </c>
      <c r="E8826">
        <v>805</v>
      </c>
    </row>
    <row r="8827" spans="1:5" x14ac:dyDescent="0.4">
      <c r="A8827" t="s">
        <v>516</v>
      </c>
      <c r="B8827" t="s">
        <v>515</v>
      </c>
      <c r="C8827">
        <f>INDEX(Categories!C:C,MATCH(D8827,Categories!D:D,0))</f>
        <v>17</v>
      </c>
      <c r="D8827" s="88" t="s">
        <v>46</v>
      </c>
      <c r="E8827">
        <v>0</v>
      </c>
    </row>
    <row r="8828" spans="1:5" x14ac:dyDescent="0.4">
      <c r="A8828" t="s">
        <v>516</v>
      </c>
      <c r="B8828" t="s">
        <v>515</v>
      </c>
      <c r="C8828">
        <f>INDEX(Categories!C:C,MATCH(D8828,Categories!D:D,0))</f>
        <v>18</v>
      </c>
      <c r="D8828" s="88" t="s">
        <v>47</v>
      </c>
      <c r="E8828">
        <v>0</v>
      </c>
    </row>
    <row r="8829" spans="1:5" x14ac:dyDescent="0.4">
      <c r="A8829" t="s">
        <v>516</v>
      </c>
      <c r="B8829" t="s">
        <v>515</v>
      </c>
      <c r="C8829">
        <f>INDEX(Categories!C:C,MATCH(D8829,Categories!D:D,0))</f>
        <v>20</v>
      </c>
      <c r="D8829" s="88" t="s">
        <v>49</v>
      </c>
      <c r="E8829">
        <v>0</v>
      </c>
    </row>
    <row r="8830" spans="1:5" x14ac:dyDescent="0.4">
      <c r="A8830" t="s">
        <v>516</v>
      </c>
      <c r="B8830" t="s">
        <v>515</v>
      </c>
      <c r="C8830">
        <f>INDEX(Categories!C:C,MATCH(D8830,Categories!D:D,0))</f>
        <v>21</v>
      </c>
      <c r="D8830" s="88" t="s">
        <v>50</v>
      </c>
      <c r="E8830">
        <v>0</v>
      </c>
    </row>
    <row r="8831" spans="1:5" x14ac:dyDescent="0.4">
      <c r="A8831" t="s">
        <v>516</v>
      </c>
      <c r="B8831" t="s">
        <v>515</v>
      </c>
      <c r="C8831">
        <f>INDEX(Categories!C:C,MATCH(D8831,Categories!D:D,0))</f>
        <v>22</v>
      </c>
      <c r="D8831" s="88" t="s">
        <v>51</v>
      </c>
      <c r="E8831">
        <v>10245</v>
      </c>
    </row>
    <row r="8832" spans="1:5" x14ac:dyDescent="0.4">
      <c r="A8832" t="s">
        <v>516</v>
      </c>
      <c r="B8832" t="s">
        <v>515</v>
      </c>
      <c r="C8832">
        <f>INDEX(Categories!C:C,MATCH(D8832,Categories!D:D,0))</f>
        <v>23</v>
      </c>
      <c r="D8832" s="88" t="s">
        <v>52</v>
      </c>
      <c r="E8832">
        <v>0</v>
      </c>
    </row>
    <row r="8833" spans="1:5" x14ac:dyDescent="0.4">
      <c r="A8833" t="s">
        <v>516</v>
      </c>
      <c r="B8833" t="s">
        <v>515</v>
      </c>
      <c r="C8833">
        <f>INDEX(Categories!C:C,MATCH(D8833,Categories!D:D,0))</f>
        <v>24</v>
      </c>
      <c r="D8833" s="88" t="s">
        <v>53</v>
      </c>
      <c r="E8833">
        <v>0</v>
      </c>
    </row>
    <row r="8834" spans="1:5" x14ac:dyDescent="0.4">
      <c r="A8834" t="s">
        <v>516</v>
      </c>
      <c r="B8834" t="s">
        <v>515</v>
      </c>
      <c r="C8834">
        <f>INDEX(Categories!C:C,MATCH(D8834,Categories!D:D,0))</f>
        <v>25</v>
      </c>
      <c r="D8834" s="88" t="s">
        <v>56</v>
      </c>
      <c r="E8834">
        <v>0</v>
      </c>
    </row>
    <row r="8835" spans="1:5" x14ac:dyDescent="0.4">
      <c r="A8835" t="s">
        <v>516</v>
      </c>
      <c r="B8835" t="s">
        <v>515</v>
      </c>
      <c r="C8835">
        <f>INDEX(Categories!C:C,MATCH(D8835,Categories!D:D,0))</f>
        <v>5</v>
      </c>
      <c r="D8835" s="88" t="s">
        <v>32</v>
      </c>
      <c r="E8835">
        <v>34930</v>
      </c>
    </row>
    <row r="8836" spans="1:5" x14ac:dyDescent="0.4">
      <c r="A8836" t="s">
        <v>516</v>
      </c>
      <c r="B8836" t="s">
        <v>515</v>
      </c>
      <c r="C8836">
        <f>INDEX(Categories!C:C,MATCH(D8836,Categories!D:D,0))</f>
        <v>8</v>
      </c>
      <c r="D8836" s="88" t="s">
        <v>36</v>
      </c>
      <c r="E8836">
        <v>11046</v>
      </c>
    </row>
    <row r="8837" spans="1:5" x14ac:dyDescent="0.4">
      <c r="A8837" t="s">
        <v>516</v>
      </c>
      <c r="B8837" t="s">
        <v>515</v>
      </c>
      <c r="C8837">
        <f>INDEX(Categories!C:C,MATCH(D8837,Categories!D:D,0))</f>
        <v>9</v>
      </c>
      <c r="D8837" s="88" t="s">
        <v>37</v>
      </c>
      <c r="E8837">
        <v>0</v>
      </c>
    </row>
    <row r="8838" spans="1:5" x14ac:dyDescent="0.4">
      <c r="A8838" t="s">
        <v>516</v>
      </c>
      <c r="B8838" t="s">
        <v>515</v>
      </c>
      <c r="C8838">
        <f>INDEX(Categories!C:C,MATCH(D8838,Categories!D:D,0))</f>
        <v>11</v>
      </c>
      <c r="D8838" s="88" t="s">
        <v>601</v>
      </c>
      <c r="E8838">
        <v>59719</v>
      </c>
    </row>
    <row r="8839" spans="1:5" x14ac:dyDescent="0.4">
      <c r="A8839" t="s">
        <v>516</v>
      </c>
      <c r="B8839" t="s">
        <v>515</v>
      </c>
      <c r="C8839">
        <f>INDEX(Categories!C:C,MATCH(D8839,Categories!D:D,0))</f>
        <v>12</v>
      </c>
      <c r="D8839" s="88" t="s">
        <v>602</v>
      </c>
      <c r="E8839">
        <v>0</v>
      </c>
    </row>
    <row r="8840" spans="1:5" x14ac:dyDescent="0.4">
      <c r="A8840" t="s">
        <v>516</v>
      </c>
      <c r="B8840" t="s">
        <v>515</v>
      </c>
      <c r="C8840">
        <f>INDEX(Categories!C:C,MATCH(D8840,Categories!D:D,0))</f>
        <v>13</v>
      </c>
      <c r="D8840" s="88" t="s">
        <v>604</v>
      </c>
      <c r="E8840">
        <v>0</v>
      </c>
    </row>
    <row r="8841" spans="1:5" x14ac:dyDescent="0.4">
      <c r="A8841" t="s">
        <v>516</v>
      </c>
      <c r="B8841" t="s">
        <v>515</v>
      </c>
      <c r="C8841">
        <f>INDEX(Categories!C:C,MATCH(D8841,Categories!D:D,0))</f>
        <v>14</v>
      </c>
      <c r="D8841" s="88" t="s">
        <v>41</v>
      </c>
      <c r="E8841">
        <v>0</v>
      </c>
    </row>
    <row r="8842" spans="1:5" x14ac:dyDescent="0.4">
      <c r="A8842" t="s">
        <v>516</v>
      </c>
      <c r="B8842" t="s">
        <v>515</v>
      </c>
      <c r="C8842">
        <f>INDEX(Categories!C:C,MATCH(D8842,Categories!D:D,0))</f>
        <v>19</v>
      </c>
      <c r="D8842" s="88" t="s">
        <v>48</v>
      </c>
      <c r="E8842">
        <v>0</v>
      </c>
    </row>
    <row r="8843" spans="1:5" x14ac:dyDescent="0.4">
      <c r="A8843" t="s">
        <v>516</v>
      </c>
      <c r="B8843" t="s">
        <v>515</v>
      </c>
      <c r="C8843">
        <f>INDEX(Categories!C:C,MATCH(D8843,Categories!D:D,0))</f>
        <v>26</v>
      </c>
      <c r="D8843" s="88" t="s">
        <v>57</v>
      </c>
      <c r="E8843">
        <v>0</v>
      </c>
    </row>
    <row r="8844" spans="1:5" x14ac:dyDescent="0.4">
      <c r="A8844" t="s">
        <v>516</v>
      </c>
      <c r="B8844" t="s">
        <v>515</v>
      </c>
      <c r="C8844">
        <f>INDEX(Categories!C:C,MATCH(D8844,Categories!D:D,0))</f>
        <v>27</v>
      </c>
      <c r="D8844" s="88" t="s">
        <v>58</v>
      </c>
      <c r="E8844">
        <v>13600</v>
      </c>
    </row>
    <row r="8845" spans="1:5" x14ac:dyDescent="0.4">
      <c r="A8845" t="s">
        <v>516</v>
      </c>
      <c r="B8845" t="s">
        <v>515</v>
      </c>
      <c r="C8845">
        <f>INDEX(Categories!C:C,MATCH(D8845,Categories!D:D,0))</f>
        <v>28</v>
      </c>
      <c r="D8845" s="88" t="s">
        <v>59</v>
      </c>
      <c r="E8845">
        <v>0</v>
      </c>
    </row>
    <row r="8846" spans="1:5" x14ac:dyDescent="0.4">
      <c r="A8846" t="s">
        <v>516</v>
      </c>
      <c r="B8846" t="s">
        <v>515</v>
      </c>
      <c r="C8846">
        <f>INDEX(Categories!C:C,MATCH(D8846,Categories!D:D,0))</f>
        <v>29</v>
      </c>
      <c r="D8846" s="88" t="s">
        <v>92</v>
      </c>
      <c r="E8846">
        <v>408907</v>
      </c>
    </row>
    <row r="8847" spans="1:5" x14ac:dyDescent="0.4">
      <c r="A8847" t="s">
        <v>997</v>
      </c>
      <c r="B8847" t="s">
        <v>998</v>
      </c>
      <c r="C8847">
        <f>INDEX(Categories!C:C,MATCH(D8847,Categories!D:D,0))</f>
        <v>1</v>
      </c>
      <c r="D8847" s="88" t="s">
        <v>595</v>
      </c>
      <c r="E8847">
        <v>0</v>
      </c>
    </row>
    <row r="8848" spans="1:5" x14ac:dyDescent="0.4">
      <c r="A8848" t="s">
        <v>997</v>
      </c>
      <c r="B8848" t="s">
        <v>998</v>
      </c>
      <c r="C8848">
        <f>INDEX(Categories!C:C,MATCH(D8848,Categories!D:D,0))</f>
        <v>2</v>
      </c>
      <c r="D8848" s="88" t="s">
        <v>597</v>
      </c>
      <c r="E8848">
        <v>0</v>
      </c>
    </row>
    <row r="8849" spans="1:5" x14ac:dyDescent="0.4">
      <c r="A8849" t="s">
        <v>997</v>
      </c>
      <c r="B8849" t="s">
        <v>998</v>
      </c>
      <c r="C8849">
        <f>INDEX(Categories!C:C,MATCH(D8849,Categories!D:D,0))</f>
        <v>3</v>
      </c>
      <c r="D8849" s="88" t="s">
        <v>30</v>
      </c>
      <c r="E8849">
        <v>0</v>
      </c>
    </row>
    <row r="8850" spans="1:5" x14ac:dyDescent="0.4">
      <c r="A8850" t="s">
        <v>997</v>
      </c>
      <c r="B8850" t="s">
        <v>998</v>
      </c>
      <c r="C8850">
        <f>INDEX(Categories!C:C,MATCH(D8850,Categories!D:D,0))</f>
        <v>4</v>
      </c>
      <c r="D8850" s="88" t="s">
        <v>31</v>
      </c>
      <c r="E8850">
        <v>0</v>
      </c>
    </row>
    <row r="8851" spans="1:5" x14ac:dyDescent="0.4">
      <c r="A8851" t="s">
        <v>997</v>
      </c>
      <c r="B8851" t="s">
        <v>998</v>
      </c>
      <c r="C8851">
        <f>INDEX(Categories!C:C,MATCH(D8851,Categories!D:D,0))</f>
        <v>6</v>
      </c>
      <c r="D8851" s="88" t="s">
        <v>34</v>
      </c>
      <c r="E8851">
        <v>0</v>
      </c>
    </row>
    <row r="8852" spans="1:5" x14ac:dyDescent="0.4">
      <c r="A8852" t="s">
        <v>997</v>
      </c>
      <c r="B8852" t="s">
        <v>998</v>
      </c>
      <c r="C8852">
        <f>INDEX(Categories!C:C,MATCH(D8852,Categories!D:D,0))</f>
        <v>7</v>
      </c>
      <c r="D8852" s="88" t="s">
        <v>35</v>
      </c>
      <c r="E8852">
        <v>0</v>
      </c>
    </row>
    <row r="8853" spans="1:5" x14ac:dyDescent="0.4">
      <c r="A8853" t="s">
        <v>997</v>
      </c>
      <c r="B8853" t="s">
        <v>998</v>
      </c>
      <c r="C8853">
        <f>INDEX(Categories!C:C,MATCH(D8853,Categories!D:D,0))</f>
        <v>10</v>
      </c>
      <c r="D8853" s="88" t="s">
        <v>38</v>
      </c>
      <c r="E8853">
        <v>0</v>
      </c>
    </row>
    <row r="8854" spans="1:5" x14ac:dyDescent="0.4">
      <c r="A8854" t="s">
        <v>997</v>
      </c>
      <c r="B8854" t="s">
        <v>998</v>
      </c>
      <c r="C8854">
        <f>INDEX(Categories!C:C,MATCH(D8854,Categories!D:D,0))</f>
        <v>15</v>
      </c>
      <c r="D8854" s="88" t="s">
        <v>42</v>
      </c>
      <c r="E8854">
        <v>0</v>
      </c>
    </row>
    <row r="8855" spans="1:5" x14ac:dyDescent="0.4">
      <c r="A8855" t="s">
        <v>997</v>
      </c>
      <c r="B8855" t="s">
        <v>998</v>
      </c>
      <c r="C8855">
        <f>INDEX(Categories!C:C,MATCH(D8855,Categories!D:D,0))</f>
        <v>16</v>
      </c>
      <c r="D8855" s="88" t="s">
        <v>45</v>
      </c>
      <c r="E8855">
        <v>0</v>
      </c>
    </row>
    <row r="8856" spans="1:5" x14ac:dyDescent="0.4">
      <c r="A8856" t="s">
        <v>997</v>
      </c>
      <c r="B8856" t="s">
        <v>998</v>
      </c>
      <c r="C8856">
        <f>INDEX(Categories!C:C,MATCH(D8856,Categories!D:D,0))</f>
        <v>17</v>
      </c>
      <c r="D8856" s="88" t="s">
        <v>46</v>
      </c>
      <c r="E8856">
        <v>0</v>
      </c>
    </row>
    <row r="8857" spans="1:5" x14ac:dyDescent="0.4">
      <c r="A8857" t="s">
        <v>997</v>
      </c>
      <c r="B8857" t="s">
        <v>998</v>
      </c>
      <c r="C8857">
        <f>INDEX(Categories!C:C,MATCH(D8857,Categories!D:D,0))</f>
        <v>18</v>
      </c>
      <c r="D8857" s="88" t="s">
        <v>47</v>
      </c>
      <c r="E8857">
        <v>0</v>
      </c>
    </row>
    <row r="8858" spans="1:5" x14ac:dyDescent="0.4">
      <c r="A8858" t="s">
        <v>997</v>
      </c>
      <c r="B8858" t="s">
        <v>998</v>
      </c>
      <c r="C8858">
        <f>INDEX(Categories!C:C,MATCH(D8858,Categories!D:D,0))</f>
        <v>20</v>
      </c>
      <c r="D8858" s="88" t="s">
        <v>49</v>
      </c>
      <c r="E8858">
        <v>0</v>
      </c>
    </row>
    <row r="8859" spans="1:5" x14ac:dyDescent="0.4">
      <c r="A8859" t="s">
        <v>997</v>
      </c>
      <c r="B8859" t="s">
        <v>998</v>
      </c>
      <c r="C8859">
        <f>INDEX(Categories!C:C,MATCH(D8859,Categories!D:D,0))</f>
        <v>21</v>
      </c>
      <c r="D8859" s="88" t="s">
        <v>50</v>
      </c>
      <c r="E8859">
        <v>0</v>
      </c>
    </row>
    <row r="8860" spans="1:5" x14ac:dyDescent="0.4">
      <c r="A8860" t="s">
        <v>997</v>
      </c>
      <c r="B8860" t="s">
        <v>998</v>
      </c>
      <c r="C8860">
        <f>INDEX(Categories!C:C,MATCH(D8860,Categories!D:D,0))</f>
        <v>22</v>
      </c>
      <c r="D8860" s="88" t="s">
        <v>51</v>
      </c>
      <c r="E8860">
        <v>0</v>
      </c>
    </row>
    <row r="8861" spans="1:5" x14ac:dyDescent="0.4">
      <c r="A8861" t="s">
        <v>997</v>
      </c>
      <c r="B8861" t="s">
        <v>998</v>
      </c>
      <c r="C8861">
        <f>INDEX(Categories!C:C,MATCH(D8861,Categories!D:D,0))</f>
        <v>23</v>
      </c>
      <c r="D8861" s="88" t="s">
        <v>52</v>
      </c>
      <c r="E8861">
        <v>0</v>
      </c>
    </row>
    <row r="8862" spans="1:5" x14ac:dyDescent="0.4">
      <c r="A8862" t="s">
        <v>997</v>
      </c>
      <c r="B8862" t="s">
        <v>998</v>
      </c>
      <c r="C8862">
        <f>INDEX(Categories!C:C,MATCH(D8862,Categories!D:D,0))</f>
        <v>24</v>
      </c>
      <c r="D8862" s="88" t="s">
        <v>53</v>
      </c>
      <c r="E8862">
        <v>0</v>
      </c>
    </row>
    <row r="8863" spans="1:5" x14ac:dyDescent="0.4">
      <c r="A8863" t="s">
        <v>997</v>
      </c>
      <c r="B8863" t="s">
        <v>998</v>
      </c>
      <c r="C8863">
        <f>INDEX(Categories!C:C,MATCH(D8863,Categories!D:D,0))</f>
        <v>25</v>
      </c>
      <c r="D8863" s="88" t="s">
        <v>56</v>
      </c>
      <c r="E8863">
        <v>0</v>
      </c>
    </row>
    <row r="8864" spans="1:5" x14ac:dyDescent="0.4">
      <c r="A8864" t="s">
        <v>997</v>
      </c>
      <c r="B8864" t="s">
        <v>998</v>
      </c>
      <c r="C8864">
        <f>INDEX(Categories!C:C,MATCH(D8864,Categories!D:D,0))</f>
        <v>5</v>
      </c>
      <c r="D8864" s="88" t="s">
        <v>32</v>
      </c>
      <c r="E8864">
        <v>0</v>
      </c>
    </row>
    <row r="8865" spans="1:5" x14ac:dyDescent="0.4">
      <c r="A8865" t="s">
        <v>997</v>
      </c>
      <c r="B8865" t="s">
        <v>998</v>
      </c>
      <c r="C8865">
        <f>INDEX(Categories!C:C,MATCH(D8865,Categories!D:D,0))</f>
        <v>8</v>
      </c>
      <c r="D8865" s="88" t="s">
        <v>36</v>
      </c>
      <c r="E8865">
        <v>0</v>
      </c>
    </row>
    <row r="8866" spans="1:5" x14ac:dyDescent="0.4">
      <c r="A8866" t="s">
        <v>997</v>
      </c>
      <c r="B8866" t="s">
        <v>998</v>
      </c>
      <c r="C8866">
        <f>INDEX(Categories!C:C,MATCH(D8866,Categories!D:D,0))</f>
        <v>9</v>
      </c>
      <c r="D8866" s="88" t="s">
        <v>37</v>
      </c>
      <c r="E8866">
        <v>0</v>
      </c>
    </row>
    <row r="8867" spans="1:5" x14ac:dyDescent="0.4">
      <c r="A8867" t="s">
        <v>997</v>
      </c>
      <c r="B8867" t="s">
        <v>998</v>
      </c>
      <c r="C8867">
        <f>INDEX(Categories!C:C,MATCH(D8867,Categories!D:D,0))</f>
        <v>11</v>
      </c>
      <c r="D8867" s="88" t="s">
        <v>601</v>
      </c>
      <c r="E8867">
        <v>0</v>
      </c>
    </row>
    <row r="8868" spans="1:5" x14ac:dyDescent="0.4">
      <c r="A8868" t="s">
        <v>997</v>
      </c>
      <c r="B8868" t="s">
        <v>998</v>
      </c>
      <c r="C8868">
        <f>INDEX(Categories!C:C,MATCH(D8868,Categories!D:D,0))</f>
        <v>12</v>
      </c>
      <c r="D8868" s="88" t="s">
        <v>602</v>
      </c>
      <c r="E8868">
        <v>0</v>
      </c>
    </row>
    <row r="8869" spans="1:5" x14ac:dyDescent="0.4">
      <c r="A8869" t="s">
        <v>997</v>
      </c>
      <c r="B8869" t="s">
        <v>998</v>
      </c>
      <c r="C8869">
        <f>INDEX(Categories!C:C,MATCH(D8869,Categories!D:D,0))</f>
        <v>13</v>
      </c>
      <c r="D8869" s="88" t="s">
        <v>604</v>
      </c>
      <c r="E8869">
        <v>0</v>
      </c>
    </row>
    <row r="8870" spans="1:5" x14ac:dyDescent="0.4">
      <c r="A8870" t="s">
        <v>997</v>
      </c>
      <c r="B8870" t="s">
        <v>998</v>
      </c>
      <c r="C8870">
        <f>INDEX(Categories!C:C,MATCH(D8870,Categories!D:D,0))</f>
        <v>14</v>
      </c>
      <c r="D8870" s="88" t="s">
        <v>41</v>
      </c>
      <c r="E8870">
        <v>0</v>
      </c>
    </row>
    <row r="8871" spans="1:5" x14ac:dyDescent="0.4">
      <c r="A8871" t="s">
        <v>997</v>
      </c>
      <c r="B8871" t="s">
        <v>998</v>
      </c>
      <c r="C8871">
        <f>INDEX(Categories!C:C,MATCH(D8871,Categories!D:D,0))</f>
        <v>19</v>
      </c>
      <c r="D8871" s="88" t="s">
        <v>48</v>
      </c>
      <c r="E8871">
        <v>0</v>
      </c>
    </row>
    <row r="8872" spans="1:5" x14ac:dyDescent="0.4">
      <c r="A8872" t="s">
        <v>997</v>
      </c>
      <c r="B8872" t="s">
        <v>998</v>
      </c>
      <c r="C8872">
        <f>INDEX(Categories!C:C,MATCH(D8872,Categories!D:D,0))</f>
        <v>26</v>
      </c>
      <c r="D8872" s="88" t="s">
        <v>57</v>
      </c>
      <c r="E8872">
        <v>0</v>
      </c>
    </row>
    <row r="8873" spans="1:5" x14ac:dyDescent="0.4">
      <c r="A8873" t="s">
        <v>997</v>
      </c>
      <c r="B8873" t="s">
        <v>998</v>
      </c>
      <c r="C8873">
        <f>INDEX(Categories!C:C,MATCH(D8873,Categories!D:D,0))</f>
        <v>27</v>
      </c>
      <c r="D8873" s="88" t="s">
        <v>58</v>
      </c>
      <c r="E8873">
        <v>0</v>
      </c>
    </row>
    <row r="8874" spans="1:5" x14ac:dyDescent="0.4">
      <c r="A8874" t="s">
        <v>997</v>
      </c>
      <c r="B8874" t="s">
        <v>998</v>
      </c>
      <c r="C8874">
        <f>INDEX(Categories!C:C,MATCH(D8874,Categories!D:D,0))</f>
        <v>28</v>
      </c>
      <c r="D8874" s="88" t="s">
        <v>59</v>
      </c>
      <c r="E8874">
        <v>0</v>
      </c>
    </row>
    <row r="8875" spans="1:5" x14ac:dyDescent="0.4">
      <c r="A8875" t="s">
        <v>997</v>
      </c>
      <c r="B8875" t="s">
        <v>998</v>
      </c>
      <c r="C8875">
        <f>INDEX(Categories!C:C,MATCH(D8875,Categories!D:D,0))</f>
        <v>29</v>
      </c>
      <c r="D8875" s="88" t="s">
        <v>92</v>
      </c>
      <c r="E8875">
        <v>0</v>
      </c>
    </row>
    <row r="8876" spans="1:5" x14ac:dyDescent="0.4">
      <c r="A8876" t="s">
        <v>518</v>
      </c>
      <c r="B8876" t="s">
        <v>517</v>
      </c>
      <c r="C8876">
        <f>INDEX(Categories!C:C,MATCH(D8876,Categories!D:D,0))</f>
        <v>1</v>
      </c>
      <c r="D8876" s="88" t="s">
        <v>595</v>
      </c>
      <c r="E8876">
        <v>161000</v>
      </c>
    </row>
    <row r="8877" spans="1:5" x14ac:dyDescent="0.4">
      <c r="A8877" t="s">
        <v>518</v>
      </c>
      <c r="B8877" t="s">
        <v>517</v>
      </c>
      <c r="C8877">
        <f>INDEX(Categories!C:C,MATCH(D8877,Categories!D:D,0))</f>
        <v>2</v>
      </c>
      <c r="D8877" s="88" t="s">
        <v>597</v>
      </c>
      <c r="E8877">
        <v>23000</v>
      </c>
    </row>
    <row r="8878" spans="1:5" x14ac:dyDescent="0.4">
      <c r="A8878" t="s">
        <v>518</v>
      </c>
      <c r="B8878" t="s">
        <v>517</v>
      </c>
      <c r="C8878">
        <f>INDEX(Categories!C:C,MATCH(D8878,Categories!D:D,0))</f>
        <v>3</v>
      </c>
      <c r="D8878" s="88" t="s">
        <v>30</v>
      </c>
      <c r="E8878">
        <v>0</v>
      </c>
    </row>
    <row r="8879" spans="1:5" x14ac:dyDescent="0.4">
      <c r="A8879" t="s">
        <v>518</v>
      </c>
      <c r="B8879" t="s">
        <v>517</v>
      </c>
      <c r="C8879">
        <f>INDEX(Categories!C:C,MATCH(D8879,Categories!D:D,0))</f>
        <v>4</v>
      </c>
      <c r="D8879" s="88" t="s">
        <v>31</v>
      </c>
      <c r="E8879">
        <v>2300</v>
      </c>
    </row>
    <row r="8880" spans="1:5" x14ac:dyDescent="0.4">
      <c r="A8880" t="s">
        <v>518</v>
      </c>
      <c r="B8880" t="s">
        <v>517</v>
      </c>
      <c r="C8880">
        <f>INDEX(Categories!C:C,MATCH(D8880,Categories!D:D,0))</f>
        <v>6</v>
      </c>
      <c r="D8880" s="88" t="s">
        <v>34</v>
      </c>
      <c r="E8880">
        <v>0</v>
      </c>
    </row>
    <row r="8881" spans="1:5" x14ac:dyDescent="0.4">
      <c r="A8881" t="s">
        <v>518</v>
      </c>
      <c r="B8881" t="s">
        <v>517</v>
      </c>
      <c r="C8881">
        <f>INDEX(Categories!C:C,MATCH(D8881,Categories!D:D,0))</f>
        <v>7</v>
      </c>
      <c r="D8881" s="88" t="s">
        <v>35</v>
      </c>
      <c r="E8881">
        <v>91000</v>
      </c>
    </row>
    <row r="8882" spans="1:5" x14ac:dyDescent="0.4">
      <c r="A8882" t="s">
        <v>518</v>
      </c>
      <c r="B8882" t="s">
        <v>517</v>
      </c>
      <c r="C8882">
        <f>INDEX(Categories!C:C,MATCH(D8882,Categories!D:D,0))</f>
        <v>10</v>
      </c>
      <c r="D8882" s="88" t="s">
        <v>38</v>
      </c>
      <c r="E8882">
        <v>30000</v>
      </c>
    </row>
    <row r="8883" spans="1:5" x14ac:dyDescent="0.4">
      <c r="A8883" t="s">
        <v>518</v>
      </c>
      <c r="B8883" t="s">
        <v>517</v>
      </c>
      <c r="C8883">
        <f>INDEX(Categories!C:C,MATCH(D8883,Categories!D:D,0))</f>
        <v>15</v>
      </c>
      <c r="D8883" s="88" t="s">
        <v>42</v>
      </c>
      <c r="E8883">
        <v>0</v>
      </c>
    </row>
    <row r="8884" spans="1:5" x14ac:dyDescent="0.4">
      <c r="A8884" t="s">
        <v>518</v>
      </c>
      <c r="B8884" t="s">
        <v>517</v>
      </c>
      <c r="C8884">
        <f>INDEX(Categories!C:C,MATCH(D8884,Categories!D:D,0))</f>
        <v>16</v>
      </c>
      <c r="D8884" s="88" t="s">
        <v>45</v>
      </c>
      <c r="E8884">
        <v>10000</v>
      </c>
    </row>
    <row r="8885" spans="1:5" x14ac:dyDescent="0.4">
      <c r="A8885" t="s">
        <v>518</v>
      </c>
      <c r="B8885" t="s">
        <v>517</v>
      </c>
      <c r="C8885">
        <f>INDEX(Categories!C:C,MATCH(D8885,Categories!D:D,0))</f>
        <v>17</v>
      </c>
      <c r="D8885" s="88" t="s">
        <v>46</v>
      </c>
      <c r="E8885">
        <v>0</v>
      </c>
    </row>
    <row r="8886" spans="1:5" x14ac:dyDescent="0.4">
      <c r="A8886" t="s">
        <v>518</v>
      </c>
      <c r="B8886" t="s">
        <v>517</v>
      </c>
      <c r="C8886">
        <f>INDEX(Categories!C:C,MATCH(D8886,Categories!D:D,0))</f>
        <v>18</v>
      </c>
      <c r="D8886" s="88" t="s">
        <v>47</v>
      </c>
      <c r="E8886">
        <v>0</v>
      </c>
    </row>
    <row r="8887" spans="1:5" x14ac:dyDescent="0.4">
      <c r="A8887" t="s">
        <v>518</v>
      </c>
      <c r="B8887" t="s">
        <v>517</v>
      </c>
      <c r="C8887">
        <f>INDEX(Categories!C:C,MATCH(D8887,Categories!D:D,0))</f>
        <v>20</v>
      </c>
      <c r="D8887" s="88" t="s">
        <v>49</v>
      </c>
      <c r="E8887">
        <v>2000</v>
      </c>
    </row>
    <row r="8888" spans="1:5" x14ac:dyDescent="0.4">
      <c r="A8888" t="s">
        <v>518</v>
      </c>
      <c r="B8888" t="s">
        <v>517</v>
      </c>
      <c r="C8888">
        <f>INDEX(Categories!C:C,MATCH(D8888,Categories!D:D,0))</f>
        <v>21</v>
      </c>
      <c r="D8888" s="88" t="s">
        <v>50</v>
      </c>
      <c r="E8888">
        <v>0</v>
      </c>
    </row>
    <row r="8889" spans="1:5" x14ac:dyDescent="0.4">
      <c r="A8889" t="s">
        <v>518</v>
      </c>
      <c r="B8889" t="s">
        <v>517</v>
      </c>
      <c r="C8889">
        <f>INDEX(Categories!C:C,MATCH(D8889,Categories!D:D,0))</f>
        <v>22</v>
      </c>
      <c r="D8889" s="88" t="s">
        <v>51</v>
      </c>
      <c r="E8889">
        <v>13000</v>
      </c>
    </row>
    <row r="8890" spans="1:5" x14ac:dyDescent="0.4">
      <c r="A8890" t="s">
        <v>518</v>
      </c>
      <c r="B8890" t="s">
        <v>517</v>
      </c>
      <c r="C8890">
        <f>INDEX(Categories!C:C,MATCH(D8890,Categories!D:D,0))</f>
        <v>23</v>
      </c>
      <c r="D8890" s="88" t="s">
        <v>52</v>
      </c>
      <c r="E8890">
        <v>0</v>
      </c>
    </row>
    <row r="8891" spans="1:5" x14ac:dyDescent="0.4">
      <c r="A8891" t="s">
        <v>518</v>
      </c>
      <c r="B8891" t="s">
        <v>517</v>
      </c>
      <c r="C8891">
        <f>INDEX(Categories!C:C,MATCH(D8891,Categories!D:D,0))</f>
        <v>24</v>
      </c>
      <c r="D8891" s="88" t="s">
        <v>53</v>
      </c>
      <c r="E8891">
        <v>0</v>
      </c>
    </row>
    <row r="8892" spans="1:5" x14ac:dyDescent="0.4">
      <c r="A8892" t="s">
        <v>518</v>
      </c>
      <c r="B8892" t="s">
        <v>517</v>
      </c>
      <c r="C8892">
        <f>INDEX(Categories!C:C,MATCH(D8892,Categories!D:D,0))</f>
        <v>25</v>
      </c>
      <c r="D8892" s="88" t="s">
        <v>56</v>
      </c>
      <c r="E8892">
        <v>0</v>
      </c>
    </row>
    <row r="8893" spans="1:5" x14ac:dyDescent="0.4">
      <c r="A8893" t="s">
        <v>518</v>
      </c>
      <c r="B8893" t="s">
        <v>517</v>
      </c>
      <c r="C8893">
        <f>INDEX(Categories!C:C,MATCH(D8893,Categories!D:D,0))</f>
        <v>5</v>
      </c>
      <c r="D8893" s="88" t="s">
        <v>32</v>
      </c>
      <c r="E8893">
        <v>36000</v>
      </c>
    </row>
    <row r="8894" spans="1:5" x14ac:dyDescent="0.4">
      <c r="A8894" t="s">
        <v>518</v>
      </c>
      <c r="B8894" t="s">
        <v>517</v>
      </c>
      <c r="C8894">
        <f>INDEX(Categories!C:C,MATCH(D8894,Categories!D:D,0))</f>
        <v>8</v>
      </c>
      <c r="D8894" s="88" t="s">
        <v>36</v>
      </c>
      <c r="E8894">
        <v>0</v>
      </c>
    </row>
    <row r="8895" spans="1:5" x14ac:dyDescent="0.4">
      <c r="A8895" t="s">
        <v>518</v>
      </c>
      <c r="B8895" t="s">
        <v>517</v>
      </c>
      <c r="C8895">
        <f>INDEX(Categories!C:C,MATCH(D8895,Categories!D:D,0))</f>
        <v>9</v>
      </c>
      <c r="D8895" s="88" t="s">
        <v>37</v>
      </c>
      <c r="E8895">
        <v>0</v>
      </c>
    </row>
    <row r="8896" spans="1:5" x14ac:dyDescent="0.4">
      <c r="A8896" t="s">
        <v>518</v>
      </c>
      <c r="B8896" t="s">
        <v>517</v>
      </c>
      <c r="C8896">
        <f>INDEX(Categories!C:C,MATCH(D8896,Categories!D:D,0))</f>
        <v>11</v>
      </c>
      <c r="D8896" s="88" t="s">
        <v>601</v>
      </c>
      <c r="E8896">
        <v>0</v>
      </c>
    </row>
    <row r="8897" spans="1:5" x14ac:dyDescent="0.4">
      <c r="A8897" t="s">
        <v>518</v>
      </c>
      <c r="B8897" t="s">
        <v>517</v>
      </c>
      <c r="C8897">
        <f>INDEX(Categories!C:C,MATCH(D8897,Categories!D:D,0))</f>
        <v>12</v>
      </c>
      <c r="D8897" s="88" t="s">
        <v>602</v>
      </c>
      <c r="E8897">
        <v>0</v>
      </c>
    </row>
    <row r="8898" spans="1:5" x14ac:dyDescent="0.4">
      <c r="A8898" t="s">
        <v>518</v>
      </c>
      <c r="B8898" t="s">
        <v>517</v>
      </c>
      <c r="C8898">
        <f>INDEX(Categories!C:C,MATCH(D8898,Categories!D:D,0))</f>
        <v>13</v>
      </c>
      <c r="D8898" s="88" t="s">
        <v>604</v>
      </c>
      <c r="E8898">
        <v>0</v>
      </c>
    </row>
    <row r="8899" spans="1:5" x14ac:dyDescent="0.4">
      <c r="A8899" t="s">
        <v>518</v>
      </c>
      <c r="B8899" t="s">
        <v>517</v>
      </c>
      <c r="C8899">
        <f>INDEX(Categories!C:C,MATCH(D8899,Categories!D:D,0))</f>
        <v>14</v>
      </c>
      <c r="D8899" s="88" t="s">
        <v>41</v>
      </c>
      <c r="E8899">
        <v>0</v>
      </c>
    </row>
    <row r="8900" spans="1:5" x14ac:dyDescent="0.4">
      <c r="A8900" t="s">
        <v>518</v>
      </c>
      <c r="B8900" t="s">
        <v>517</v>
      </c>
      <c r="C8900">
        <f>INDEX(Categories!C:C,MATCH(D8900,Categories!D:D,0))</f>
        <v>19</v>
      </c>
      <c r="D8900" s="88" t="s">
        <v>48</v>
      </c>
      <c r="E8900">
        <v>0</v>
      </c>
    </row>
    <row r="8901" spans="1:5" x14ac:dyDescent="0.4">
      <c r="A8901" t="s">
        <v>518</v>
      </c>
      <c r="B8901" t="s">
        <v>517</v>
      </c>
      <c r="C8901">
        <f>INDEX(Categories!C:C,MATCH(D8901,Categories!D:D,0))</f>
        <v>26</v>
      </c>
      <c r="D8901" s="88" t="s">
        <v>57</v>
      </c>
      <c r="E8901">
        <v>0</v>
      </c>
    </row>
    <row r="8902" spans="1:5" x14ac:dyDescent="0.4">
      <c r="A8902" t="s">
        <v>518</v>
      </c>
      <c r="B8902" t="s">
        <v>517</v>
      </c>
      <c r="C8902">
        <f>INDEX(Categories!C:C,MATCH(D8902,Categories!D:D,0))</f>
        <v>27</v>
      </c>
      <c r="D8902" s="88" t="s">
        <v>58</v>
      </c>
      <c r="E8902">
        <v>0</v>
      </c>
    </row>
    <row r="8903" spans="1:5" x14ac:dyDescent="0.4">
      <c r="A8903" t="s">
        <v>518</v>
      </c>
      <c r="B8903" t="s">
        <v>517</v>
      </c>
      <c r="C8903">
        <f>INDEX(Categories!C:C,MATCH(D8903,Categories!D:D,0))</f>
        <v>28</v>
      </c>
      <c r="D8903" s="88" t="s">
        <v>59</v>
      </c>
      <c r="E8903">
        <v>0</v>
      </c>
    </row>
    <row r="8904" spans="1:5" x14ac:dyDescent="0.4">
      <c r="A8904" t="s">
        <v>518</v>
      </c>
      <c r="B8904" t="s">
        <v>517</v>
      </c>
      <c r="C8904">
        <f>INDEX(Categories!C:C,MATCH(D8904,Categories!D:D,0))</f>
        <v>29</v>
      </c>
      <c r="D8904" s="88" t="s">
        <v>92</v>
      </c>
      <c r="E8904">
        <v>190000</v>
      </c>
    </row>
    <row r="8905" spans="1:5" x14ac:dyDescent="0.4">
      <c r="A8905" t="s">
        <v>999</v>
      </c>
      <c r="B8905" t="s">
        <v>1000</v>
      </c>
      <c r="C8905">
        <f>INDEX(Categories!C:C,MATCH(D8905,Categories!D:D,0))</f>
        <v>1</v>
      </c>
      <c r="D8905" s="88" t="s">
        <v>595</v>
      </c>
      <c r="E8905">
        <v>0</v>
      </c>
    </row>
    <row r="8906" spans="1:5" x14ac:dyDescent="0.4">
      <c r="A8906" t="s">
        <v>999</v>
      </c>
      <c r="B8906" t="s">
        <v>1000</v>
      </c>
      <c r="C8906">
        <f>INDEX(Categories!C:C,MATCH(D8906,Categories!D:D,0))</f>
        <v>2</v>
      </c>
      <c r="D8906" s="88" t="s">
        <v>597</v>
      </c>
      <c r="E8906">
        <v>0</v>
      </c>
    </row>
    <row r="8907" spans="1:5" x14ac:dyDescent="0.4">
      <c r="A8907" t="s">
        <v>999</v>
      </c>
      <c r="B8907" t="s">
        <v>1000</v>
      </c>
      <c r="C8907">
        <f>INDEX(Categories!C:C,MATCH(D8907,Categories!D:D,0))</f>
        <v>3</v>
      </c>
      <c r="D8907" s="88" t="s">
        <v>30</v>
      </c>
      <c r="E8907">
        <v>0</v>
      </c>
    </row>
    <row r="8908" spans="1:5" x14ac:dyDescent="0.4">
      <c r="A8908" t="s">
        <v>999</v>
      </c>
      <c r="B8908" t="s">
        <v>1000</v>
      </c>
      <c r="C8908">
        <f>INDEX(Categories!C:C,MATCH(D8908,Categories!D:D,0))</f>
        <v>4</v>
      </c>
      <c r="D8908" s="88" t="s">
        <v>31</v>
      </c>
      <c r="E8908">
        <v>0</v>
      </c>
    </row>
    <row r="8909" spans="1:5" x14ac:dyDescent="0.4">
      <c r="A8909" t="s">
        <v>999</v>
      </c>
      <c r="B8909" t="s">
        <v>1000</v>
      </c>
      <c r="C8909">
        <f>INDEX(Categories!C:C,MATCH(D8909,Categories!D:D,0))</f>
        <v>6</v>
      </c>
      <c r="D8909" s="88" t="s">
        <v>34</v>
      </c>
      <c r="E8909">
        <v>0</v>
      </c>
    </row>
    <row r="8910" spans="1:5" x14ac:dyDescent="0.4">
      <c r="A8910" t="s">
        <v>999</v>
      </c>
      <c r="B8910" t="s">
        <v>1000</v>
      </c>
      <c r="C8910">
        <f>INDEX(Categories!C:C,MATCH(D8910,Categories!D:D,0))</f>
        <v>7</v>
      </c>
      <c r="D8910" s="88" t="s">
        <v>35</v>
      </c>
      <c r="E8910">
        <v>0</v>
      </c>
    </row>
    <row r="8911" spans="1:5" x14ac:dyDescent="0.4">
      <c r="A8911" t="s">
        <v>999</v>
      </c>
      <c r="B8911" t="s">
        <v>1000</v>
      </c>
      <c r="C8911">
        <f>INDEX(Categories!C:C,MATCH(D8911,Categories!D:D,0))</f>
        <v>10</v>
      </c>
      <c r="D8911" s="88" t="s">
        <v>38</v>
      </c>
      <c r="E8911">
        <v>0</v>
      </c>
    </row>
    <row r="8912" spans="1:5" x14ac:dyDescent="0.4">
      <c r="A8912" t="s">
        <v>999</v>
      </c>
      <c r="B8912" t="s">
        <v>1000</v>
      </c>
      <c r="C8912">
        <f>INDEX(Categories!C:C,MATCH(D8912,Categories!D:D,0))</f>
        <v>15</v>
      </c>
      <c r="D8912" s="88" t="s">
        <v>42</v>
      </c>
      <c r="E8912">
        <v>0</v>
      </c>
    </row>
    <row r="8913" spans="1:5" x14ac:dyDescent="0.4">
      <c r="A8913" t="s">
        <v>999</v>
      </c>
      <c r="B8913" t="s">
        <v>1000</v>
      </c>
      <c r="C8913">
        <f>INDEX(Categories!C:C,MATCH(D8913,Categories!D:D,0))</f>
        <v>16</v>
      </c>
      <c r="D8913" s="88" t="s">
        <v>45</v>
      </c>
      <c r="E8913">
        <v>0</v>
      </c>
    </row>
    <row r="8914" spans="1:5" x14ac:dyDescent="0.4">
      <c r="A8914" t="s">
        <v>999</v>
      </c>
      <c r="B8914" t="s">
        <v>1000</v>
      </c>
      <c r="C8914">
        <f>INDEX(Categories!C:C,MATCH(D8914,Categories!D:D,0))</f>
        <v>17</v>
      </c>
      <c r="D8914" s="88" t="s">
        <v>46</v>
      </c>
      <c r="E8914">
        <v>0</v>
      </c>
    </row>
    <row r="8915" spans="1:5" x14ac:dyDescent="0.4">
      <c r="A8915" t="s">
        <v>999</v>
      </c>
      <c r="B8915" t="s">
        <v>1000</v>
      </c>
      <c r="C8915">
        <f>INDEX(Categories!C:C,MATCH(D8915,Categories!D:D,0))</f>
        <v>18</v>
      </c>
      <c r="D8915" s="88" t="s">
        <v>47</v>
      </c>
      <c r="E8915">
        <v>0</v>
      </c>
    </row>
    <row r="8916" spans="1:5" x14ac:dyDescent="0.4">
      <c r="A8916" t="s">
        <v>999</v>
      </c>
      <c r="B8916" t="s">
        <v>1000</v>
      </c>
      <c r="C8916">
        <f>INDEX(Categories!C:C,MATCH(D8916,Categories!D:D,0))</f>
        <v>20</v>
      </c>
      <c r="D8916" s="88" t="s">
        <v>49</v>
      </c>
      <c r="E8916">
        <v>0</v>
      </c>
    </row>
    <row r="8917" spans="1:5" x14ac:dyDescent="0.4">
      <c r="A8917" t="s">
        <v>999</v>
      </c>
      <c r="B8917" t="s">
        <v>1000</v>
      </c>
      <c r="C8917">
        <f>INDEX(Categories!C:C,MATCH(D8917,Categories!D:D,0))</f>
        <v>21</v>
      </c>
      <c r="D8917" s="88" t="s">
        <v>50</v>
      </c>
      <c r="E8917">
        <v>0</v>
      </c>
    </row>
    <row r="8918" spans="1:5" x14ac:dyDescent="0.4">
      <c r="A8918" t="s">
        <v>999</v>
      </c>
      <c r="B8918" t="s">
        <v>1000</v>
      </c>
      <c r="C8918">
        <f>INDEX(Categories!C:C,MATCH(D8918,Categories!D:D,0))</f>
        <v>22</v>
      </c>
      <c r="D8918" s="88" t="s">
        <v>51</v>
      </c>
      <c r="E8918">
        <v>0</v>
      </c>
    </row>
    <row r="8919" spans="1:5" x14ac:dyDescent="0.4">
      <c r="A8919" t="s">
        <v>999</v>
      </c>
      <c r="B8919" t="s">
        <v>1000</v>
      </c>
      <c r="C8919">
        <f>INDEX(Categories!C:C,MATCH(D8919,Categories!D:D,0))</f>
        <v>23</v>
      </c>
      <c r="D8919" s="88" t="s">
        <v>52</v>
      </c>
      <c r="E8919">
        <v>0</v>
      </c>
    </row>
    <row r="8920" spans="1:5" x14ac:dyDescent="0.4">
      <c r="A8920" t="s">
        <v>999</v>
      </c>
      <c r="B8920" t="s">
        <v>1000</v>
      </c>
      <c r="C8920">
        <f>INDEX(Categories!C:C,MATCH(D8920,Categories!D:D,0))</f>
        <v>24</v>
      </c>
      <c r="D8920" s="88" t="s">
        <v>53</v>
      </c>
      <c r="E8920">
        <v>0</v>
      </c>
    </row>
    <row r="8921" spans="1:5" x14ac:dyDescent="0.4">
      <c r="A8921" t="s">
        <v>999</v>
      </c>
      <c r="B8921" t="s">
        <v>1000</v>
      </c>
      <c r="C8921">
        <f>INDEX(Categories!C:C,MATCH(D8921,Categories!D:D,0))</f>
        <v>25</v>
      </c>
      <c r="D8921" s="88" t="s">
        <v>56</v>
      </c>
      <c r="E8921">
        <v>0</v>
      </c>
    </row>
    <row r="8922" spans="1:5" x14ac:dyDescent="0.4">
      <c r="A8922" t="s">
        <v>999</v>
      </c>
      <c r="B8922" t="s">
        <v>1000</v>
      </c>
      <c r="C8922">
        <f>INDEX(Categories!C:C,MATCH(D8922,Categories!D:D,0))</f>
        <v>5</v>
      </c>
      <c r="D8922" s="88" t="s">
        <v>32</v>
      </c>
      <c r="E8922">
        <v>0</v>
      </c>
    </row>
    <row r="8923" spans="1:5" x14ac:dyDescent="0.4">
      <c r="A8923" t="s">
        <v>999</v>
      </c>
      <c r="B8923" t="s">
        <v>1000</v>
      </c>
      <c r="C8923">
        <f>INDEX(Categories!C:C,MATCH(D8923,Categories!D:D,0))</f>
        <v>8</v>
      </c>
      <c r="D8923" s="88" t="s">
        <v>36</v>
      </c>
      <c r="E8923">
        <v>0</v>
      </c>
    </row>
    <row r="8924" spans="1:5" x14ac:dyDescent="0.4">
      <c r="A8924" t="s">
        <v>999</v>
      </c>
      <c r="B8924" t="s">
        <v>1000</v>
      </c>
      <c r="C8924">
        <f>INDEX(Categories!C:C,MATCH(D8924,Categories!D:D,0))</f>
        <v>9</v>
      </c>
      <c r="D8924" s="88" t="s">
        <v>37</v>
      </c>
      <c r="E8924">
        <v>0</v>
      </c>
    </row>
    <row r="8925" spans="1:5" x14ac:dyDescent="0.4">
      <c r="A8925" t="s">
        <v>999</v>
      </c>
      <c r="B8925" t="s">
        <v>1000</v>
      </c>
      <c r="C8925">
        <f>INDEX(Categories!C:C,MATCH(D8925,Categories!D:D,0))</f>
        <v>11</v>
      </c>
      <c r="D8925" s="88" t="s">
        <v>601</v>
      </c>
      <c r="E8925">
        <v>0</v>
      </c>
    </row>
    <row r="8926" spans="1:5" x14ac:dyDescent="0.4">
      <c r="A8926" t="s">
        <v>999</v>
      </c>
      <c r="B8926" t="s">
        <v>1000</v>
      </c>
      <c r="C8926">
        <f>INDEX(Categories!C:C,MATCH(D8926,Categories!D:D,0))</f>
        <v>12</v>
      </c>
      <c r="D8926" s="88" t="s">
        <v>602</v>
      </c>
      <c r="E8926">
        <v>0</v>
      </c>
    </row>
    <row r="8927" spans="1:5" x14ac:dyDescent="0.4">
      <c r="A8927" t="s">
        <v>999</v>
      </c>
      <c r="B8927" t="s">
        <v>1000</v>
      </c>
      <c r="C8927">
        <f>INDEX(Categories!C:C,MATCH(D8927,Categories!D:D,0))</f>
        <v>13</v>
      </c>
      <c r="D8927" s="88" t="s">
        <v>604</v>
      </c>
      <c r="E8927">
        <v>0</v>
      </c>
    </row>
    <row r="8928" spans="1:5" x14ac:dyDescent="0.4">
      <c r="A8928" t="s">
        <v>999</v>
      </c>
      <c r="B8928" t="s">
        <v>1000</v>
      </c>
      <c r="C8928">
        <f>INDEX(Categories!C:C,MATCH(D8928,Categories!D:D,0))</f>
        <v>14</v>
      </c>
      <c r="D8928" s="88" t="s">
        <v>41</v>
      </c>
      <c r="E8928">
        <v>0</v>
      </c>
    </row>
    <row r="8929" spans="1:5" x14ac:dyDescent="0.4">
      <c r="A8929" t="s">
        <v>999</v>
      </c>
      <c r="B8929" t="s">
        <v>1000</v>
      </c>
      <c r="C8929">
        <f>INDEX(Categories!C:C,MATCH(D8929,Categories!D:D,0))</f>
        <v>19</v>
      </c>
      <c r="D8929" s="88" t="s">
        <v>48</v>
      </c>
      <c r="E8929">
        <v>0</v>
      </c>
    </row>
    <row r="8930" spans="1:5" x14ac:dyDescent="0.4">
      <c r="A8930" t="s">
        <v>999</v>
      </c>
      <c r="B8930" t="s">
        <v>1000</v>
      </c>
      <c r="C8930">
        <f>INDEX(Categories!C:C,MATCH(D8930,Categories!D:D,0))</f>
        <v>26</v>
      </c>
      <c r="D8930" s="88" t="s">
        <v>57</v>
      </c>
      <c r="E8930">
        <v>0</v>
      </c>
    </row>
    <row r="8931" spans="1:5" x14ac:dyDescent="0.4">
      <c r="A8931" t="s">
        <v>999</v>
      </c>
      <c r="B8931" t="s">
        <v>1000</v>
      </c>
      <c r="C8931">
        <f>INDEX(Categories!C:C,MATCH(D8931,Categories!D:D,0))</f>
        <v>27</v>
      </c>
      <c r="D8931" s="88" t="s">
        <v>58</v>
      </c>
      <c r="E8931">
        <v>0</v>
      </c>
    </row>
    <row r="8932" spans="1:5" x14ac:dyDescent="0.4">
      <c r="A8932" t="s">
        <v>999</v>
      </c>
      <c r="B8932" t="s">
        <v>1000</v>
      </c>
      <c r="C8932">
        <f>INDEX(Categories!C:C,MATCH(D8932,Categories!D:D,0))</f>
        <v>28</v>
      </c>
      <c r="D8932" s="88" t="s">
        <v>59</v>
      </c>
      <c r="E8932">
        <v>0</v>
      </c>
    </row>
    <row r="8933" spans="1:5" x14ac:dyDescent="0.4">
      <c r="A8933" t="s">
        <v>999</v>
      </c>
      <c r="B8933" t="s">
        <v>1000</v>
      </c>
      <c r="C8933">
        <f>INDEX(Categories!C:C,MATCH(D8933,Categories!D:D,0))</f>
        <v>29</v>
      </c>
      <c r="D8933" s="88" t="s">
        <v>92</v>
      </c>
      <c r="E8933">
        <v>0</v>
      </c>
    </row>
    <row r="8934" spans="1:5" x14ac:dyDescent="0.4">
      <c r="A8934" t="s">
        <v>526</v>
      </c>
      <c r="B8934" t="s">
        <v>525</v>
      </c>
      <c r="C8934">
        <f>INDEX(Categories!C:C,MATCH(D8934,Categories!D:D,0))</f>
        <v>1</v>
      </c>
      <c r="D8934" s="88" t="s">
        <v>595</v>
      </c>
      <c r="E8934">
        <v>10350</v>
      </c>
    </row>
    <row r="8935" spans="1:5" x14ac:dyDescent="0.4">
      <c r="A8935" t="s">
        <v>526</v>
      </c>
      <c r="B8935" t="s">
        <v>525</v>
      </c>
      <c r="C8935">
        <f>INDEX(Categories!C:C,MATCH(D8935,Categories!D:D,0))</f>
        <v>2</v>
      </c>
      <c r="D8935" s="88" t="s">
        <v>597</v>
      </c>
      <c r="E8935">
        <v>0</v>
      </c>
    </row>
    <row r="8936" spans="1:5" x14ac:dyDescent="0.4">
      <c r="A8936" t="s">
        <v>526</v>
      </c>
      <c r="B8936" t="s">
        <v>525</v>
      </c>
      <c r="C8936">
        <f>INDEX(Categories!C:C,MATCH(D8936,Categories!D:D,0))</f>
        <v>3</v>
      </c>
      <c r="D8936" s="88" t="s">
        <v>30</v>
      </c>
      <c r="E8936">
        <v>0</v>
      </c>
    </row>
    <row r="8937" spans="1:5" x14ac:dyDescent="0.4">
      <c r="A8937" t="s">
        <v>526</v>
      </c>
      <c r="B8937" t="s">
        <v>525</v>
      </c>
      <c r="C8937">
        <f>INDEX(Categories!C:C,MATCH(D8937,Categories!D:D,0))</f>
        <v>4</v>
      </c>
      <c r="D8937" s="88" t="s">
        <v>31</v>
      </c>
      <c r="E8937">
        <v>0</v>
      </c>
    </row>
    <row r="8938" spans="1:5" x14ac:dyDescent="0.4">
      <c r="A8938" t="s">
        <v>526</v>
      </c>
      <c r="B8938" t="s">
        <v>525</v>
      </c>
      <c r="C8938">
        <f>INDEX(Categories!C:C,MATCH(D8938,Categories!D:D,0))</f>
        <v>6</v>
      </c>
      <c r="D8938" s="88" t="s">
        <v>34</v>
      </c>
      <c r="E8938">
        <v>0</v>
      </c>
    </row>
    <row r="8939" spans="1:5" x14ac:dyDescent="0.4">
      <c r="A8939" t="s">
        <v>526</v>
      </c>
      <c r="B8939" t="s">
        <v>525</v>
      </c>
      <c r="C8939">
        <f>INDEX(Categories!C:C,MATCH(D8939,Categories!D:D,0))</f>
        <v>7</v>
      </c>
      <c r="D8939" s="88" t="s">
        <v>35</v>
      </c>
      <c r="E8939">
        <v>12476</v>
      </c>
    </row>
    <row r="8940" spans="1:5" x14ac:dyDescent="0.4">
      <c r="A8940" t="s">
        <v>526</v>
      </c>
      <c r="B8940" t="s">
        <v>525</v>
      </c>
      <c r="C8940">
        <f>INDEX(Categories!C:C,MATCH(D8940,Categories!D:D,0))</f>
        <v>10</v>
      </c>
      <c r="D8940" s="88" t="s">
        <v>38</v>
      </c>
      <c r="E8940">
        <v>5498</v>
      </c>
    </row>
    <row r="8941" spans="1:5" x14ac:dyDescent="0.4">
      <c r="A8941" t="s">
        <v>526</v>
      </c>
      <c r="B8941" t="s">
        <v>525</v>
      </c>
      <c r="C8941">
        <f>INDEX(Categories!C:C,MATCH(D8941,Categories!D:D,0))</f>
        <v>15</v>
      </c>
      <c r="D8941" s="88" t="s">
        <v>42</v>
      </c>
      <c r="E8941">
        <v>0</v>
      </c>
    </row>
    <row r="8942" spans="1:5" x14ac:dyDescent="0.4">
      <c r="A8942" t="s">
        <v>526</v>
      </c>
      <c r="B8942" t="s">
        <v>525</v>
      </c>
      <c r="C8942">
        <f>INDEX(Categories!C:C,MATCH(D8942,Categories!D:D,0))</f>
        <v>16</v>
      </c>
      <c r="D8942" s="88" t="s">
        <v>45</v>
      </c>
      <c r="E8942">
        <v>0</v>
      </c>
    </row>
    <row r="8943" spans="1:5" x14ac:dyDescent="0.4">
      <c r="A8943" t="s">
        <v>526</v>
      </c>
      <c r="B8943" t="s">
        <v>525</v>
      </c>
      <c r="C8943">
        <f>INDEX(Categories!C:C,MATCH(D8943,Categories!D:D,0))</f>
        <v>17</v>
      </c>
      <c r="D8943" s="88" t="s">
        <v>46</v>
      </c>
      <c r="E8943">
        <v>0</v>
      </c>
    </row>
    <row r="8944" spans="1:5" x14ac:dyDescent="0.4">
      <c r="A8944" t="s">
        <v>526</v>
      </c>
      <c r="B8944" t="s">
        <v>525</v>
      </c>
      <c r="C8944">
        <f>INDEX(Categories!C:C,MATCH(D8944,Categories!D:D,0))</f>
        <v>18</v>
      </c>
      <c r="D8944" s="88" t="s">
        <v>47</v>
      </c>
      <c r="E8944">
        <v>0</v>
      </c>
    </row>
    <row r="8945" spans="1:5" x14ac:dyDescent="0.4">
      <c r="A8945" t="s">
        <v>526</v>
      </c>
      <c r="B8945" t="s">
        <v>525</v>
      </c>
      <c r="C8945">
        <f>INDEX(Categories!C:C,MATCH(D8945,Categories!D:D,0))</f>
        <v>20</v>
      </c>
      <c r="D8945" s="88" t="s">
        <v>49</v>
      </c>
      <c r="E8945">
        <v>0</v>
      </c>
    </row>
    <row r="8946" spans="1:5" x14ac:dyDescent="0.4">
      <c r="A8946" t="s">
        <v>526</v>
      </c>
      <c r="B8946" t="s">
        <v>525</v>
      </c>
      <c r="C8946">
        <f>INDEX(Categories!C:C,MATCH(D8946,Categories!D:D,0))</f>
        <v>21</v>
      </c>
      <c r="D8946" s="88" t="s">
        <v>50</v>
      </c>
      <c r="E8946">
        <v>3600</v>
      </c>
    </row>
    <row r="8947" spans="1:5" x14ac:dyDescent="0.4">
      <c r="A8947" t="s">
        <v>526</v>
      </c>
      <c r="B8947" t="s">
        <v>525</v>
      </c>
      <c r="C8947">
        <f>INDEX(Categories!C:C,MATCH(D8947,Categories!D:D,0))</f>
        <v>22</v>
      </c>
      <c r="D8947" s="88" t="s">
        <v>51</v>
      </c>
      <c r="E8947">
        <v>0</v>
      </c>
    </row>
    <row r="8948" spans="1:5" x14ac:dyDescent="0.4">
      <c r="A8948" t="s">
        <v>526</v>
      </c>
      <c r="B8948" t="s">
        <v>525</v>
      </c>
      <c r="C8948">
        <f>INDEX(Categories!C:C,MATCH(D8948,Categories!D:D,0))</f>
        <v>23</v>
      </c>
      <c r="D8948" s="88" t="s">
        <v>52</v>
      </c>
      <c r="E8948">
        <v>0</v>
      </c>
    </row>
    <row r="8949" spans="1:5" x14ac:dyDescent="0.4">
      <c r="A8949" t="s">
        <v>526</v>
      </c>
      <c r="B8949" t="s">
        <v>525</v>
      </c>
      <c r="C8949">
        <f>INDEX(Categories!C:C,MATCH(D8949,Categories!D:D,0))</f>
        <v>24</v>
      </c>
      <c r="D8949" s="88" t="s">
        <v>53</v>
      </c>
      <c r="E8949">
        <v>0</v>
      </c>
    </row>
    <row r="8950" spans="1:5" x14ac:dyDescent="0.4">
      <c r="A8950" t="s">
        <v>526</v>
      </c>
      <c r="B8950" t="s">
        <v>525</v>
      </c>
      <c r="C8950">
        <f>INDEX(Categories!C:C,MATCH(D8950,Categories!D:D,0))</f>
        <v>25</v>
      </c>
      <c r="D8950" s="88" t="s">
        <v>56</v>
      </c>
      <c r="E8950">
        <v>144</v>
      </c>
    </row>
    <row r="8951" spans="1:5" x14ac:dyDescent="0.4">
      <c r="A8951" t="s">
        <v>526</v>
      </c>
      <c r="B8951" t="s">
        <v>525</v>
      </c>
      <c r="C8951">
        <f>INDEX(Categories!C:C,MATCH(D8951,Categories!D:D,0))</f>
        <v>5</v>
      </c>
      <c r="D8951" s="88" t="s">
        <v>32</v>
      </c>
      <c r="E8951">
        <v>0</v>
      </c>
    </row>
    <row r="8952" spans="1:5" x14ac:dyDescent="0.4">
      <c r="A8952" t="s">
        <v>526</v>
      </c>
      <c r="B8952" t="s">
        <v>525</v>
      </c>
      <c r="C8952">
        <f>INDEX(Categories!C:C,MATCH(D8952,Categories!D:D,0))</f>
        <v>8</v>
      </c>
      <c r="D8952" s="88" t="s">
        <v>36</v>
      </c>
      <c r="E8952">
        <v>0</v>
      </c>
    </row>
    <row r="8953" spans="1:5" x14ac:dyDescent="0.4">
      <c r="A8953" t="s">
        <v>526</v>
      </c>
      <c r="B8953" t="s">
        <v>525</v>
      </c>
      <c r="C8953">
        <f>INDEX(Categories!C:C,MATCH(D8953,Categories!D:D,0))</f>
        <v>9</v>
      </c>
      <c r="D8953" s="88" t="s">
        <v>37</v>
      </c>
      <c r="E8953">
        <v>0</v>
      </c>
    </row>
    <row r="8954" spans="1:5" x14ac:dyDescent="0.4">
      <c r="A8954" t="s">
        <v>526</v>
      </c>
      <c r="B8954" t="s">
        <v>525</v>
      </c>
      <c r="C8954">
        <f>INDEX(Categories!C:C,MATCH(D8954,Categories!D:D,0))</f>
        <v>11</v>
      </c>
      <c r="D8954" s="88" t="s">
        <v>601</v>
      </c>
      <c r="E8954">
        <v>2762</v>
      </c>
    </row>
    <row r="8955" spans="1:5" x14ac:dyDescent="0.4">
      <c r="A8955" t="s">
        <v>526</v>
      </c>
      <c r="B8955" t="s">
        <v>525</v>
      </c>
      <c r="C8955">
        <f>INDEX(Categories!C:C,MATCH(D8955,Categories!D:D,0))</f>
        <v>12</v>
      </c>
      <c r="D8955" s="88" t="s">
        <v>602</v>
      </c>
      <c r="E8955">
        <v>0</v>
      </c>
    </row>
    <row r="8956" spans="1:5" x14ac:dyDescent="0.4">
      <c r="A8956" t="s">
        <v>526</v>
      </c>
      <c r="B8956" t="s">
        <v>525</v>
      </c>
      <c r="C8956">
        <f>INDEX(Categories!C:C,MATCH(D8956,Categories!D:D,0))</f>
        <v>13</v>
      </c>
      <c r="D8956" s="88" t="s">
        <v>604</v>
      </c>
      <c r="E8956">
        <v>5457</v>
      </c>
    </row>
    <row r="8957" spans="1:5" x14ac:dyDescent="0.4">
      <c r="A8957" t="s">
        <v>526</v>
      </c>
      <c r="B8957" t="s">
        <v>525</v>
      </c>
      <c r="C8957">
        <f>INDEX(Categories!C:C,MATCH(D8957,Categories!D:D,0))</f>
        <v>14</v>
      </c>
      <c r="D8957" s="88" t="s">
        <v>41</v>
      </c>
      <c r="E8957">
        <v>0</v>
      </c>
    </row>
    <row r="8958" spans="1:5" x14ac:dyDescent="0.4">
      <c r="A8958" t="s">
        <v>526</v>
      </c>
      <c r="B8958" t="s">
        <v>525</v>
      </c>
      <c r="C8958">
        <f>INDEX(Categories!C:C,MATCH(D8958,Categories!D:D,0))</f>
        <v>19</v>
      </c>
      <c r="D8958" s="88" t="s">
        <v>48</v>
      </c>
      <c r="E8958">
        <v>0</v>
      </c>
    </row>
    <row r="8959" spans="1:5" x14ac:dyDescent="0.4">
      <c r="A8959" t="s">
        <v>526</v>
      </c>
      <c r="B8959" t="s">
        <v>525</v>
      </c>
      <c r="C8959">
        <f>INDEX(Categories!C:C,MATCH(D8959,Categories!D:D,0))</f>
        <v>26</v>
      </c>
      <c r="D8959" s="88" t="s">
        <v>57</v>
      </c>
      <c r="E8959">
        <v>0</v>
      </c>
    </row>
    <row r="8960" spans="1:5" x14ac:dyDescent="0.4">
      <c r="A8960" t="s">
        <v>526</v>
      </c>
      <c r="B8960" t="s">
        <v>525</v>
      </c>
      <c r="C8960">
        <f>INDEX(Categories!C:C,MATCH(D8960,Categories!D:D,0))</f>
        <v>27</v>
      </c>
      <c r="D8960" s="88" t="s">
        <v>58</v>
      </c>
      <c r="E8960">
        <v>0</v>
      </c>
    </row>
    <row r="8961" spans="1:5" x14ac:dyDescent="0.4">
      <c r="A8961" t="s">
        <v>526</v>
      </c>
      <c r="B8961" t="s">
        <v>525</v>
      </c>
      <c r="C8961">
        <f>INDEX(Categories!C:C,MATCH(D8961,Categories!D:D,0))</f>
        <v>28</v>
      </c>
      <c r="D8961" s="88" t="s">
        <v>59</v>
      </c>
      <c r="E8961">
        <v>0</v>
      </c>
    </row>
    <row r="8962" spans="1:5" x14ac:dyDescent="0.4">
      <c r="A8962" t="s">
        <v>526</v>
      </c>
      <c r="B8962" t="s">
        <v>525</v>
      </c>
      <c r="C8962">
        <f>INDEX(Categories!C:C,MATCH(D8962,Categories!D:D,0))</f>
        <v>29</v>
      </c>
      <c r="D8962" s="88" t="s">
        <v>92</v>
      </c>
      <c r="E8962">
        <v>7600</v>
      </c>
    </row>
    <row r="8963" spans="1:5" x14ac:dyDescent="0.4">
      <c r="A8963" t="s">
        <v>1001</v>
      </c>
      <c r="B8963" t="s">
        <v>1002</v>
      </c>
      <c r="C8963">
        <f>INDEX(Categories!C:C,MATCH(D8963,Categories!D:D,0))</f>
        <v>1</v>
      </c>
      <c r="D8963" s="88" t="s">
        <v>595</v>
      </c>
      <c r="E8963">
        <v>0</v>
      </c>
    </row>
    <row r="8964" spans="1:5" x14ac:dyDescent="0.4">
      <c r="A8964" t="s">
        <v>1001</v>
      </c>
      <c r="B8964" t="s">
        <v>1002</v>
      </c>
      <c r="C8964">
        <f>INDEX(Categories!C:C,MATCH(D8964,Categories!D:D,0))</f>
        <v>2</v>
      </c>
      <c r="D8964" s="88" t="s">
        <v>597</v>
      </c>
      <c r="E8964">
        <v>0</v>
      </c>
    </row>
    <row r="8965" spans="1:5" x14ac:dyDescent="0.4">
      <c r="A8965" t="s">
        <v>1001</v>
      </c>
      <c r="B8965" t="s">
        <v>1002</v>
      </c>
      <c r="C8965">
        <f>INDEX(Categories!C:C,MATCH(D8965,Categories!D:D,0))</f>
        <v>3</v>
      </c>
      <c r="D8965" s="88" t="s">
        <v>30</v>
      </c>
      <c r="E8965">
        <v>0</v>
      </c>
    </row>
    <row r="8966" spans="1:5" x14ac:dyDescent="0.4">
      <c r="A8966" t="s">
        <v>1001</v>
      </c>
      <c r="B8966" t="s">
        <v>1002</v>
      </c>
      <c r="C8966">
        <f>INDEX(Categories!C:C,MATCH(D8966,Categories!D:D,0))</f>
        <v>4</v>
      </c>
      <c r="D8966" s="88" t="s">
        <v>31</v>
      </c>
      <c r="E8966">
        <v>0</v>
      </c>
    </row>
    <row r="8967" spans="1:5" x14ac:dyDescent="0.4">
      <c r="A8967" t="s">
        <v>1001</v>
      </c>
      <c r="B8967" t="s">
        <v>1002</v>
      </c>
      <c r="C8967">
        <f>INDEX(Categories!C:C,MATCH(D8967,Categories!D:D,0))</f>
        <v>6</v>
      </c>
      <c r="D8967" s="88" t="s">
        <v>34</v>
      </c>
      <c r="E8967">
        <v>0</v>
      </c>
    </row>
    <row r="8968" spans="1:5" x14ac:dyDescent="0.4">
      <c r="A8968" t="s">
        <v>1001</v>
      </c>
      <c r="B8968" t="s">
        <v>1002</v>
      </c>
      <c r="C8968">
        <f>INDEX(Categories!C:C,MATCH(D8968,Categories!D:D,0))</f>
        <v>7</v>
      </c>
      <c r="D8968" s="88" t="s">
        <v>35</v>
      </c>
      <c r="E8968">
        <v>0</v>
      </c>
    </row>
    <row r="8969" spans="1:5" x14ac:dyDescent="0.4">
      <c r="A8969" t="s">
        <v>1001</v>
      </c>
      <c r="B8969" t="s">
        <v>1002</v>
      </c>
      <c r="C8969">
        <f>INDEX(Categories!C:C,MATCH(D8969,Categories!D:D,0))</f>
        <v>10</v>
      </c>
      <c r="D8969" s="88" t="s">
        <v>38</v>
      </c>
      <c r="E8969">
        <v>0</v>
      </c>
    </row>
    <row r="8970" spans="1:5" x14ac:dyDescent="0.4">
      <c r="A8970" t="s">
        <v>1001</v>
      </c>
      <c r="B8970" t="s">
        <v>1002</v>
      </c>
      <c r="C8970">
        <f>INDEX(Categories!C:C,MATCH(D8970,Categories!D:D,0))</f>
        <v>15</v>
      </c>
      <c r="D8970" s="88" t="s">
        <v>42</v>
      </c>
      <c r="E8970">
        <v>0</v>
      </c>
    </row>
    <row r="8971" spans="1:5" x14ac:dyDescent="0.4">
      <c r="A8971" t="s">
        <v>1001</v>
      </c>
      <c r="B8971" t="s">
        <v>1002</v>
      </c>
      <c r="C8971">
        <f>INDEX(Categories!C:C,MATCH(D8971,Categories!D:D,0))</f>
        <v>16</v>
      </c>
      <c r="D8971" s="88" t="s">
        <v>45</v>
      </c>
      <c r="E8971">
        <v>0</v>
      </c>
    </row>
    <row r="8972" spans="1:5" x14ac:dyDescent="0.4">
      <c r="A8972" t="s">
        <v>1001</v>
      </c>
      <c r="B8972" t="s">
        <v>1002</v>
      </c>
      <c r="C8972">
        <f>INDEX(Categories!C:C,MATCH(D8972,Categories!D:D,0))</f>
        <v>17</v>
      </c>
      <c r="D8972" s="88" t="s">
        <v>46</v>
      </c>
      <c r="E8972">
        <v>0</v>
      </c>
    </row>
    <row r="8973" spans="1:5" x14ac:dyDescent="0.4">
      <c r="A8973" t="s">
        <v>1001</v>
      </c>
      <c r="B8973" t="s">
        <v>1002</v>
      </c>
      <c r="C8973">
        <f>INDEX(Categories!C:C,MATCH(D8973,Categories!D:D,0))</f>
        <v>18</v>
      </c>
      <c r="D8973" s="88" t="s">
        <v>47</v>
      </c>
      <c r="E8973">
        <v>0</v>
      </c>
    </row>
    <row r="8974" spans="1:5" x14ac:dyDescent="0.4">
      <c r="A8974" t="s">
        <v>1001</v>
      </c>
      <c r="B8974" t="s">
        <v>1002</v>
      </c>
      <c r="C8974">
        <f>INDEX(Categories!C:C,MATCH(D8974,Categories!D:D,0))</f>
        <v>20</v>
      </c>
      <c r="D8974" s="88" t="s">
        <v>49</v>
      </c>
      <c r="E8974">
        <v>0</v>
      </c>
    </row>
    <row r="8975" spans="1:5" x14ac:dyDescent="0.4">
      <c r="A8975" t="s">
        <v>1001</v>
      </c>
      <c r="B8975" t="s">
        <v>1002</v>
      </c>
      <c r="C8975">
        <f>INDEX(Categories!C:C,MATCH(D8975,Categories!D:D,0))</f>
        <v>21</v>
      </c>
      <c r="D8975" s="88" t="s">
        <v>50</v>
      </c>
      <c r="E8975">
        <v>0</v>
      </c>
    </row>
    <row r="8976" spans="1:5" x14ac:dyDescent="0.4">
      <c r="A8976" t="s">
        <v>1001</v>
      </c>
      <c r="B8976" t="s">
        <v>1002</v>
      </c>
      <c r="C8976">
        <f>INDEX(Categories!C:C,MATCH(D8976,Categories!D:D,0))</f>
        <v>22</v>
      </c>
      <c r="D8976" s="88" t="s">
        <v>51</v>
      </c>
      <c r="E8976">
        <v>0</v>
      </c>
    </row>
    <row r="8977" spans="1:5" x14ac:dyDescent="0.4">
      <c r="A8977" t="s">
        <v>1001</v>
      </c>
      <c r="B8977" t="s">
        <v>1002</v>
      </c>
      <c r="C8977">
        <f>INDEX(Categories!C:C,MATCH(D8977,Categories!D:D,0))</f>
        <v>23</v>
      </c>
      <c r="D8977" s="88" t="s">
        <v>52</v>
      </c>
      <c r="E8977">
        <v>0</v>
      </c>
    </row>
    <row r="8978" spans="1:5" x14ac:dyDescent="0.4">
      <c r="A8978" t="s">
        <v>1001</v>
      </c>
      <c r="B8978" t="s">
        <v>1002</v>
      </c>
      <c r="C8978">
        <f>INDEX(Categories!C:C,MATCH(D8978,Categories!D:D,0))</f>
        <v>24</v>
      </c>
      <c r="D8978" s="88" t="s">
        <v>53</v>
      </c>
      <c r="E8978">
        <v>0</v>
      </c>
    </row>
    <row r="8979" spans="1:5" x14ac:dyDescent="0.4">
      <c r="A8979" t="s">
        <v>1001</v>
      </c>
      <c r="B8979" t="s">
        <v>1002</v>
      </c>
      <c r="C8979">
        <f>INDEX(Categories!C:C,MATCH(D8979,Categories!D:D,0))</f>
        <v>25</v>
      </c>
      <c r="D8979" s="88" t="s">
        <v>56</v>
      </c>
      <c r="E8979">
        <v>0</v>
      </c>
    </row>
    <row r="8980" spans="1:5" x14ac:dyDescent="0.4">
      <c r="A8980" t="s">
        <v>1001</v>
      </c>
      <c r="B8980" t="s">
        <v>1002</v>
      </c>
      <c r="C8980">
        <f>INDEX(Categories!C:C,MATCH(D8980,Categories!D:D,0))</f>
        <v>5</v>
      </c>
      <c r="D8980" s="88" t="s">
        <v>32</v>
      </c>
      <c r="E8980">
        <v>0</v>
      </c>
    </row>
    <row r="8981" spans="1:5" x14ac:dyDescent="0.4">
      <c r="A8981" t="s">
        <v>1001</v>
      </c>
      <c r="B8981" t="s">
        <v>1002</v>
      </c>
      <c r="C8981">
        <f>INDEX(Categories!C:C,MATCH(D8981,Categories!D:D,0))</f>
        <v>8</v>
      </c>
      <c r="D8981" s="88" t="s">
        <v>36</v>
      </c>
      <c r="E8981">
        <v>0</v>
      </c>
    </row>
    <row r="8982" spans="1:5" x14ac:dyDescent="0.4">
      <c r="A8982" t="s">
        <v>1001</v>
      </c>
      <c r="B8982" t="s">
        <v>1002</v>
      </c>
      <c r="C8982">
        <f>INDEX(Categories!C:C,MATCH(D8982,Categories!D:D,0))</f>
        <v>9</v>
      </c>
      <c r="D8982" s="88" t="s">
        <v>37</v>
      </c>
      <c r="E8982">
        <v>0</v>
      </c>
    </row>
    <row r="8983" spans="1:5" x14ac:dyDescent="0.4">
      <c r="A8983" t="s">
        <v>1001</v>
      </c>
      <c r="B8983" t="s">
        <v>1002</v>
      </c>
      <c r="C8983">
        <f>INDEX(Categories!C:C,MATCH(D8983,Categories!D:D,0))</f>
        <v>11</v>
      </c>
      <c r="D8983" s="88" t="s">
        <v>601</v>
      </c>
      <c r="E8983">
        <v>0</v>
      </c>
    </row>
    <row r="8984" spans="1:5" x14ac:dyDescent="0.4">
      <c r="A8984" t="s">
        <v>1001</v>
      </c>
      <c r="B8984" t="s">
        <v>1002</v>
      </c>
      <c r="C8984">
        <f>INDEX(Categories!C:C,MATCH(D8984,Categories!D:D,0))</f>
        <v>12</v>
      </c>
      <c r="D8984" s="88" t="s">
        <v>602</v>
      </c>
      <c r="E8984">
        <v>0</v>
      </c>
    </row>
    <row r="8985" spans="1:5" x14ac:dyDescent="0.4">
      <c r="A8985" t="s">
        <v>1001</v>
      </c>
      <c r="B8985" t="s">
        <v>1002</v>
      </c>
      <c r="C8985">
        <f>INDEX(Categories!C:C,MATCH(D8985,Categories!D:D,0))</f>
        <v>13</v>
      </c>
      <c r="D8985" s="88" t="s">
        <v>604</v>
      </c>
      <c r="E8985">
        <v>0</v>
      </c>
    </row>
    <row r="8986" spans="1:5" x14ac:dyDescent="0.4">
      <c r="A8986" t="s">
        <v>1001</v>
      </c>
      <c r="B8986" t="s">
        <v>1002</v>
      </c>
      <c r="C8986">
        <f>INDEX(Categories!C:C,MATCH(D8986,Categories!D:D,0))</f>
        <v>14</v>
      </c>
      <c r="D8986" s="88" t="s">
        <v>41</v>
      </c>
      <c r="E8986">
        <v>0</v>
      </c>
    </row>
    <row r="8987" spans="1:5" x14ac:dyDescent="0.4">
      <c r="A8987" t="s">
        <v>1001</v>
      </c>
      <c r="B8987" t="s">
        <v>1002</v>
      </c>
      <c r="C8987">
        <f>INDEX(Categories!C:C,MATCH(D8987,Categories!D:D,0))</f>
        <v>19</v>
      </c>
      <c r="D8987" s="88" t="s">
        <v>48</v>
      </c>
      <c r="E8987">
        <v>0</v>
      </c>
    </row>
    <row r="8988" spans="1:5" x14ac:dyDescent="0.4">
      <c r="A8988" t="s">
        <v>1001</v>
      </c>
      <c r="B8988" t="s">
        <v>1002</v>
      </c>
      <c r="C8988">
        <f>INDEX(Categories!C:C,MATCH(D8988,Categories!D:D,0))</f>
        <v>26</v>
      </c>
      <c r="D8988" s="88" t="s">
        <v>57</v>
      </c>
      <c r="E8988">
        <v>0</v>
      </c>
    </row>
    <row r="8989" spans="1:5" x14ac:dyDescent="0.4">
      <c r="A8989" t="s">
        <v>1001</v>
      </c>
      <c r="B8989" t="s">
        <v>1002</v>
      </c>
      <c r="C8989">
        <f>INDEX(Categories!C:C,MATCH(D8989,Categories!D:D,0))</f>
        <v>27</v>
      </c>
      <c r="D8989" s="88" t="s">
        <v>58</v>
      </c>
      <c r="E8989">
        <v>0</v>
      </c>
    </row>
    <row r="8990" spans="1:5" x14ac:dyDescent="0.4">
      <c r="A8990" t="s">
        <v>1001</v>
      </c>
      <c r="B8990" t="s">
        <v>1002</v>
      </c>
      <c r="C8990">
        <f>INDEX(Categories!C:C,MATCH(D8990,Categories!D:D,0))</f>
        <v>28</v>
      </c>
      <c r="D8990" s="88" t="s">
        <v>59</v>
      </c>
      <c r="E8990">
        <v>0</v>
      </c>
    </row>
    <row r="8991" spans="1:5" x14ac:dyDescent="0.4">
      <c r="A8991" t="s">
        <v>1001</v>
      </c>
      <c r="B8991" t="s">
        <v>1002</v>
      </c>
      <c r="C8991">
        <f>INDEX(Categories!C:C,MATCH(D8991,Categories!D:D,0))</f>
        <v>29</v>
      </c>
      <c r="D8991" s="88" t="s">
        <v>92</v>
      </c>
      <c r="E8991">
        <v>0</v>
      </c>
    </row>
    <row r="8992" spans="1:5" x14ac:dyDescent="0.4">
      <c r="A8992" t="s">
        <v>1003</v>
      </c>
      <c r="B8992" t="s">
        <v>1004</v>
      </c>
      <c r="C8992">
        <f>INDEX(Categories!C:C,MATCH(D8992,Categories!D:D,0))</f>
        <v>1</v>
      </c>
      <c r="D8992" s="88" t="s">
        <v>595</v>
      </c>
      <c r="E8992">
        <v>0</v>
      </c>
    </row>
    <row r="8993" spans="1:5" x14ac:dyDescent="0.4">
      <c r="A8993" t="s">
        <v>1003</v>
      </c>
      <c r="B8993" t="s">
        <v>1004</v>
      </c>
      <c r="C8993">
        <f>INDEX(Categories!C:C,MATCH(D8993,Categories!D:D,0))</f>
        <v>2</v>
      </c>
      <c r="D8993" s="88" t="s">
        <v>597</v>
      </c>
      <c r="E8993">
        <v>0</v>
      </c>
    </row>
    <row r="8994" spans="1:5" x14ac:dyDescent="0.4">
      <c r="A8994" t="s">
        <v>1003</v>
      </c>
      <c r="B8994" t="s">
        <v>1004</v>
      </c>
      <c r="C8994">
        <f>INDEX(Categories!C:C,MATCH(D8994,Categories!D:D,0))</f>
        <v>3</v>
      </c>
      <c r="D8994" s="88" t="s">
        <v>30</v>
      </c>
      <c r="E8994">
        <v>0</v>
      </c>
    </row>
    <row r="8995" spans="1:5" x14ac:dyDescent="0.4">
      <c r="A8995" t="s">
        <v>1003</v>
      </c>
      <c r="B8995" t="s">
        <v>1004</v>
      </c>
      <c r="C8995">
        <f>INDEX(Categories!C:C,MATCH(D8995,Categories!D:D,0))</f>
        <v>4</v>
      </c>
      <c r="D8995" s="88" t="s">
        <v>31</v>
      </c>
      <c r="E8995">
        <v>0</v>
      </c>
    </row>
    <row r="8996" spans="1:5" x14ac:dyDescent="0.4">
      <c r="A8996" t="s">
        <v>1003</v>
      </c>
      <c r="B8996" t="s">
        <v>1004</v>
      </c>
      <c r="C8996">
        <f>INDEX(Categories!C:C,MATCH(D8996,Categories!D:D,0))</f>
        <v>6</v>
      </c>
      <c r="D8996" s="88" t="s">
        <v>34</v>
      </c>
      <c r="E8996">
        <v>0</v>
      </c>
    </row>
    <row r="8997" spans="1:5" x14ac:dyDescent="0.4">
      <c r="A8997" t="s">
        <v>1003</v>
      </c>
      <c r="B8997" t="s">
        <v>1004</v>
      </c>
      <c r="C8997">
        <f>INDEX(Categories!C:C,MATCH(D8997,Categories!D:D,0))</f>
        <v>7</v>
      </c>
      <c r="D8997" s="88" t="s">
        <v>35</v>
      </c>
      <c r="E8997">
        <v>0</v>
      </c>
    </row>
    <row r="8998" spans="1:5" x14ac:dyDescent="0.4">
      <c r="A8998" t="s">
        <v>1003</v>
      </c>
      <c r="B8998" t="s">
        <v>1004</v>
      </c>
      <c r="C8998">
        <f>INDEX(Categories!C:C,MATCH(D8998,Categories!D:D,0))</f>
        <v>10</v>
      </c>
      <c r="D8998" s="88" t="s">
        <v>38</v>
      </c>
      <c r="E8998">
        <v>0</v>
      </c>
    </row>
    <row r="8999" spans="1:5" x14ac:dyDescent="0.4">
      <c r="A8999" t="s">
        <v>1003</v>
      </c>
      <c r="B8999" t="s">
        <v>1004</v>
      </c>
      <c r="C8999">
        <f>INDEX(Categories!C:C,MATCH(D8999,Categories!D:D,0))</f>
        <v>15</v>
      </c>
      <c r="D8999" s="88" t="s">
        <v>42</v>
      </c>
      <c r="E8999">
        <v>0</v>
      </c>
    </row>
    <row r="9000" spans="1:5" x14ac:dyDescent="0.4">
      <c r="A9000" t="s">
        <v>1003</v>
      </c>
      <c r="B9000" t="s">
        <v>1004</v>
      </c>
      <c r="C9000">
        <f>INDEX(Categories!C:C,MATCH(D9000,Categories!D:D,0))</f>
        <v>16</v>
      </c>
      <c r="D9000" s="88" t="s">
        <v>45</v>
      </c>
      <c r="E9000">
        <v>0</v>
      </c>
    </row>
    <row r="9001" spans="1:5" x14ac:dyDescent="0.4">
      <c r="A9001" t="s">
        <v>1003</v>
      </c>
      <c r="B9001" t="s">
        <v>1004</v>
      </c>
      <c r="C9001">
        <f>INDEX(Categories!C:C,MATCH(D9001,Categories!D:D,0))</f>
        <v>17</v>
      </c>
      <c r="D9001" s="88" t="s">
        <v>46</v>
      </c>
      <c r="E9001">
        <v>0</v>
      </c>
    </row>
    <row r="9002" spans="1:5" x14ac:dyDescent="0.4">
      <c r="A9002" t="s">
        <v>1003</v>
      </c>
      <c r="B9002" t="s">
        <v>1004</v>
      </c>
      <c r="C9002">
        <f>INDEX(Categories!C:C,MATCH(D9002,Categories!D:D,0))</f>
        <v>18</v>
      </c>
      <c r="D9002" s="88" t="s">
        <v>47</v>
      </c>
      <c r="E9002">
        <v>0</v>
      </c>
    </row>
    <row r="9003" spans="1:5" x14ac:dyDescent="0.4">
      <c r="A9003" t="s">
        <v>1003</v>
      </c>
      <c r="B9003" t="s">
        <v>1004</v>
      </c>
      <c r="C9003">
        <f>INDEX(Categories!C:C,MATCH(D9003,Categories!D:D,0))</f>
        <v>20</v>
      </c>
      <c r="D9003" s="88" t="s">
        <v>49</v>
      </c>
      <c r="E9003">
        <v>0</v>
      </c>
    </row>
    <row r="9004" spans="1:5" x14ac:dyDescent="0.4">
      <c r="A9004" t="s">
        <v>1003</v>
      </c>
      <c r="B9004" t="s">
        <v>1004</v>
      </c>
      <c r="C9004">
        <f>INDEX(Categories!C:C,MATCH(D9004,Categories!D:D,0))</f>
        <v>21</v>
      </c>
      <c r="D9004" s="88" t="s">
        <v>50</v>
      </c>
      <c r="E9004">
        <v>0</v>
      </c>
    </row>
    <row r="9005" spans="1:5" x14ac:dyDescent="0.4">
      <c r="A9005" t="s">
        <v>1003</v>
      </c>
      <c r="B9005" t="s">
        <v>1004</v>
      </c>
      <c r="C9005">
        <f>INDEX(Categories!C:C,MATCH(D9005,Categories!D:D,0))</f>
        <v>22</v>
      </c>
      <c r="D9005" s="88" t="s">
        <v>51</v>
      </c>
      <c r="E9005">
        <v>0</v>
      </c>
    </row>
    <row r="9006" spans="1:5" x14ac:dyDescent="0.4">
      <c r="A9006" t="s">
        <v>1003</v>
      </c>
      <c r="B9006" t="s">
        <v>1004</v>
      </c>
      <c r="C9006">
        <f>INDEX(Categories!C:C,MATCH(D9006,Categories!D:D,0))</f>
        <v>23</v>
      </c>
      <c r="D9006" s="88" t="s">
        <v>52</v>
      </c>
      <c r="E9006">
        <v>0</v>
      </c>
    </row>
    <row r="9007" spans="1:5" x14ac:dyDescent="0.4">
      <c r="A9007" t="s">
        <v>1003</v>
      </c>
      <c r="B9007" t="s">
        <v>1004</v>
      </c>
      <c r="C9007">
        <f>INDEX(Categories!C:C,MATCH(D9007,Categories!D:D,0))</f>
        <v>24</v>
      </c>
      <c r="D9007" s="88" t="s">
        <v>53</v>
      </c>
      <c r="E9007">
        <v>0</v>
      </c>
    </row>
    <row r="9008" spans="1:5" x14ac:dyDescent="0.4">
      <c r="A9008" t="s">
        <v>1003</v>
      </c>
      <c r="B9008" t="s">
        <v>1004</v>
      </c>
      <c r="C9008">
        <f>INDEX(Categories!C:C,MATCH(D9008,Categories!D:D,0))</f>
        <v>25</v>
      </c>
      <c r="D9008" s="88" t="s">
        <v>56</v>
      </c>
      <c r="E9008">
        <v>0</v>
      </c>
    </row>
    <row r="9009" spans="1:5" x14ac:dyDescent="0.4">
      <c r="A9009" t="s">
        <v>1003</v>
      </c>
      <c r="B9009" t="s">
        <v>1004</v>
      </c>
      <c r="C9009">
        <f>INDEX(Categories!C:C,MATCH(D9009,Categories!D:D,0))</f>
        <v>5</v>
      </c>
      <c r="D9009" s="88" t="s">
        <v>32</v>
      </c>
      <c r="E9009">
        <v>0</v>
      </c>
    </row>
    <row r="9010" spans="1:5" x14ac:dyDescent="0.4">
      <c r="A9010" t="s">
        <v>1003</v>
      </c>
      <c r="B9010" t="s">
        <v>1004</v>
      </c>
      <c r="C9010">
        <f>INDEX(Categories!C:C,MATCH(D9010,Categories!D:D,0))</f>
        <v>8</v>
      </c>
      <c r="D9010" s="88" t="s">
        <v>36</v>
      </c>
      <c r="E9010">
        <v>0</v>
      </c>
    </row>
    <row r="9011" spans="1:5" x14ac:dyDescent="0.4">
      <c r="A9011" t="s">
        <v>1003</v>
      </c>
      <c r="B9011" t="s">
        <v>1004</v>
      </c>
      <c r="C9011">
        <f>INDEX(Categories!C:C,MATCH(D9011,Categories!D:D,0))</f>
        <v>9</v>
      </c>
      <c r="D9011" s="88" t="s">
        <v>37</v>
      </c>
      <c r="E9011">
        <v>0</v>
      </c>
    </row>
    <row r="9012" spans="1:5" x14ac:dyDescent="0.4">
      <c r="A9012" t="s">
        <v>1003</v>
      </c>
      <c r="B9012" t="s">
        <v>1004</v>
      </c>
      <c r="C9012">
        <f>INDEX(Categories!C:C,MATCH(D9012,Categories!D:D,0))</f>
        <v>11</v>
      </c>
      <c r="D9012" s="88" t="s">
        <v>601</v>
      </c>
      <c r="E9012">
        <v>0</v>
      </c>
    </row>
    <row r="9013" spans="1:5" x14ac:dyDescent="0.4">
      <c r="A9013" t="s">
        <v>1003</v>
      </c>
      <c r="B9013" t="s">
        <v>1004</v>
      </c>
      <c r="C9013">
        <f>INDEX(Categories!C:C,MATCH(D9013,Categories!D:D,0))</f>
        <v>12</v>
      </c>
      <c r="D9013" s="88" t="s">
        <v>602</v>
      </c>
      <c r="E9013">
        <v>0</v>
      </c>
    </row>
    <row r="9014" spans="1:5" x14ac:dyDescent="0.4">
      <c r="A9014" t="s">
        <v>1003</v>
      </c>
      <c r="B9014" t="s">
        <v>1004</v>
      </c>
      <c r="C9014">
        <f>INDEX(Categories!C:C,MATCH(D9014,Categories!D:D,0))</f>
        <v>13</v>
      </c>
      <c r="D9014" s="88" t="s">
        <v>604</v>
      </c>
      <c r="E9014">
        <v>0</v>
      </c>
    </row>
    <row r="9015" spans="1:5" x14ac:dyDescent="0.4">
      <c r="A9015" t="s">
        <v>1003</v>
      </c>
      <c r="B9015" t="s">
        <v>1004</v>
      </c>
      <c r="C9015">
        <f>INDEX(Categories!C:C,MATCH(D9015,Categories!D:D,0))</f>
        <v>14</v>
      </c>
      <c r="D9015" s="88" t="s">
        <v>41</v>
      </c>
      <c r="E9015">
        <v>0</v>
      </c>
    </row>
    <row r="9016" spans="1:5" x14ac:dyDescent="0.4">
      <c r="A9016" t="s">
        <v>1003</v>
      </c>
      <c r="B9016" t="s">
        <v>1004</v>
      </c>
      <c r="C9016">
        <f>INDEX(Categories!C:C,MATCH(D9016,Categories!D:D,0))</f>
        <v>19</v>
      </c>
      <c r="D9016" s="88" t="s">
        <v>48</v>
      </c>
      <c r="E9016">
        <v>0</v>
      </c>
    </row>
    <row r="9017" spans="1:5" x14ac:dyDescent="0.4">
      <c r="A9017" t="s">
        <v>1003</v>
      </c>
      <c r="B9017" t="s">
        <v>1004</v>
      </c>
      <c r="C9017">
        <f>INDEX(Categories!C:C,MATCH(D9017,Categories!D:D,0))</f>
        <v>26</v>
      </c>
      <c r="D9017" s="88" t="s">
        <v>57</v>
      </c>
      <c r="E9017">
        <v>0</v>
      </c>
    </row>
    <row r="9018" spans="1:5" x14ac:dyDescent="0.4">
      <c r="A9018" t="s">
        <v>1003</v>
      </c>
      <c r="B9018" t="s">
        <v>1004</v>
      </c>
      <c r="C9018">
        <f>INDEX(Categories!C:C,MATCH(D9018,Categories!D:D,0))</f>
        <v>27</v>
      </c>
      <c r="D9018" s="88" t="s">
        <v>58</v>
      </c>
      <c r="E9018">
        <v>0</v>
      </c>
    </row>
    <row r="9019" spans="1:5" x14ac:dyDescent="0.4">
      <c r="A9019" t="s">
        <v>1003</v>
      </c>
      <c r="B9019" t="s">
        <v>1004</v>
      </c>
      <c r="C9019">
        <f>INDEX(Categories!C:C,MATCH(D9019,Categories!D:D,0))</f>
        <v>28</v>
      </c>
      <c r="D9019" s="88" t="s">
        <v>59</v>
      </c>
      <c r="E9019">
        <v>0</v>
      </c>
    </row>
    <row r="9020" spans="1:5" x14ac:dyDescent="0.4">
      <c r="A9020" t="s">
        <v>1003</v>
      </c>
      <c r="B9020" t="s">
        <v>1004</v>
      </c>
      <c r="C9020">
        <f>INDEX(Categories!C:C,MATCH(D9020,Categories!D:D,0))</f>
        <v>29</v>
      </c>
      <c r="D9020" s="88" t="s">
        <v>92</v>
      </c>
      <c r="E9020">
        <v>0</v>
      </c>
    </row>
    <row r="9021" spans="1:5" x14ac:dyDescent="0.4">
      <c r="A9021" t="s">
        <v>1005</v>
      </c>
      <c r="B9021" t="s">
        <v>1006</v>
      </c>
      <c r="C9021">
        <f>INDEX(Categories!C:C,MATCH(D9021,Categories!D:D,0))</f>
        <v>1</v>
      </c>
      <c r="D9021" s="88" t="s">
        <v>595</v>
      </c>
      <c r="E9021">
        <v>0</v>
      </c>
    </row>
    <row r="9022" spans="1:5" x14ac:dyDescent="0.4">
      <c r="A9022" t="s">
        <v>1005</v>
      </c>
      <c r="B9022" t="s">
        <v>1006</v>
      </c>
      <c r="C9022">
        <f>INDEX(Categories!C:C,MATCH(D9022,Categories!D:D,0))</f>
        <v>2</v>
      </c>
      <c r="D9022" s="88" t="s">
        <v>597</v>
      </c>
      <c r="E9022">
        <v>0</v>
      </c>
    </row>
    <row r="9023" spans="1:5" x14ac:dyDescent="0.4">
      <c r="A9023" t="s">
        <v>1005</v>
      </c>
      <c r="B9023" t="s">
        <v>1006</v>
      </c>
      <c r="C9023">
        <f>INDEX(Categories!C:C,MATCH(D9023,Categories!D:D,0))</f>
        <v>3</v>
      </c>
      <c r="D9023" s="88" t="s">
        <v>30</v>
      </c>
      <c r="E9023">
        <v>0</v>
      </c>
    </row>
    <row r="9024" spans="1:5" x14ac:dyDescent="0.4">
      <c r="A9024" t="s">
        <v>1005</v>
      </c>
      <c r="B9024" t="s">
        <v>1006</v>
      </c>
      <c r="C9024">
        <f>INDEX(Categories!C:C,MATCH(D9024,Categories!D:D,0))</f>
        <v>4</v>
      </c>
      <c r="D9024" s="88" t="s">
        <v>31</v>
      </c>
      <c r="E9024">
        <v>0</v>
      </c>
    </row>
    <row r="9025" spans="1:5" x14ac:dyDescent="0.4">
      <c r="A9025" t="s">
        <v>1005</v>
      </c>
      <c r="B9025" t="s">
        <v>1006</v>
      </c>
      <c r="C9025">
        <f>INDEX(Categories!C:C,MATCH(D9025,Categories!D:D,0))</f>
        <v>6</v>
      </c>
      <c r="D9025" s="88" t="s">
        <v>34</v>
      </c>
      <c r="E9025">
        <v>0</v>
      </c>
    </row>
    <row r="9026" spans="1:5" x14ac:dyDescent="0.4">
      <c r="A9026" t="s">
        <v>1005</v>
      </c>
      <c r="B9026" t="s">
        <v>1006</v>
      </c>
      <c r="C9026">
        <f>INDEX(Categories!C:C,MATCH(D9026,Categories!D:D,0))</f>
        <v>7</v>
      </c>
      <c r="D9026" s="88" t="s">
        <v>35</v>
      </c>
      <c r="E9026">
        <v>0</v>
      </c>
    </row>
    <row r="9027" spans="1:5" x14ac:dyDescent="0.4">
      <c r="A9027" t="s">
        <v>1005</v>
      </c>
      <c r="B9027" t="s">
        <v>1006</v>
      </c>
      <c r="C9027">
        <f>INDEX(Categories!C:C,MATCH(D9027,Categories!D:D,0))</f>
        <v>10</v>
      </c>
      <c r="D9027" s="88" t="s">
        <v>38</v>
      </c>
      <c r="E9027">
        <v>0</v>
      </c>
    </row>
    <row r="9028" spans="1:5" x14ac:dyDescent="0.4">
      <c r="A9028" t="s">
        <v>1005</v>
      </c>
      <c r="B9028" t="s">
        <v>1006</v>
      </c>
      <c r="C9028">
        <f>INDEX(Categories!C:C,MATCH(D9028,Categories!D:D,0))</f>
        <v>15</v>
      </c>
      <c r="D9028" s="88" t="s">
        <v>42</v>
      </c>
      <c r="E9028">
        <v>0</v>
      </c>
    </row>
    <row r="9029" spans="1:5" x14ac:dyDescent="0.4">
      <c r="A9029" t="s">
        <v>1005</v>
      </c>
      <c r="B9029" t="s">
        <v>1006</v>
      </c>
      <c r="C9029">
        <f>INDEX(Categories!C:C,MATCH(D9029,Categories!D:D,0))</f>
        <v>16</v>
      </c>
      <c r="D9029" s="88" t="s">
        <v>45</v>
      </c>
      <c r="E9029">
        <v>0</v>
      </c>
    </row>
    <row r="9030" spans="1:5" x14ac:dyDescent="0.4">
      <c r="A9030" t="s">
        <v>1005</v>
      </c>
      <c r="B9030" t="s">
        <v>1006</v>
      </c>
      <c r="C9030">
        <f>INDEX(Categories!C:C,MATCH(D9030,Categories!D:D,0))</f>
        <v>17</v>
      </c>
      <c r="D9030" s="88" t="s">
        <v>46</v>
      </c>
      <c r="E9030">
        <v>0</v>
      </c>
    </row>
    <row r="9031" spans="1:5" x14ac:dyDescent="0.4">
      <c r="A9031" t="s">
        <v>1005</v>
      </c>
      <c r="B9031" t="s">
        <v>1006</v>
      </c>
      <c r="C9031">
        <f>INDEX(Categories!C:C,MATCH(D9031,Categories!D:D,0))</f>
        <v>18</v>
      </c>
      <c r="D9031" s="88" t="s">
        <v>47</v>
      </c>
      <c r="E9031">
        <v>0</v>
      </c>
    </row>
    <row r="9032" spans="1:5" x14ac:dyDescent="0.4">
      <c r="A9032" t="s">
        <v>1005</v>
      </c>
      <c r="B9032" t="s">
        <v>1006</v>
      </c>
      <c r="C9032">
        <f>INDEX(Categories!C:C,MATCH(D9032,Categories!D:D,0))</f>
        <v>20</v>
      </c>
      <c r="D9032" s="88" t="s">
        <v>49</v>
      </c>
      <c r="E9032">
        <v>0</v>
      </c>
    </row>
    <row r="9033" spans="1:5" x14ac:dyDescent="0.4">
      <c r="A9033" t="s">
        <v>1005</v>
      </c>
      <c r="B9033" t="s">
        <v>1006</v>
      </c>
      <c r="C9033">
        <f>INDEX(Categories!C:C,MATCH(D9033,Categories!D:D,0))</f>
        <v>21</v>
      </c>
      <c r="D9033" s="88" t="s">
        <v>50</v>
      </c>
      <c r="E9033">
        <v>0</v>
      </c>
    </row>
    <row r="9034" spans="1:5" x14ac:dyDescent="0.4">
      <c r="A9034" t="s">
        <v>1005</v>
      </c>
      <c r="B9034" t="s">
        <v>1006</v>
      </c>
      <c r="C9034">
        <f>INDEX(Categories!C:C,MATCH(D9034,Categories!D:D,0))</f>
        <v>22</v>
      </c>
      <c r="D9034" s="88" t="s">
        <v>51</v>
      </c>
      <c r="E9034">
        <v>0</v>
      </c>
    </row>
    <row r="9035" spans="1:5" x14ac:dyDescent="0.4">
      <c r="A9035" t="s">
        <v>1005</v>
      </c>
      <c r="B9035" t="s">
        <v>1006</v>
      </c>
      <c r="C9035">
        <f>INDEX(Categories!C:C,MATCH(D9035,Categories!D:D,0))</f>
        <v>23</v>
      </c>
      <c r="D9035" s="88" t="s">
        <v>52</v>
      </c>
      <c r="E9035">
        <v>0</v>
      </c>
    </row>
    <row r="9036" spans="1:5" x14ac:dyDescent="0.4">
      <c r="A9036" t="s">
        <v>1005</v>
      </c>
      <c r="B9036" t="s">
        <v>1006</v>
      </c>
      <c r="C9036">
        <f>INDEX(Categories!C:C,MATCH(D9036,Categories!D:D,0))</f>
        <v>24</v>
      </c>
      <c r="D9036" s="88" t="s">
        <v>53</v>
      </c>
      <c r="E9036">
        <v>0</v>
      </c>
    </row>
    <row r="9037" spans="1:5" x14ac:dyDescent="0.4">
      <c r="A9037" t="s">
        <v>1005</v>
      </c>
      <c r="B9037" t="s">
        <v>1006</v>
      </c>
      <c r="C9037">
        <f>INDEX(Categories!C:C,MATCH(D9037,Categories!D:D,0))</f>
        <v>25</v>
      </c>
      <c r="D9037" s="88" t="s">
        <v>56</v>
      </c>
      <c r="E9037">
        <v>0</v>
      </c>
    </row>
    <row r="9038" spans="1:5" x14ac:dyDescent="0.4">
      <c r="A9038" t="s">
        <v>1005</v>
      </c>
      <c r="B9038" t="s">
        <v>1006</v>
      </c>
      <c r="C9038">
        <f>INDEX(Categories!C:C,MATCH(D9038,Categories!D:D,0))</f>
        <v>5</v>
      </c>
      <c r="D9038" s="88" t="s">
        <v>32</v>
      </c>
      <c r="E9038">
        <v>0</v>
      </c>
    </row>
    <row r="9039" spans="1:5" x14ac:dyDescent="0.4">
      <c r="A9039" t="s">
        <v>1005</v>
      </c>
      <c r="B9039" t="s">
        <v>1006</v>
      </c>
      <c r="C9039">
        <f>INDEX(Categories!C:C,MATCH(D9039,Categories!D:D,0))</f>
        <v>8</v>
      </c>
      <c r="D9039" s="88" t="s">
        <v>36</v>
      </c>
      <c r="E9039">
        <v>0</v>
      </c>
    </row>
    <row r="9040" spans="1:5" x14ac:dyDescent="0.4">
      <c r="A9040" t="s">
        <v>1005</v>
      </c>
      <c r="B9040" t="s">
        <v>1006</v>
      </c>
      <c r="C9040">
        <f>INDEX(Categories!C:C,MATCH(D9040,Categories!D:D,0))</f>
        <v>9</v>
      </c>
      <c r="D9040" s="88" t="s">
        <v>37</v>
      </c>
      <c r="E9040">
        <v>0</v>
      </c>
    </row>
    <row r="9041" spans="1:5" x14ac:dyDescent="0.4">
      <c r="A9041" t="s">
        <v>1005</v>
      </c>
      <c r="B9041" t="s">
        <v>1006</v>
      </c>
      <c r="C9041">
        <f>INDEX(Categories!C:C,MATCH(D9041,Categories!D:D,0))</f>
        <v>11</v>
      </c>
      <c r="D9041" s="88" t="s">
        <v>601</v>
      </c>
      <c r="E9041">
        <v>0</v>
      </c>
    </row>
    <row r="9042" spans="1:5" x14ac:dyDescent="0.4">
      <c r="A9042" t="s">
        <v>1005</v>
      </c>
      <c r="B9042" t="s">
        <v>1006</v>
      </c>
      <c r="C9042">
        <f>INDEX(Categories!C:C,MATCH(D9042,Categories!D:D,0))</f>
        <v>12</v>
      </c>
      <c r="D9042" s="88" t="s">
        <v>602</v>
      </c>
      <c r="E9042">
        <v>0</v>
      </c>
    </row>
    <row r="9043" spans="1:5" x14ac:dyDescent="0.4">
      <c r="A9043" t="s">
        <v>1005</v>
      </c>
      <c r="B9043" t="s">
        <v>1006</v>
      </c>
      <c r="C9043">
        <f>INDEX(Categories!C:C,MATCH(D9043,Categories!D:D,0))</f>
        <v>13</v>
      </c>
      <c r="D9043" s="88" t="s">
        <v>604</v>
      </c>
      <c r="E9043">
        <v>0</v>
      </c>
    </row>
    <row r="9044" spans="1:5" x14ac:dyDescent="0.4">
      <c r="A9044" t="s">
        <v>1005</v>
      </c>
      <c r="B9044" t="s">
        <v>1006</v>
      </c>
      <c r="C9044">
        <f>INDEX(Categories!C:C,MATCH(D9044,Categories!D:D,0))</f>
        <v>14</v>
      </c>
      <c r="D9044" s="88" t="s">
        <v>41</v>
      </c>
      <c r="E9044">
        <v>0</v>
      </c>
    </row>
    <row r="9045" spans="1:5" x14ac:dyDescent="0.4">
      <c r="A9045" t="s">
        <v>1005</v>
      </c>
      <c r="B9045" t="s">
        <v>1006</v>
      </c>
      <c r="C9045">
        <f>INDEX(Categories!C:C,MATCH(D9045,Categories!D:D,0))</f>
        <v>19</v>
      </c>
      <c r="D9045" s="88" t="s">
        <v>48</v>
      </c>
      <c r="E9045">
        <v>0</v>
      </c>
    </row>
    <row r="9046" spans="1:5" x14ac:dyDescent="0.4">
      <c r="A9046" t="s">
        <v>1005</v>
      </c>
      <c r="B9046" t="s">
        <v>1006</v>
      </c>
      <c r="C9046">
        <f>INDEX(Categories!C:C,MATCH(D9046,Categories!D:D,0))</f>
        <v>26</v>
      </c>
      <c r="D9046" s="88" t="s">
        <v>57</v>
      </c>
      <c r="E9046">
        <v>0</v>
      </c>
    </row>
    <row r="9047" spans="1:5" x14ac:dyDescent="0.4">
      <c r="A9047" t="s">
        <v>1005</v>
      </c>
      <c r="B9047" t="s">
        <v>1006</v>
      </c>
      <c r="C9047">
        <f>INDEX(Categories!C:C,MATCH(D9047,Categories!D:D,0))</f>
        <v>27</v>
      </c>
      <c r="D9047" s="88" t="s">
        <v>58</v>
      </c>
      <c r="E9047">
        <v>0</v>
      </c>
    </row>
    <row r="9048" spans="1:5" x14ac:dyDescent="0.4">
      <c r="A9048" t="s">
        <v>1005</v>
      </c>
      <c r="B9048" t="s">
        <v>1006</v>
      </c>
      <c r="C9048">
        <f>INDEX(Categories!C:C,MATCH(D9048,Categories!D:D,0))</f>
        <v>28</v>
      </c>
      <c r="D9048" s="88" t="s">
        <v>59</v>
      </c>
      <c r="E9048">
        <v>0</v>
      </c>
    </row>
    <row r="9049" spans="1:5" x14ac:dyDescent="0.4">
      <c r="A9049" t="s">
        <v>1005</v>
      </c>
      <c r="B9049" t="s">
        <v>1006</v>
      </c>
      <c r="C9049">
        <f>INDEX(Categories!C:C,MATCH(D9049,Categories!D:D,0))</f>
        <v>29</v>
      </c>
      <c r="D9049" s="88" t="s">
        <v>92</v>
      </c>
      <c r="E9049">
        <v>0</v>
      </c>
    </row>
    <row r="9050" spans="1:5" x14ac:dyDescent="0.4">
      <c r="A9050" t="s">
        <v>1007</v>
      </c>
      <c r="B9050" t="s">
        <v>1008</v>
      </c>
      <c r="C9050">
        <f>INDEX(Categories!C:C,MATCH(D9050,Categories!D:D,0))</f>
        <v>1</v>
      </c>
      <c r="D9050" s="88" t="s">
        <v>595</v>
      </c>
      <c r="E9050">
        <v>0</v>
      </c>
    </row>
    <row r="9051" spans="1:5" x14ac:dyDescent="0.4">
      <c r="A9051" t="s">
        <v>1007</v>
      </c>
      <c r="B9051" t="s">
        <v>1008</v>
      </c>
      <c r="C9051">
        <f>INDEX(Categories!C:C,MATCH(D9051,Categories!D:D,0))</f>
        <v>2</v>
      </c>
      <c r="D9051" s="88" t="s">
        <v>597</v>
      </c>
      <c r="E9051">
        <v>0</v>
      </c>
    </row>
    <row r="9052" spans="1:5" x14ac:dyDescent="0.4">
      <c r="A9052" t="s">
        <v>1007</v>
      </c>
      <c r="B9052" t="s">
        <v>1008</v>
      </c>
      <c r="C9052">
        <f>INDEX(Categories!C:C,MATCH(D9052,Categories!D:D,0))</f>
        <v>3</v>
      </c>
      <c r="D9052" s="88" t="s">
        <v>30</v>
      </c>
      <c r="E9052">
        <v>0</v>
      </c>
    </row>
    <row r="9053" spans="1:5" x14ac:dyDescent="0.4">
      <c r="A9053" t="s">
        <v>1007</v>
      </c>
      <c r="B9053" t="s">
        <v>1008</v>
      </c>
      <c r="C9053">
        <f>INDEX(Categories!C:C,MATCH(D9053,Categories!D:D,0))</f>
        <v>4</v>
      </c>
      <c r="D9053" s="88" t="s">
        <v>31</v>
      </c>
      <c r="E9053">
        <v>0</v>
      </c>
    </row>
    <row r="9054" spans="1:5" x14ac:dyDescent="0.4">
      <c r="A9054" t="s">
        <v>1007</v>
      </c>
      <c r="B9054" t="s">
        <v>1008</v>
      </c>
      <c r="C9054">
        <f>INDEX(Categories!C:C,MATCH(D9054,Categories!D:D,0))</f>
        <v>6</v>
      </c>
      <c r="D9054" s="88" t="s">
        <v>34</v>
      </c>
      <c r="E9054">
        <v>136</v>
      </c>
    </row>
    <row r="9055" spans="1:5" x14ac:dyDescent="0.4">
      <c r="A9055" t="s">
        <v>1007</v>
      </c>
      <c r="B9055" t="s">
        <v>1008</v>
      </c>
      <c r="C9055">
        <f>INDEX(Categories!C:C,MATCH(D9055,Categories!D:D,0))</f>
        <v>7</v>
      </c>
      <c r="D9055" s="88" t="s">
        <v>35</v>
      </c>
      <c r="E9055">
        <v>309</v>
      </c>
    </row>
    <row r="9056" spans="1:5" x14ac:dyDescent="0.4">
      <c r="A9056" t="s">
        <v>1007</v>
      </c>
      <c r="B9056" t="s">
        <v>1008</v>
      </c>
      <c r="C9056">
        <f>INDEX(Categories!C:C,MATCH(D9056,Categories!D:D,0))</f>
        <v>10</v>
      </c>
      <c r="D9056" s="88" t="s">
        <v>38</v>
      </c>
      <c r="E9056">
        <v>1615</v>
      </c>
    </row>
    <row r="9057" spans="1:5" x14ac:dyDescent="0.4">
      <c r="A9057" t="s">
        <v>1007</v>
      </c>
      <c r="B9057" t="s">
        <v>1008</v>
      </c>
      <c r="C9057">
        <f>INDEX(Categories!C:C,MATCH(D9057,Categories!D:D,0))</f>
        <v>15</v>
      </c>
      <c r="D9057" s="88" t="s">
        <v>42</v>
      </c>
      <c r="E9057">
        <v>0</v>
      </c>
    </row>
    <row r="9058" spans="1:5" x14ac:dyDescent="0.4">
      <c r="A9058" t="s">
        <v>1007</v>
      </c>
      <c r="B9058" t="s">
        <v>1008</v>
      </c>
      <c r="C9058">
        <f>INDEX(Categories!C:C,MATCH(D9058,Categories!D:D,0))</f>
        <v>16</v>
      </c>
      <c r="D9058" s="88" t="s">
        <v>45</v>
      </c>
      <c r="E9058">
        <v>0</v>
      </c>
    </row>
    <row r="9059" spans="1:5" x14ac:dyDescent="0.4">
      <c r="A9059" t="s">
        <v>1007</v>
      </c>
      <c r="B9059" t="s">
        <v>1008</v>
      </c>
      <c r="C9059">
        <f>INDEX(Categories!C:C,MATCH(D9059,Categories!D:D,0))</f>
        <v>17</v>
      </c>
      <c r="D9059" s="88" t="s">
        <v>46</v>
      </c>
      <c r="E9059">
        <v>0</v>
      </c>
    </row>
    <row r="9060" spans="1:5" x14ac:dyDescent="0.4">
      <c r="A9060" t="s">
        <v>1007</v>
      </c>
      <c r="B9060" t="s">
        <v>1008</v>
      </c>
      <c r="C9060">
        <f>INDEX(Categories!C:C,MATCH(D9060,Categories!D:D,0))</f>
        <v>18</v>
      </c>
      <c r="D9060" s="88" t="s">
        <v>47</v>
      </c>
      <c r="E9060">
        <v>0</v>
      </c>
    </row>
    <row r="9061" spans="1:5" x14ac:dyDescent="0.4">
      <c r="A9061" t="s">
        <v>1007</v>
      </c>
      <c r="B9061" t="s">
        <v>1008</v>
      </c>
      <c r="C9061">
        <f>INDEX(Categories!C:C,MATCH(D9061,Categories!D:D,0))</f>
        <v>20</v>
      </c>
      <c r="D9061" s="88" t="s">
        <v>49</v>
      </c>
      <c r="E9061">
        <v>0</v>
      </c>
    </row>
    <row r="9062" spans="1:5" x14ac:dyDescent="0.4">
      <c r="A9062" t="s">
        <v>1007</v>
      </c>
      <c r="B9062" t="s">
        <v>1008</v>
      </c>
      <c r="C9062">
        <f>INDEX(Categories!C:C,MATCH(D9062,Categories!D:D,0))</f>
        <v>21</v>
      </c>
      <c r="D9062" s="88" t="s">
        <v>50</v>
      </c>
      <c r="E9062">
        <v>0</v>
      </c>
    </row>
    <row r="9063" spans="1:5" x14ac:dyDescent="0.4">
      <c r="A9063" t="s">
        <v>1007</v>
      </c>
      <c r="B9063" t="s">
        <v>1008</v>
      </c>
      <c r="C9063">
        <f>INDEX(Categories!C:C,MATCH(D9063,Categories!D:D,0))</f>
        <v>22</v>
      </c>
      <c r="D9063" s="88" t="s">
        <v>51</v>
      </c>
      <c r="E9063">
        <v>0</v>
      </c>
    </row>
    <row r="9064" spans="1:5" x14ac:dyDescent="0.4">
      <c r="A9064" t="s">
        <v>1007</v>
      </c>
      <c r="B9064" t="s">
        <v>1008</v>
      </c>
      <c r="C9064">
        <f>INDEX(Categories!C:C,MATCH(D9064,Categories!D:D,0))</f>
        <v>23</v>
      </c>
      <c r="D9064" s="88" t="s">
        <v>52</v>
      </c>
      <c r="E9064">
        <v>0</v>
      </c>
    </row>
    <row r="9065" spans="1:5" x14ac:dyDescent="0.4">
      <c r="A9065" t="s">
        <v>1007</v>
      </c>
      <c r="B9065" t="s">
        <v>1008</v>
      </c>
      <c r="C9065">
        <f>INDEX(Categories!C:C,MATCH(D9065,Categories!D:D,0))</f>
        <v>24</v>
      </c>
      <c r="D9065" s="88" t="s">
        <v>53</v>
      </c>
      <c r="E9065">
        <v>0</v>
      </c>
    </row>
    <row r="9066" spans="1:5" x14ac:dyDescent="0.4">
      <c r="A9066" t="s">
        <v>1007</v>
      </c>
      <c r="B9066" t="s">
        <v>1008</v>
      </c>
      <c r="C9066">
        <f>INDEX(Categories!C:C,MATCH(D9066,Categories!D:D,0))</f>
        <v>25</v>
      </c>
      <c r="D9066" s="88" t="s">
        <v>56</v>
      </c>
      <c r="E9066">
        <v>0</v>
      </c>
    </row>
    <row r="9067" spans="1:5" x14ac:dyDescent="0.4">
      <c r="A9067" t="s">
        <v>1007</v>
      </c>
      <c r="B9067" t="s">
        <v>1008</v>
      </c>
      <c r="C9067">
        <f>INDEX(Categories!C:C,MATCH(D9067,Categories!D:D,0))</f>
        <v>5</v>
      </c>
      <c r="D9067" s="88" t="s">
        <v>32</v>
      </c>
      <c r="E9067">
        <v>0</v>
      </c>
    </row>
    <row r="9068" spans="1:5" x14ac:dyDescent="0.4">
      <c r="A9068" t="s">
        <v>1007</v>
      </c>
      <c r="B9068" t="s">
        <v>1008</v>
      </c>
      <c r="C9068">
        <f>INDEX(Categories!C:C,MATCH(D9068,Categories!D:D,0))</f>
        <v>8</v>
      </c>
      <c r="D9068" s="88" t="s">
        <v>36</v>
      </c>
      <c r="E9068">
        <v>0</v>
      </c>
    </row>
    <row r="9069" spans="1:5" x14ac:dyDescent="0.4">
      <c r="A9069" t="s">
        <v>1007</v>
      </c>
      <c r="B9069" t="s">
        <v>1008</v>
      </c>
      <c r="C9069">
        <f>INDEX(Categories!C:C,MATCH(D9069,Categories!D:D,0))</f>
        <v>9</v>
      </c>
      <c r="D9069" s="88" t="s">
        <v>37</v>
      </c>
      <c r="E9069">
        <v>0</v>
      </c>
    </row>
    <row r="9070" spans="1:5" x14ac:dyDescent="0.4">
      <c r="A9070" t="s">
        <v>1007</v>
      </c>
      <c r="B9070" t="s">
        <v>1008</v>
      </c>
      <c r="C9070">
        <f>INDEX(Categories!C:C,MATCH(D9070,Categories!D:D,0))</f>
        <v>11</v>
      </c>
      <c r="D9070" s="88" t="s">
        <v>601</v>
      </c>
      <c r="E9070">
        <v>0</v>
      </c>
    </row>
    <row r="9071" spans="1:5" x14ac:dyDescent="0.4">
      <c r="A9071" t="s">
        <v>1007</v>
      </c>
      <c r="B9071" t="s">
        <v>1008</v>
      </c>
      <c r="C9071">
        <f>INDEX(Categories!C:C,MATCH(D9071,Categories!D:D,0))</f>
        <v>12</v>
      </c>
      <c r="D9071" s="88" t="s">
        <v>602</v>
      </c>
      <c r="E9071">
        <v>0</v>
      </c>
    </row>
    <row r="9072" spans="1:5" x14ac:dyDescent="0.4">
      <c r="A9072" t="s">
        <v>1007</v>
      </c>
      <c r="B9072" t="s">
        <v>1008</v>
      </c>
      <c r="C9072">
        <f>INDEX(Categories!C:C,MATCH(D9072,Categories!D:D,0))</f>
        <v>13</v>
      </c>
      <c r="D9072" s="88" t="s">
        <v>604</v>
      </c>
      <c r="E9072">
        <v>0</v>
      </c>
    </row>
    <row r="9073" spans="1:5" x14ac:dyDescent="0.4">
      <c r="A9073" t="s">
        <v>1007</v>
      </c>
      <c r="B9073" t="s">
        <v>1008</v>
      </c>
      <c r="C9073">
        <f>INDEX(Categories!C:C,MATCH(D9073,Categories!D:D,0))</f>
        <v>14</v>
      </c>
      <c r="D9073" s="88" t="s">
        <v>41</v>
      </c>
      <c r="E9073">
        <v>0</v>
      </c>
    </row>
    <row r="9074" spans="1:5" x14ac:dyDescent="0.4">
      <c r="A9074" t="s">
        <v>1007</v>
      </c>
      <c r="B9074" t="s">
        <v>1008</v>
      </c>
      <c r="C9074">
        <f>INDEX(Categories!C:C,MATCH(D9074,Categories!D:D,0))</f>
        <v>19</v>
      </c>
      <c r="D9074" s="88" t="s">
        <v>48</v>
      </c>
      <c r="E9074">
        <v>0</v>
      </c>
    </row>
    <row r="9075" spans="1:5" x14ac:dyDescent="0.4">
      <c r="A9075" t="s">
        <v>1007</v>
      </c>
      <c r="B9075" t="s">
        <v>1008</v>
      </c>
      <c r="C9075">
        <f>INDEX(Categories!C:C,MATCH(D9075,Categories!D:D,0))</f>
        <v>26</v>
      </c>
      <c r="D9075" s="88" t="s">
        <v>57</v>
      </c>
      <c r="E9075">
        <v>0</v>
      </c>
    </row>
    <row r="9076" spans="1:5" x14ac:dyDescent="0.4">
      <c r="A9076" t="s">
        <v>1007</v>
      </c>
      <c r="B9076" t="s">
        <v>1008</v>
      </c>
      <c r="C9076">
        <f>INDEX(Categories!C:C,MATCH(D9076,Categories!D:D,0))</f>
        <v>27</v>
      </c>
      <c r="D9076" s="88" t="s">
        <v>58</v>
      </c>
      <c r="E9076">
        <v>0</v>
      </c>
    </row>
    <row r="9077" spans="1:5" x14ac:dyDescent="0.4">
      <c r="A9077" t="s">
        <v>1007</v>
      </c>
      <c r="B9077" t="s">
        <v>1008</v>
      </c>
      <c r="C9077">
        <f>INDEX(Categories!C:C,MATCH(D9077,Categories!D:D,0))</f>
        <v>28</v>
      </c>
      <c r="D9077" s="88" t="s">
        <v>59</v>
      </c>
      <c r="E9077">
        <v>0</v>
      </c>
    </row>
    <row r="9078" spans="1:5" x14ac:dyDescent="0.4">
      <c r="A9078" t="s">
        <v>1007</v>
      </c>
      <c r="B9078" t="s">
        <v>1008</v>
      </c>
      <c r="C9078">
        <f>INDEX(Categories!C:C,MATCH(D9078,Categories!D:D,0))</f>
        <v>29</v>
      </c>
      <c r="D9078" s="88" t="s">
        <v>92</v>
      </c>
      <c r="E9078">
        <v>0</v>
      </c>
    </row>
    <row r="9079" spans="1:5" x14ac:dyDescent="0.4">
      <c r="A9079" t="s">
        <v>1009</v>
      </c>
      <c r="B9079" t="s">
        <v>1010</v>
      </c>
      <c r="C9079">
        <f>INDEX(Categories!C:C,MATCH(D9079,Categories!D:D,0))</f>
        <v>1</v>
      </c>
      <c r="D9079" s="88" t="s">
        <v>595</v>
      </c>
      <c r="E9079">
        <v>0</v>
      </c>
    </row>
    <row r="9080" spans="1:5" x14ac:dyDescent="0.4">
      <c r="A9080" t="s">
        <v>1009</v>
      </c>
      <c r="B9080" t="s">
        <v>1010</v>
      </c>
      <c r="C9080">
        <f>INDEX(Categories!C:C,MATCH(D9080,Categories!D:D,0))</f>
        <v>2</v>
      </c>
      <c r="D9080" s="88" t="s">
        <v>597</v>
      </c>
      <c r="E9080">
        <v>0</v>
      </c>
    </row>
    <row r="9081" spans="1:5" x14ac:dyDescent="0.4">
      <c r="A9081" t="s">
        <v>1009</v>
      </c>
      <c r="B9081" t="s">
        <v>1010</v>
      </c>
      <c r="C9081">
        <f>INDEX(Categories!C:C,MATCH(D9081,Categories!D:D,0))</f>
        <v>3</v>
      </c>
      <c r="D9081" s="88" t="s">
        <v>30</v>
      </c>
      <c r="E9081">
        <v>0</v>
      </c>
    </row>
    <row r="9082" spans="1:5" x14ac:dyDescent="0.4">
      <c r="A9082" t="s">
        <v>1009</v>
      </c>
      <c r="B9082" t="s">
        <v>1010</v>
      </c>
      <c r="C9082">
        <f>INDEX(Categories!C:C,MATCH(D9082,Categories!D:D,0))</f>
        <v>4</v>
      </c>
      <c r="D9082" s="88" t="s">
        <v>31</v>
      </c>
      <c r="E9082">
        <v>0</v>
      </c>
    </row>
    <row r="9083" spans="1:5" x14ac:dyDescent="0.4">
      <c r="A9083" t="s">
        <v>1009</v>
      </c>
      <c r="B9083" t="s">
        <v>1010</v>
      </c>
      <c r="C9083">
        <f>INDEX(Categories!C:C,MATCH(D9083,Categories!D:D,0))</f>
        <v>6</v>
      </c>
      <c r="D9083" s="88" t="s">
        <v>34</v>
      </c>
      <c r="E9083">
        <v>0</v>
      </c>
    </row>
    <row r="9084" spans="1:5" x14ac:dyDescent="0.4">
      <c r="A9084" t="s">
        <v>1009</v>
      </c>
      <c r="B9084" t="s">
        <v>1010</v>
      </c>
      <c r="C9084">
        <f>INDEX(Categories!C:C,MATCH(D9084,Categories!D:D,0))</f>
        <v>7</v>
      </c>
      <c r="D9084" s="88" t="s">
        <v>35</v>
      </c>
      <c r="E9084">
        <v>0</v>
      </c>
    </row>
    <row r="9085" spans="1:5" x14ac:dyDescent="0.4">
      <c r="A9085" t="s">
        <v>1009</v>
      </c>
      <c r="B9085" t="s">
        <v>1010</v>
      </c>
      <c r="C9085">
        <f>INDEX(Categories!C:C,MATCH(D9085,Categories!D:D,0))</f>
        <v>10</v>
      </c>
      <c r="D9085" s="88" t="s">
        <v>38</v>
      </c>
      <c r="E9085">
        <v>0</v>
      </c>
    </row>
    <row r="9086" spans="1:5" x14ac:dyDescent="0.4">
      <c r="A9086" t="s">
        <v>1009</v>
      </c>
      <c r="B9086" t="s">
        <v>1010</v>
      </c>
      <c r="C9086">
        <f>INDEX(Categories!C:C,MATCH(D9086,Categories!D:D,0))</f>
        <v>15</v>
      </c>
      <c r="D9086" s="88" t="s">
        <v>42</v>
      </c>
      <c r="E9086">
        <v>0</v>
      </c>
    </row>
    <row r="9087" spans="1:5" x14ac:dyDescent="0.4">
      <c r="A9087" t="s">
        <v>1009</v>
      </c>
      <c r="B9087" t="s">
        <v>1010</v>
      </c>
      <c r="C9087">
        <f>INDEX(Categories!C:C,MATCH(D9087,Categories!D:D,0))</f>
        <v>16</v>
      </c>
      <c r="D9087" s="88" t="s">
        <v>45</v>
      </c>
      <c r="E9087">
        <v>0</v>
      </c>
    </row>
    <row r="9088" spans="1:5" x14ac:dyDescent="0.4">
      <c r="A9088" t="s">
        <v>1009</v>
      </c>
      <c r="B9088" t="s">
        <v>1010</v>
      </c>
      <c r="C9088">
        <f>INDEX(Categories!C:C,MATCH(D9088,Categories!D:D,0))</f>
        <v>17</v>
      </c>
      <c r="D9088" s="88" t="s">
        <v>46</v>
      </c>
      <c r="E9088">
        <v>0</v>
      </c>
    </row>
    <row r="9089" spans="1:5" x14ac:dyDescent="0.4">
      <c r="A9089" t="s">
        <v>1009</v>
      </c>
      <c r="B9089" t="s">
        <v>1010</v>
      </c>
      <c r="C9089">
        <f>INDEX(Categories!C:C,MATCH(D9089,Categories!D:D,0))</f>
        <v>18</v>
      </c>
      <c r="D9089" s="88" t="s">
        <v>47</v>
      </c>
      <c r="E9089">
        <v>0</v>
      </c>
    </row>
    <row r="9090" spans="1:5" x14ac:dyDescent="0.4">
      <c r="A9090" t="s">
        <v>1009</v>
      </c>
      <c r="B9090" t="s">
        <v>1010</v>
      </c>
      <c r="C9090">
        <f>INDEX(Categories!C:C,MATCH(D9090,Categories!D:D,0))</f>
        <v>20</v>
      </c>
      <c r="D9090" s="88" t="s">
        <v>49</v>
      </c>
      <c r="E9090">
        <v>0</v>
      </c>
    </row>
    <row r="9091" spans="1:5" x14ac:dyDescent="0.4">
      <c r="A9091" t="s">
        <v>1009</v>
      </c>
      <c r="B9091" t="s">
        <v>1010</v>
      </c>
      <c r="C9091">
        <f>INDEX(Categories!C:C,MATCH(D9091,Categories!D:D,0))</f>
        <v>21</v>
      </c>
      <c r="D9091" s="88" t="s">
        <v>50</v>
      </c>
      <c r="E9091">
        <v>0</v>
      </c>
    </row>
    <row r="9092" spans="1:5" x14ac:dyDescent="0.4">
      <c r="A9092" t="s">
        <v>1009</v>
      </c>
      <c r="B9092" t="s">
        <v>1010</v>
      </c>
      <c r="C9092">
        <f>INDEX(Categories!C:C,MATCH(D9092,Categories!D:D,0))</f>
        <v>22</v>
      </c>
      <c r="D9092" s="88" t="s">
        <v>51</v>
      </c>
      <c r="E9092">
        <v>0</v>
      </c>
    </row>
    <row r="9093" spans="1:5" x14ac:dyDescent="0.4">
      <c r="A9093" t="s">
        <v>1009</v>
      </c>
      <c r="B9093" t="s">
        <v>1010</v>
      </c>
      <c r="C9093">
        <f>INDEX(Categories!C:C,MATCH(D9093,Categories!D:D,0))</f>
        <v>23</v>
      </c>
      <c r="D9093" s="88" t="s">
        <v>52</v>
      </c>
      <c r="E9093">
        <v>0</v>
      </c>
    </row>
    <row r="9094" spans="1:5" x14ac:dyDescent="0.4">
      <c r="A9094" t="s">
        <v>1009</v>
      </c>
      <c r="B9094" t="s">
        <v>1010</v>
      </c>
      <c r="C9094">
        <f>INDEX(Categories!C:C,MATCH(D9094,Categories!D:D,0))</f>
        <v>24</v>
      </c>
      <c r="D9094" s="88" t="s">
        <v>53</v>
      </c>
      <c r="E9094">
        <v>0</v>
      </c>
    </row>
    <row r="9095" spans="1:5" x14ac:dyDescent="0.4">
      <c r="A9095" t="s">
        <v>1009</v>
      </c>
      <c r="B9095" t="s">
        <v>1010</v>
      </c>
      <c r="C9095">
        <f>INDEX(Categories!C:C,MATCH(D9095,Categories!D:D,0))</f>
        <v>25</v>
      </c>
      <c r="D9095" s="88" t="s">
        <v>56</v>
      </c>
      <c r="E9095">
        <v>0</v>
      </c>
    </row>
    <row r="9096" spans="1:5" x14ac:dyDescent="0.4">
      <c r="A9096" t="s">
        <v>1009</v>
      </c>
      <c r="B9096" t="s">
        <v>1010</v>
      </c>
      <c r="C9096">
        <f>INDEX(Categories!C:C,MATCH(D9096,Categories!D:D,0))</f>
        <v>5</v>
      </c>
      <c r="D9096" s="88" t="s">
        <v>32</v>
      </c>
      <c r="E9096">
        <v>0</v>
      </c>
    </row>
    <row r="9097" spans="1:5" x14ac:dyDescent="0.4">
      <c r="A9097" t="s">
        <v>1009</v>
      </c>
      <c r="B9097" t="s">
        <v>1010</v>
      </c>
      <c r="C9097">
        <f>INDEX(Categories!C:C,MATCH(D9097,Categories!D:D,0))</f>
        <v>8</v>
      </c>
      <c r="D9097" s="88" t="s">
        <v>36</v>
      </c>
      <c r="E9097">
        <v>0</v>
      </c>
    </row>
    <row r="9098" spans="1:5" x14ac:dyDescent="0.4">
      <c r="A9098" t="s">
        <v>1009</v>
      </c>
      <c r="B9098" t="s">
        <v>1010</v>
      </c>
      <c r="C9098">
        <f>INDEX(Categories!C:C,MATCH(D9098,Categories!D:D,0))</f>
        <v>9</v>
      </c>
      <c r="D9098" s="88" t="s">
        <v>37</v>
      </c>
      <c r="E9098">
        <v>0</v>
      </c>
    </row>
    <row r="9099" spans="1:5" x14ac:dyDescent="0.4">
      <c r="A9099" t="s">
        <v>1009</v>
      </c>
      <c r="B9099" t="s">
        <v>1010</v>
      </c>
      <c r="C9099">
        <f>INDEX(Categories!C:C,MATCH(D9099,Categories!D:D,0))</f>
        <v>11</v>
      </c>
      <c r="D9099" s="88" t="s">
        <v>601</v>
      </c>
      <c r="E9099">
        <v>0</v>
      </c>
    </row>
    <row r="9100" spans="1:5" x14ac:dyDescent="0.4">
      <c r="A9100" t="s">
        <v>1009</v>
      </c>
      <c r="B9100" t="s">
        <v>1010</v>
      </c>
      <c r="C9100">
        <f>INDEX(Categories!C:C,MATCH(D9100,Categories!D:D,0))</f>
        <v>12</v>
      </c>
      <c r="D9100" s="88" t="s">
        <v>602</v>
      </c>
      <c r="E9100">
        <v>0</v>
      </c>
    </row>
    <row r="9101" spans="1:5" x14ac:dyDescent="0.4">
      <c r="A9101" t="s">
        <v>1009</v>
      </c>
      <c r="B9101" t="s">
        <v>1010</v>
      </c>
      <c r="C9101">
        <f>INDEX(Categories!C:C,MATCH(D9101,Categories!D:D,0))</f>
        <v>13</v>
      </c>
      <c r="D9101" s="88" t="s">
        <v>604</v>
      </c>
      <c r="E9101">
        <v>0</v>
      </c>
    </row>
    <row r="9102" spans="1:5" x14ac:dyDescent="0.4">
      <c r="A9102" t="s">
        <v>1009</v>
      </c>
      <c r="B9102" t="s">
        <v>1010</v>
      </c>
      <c r="C9102">
        <f>INDEX(Categories!C:C,MATCH(D9102,Categories!D:D,0))</f>
        <v>14</v>
      </c>
      <c r="D9102" s="88" t="s">
        <v>41</v>
      </c>
      <c r="E9102">
        <v>0</v>
      </c>
    </row>
    <row r="9103" spans="1:5" x14ac:dyDescent="0.4">
      <c r="A9103" t="s">
        <v>1009</v>
      </c>
      <c r="B9103" t="s">
        <v>1010</v>
      </c>
      <c r="C9103">
        <f>INDEX(Categories!C:C,MATCH(D9103,Categories!D:D,0))</f>
        <v>19</v>
      </c>
      <c r="D9103" s="88" t="s">
        <v>48</v>
      </c>
      <c r="E9103">
        <v>0</v>
      </c>
    </row>
    <row r="9104" spans="1:5" x14ac:dyDescent="0.4">
      <c r="A9104" t="s">
        <v>1009</v>
      </c>
      <c r="B9104" t="s">
        <v>1010</v>
      </c>
      <c r="C9104">
        <f>INDEX(Categories!C:C,MATCH(D9104,Categories!D:D,0))</f>
        <v>26</v>
      </c>
      <c r="D9104" s="88" t="s">
        <v>57</v>
      </c>
      <c r="E9104">
        <v>0</v>
      </c>
    </row>
    <row r="9105" spans="1:5" x14ac:dyDescent="0.4">
      <c r="A9105" t="s">
        <v>1009</v>
      </c>
      <c r="B9105" t="s">
        <v>1010</v>
      </c>
      <c r="C9105">
        <f>INDEX(Categories!C:C,MATCH(D9105,Categories!D:D,0))</f>
        <v>27</v>
      </c>
      <c r="D9105" s="88" t="s">
        <v>58</v>
      </c>
      <c r="E9105">
        <v>0</v>
      </c>
    </row>
    <row r="9106" spans="1:5" x14ac:dyDescent="0.4">
      <c r="A9106" t="s">
        <v>1009</v>
      </c>
      <c r="B9106" t="s">
        <v>1010</v>
      </c>
      <c r="C9106">
        <f>INDEX(Categories!C:C,MATCH(D9106,Categories!D:D,0))</f>
        <v>28</v>
      </c>
      <c r="D9106" s="88" t="s">
        <v>59</v>
      </c>
      <c r="E9106">
        <v>0</v>
      </c>
    </row>
    <row r="9107" spans="1:5" x14ac:dyDescent="0.4">
      <c r="A9107" t="s">
        <v>1009</v>
      </c>
      <c r="B9107" t="s">
        <v>1010</v>
      </c>
      <c r="C9107">
        <f>INDEX(Categories!C:C,MATCH(D9107,Categories!D:D,0))</f>
        <v>29</v>
      </c>
      <c r="D9107" s="88" t="s">
        <v>92</v>
      </c>
      <c r="E9107">
        <v>0</v>
      </c>
    </row>
    <row r="9108" spans="1:5" x14ac:dyDescent="0.4">
      <c r="A9108" t="s">
        <v>1011</v>
      </c>
      <c r="B9108" t="s">
        <v>1012</v>
      </c>
      <c r="C9108">
        <f>INDEX(Categories!C:C,MATCH(D9108,Categories!D:D,0))</f>
        <v>1</v>
      </c>
      <c r="D9108" s="88" t="s">
        <v>595</v>
      </c>
      <c r="E9108">
        <v>0</v>
      </c>
    </row>
    <row r="9109" spans="1:5" x14ac:dyDescent="0.4">
      <c r="A9109" t="s">
        <v>1011</v>
      </c>
      <c r="B9109" t="s">
        <v>1012</v>
      </c>
      <c r="C9109">
        <f>INDEX(Categories!C:C,MATCH(D9109,Categories!D:D,0))</f>
        <v>2</v>
      </c>
      <c r="D9109" s="88" t="s">
        <v>597</v>
      </c>
      <c r="E9109">
        <v>0</v>
      </c>
    </row>
    <row r="9110" spans="1:5" x14ac:dyDescent="0.4">
      <c r="A9110" t="s">
        <v>1011</v>
      </c>
      <c r="B9110" t="s">
        <v>1012</v>
      </c>
      <c r="C9110">
        <f>INDEX(Categories!C:C,MATCH(D9110,Categories!D:D,0))</f>
        <v>3</v>
      </c>
      <c r="D9110" s="88" t="s">
        <v>30</v>
      </c>
      <c r="E9110">
        <v>5000</v>
      </c>
    </row>
    <row r="9111" spans="1:5" x14ac:dyDescent="0.4">
      <c r="A9111" t="s">
        <v>1011</v>
      </c>
      <c r="B9111" t="s">
        <v>1012</v>
      </c>
      <c r="C9111">
        <f>INDEX(Categories!C:C,MATCH(D9111,Categories!D:D,0))</f>
        <v>4</v>
      </c>
      <c r="D9111" s="88" t="s">
        <v>31</v>
      </c>
      <c r="E9111">
        <v>0</v>
      </c>
    </row>
    <row r="9112" spans="1:5" x14ac:dyDescent="0.4">
      <c r="A9112" t="s">
        <v>1011</v>
      </c>
      <c r="B9112" t="s">
        <v>1012</v>
      </c>
      <c r="C9112">
        <f>INDEX(Categories!C:C,MATCH(D9112,Categories!D:D,0))</f>
        <v>6</v>
      </c>
      <c r="D9112" s="88" t="s">
        <v>34</v>
      </c>
      <c r="E9112">
        <v>262000</v>
      </c>
    </row>
    <row r="9113" spans="1:5" x14ac:dyDescent="0.4">
      <c r="A9113" t="s">
        <v>1011</v>
      </c>
      <c r="B9113" t="s">
        <v>1012</v>
      </c>
      <c r="C9113">
        <f>INDEX(Categories!C:C,MATCH(D9113,Categories!D:D,0))</f>
        <v>7</v>
      </c>
      <c r="D9113" s="88" t="s">
        <v>35</v>
      </c>
      <c r="E9113">
        <v>50000</v>
      </c>
    </row>
    <row r="9114" spans="1:5" x14ac:dyDescent="0.4">
      <c r="A9114" t="s">
        <v>1011</v>
      </c>
      <c r="B9114" t="s">
        <v>1012</v>
      </c>
      <c r="C9114">
        <f>INDEX(Categories!C:C,MATCH(D9114,Categories!D:D,0))</f>
        <v>10</v>
      </c>
      <c r="D9114" s="88" t="s">
        <v>38</v>
      </c>
      <c r="E9114">
        <v>50000</v>
      </c>
    </row>
    <row r="9115" spans="1:5" x14ac:dyDescent="0.4">
      <c r="A9115" t="s">
        <v>1011</v>
      </c>
      <c r="B9115" t="s">
        <v>1012</v>
      </c>
      <c r="C9115">
        <f>INDEX(Categories!C:C,MATCH(D9115,Categories!D:D,0))</f>
        <v>15</v>
      </c>
      <c r="D9115" s="88" t="s">
        <v>42</v>
      </c>
      <c r="E9115">
        <v>0</v>
      </c>
    </row>
    <row r="9116" spans="1:5" x14ac:dyDescent="0.4">
      <c r="A9116" t="s">
        <v>1011</v>
      </c>
      <c r="B9116" t="s">
        <v>1012</v>
      </c>
      <c r="C9116">
        <f>INDEX(Categories!C:C,MATCH(D9116,Categories!D:D,0))</f>
        <v>16</v>
      </c>
      <c r="D9116" s="88" t="s">
        <v>45</v>
      </c>
      <c r="E9116">
        <v>0</v>
      </c>
    </row>
    <row r="9117" spans="1:5" x14ac:dyDescent="0.4">
      <c r="A9117" t="s">
        <v>1011</v>
      </c>
      <c r="B9117" t="s">
        <v>1012</v>
      </c>
      <c r="C9117">
        <f>INDEX(Categories!C:C,MATCH(D9117,Categories!D:D,0))</f>
        <v>17</v>
      </c>
      <c r="D9117" s="88" t="s">
        <v>46</v>
      </c>
      <c r="E9117">
        <v>0</v>
      </c>
    </row>
    <row r="9118" spans="1:5" x14ac:dyDescent="0.4">
      <c r="A9118" t="s">
        <v>1011</v>
      </c>
      <c r="B9118" t="s">
        <v>1012</v>
      </c>
      <c r="C9118">
        <f>INDEX(Categories!C:C,MATCH(D9118,Categories!D:D,0))</f>
        <v>18</v>
      </c>
      <c r="D9118" s="88" t="s">
        <v>47</v>
      </c>
      <c r="E9118">
        <v>0</v>
      </c>
    </row>
    <row r="9119" spans="1:5" x14ac:dyDescent="0.4">
      <c r="A9119" t="s">
        <v>1011</v>
      </c>
      <c r="B9119" t="s">
        <v>1012</v>
      </c>
      <c r="C9119">
        <f>INDEX(Categories!C:C,MATCH(D9119,Categories!D:D,0))</f>
        <v>20</v>
      </c>
      <c r="D9119" s="88" t="s">
        <v>49</v>
      </c>
      <c r="E9119">
        <v>0</v>
      </c>
    </row>
    <row r="9120" spans="1:5" x14ac:dyDescent="0.4">
      <c r="A9120" t="s">
        <v>1011</v>
      </c>
      <c r="B9120" t="s">
        <v>1012</v>
      </c>
      <c r="C9120">
        <f>INDEX(Categories!C:C,MATCH(D9120,Categories!D:D,0))</f>
        <v>21</v>
      </c>
      <c r="D9120" s="88" t="s">
        <v>50</v>
      </c>
      <c r="E9120">
        <v>0</v>
      </c>
    </row>
    <row r="9121" spans="1:5" x14ac:dyDescent="0.4">
      <c r="A9121" t="s">
        <v>1011</v>
      </c>
      <c r="B9121" t="s">
        <v>1012</v>
      </c>
      <c r="C9121">
        <f>INDEX(Categories!C:C,MATCH(D9121,Categories!D:D,0))</f>
        <v>22</v>
      </c>
      <c r="D9121" s="88" t="s">
        <v>51</v>
      </c>
      <c r="E9121">
        <v>15000</v>
      </c>
    </row>
    <row r="9122" spans="1:5" x14ac:dyDescent="0.4">
      <c r="A9122" t="s">
        <v>1011</v>
      </c>
      <c r="B9122" t="s">
        <v>1012</v>
      </c>
      <c r="C9122">
        <f>INDEX(Categories!C:C,MATCH(D9122,Categories!D:D,0))</f>
        <v>23</v>
      </c>
      <c r="D9122" s="88" t="s">
        <v>52</v>
      </c>
      <c r="E9122">
        <v>1000</v>
      </c>
    </row>
    <row r="9123" spans="1:5" x14ac:dyDescent="0.4">
      <c r="A9123" t="s">
        <v>1011</v>
      </c>
      <c r="B9123" t="s">
        <v>1012</v>
      </c>
      <c r="C9123">
        <f>INDEX(Categories!C:C,MATCH(D9123,Categories!D:D,0))</f>
        <v>24</v>
      </c>
      <c r="D9123" s="88" t="s">
        <v>53</v>
      </c>
      <c r="E9123">
        <v>0</v>
      </c>
    </row>
    <row r="9124" spans="1:5" x14ac:dyDescent="0.4">
      <c r="A9124" t="s">
        <v>1011</v>
      </c>
      <c r="B9124" t="s">
        <v>1012</v>
      </c>
      <c r="C9124">
        <f>INDEX(Categories!C:C,MATCH(D9124,Categories!D:D,0))</f>
        <v>25</v>
      </c>
      <c r="D9124" s="88" t="s">
        <v>56</v>
      </c>
      <c r="E9124">
        <v>0</v>
      </c>
    </row>
    <row r="9125" spans="1:5" x14ac:dyDescent="0.4">
      <c r="A9125" t="s">
        <v>1011</v>
      </c>
      <c r="B9125" t="s">
        <v>1012</v>
      </c>
      <c r="C9125">
        <f>INDEX(Categories!C:C,MATCH(D9125,Categories!D:D,0))</f>
        <v>5</v>
      </c>
      <c r="D9125" s="88" t="s">
        <v>32</v>
      </c>
      <c r="E9125">
        <v>36000</v>
      </c>
    </row>
    <row r="9126" spans="1:5" x14ac:dyDescent="0.4">
      <c r="A9126" t="s">
        <v>1011</v>
      </c>
      <c r="B9126" t="s">
        <v>1012</v>
      </c>
      <c r="C9126">
        <f>INDEX(Categories!C:C,MATCH(D9126,Categories!D:D,0))</f>
        <v>8</v>
      </c>
      <c r="D9126" s="88" t="s">
        <v>36</v>
      </c>
      <c r="E9126">
        <v>0</v>
      </c>
    </row>
    <row r="9127" spans="1:5" x14ac:dyDescent="0.4">
      <c r="A9127" t="s">
        <v>1011</v>
      </c>
      <c r="B9127" t="s">
        <v>1012</v>
      </c>
      <c r="C9127">
        <f>INDEX(Categories!C:C,MATCH(D9127,Categories!D:D,0))</f>
        <v>9</v>
      </c>
      <c r="D9127" s="88" t="s">
        <v>37</v>
      </c>
      <c r="E9127">
        <v>0</v>
      </c>
    </row>
    <row r="9128" spans="1:5" x14ac:dyDescent="0.4">
      <c r="A9128" t="s">
        <v>1011</v>
      </c>
      <c r="B9128" t="s">
        <v>1012</v>
      </c>
      <c r="C9128">
        <f>INDEX(Categories!C:C,MATCH(D9128,Categories!D:D,0))</f>
        <v>11</v>
      </c>
      <c r="D9128" s="88" t="s">
        <v>601</v>
      </c>
      <c r="E9128">
        <v>168000</v>
      </c>
    </row>
    <row r="9129" spans="1:5" x14ac:dyDescent="0.4">
      <c r="A9129" t="s">
        <v>1011</v>
      </c>
      <c r="B9129" t="s">
        <v>1012</v>
      </c>
      <c r="C9129">
        <f>INDEX(Categories!C:C,MATCH(D9129,Categories!D:D,0))</f>
        <v>12</v>
      </c>
      <c r="D9129" s="88" t="s">
        <v>602</v>
      </c>
      <c r="E9129">
        <v>0</v>
      </c>
    </row>
    <row r="9130" spans="1:5" x14ac:dyDescent="0.4">
      <c r="A9130" t="s">
        <v>1011</v>
      </c>
      <c r="B9130" t="s">
        <v>1012</v>
      </c>
      <c r="C9130">
        <f>INDEX(Categories!C:C,MATCH(D9130,Categories!D:D,0))</f>
        <v>13</v>
      </c>
      <c r="D9130" s="88" t="s">
        <v>604</v>
      </c>
      <c r="E9130">
        <v>13000</v>
      </c>
    </row>
    <row r="9131" spans="1:5" x14ac:dyDescent="0.4">
      <c r="A9131" t="s">
        <v>1011</v>
      </c>
      <c r="B9131" t="s">
        <v>1012</v>
      </c>
      <c r="C9131">
        <f>INDEX(Categories!C:C,MATCH(D9131,Categories!D:D,0))</f>
        <v>14</v>
      </c>
      <c r="D9131" s="88" t="s">
        <v>41</v>
      </c>
      <c r="E9131">
        <v>0</v>
      </c>
    </row>
    <row r="9132" spans="1:5" x14ac:dyDescent="0.4">
      <c r="A9132" t="s">
        <v>1011</v>
      </c>
      <c r="B9132" t="s">
        <v>1012</v>
      </c>
      <c r="C9132">
        <f>INDEX(Categories!C:C,MATCH(D9132,Categories!D:D,0))</f>
        <v>19</v>
      </c>
      <c r="D9132" s="88" t="s">
        <v>48</v>
      </c>
      <c r="E9132">
        <v>0</v>
      </c>
    </row>
    <row r="9133" spans="1:5" x14ac:dyDescent="0.4">
      <c r="A9133" t="s">
        <v>1011</v>
      </c>
      <c r="B9133" t="s">
        <v>1012</v>
      </c>
      <c r="C9133">
        <f>INDEX(Categories!C:C,MATCH(D9133,Categories!D:D,0))</f>
        <v>26</v>
      </c>
      <c r="D9133" s="88" t="s">
        <v>57</v>
      </c>
      <c r="E9133">
        <v>0</v>
      </c>
    </row>
    <row r="9134" spans="1:5" x14ac:dyDescent="0.4">
      <c r="A9134" t="s">
        <v>1011</v>
      </c>
      <c r="B9134" t="s">
        <v>1012</v>
      </c>
      <c r="C9134">
        <f>INDEX(Categories!C:C,MATCH(D9134,Categories!D:D,0))</f>
        <v>27</v>
      </c>
      <c r="D9134" s="88" t="s">
        <v>58</v>
      </c>
      <c r="E9134">
        <v>0</v>
      </c>
    </row>
    <row r="9135" spans="1:5" x14ac:dyDescent="0.4">
      <c r="A9135" t="s">
        <v>1011</v>
      </c>
      <c r="B9135" t="s">
        <v>1012</v>
      </c>
      <c r="C9135">
        <f>INDEX(Categories!C:C,MATCH(D9135,Categories!D:D,0))</f>
        <v>28</v>
      </c>
      <c r="D9135" s="88" t="s">
        <v>59</v>
      </c>
      <c r="E9135">
        <v>0</v>
      </c>
    </row>
    <row r="9136" spans="1:5" x14ac:dyDescent="0.4">
      <c r="A9136" t="s">
        <v>1011</v>
      </c>
      <c r="B9136" t="s">
        <v>1012</v>
      </c>
      <c r="C9136">
        <f>INDEX(Categories!C:C,MATCH(D9136,Categories!D:D,0))</f>
        <v>29</v>
      </c>
      <c r="D9136" s="88" t="s">
        <v>92</v>
      </c>
      <c r="E9136">
        <v>0</v>
      </c>
    </row>
    <row r="9137" spans="1:5" x14ac:dyDescent="0.4">
      <c r="A9137" t="s">
        <v>1013</v>
      </c>
      <c r="B9137" t="s">
        <v>1014</v>
      </c>
      <c r="C9137">
        <f>INDEX(Categories!C:C,MATCH(D9137,Categories!D:D,0))</f>
        <v>1</v>
      </c>
      <c r="D9137" s="88" t="s">
        <v>595</v>
      </c>
      <c r="E9137">
        <v>0</v>
      </c>
    </row>
    <row r="9138" spans="1:5" x14ac:dyDescent="0.4">
      <c r="A9138" t="s">
        <v>1013</v>
      </c>
      <c r="B9138" t="s">
        <v>1014</v>
      </c>
      <c r="C9138">
        <f>INDEX(Categories!C:C,MATCH(D9138,Categories!D:D,0))</f>
        <v>2</v>
      </c>
      <c r="D9138" s="88" t="s">
        <v>597</v>
      </c>
      <c r="E9138">
        <v>0</v>
      </c>
    </row>
    <row r="9139" spans="1:5" x14ac:dyDescent="0.4">
      <c r="A9139" t="s">
        <v>1013</v>
      </c>
      <c r="B9139" t="s">
        <v>1014</v>
      </c>
      <c r="C9139">
        <f>INDEX(Categories!C:C,MATCH(D9139,Categories!D:D,0))</f>
        <v>3</v>
      </c>
      <c r="D9139" s="88" t="s">
        <v>30</v>
      </c>
      <c r="E9139">
        <v>0</v>
      </c>
    </row>
    <row r="9140" spans="1:5" x14ac:dyDescent="0.4">
      <c r="A9140" t="s">
        <v>1013</v>
      </c>
      <c r="B9140" t="s">
        <v>1014</v>
      </c>
      <c r="C9140">
        <f>INDEX(Categories!C:C,MATCH(D9140,Categories!D:D,0))</f>
        <v>4</v>
      </c>
      <c r="D9140" s="88" t="s">
        <v>31</v>
      </c>
      <c r="E9140">
        <v>0</v>
      </c>
    </row>
    <row r="9141" spans="1:5" x14ac:dyDescent="0.4">
      <c r="A9141" t="s">
        <v>1013</v>
      </c>
      <c r="B9141" t="s">
        <v>1014</v>
      </c>
      <c r="C9141">
        <f>INDEX(Categories!C:C,MATCH(D9141,Categories!D:D,0))</f>
        <v>6</v>
      </c>
      <c r="D9141" s="88" t="s">
        <v>34</v>
      </c>
      <c r="E9141">
        <v>0</v>
      </c>
    </row>
    <row r="9142" spans="1:5" x14ac:dyDescent="0.4">
      <c r="A9142" t="s">
        <v>1013</v>
      </c>
      <c r="B9142" t="s">
        <v>1014</v>
      </c>
      <c r="C9142">
        <f>INDEX(Categories!C:C,MATCH(D9142,Categories!D:D,0))</f>
        <v>7</v>
      </c>
      <c r="D9142" s="88" t="s">
        <v>35</v>
      </c>
      <c r="E9142">
        <v>0</v>
      </c>
    </row>
    <row r="9143" spans="1:5" x14ac:dyDescent="0.4">
      <c r="A9143" t="s">
        <v>1013</v>
      </c>
      <c r="B9143" t="s">
        <v>1014</v>
      </c>
      <c r="C9143">
        <f>INDEX(Categories!C:C,MATCH(D9143,Categories!D:D,0))</f>
        <v>10</v>
      </c>
      <c r="D9143" s="88" t="s">
        <v>38</v>
      </c>
      <c r="E9143">
        <v>0</v>
      </c>
    </row>
    <row r="9144" spans="1:5" x14ac:dyDescent="0.4">
      <c r="A9144" t="s">
        <v>1013</v>
      </c>
      <c r="B9144" t="s">
        <v>1014</v>
      </c>
      <c r="C9144">
        <f>INDEX(Categories!C:C,MATCH(D9144,Categories!D:D,0))</f>
        <v>15</v>
      </c>
      <c r="D9144" s="88" t="s">
        <v>42</v>
      </c>
      <c r="E9144">
        <v>0</v>
      </c>
    </row>
    <row r="9145" spans="1:5" x14ac:dyDescent="0.4">
      <c r="A9145" t="s">
        <v>1013</v>
      </c>
      <c r="B9145" t="s">
        <v>1014</v>
      </c>
      <c r="C9145">
        <f>INDEX(Categories!C:C,MATCH(D9145,Categories!D:D,0))</f>
        <v>16</v>
      </c>
      <c r="D9145" s="88" t="s">
        <v>45</v>
      </c>
      <c r="E9145">
        <v>0</v>
      </c>
    </row>
    <row r="9146" spans="1:5" x14ac:dyDescent="0.4">
      <c r="A9146" t="s">
        <v>1013</v>
      </c>
      <c r="B9146" t="s">
        <v>1014</v>
      </c>
      <c r="C9146">
        <f>INDEX(Categories!C:C,MATCH(D9146,Categories!D:D,0))</f>
        <v>17</v>
      </c>
      <c r="D9146" s="88" t="s">
        <v>46</v>
      </c>
      <c r="E9146">
        <v>0</v>
      </c>
    </row>
    <row r="9147" spans="1:5" x14ac:dyDescent="0.4">
      <c r="A9147" t="s">
        <v>1013</v>
      </c>
      <c r="B9147" t="s">
        <v>1014</v>
      </c>
      <c r="C9147">
        <f>INDEX(Categories!C:C,MATCH(D9147,Categories!D:D,0))</f>
        <v>18</v>
      </c>
      <c r="D9147" s="88" t="s">
        <v>47</v>
      </c>
      <c r="E9147">
        <v>0</v>
      </c>
    </row>
    <row r="9148" spans="1:5" x14ac:dyDescent="0.4">
      <c r="A9148" t="s">
        <v>1013</v>
      </c>
      <c r="B9148" t="s">
        <v>1014</v>
      </c>
      <c r="C9148">
        <f>INDEX(Categories!C:C,MATCH(D9148,Categories!D:D,0))</f>
        <v>20</v>
      </c>
      <c r="D9148" s="88" t="s">
        <v>49</v>
      </c>
      <c r="E9148">
        <v>0</v>
      </c>
    </row>
    <row r="9149" spans="1:5" x14ac:dyDescent="0.4">
      <c r="A9149" t="s">
        <v>1013</v>
      </c>
      <c r="B9149" t="s">
        <v>1014</v>
      </c>
      <c r="C9149">
        <f>INDEX(Categories!C:C,MATCH(D9149,Categories!D:D,0))</f>
        <v>21</v>
      </c>
      <c r="D9149" s="88" t="s">
        <v>50</v>
      </c>
      <c r="E9149">
        <v>0</v>
      </c>
    </row>
    <row r="9150" spans="1:5" x14ac:dyDescent="0.4">
      <c r="A9150" t="s">
        <v>1013</v>
      </c>
      <c r="B9150" t="s">
        <v>1014</v>
      </c>
      <c r="C9150">
        <f>INDEX(Categories!C:C,MATCH(D9150,Categories!D:D,0))</f>
        <v>22</v>
      </c>
      <c r="D9150" s="88" t="s">
        <v>51</v>
      </c>
      <c r="E9150">
        <v>0</v>
      </c>
    </row>
    <row r="9151" spans="1:5" x14ac:dyDescent="0.4">
      <c r="A9151" t="s">
        <v>1013</v>
      </c>
      <c r="B9151" t="s">
        <v>1014</v>
      </c>
      <c r="C9151">
        <f>INDEX(Categories!C:C,MATCH(D9151,Categories!D:D,0))</f>
        <v>23</v>
      </c>
      <c r="D9151" s="88" t="s">
        <v>52</v>
      </c>
      <c r="E9151">
        <v>0</v>
      </c>
    </row>
    <row r="9152" spans="1:5" x14ac:dyDescent="0.4">
      <c r="A9152" t="s">
        <v>1013</v>
      </c>
      <c r="B9152" t="s">
        <v>1014</v>
      </c>
      <c r="C9152">
        <f>INDEX(Categories!C:C,MATCH(D9152,Categories!D:D,0))</f>
        <v>24</v>
      </c>
      <c r="D9152" s="88" t="s">
        <v>53</v>
      </c>
      <c r="E9152">
        <v>0</v>
      </c>
    </row>
    <row r="9153" spans="1:5" x14ac:dyDescent="0.4">
      <c r="A9153" t="s">
        <v>1013</v>
      </c>
      <c r="B9153" t="s">
        <v>1014</v>
      </c>
      <c r="C9153">
        <f>INDEX(Categories!C:C,MATCH(D9153,Categories!D:D,0))</f>
        <v>25</v>
      </c>
      <c r="D9153" s="88" t="s">
        <v>56</v>
      </c>
      <c r="E9153">
        <v>0</v>
      </c>
    </row>
    <row r="9154" spans="1:5" x14ac:dyDescent="0.4">
      <c r="A9154" t="s">
        <v>1013</v>
      </c>
      <c r="B9154" t="s">
        <v>1014</v>
      </c>
      <c r="C9154">
        <f>INDEX(Categories!C:C,MATCH(D9154,Categories!D:D,0))</f>
        <v>5</v>
      </c>
      <c r="D9154" s="88" t="s">
        <v>32</v>
      </c>
      <c r="E9154">
        <v>0</v>
      </c>
    </row>
    <row r="9155" spans="1:5" x14ac:dyDescent="0.4">
      <c r="A9155" t="s">
        <v>1013</v>
      </c>
      <c r="B9155" t="s">
        <v>1014</v>
      </c>
      <c r="C9155">
        <f>INDEX(Categories!C:C,MATCH(D9155,Categories!D:D,0))</f>
        <v>8</v>
      </c>
      <c r="D9155" s="88" t="s">
        <v>36</v>
      </c>
      <c r="E9155">
        <v>0</v>
      </c>
    </row>
    <row r="9156" spans="1:5" x14ac:dyDescent="0.4">
      <c r="A9156" t="s">
        <v>1013</v>
      </c>
      <c r="B9156" t="s">
        <v>1014</v>
      </c>
      <c r="C9156">
        <f>INDEX(Categories!C:C,MATCH(D9156,Categories!D:D,0))</f>
        <v>9</v>
      </c>
      <c r="D9156" s="88" t="s">
        <v>37</v>
      </c>
      <c r="E9156">
        <v>0</v>
      </c>
    </row>
    <row r="9157" spans="1:5" x14ac:dyDescent="0.4">
      <c r="A9157" t="s">
        <v>1013</v>
      </c>
      <c r="B9157" t="s">
        <v>1014</v>
      </c>
      <c r="C9157">
        <f>INDEX(Categories!C:C,MATCH(D9157,Categories!D:D,0))</f>
        <v>11</v>
      </c>
      <c r="D9157" s="88" t="s">
        <v>601</v>
      </c>
      <c r="E9157">
        <v>0</v>
      </c>
    </row>
    <row r="9158" spans="1:5" x14ac:dyDescent="0.4">
      <c r="A9158" t="s">
        <v>1013</v>
      </c>
      <c r="B9158" t="s">
        <v>1014</v>
      </c>
      <c r="C9158">
        <f>INDEX(Categories!C:C,MATCH(D9158,Categories!D:D,0))</f>
        <v>12</v>
      </c>
      <c r="D9158" s="88" t="s">
        <v>602</v>
      </c>
      <c r="E9158">
        <v>0</v>
      </c>
    </row>
    <row r="9159" spans="1:5" x14ac:dyDescent="0.4">
      <c r="A9159" t="s">
        <v>1013</v>
      </c>
      <c r="B9159" t="s">
        <v>1014</v>
      </c>
      <c r="C9159">
        <f>INDEX(Categories!C:C,MATCH(D9159,Categories!D:D,0))</f>
        <v>13</v>
      </c>
      <c r="D9159" s="88" t="s">
        <v>604</v>
      </c>
      <c r="E9159">
        <v>0</v>
      </c>
    </row>
    <row r="9160" spans="1:5" x14ac:dyDescent="0.4">
      <c r="A9160" t="s">
        <v>1013</v>
      </c>
      <c r="B9160" t="s">
        <v>1014</v>
      </c>
      <c r="C9160">
        <f>INDEX(Categories!C:C,MATCH(D9160,Categories!D:D,0))</f>
        <v>14</v>
      </c>
      <c r="D9160" s="88" t="s">
        <v>41</v>
      </c>
      <c r="E9160">
        <v>0</v>
      </c>
    </row>
    <row r="9161" spans="1:5" x14ac:dyDescent="0.4">
      <c r="A9161" t="s">
        <v>1013</v>
      </c>
      <c r="B9161" t="s">
        <v>1014</v>
      </c>
      <c r="C9161">
        <f>INDEX(Categories!C:C,MATCH(D9161,Categories!D:D,0))</f>
        <v>19</v>
      </c>
      <c r="D9161" s="88" t="s">
        <v>48</v>
      </c>
      <c r="E9161">
        <v>0</v>
      </c>
    </row>
    <row r="9162" spans="1:5" x14ac:dyDescent="0.4">
      <c r="A9162" t="s">
        <v>1013</v>
      </c>
      <c r="B9162" t="s">
        <v>1014</v>
      </c>
      <c r="C9162">
        <f>INDEX(Categories!C:C,MATCH(D9162,Categories!D:D,0))</f>
        <v>26</v>
      </c>
      <c r="D9162" s="88" t="s">
        <v>57</v>
      </c>
      <c r="E9162">
        <v>0</v>
      </c>
    </row>
    <row r="9163" spans="1:5" x14ac:dyDescent="0.4">
      <c r="A9163" t="s">
        <v>1013</v>
      </c>
      <c r="B9163" t="s">
        <v>1014</v>
      </c>
      <c r="C9163">
        <f>INDEX(Categories!C:C,MATCH(D9163,Categories!D:D,0))</f>
        <v>27</v>
      </c>
      <c r="D9163" s="88" t="s">
        <v>58</v>
      </c>
      <c r="E9163">
        <v>0</v>
      </c>
    </row>
    <row r="9164" spans="1:5" x14ac:dyDescent="0.4">
      <c r="A9164" t="s">
        <v>1013</v>
      </c>
      <c r="B9164" t="s">
        <v>1014</v>
      </c>
      <c r="C9164">
        <f>INDEX(Categories!C:C,MATCH(D9164,Categories!D:D,0))</f>
        <v>28</v>
      </c>
      <c r="D9164" s="88" t="s">
        <v>59</v>
      </c>
      <c r="E9164">
        <v>0</v>
      </c>
    </row>
    <row r="9165" spans="1:5" x14ac:dyDescent="0.4">
      <c r="A9165" t="s">
        <v>1013</v>
      </c>
      <c r="B9165" t="s">
        <v>1014</v>
      </c>
      <c r="C9165">
        <f>INDEX(Categories!C:C,MATCH(D9165,Categories!D:D,0))</f>
        <v>29</v>
      </c>
      <c r="D9165" s="88" t="s">
        <v>92</v>
      </c>
      <c r="E9165">
        <v>0</v>
      </c>
    </row>
    <row r="9166" spans="1:5" x14ac:dyDescent="0.4">
      <c r="A9166" t="s">
        <v>528</v>
      </c>
      <c r="B9166" t="s">
        <v>527</v>
      </c>
      <c r="C9166">
        <f>INDEX(Categories!C:C,MATCH(D9166,Categories!D:D,0))</f>
        <v>1</v>
      </c>
      <c r="D9166" s="88" t="s">
        <v>595</v>
      </c>
      <c r="E9166">
        <v>0</v>
      </c>
    </row>
    <row r="9167" spans="1:5" x14ac:dyDescent="0.4">
      <c r="A9167" t="s">
        <v>528</v>
      </c>
      <c r="B9167" t="s">
        <v>527</v>
      </c>
      <c r="C9167">
        <f>INDEX(Categories!C:C,MATCH(D9167,Categories!D:D,0))</f>
        <v>2</v>
      </c>
      <c r="D9167" s="88" t="s">
        <v>597</v>
      </c>
      <c r="E9167">
        <v>0</v>
      </c>
    </row>
    <row r="9168" spans="1:5" x14ac:dyDescent="0.4">
      <c r="A9168" t="s">
        <v>528</v>
      </c>
      <c r="B9168" t="s">
        <v>527</v>
      </c>
      <c r="C9168">
        <f>INDEX(Categories!C:C,MATCH(D9168,Categories!D:D,0))</f>
        <v>3</v>
      </c>
      <c r="D9168" s="88" t="s">
        <v>30</v>
      </c>
      <c r="E9168">
        <v>0</v>
      </c>
    </row>
    <row r="9169" spans="1:5" x14ac:dyDescent="0.4">
      <c r="A9169" t="s">
        <v>528</v>
      </c>
      <c r="B9169" t="s">
        <v>527</v>
      </c>
      <c r="C9169">
        <f>INDEX(Categories!C:C,MATCH(D9169,Categories!D:D,0))</f>
        <v>4</v>
      </c>
      <c r="D9169" s="88" t="s">
        <v>31</v>
      </c>
      <c r="E9169">
        <v>0</v>
      </c>
    </row>
    <row r="9170" spans="1:5" x14ac:dyDescent="0.4">
      <c r="A9170" t="s">
        <v>528</v>
      </c>
      <c r="B9170" t="s">
        <v>527</v>
      </c>
      <c r="C9170">
        <f>INDEX(Categories!C:C,MATCH(D9170,Categories!D:D,0))</f>
        <v>6</v>
      </c>
      <c r="D9170" s="88" t="s">
        <v>34</v>
      </c>
      <c r="E9170">
        <v>0</v>
      </c>
    </row>
    <row r="9171" spans="1:5" x14ac:dyDescent="0.4">
      <c r="A9171" t="s">
        <v>528</v>
      </c>
      <c r="B9171" t="s">
        <v>527</v>
      </c>
      <c r="C9171">
        <f>INDEX(Categories!C:C,MATCH(D9171,Categories!D:D,0))</f>
        <v>7</v>
      </c>
      <c r="D9171" s="88" t="s">
        <v>35</v>
      </c>
      <c r="E9171">
        <v>0</v>
      </c>
    </row>
    <row r="9172" spans="1:5" x14ac:dyDescent="0.4">
      <c r="A9172" t="s">
        <v>528</v>
      </c>
      <c r="B9172" t="s">
        <v>527</v>
      </c>
      <c r="C9172">
        <f>INDEX(Categories!C:C,MATCH(D9172,Categories!D:D,0))</f>
        <v>10</v>
      </c>
      <c r="D9172" s="88" t="s">
        <v>38</v>
      </c>
      <c r="E9172">
        <v>0</v>
      </c>
    </row>
    <row r="9173" spans="1:5" x14ac:dyDescent="0.4">
      <c r="A9173" t="s">
        <v>528</v>
      </c>
      <c r="B9173" t="s">
        <v>527</v>
      </c>
      <c r="C9173">
        <f>INDEX(Categories!C:C,MATCH(D9173,Categories!D:D,0))</f>
        <v>15</v>
      </c>
      <c r="D9173" s="88" t="s">
        <v>42</v>
      </c>
      <c r="E9173">
        <v>0</v>
      </c>
    </row>
    <row r="9174" spans="1:5" x14ac:dyDescent="0.4">
      <c r="A9174" t="s">
        <v>528</v>
      </c>
      <c r="B9174" t="s">
        <v>527</v>
      </c>
      <c r="C9174">
        <f>INDEX(Categories!C:C,MATCH(D9174,Categories!D:D,0))</f>
        <v>16</v>
      </c>
      <c r="D9174" s="88" t="s">
        <v>45</v>
      </c>
      <c r="E9174">
        <v>0</v>
      </c>
    </row>
    <row r="9175" spans="1:5" x14ac:dyDescent="0.4">
      <c r="A9175" t="s">
        <v>528</v>
      </c>
      <c r="B9175" t="s">
        <v>527</v>
      </c>
      <c r="C9175">
        <f>INDEX(Categories!C:C,MATCH(D9175,Categories!D:D,0))</f>
        <v>17</v>
      </c>
      <c r="D9175" s="88" t="s">
        <v>46</v>
      </c>
      <c r="E9175">
        <v>0</v>
      </c>
    </row>
    <row r="9176" spans="1:5" x14ac:dyDescent="0.4">
      <c r="A9176" t="s">
        <v>528</v>
      </c>
      <c r="B9176" t="s">
        <v>527</v>
      </c>
      <c r="C9176">
        <f>INDEX(Categories!C:C,MATCH(D9176,Categories!D:D,0))</f>
        <v>18</v>
      </c>
      <c r="D9176" s="88" t="s">
        <v>47</v>
      </c>
      <c r="E9176">
        <v>0</v>
      </c>
    </row>
    <row r="9177" spans="1:5" x14ac:dyDescent="0.4">
      <c r="A9177" t="s">
        <v>528</v>
      </c>
      <c r="B9177" t="s">
        <v>527</v>
      </c>
      <c r="C9177">
        <f>INDEX(Categories!C:C,MATCH(D9177,Categories!D:D,0))</f>
        <v>20</v>
      </c>
      <c r="D9177" s="88" t="s">
        <v>49</v>
      </c>
      <c r="E9177">
        <v>0</v>
      </c>
    </row>
    <row r="9178" spans="1:5" x14ac:dyDescent="0.4">
      <c r="A9178" t="s">
        <v>528</v>
      </c>
      <c r="B9178" t="s">
        <v>527</v>
      </c>
      <c r="C9178">
        <f>INDEX(Categories!C:C,MATCH(D9178,Categories!D:D,0))</f>
        <v>21</v>
      </c>
      <c r="D9178" s="88" t="s">
        <v>50</v>
      </c>
      <c r="E9178">
        <v>0</v>
      </c>
    </row>
    <row r="9179" spans="1:5" x14ac:dyDescent="0.4">
      <c r="A9179" t="s">
        <v>528</v>
      </c>
      <c r="B9179" t="s">
        <v>527</v>
      </c>
      <c r="C9179">
        <f>INDEX(Categories!C:C,MATCH(D9179,Categories!D:D,0))</f>
        <v>22</v>
      </c>
      <c r="D9179" s="88" t="s">
        <v>51</v>
      </c>
      <c r="E9179">
        <v>0</v>
      </c>
    </row>
    <row r="9180" spans="1:5" x14ac:dyDescent="0.4">
      <c r="A9180" t="s">
        <v>528</v>
      </c>
      <c r="B9180" t="s">
        <v>527</v>
      </c>
      <c r="C9180">
        <f>INDEX(Categories!C:C,MATCH(D9180,Categories!D:D,0))</f>
        <v>23</v>
      </c>
      <c r="D9180" s="88" t="s">
        <v>52</v>
      </c>
      <c r="E9180">
        <v>0</v>
      </c>
    </row>
    <row r="9181" spans="1:5" x14ac:dyDescent="0.4">
      <c r="A9181" t="s">
        <v>528</v>
      </c>
      <c r="B9181" t="s">
        <v>527</v>
      </c>
      <c r="C9181">
        <f>INDEX(Categories!C:C,MATCH(D9181,Categories!D:D,0))</f>
        <v>24</v>
      </c>
      <c r="D9181" s="88" t="s">
        <v>53</v>
      </c>
      <c r="E9181">
        <v>0</v>
      </c>
    </row>
    <row r="9182" spans="1:5" x14ac:dyDescent="0.4">
      <c r="A9182" t="s">
        <v>528</v>
      </c>
      <c r="B9182" t="s">
        <v>527</v>
      </c>
      <c r="C9182">
        <f>INDEX(Categories!C:C,MATCH(D9182,Categories!D:D,0))</f>
        <v>25</v>
      </c>
      <c r="D9182" s="88" t="s">
        <v>56</v>
      </c>
      <c r="E9182">
        <v>0</v>
      </c>
    </row>
    <row r="9183" spans="1:5" x14ac:dyDescent="0.4">
      <c r="A9183" t="s">
        <v>528</v>
      </c>
      <c r="B9183" t="s">
        <v>527</v>
      </c>
      <c r="C9183">
        <f>INDEX(Categories!C:C,MATCH(D9183,Categories!D:D,0))</f>
        <v>5</v>
      </c>
      <c r="D9183" s="88" t="s">
        <v>32</v>
      </c>
      <c r="E9183">
        <v>0</v>
      </c>
    </row>
    <row r="9184" spans="1:5" x14ac:dyDescent="0.4">
      <c r="A9184" t="s">
        <v>528</v>
      </c>
      <c r="B9184" t="s">
        <v>527</v>
      </c>
      <c r="C9184">
        <f>INDEX(Categories!C:C,MATCH(D9184,Categories!D:D,0))</f>
        <v>8</v>
      </c>
      <c r="D9184" s="88" t="s">
        <v>36</v>
      </c>
      <c r="E9184">
        <v>0</v>
      </c>
    </row>
    <row r="9185" spans="1:5" x14ac:dyDescent="0.4">
      <c r="A9185" t="s">
        <v>528</v>
      </c>
      <c r="B9185" t="s">
        <v>527</v>
      </c>
      <c r="C9185">
        <f>INDEX(Categories!C:C,MATCH(D9185,Categories!D:D,0))</f>
        <v>9</v>
      </c>
      <c r="D9185" s="88" t="s">
        <v>37</v>
      </c>
      <c r="E9185">
        <v>0</v>
      </c>
    </row>
    <row r="9186" spans="1:5" x14ac:dyDescent="0.4">
      <c r="A9186" t="s">
        <v>528</v>
      </c>
      <c r="B9186" t="s">
        <v>527</v>
      </c>
      <c r="C9186">
        <f>INDEX(Categories!C:C,MATCH(D9186,Categories!D:D,0))</f>
        <v>11</v>
      </c>
      <c r="D9186" s="88" t="s">
        <v>601</v>
      </c>
      <c r="E9186">
        <v>0</v>
      </c>
    </row>
    <row r="9187" spans="1:5" x14ac:dyDescent="0.4">
      <c r="A9187" t="s">
        <v>528</v>
      </c>
      <c r="B9187" t="s">
        <v>527</v>
      </c>
      <c r="C9187">
        <f>INDEX(Categories!C:C,MATCH(D9187,Categories!D:D,0))</f>
        <v>12</v>
      </c>
      <c r="D9187" s="88" t="s">
        <v>602</v>
      </c>
      <c r="E9187">
        <v>0</v>
      </c>
    </row>
    <row r="9188" spans="1:5" x14ac:dyDescent="0.4">
      <c r="A9188" t="s">
        <v>528</v>
      </c>
      <c r="B9188" t="s">
        <v>527</v>
      </c>
      <c r="C9188">
        <f>INDEX(Categories!C:C,MATCH(D9188,Categories!D:D,0))</f>
        <v>13</v>
      </c>
      <c r="D9188" s="88" t="s">
        <v>604</v>
      </c>
      <c r="E9188">
        <v>0</v>
      </c>
    </row>
    <row r="9189" spans="1:5" x14ac:dyDescent="0.4">
      <c r="A9189" t="s">
        <v>528</v>
      </c>
      <c r="B9189" t="s">
        <v>527</v>
      </c>
      <c r="C9189">
        <f>INDEX(Categories!C:C,MATCH(D9189,Categories!D:D,0))</f>
        <v>14</v>
      </c>
      <c r="D9189" s="88" t="s">
        <v>41</v>
      </c>
      <c r="E9189">
        <v>0</v>
      </c>
    </row>
    <row r="9190" spans="1:5" x14ac:dyDescent="0.4">
      <c r="A9190" t="s">
        <v>528</v>
      </c>
      <c r="B9190" t="s">
        <v>527</v>
      </c>
      <c r="C9190">
        <f>INDEX(Categories!C:C,MATCH(D9190,Categories!D:D,0))</f>
        <v>19</v>
      </c>
      <c r="D9190" s="88" t="s">
        <v>48</v>
      </c>
      <c r="E9190">
        <v>0</v>
      </c>
    </row>
    <row r="9191" spans="1:5" x14ac:dyDescent="0.4">
      <c r="A9191" t="s">
        <v>528</v>
      </c>
      <c r="B9191" t="s">
        <v>527</v>
      </c>
      <c r="C9191">
        <f>INDEX(Categories!C:C,MATCH(D9191,Categories!D:D,0))</f>
        <v>26</v>
      </c>
      <c r="D9191" s="88" t="s">
        <v>57</v>
      </c>
      <c r="E9191">
        <v>0</v>
      </c>
    </row>
    <row r="9192" spans="1:5" x14ac:dyDescent="0.4">
      <c r="A9192" t="s">
        <v>528</v>
      </c>
      <c r="B9192" t="s">
        <v>527</v>
      </c>
      <c r="C9192">
        <f>INDEX(Categories!C:C,MATCH(D9192,Categories!D:D,0))</f>
        <v>27</v>
      </c>
      <c r="D9192" s="88" t="s">
        <v>58</v>
      </c>
      <c r="E9192">
        <v>0</v>
      </c>
    </row>
    <row r="9193" spans="1:5" x14ac:dyDescent="0.4">
      <c r="A9193" t="s">
        <v>528</v>
      </c>
      <c r="B9193" t="s">
        <v>527</v>
      </c>
      <c r="C9193">
        <f>INDEX(Categories!C:C,MATCH(D9193,Categories!D:D,0))</f>
        <v>28</v>
      </c>
      <c r="D9193" s="88" t="s">
        <v>59</v>
      </c>
      <c r="E9193">
        <v>0</v>
      </c>
    </row>
    <row r="9194" spans="1:5" x14ac:dyDescent="0.4">
      <c r="A9194" t="s">
        <v>528</v>
      </c>
      <c r="B9194" t="s">
        <v>527</v>
      </c>
      <c r="C9194">
        <f>INDEX(Categories!C:C,MATCH(D9194,Categories!D:D,0))</f>
        <v>29</v>
      </c>
      <c r="D9194" s="88" t="s">
        <v>92</v>
      </c>
      <c r="E9194">
        <v>500000</v>
      </c>
    </row>
    <row r="9195" spans="1:5" x14ac:dyDescent="0.4">
      <c r="A9195" t="s">
        <v>1015</v>
      </c>
      <c r="B9195" t="s">
        <v>1016</v>
      </c>
      <c r="C9195">
        <f>INDEX(Categories!C:C,MATCH(D9195,Categories!D:D,0))</f>
        <v>1</v>
      </c>
      <c r="D9195" s="88" t="s">
        <v>595</v>
      </c>
      <c r="E9195">
        <v>0</v>
      </c>
    </row>
    <row r="9196" spans="1:5" x14ac:dyDescent="0.4">
      <c r="A9196" t="s">
        <v>1015</v>
      </c>
      <c r="B9196" t="s">
        <v>1016</v>
      </c>
      <c r="C9196">
        <f>INDEX(Categories!C:C,MATCH(D9196,Categories!D:D,0))</f>
        <v>2</v>
      </c>
      <c r="D9196" s="88" t="s">
        <v>597</v>
      </c>
      <c r="E9196">
        <v>0</v>
      </c>
    </row>
    <row r="9197" spans="1:5" x14ac:dyDescent="0.4">
      <c r="A9197" t="s">
        <v>1015</v>
      </c>
      <c r="B9197" t="s">
        <v>1016</v>
      </c>
      <c r="C9197">
        <f>INDEX(Categories!C:C,MATCH(D9197,Categories!D:D,0))</f>
        <v>3</v>
      </c>
      <c r="D9197" s="88" t="s">
        <v>30</v>
      </c>
      <c r="E9197">
        <v>0</v>
      </c>
    </row>
    <row r="9198" spans="1:5" x14ac:dyDescent="0.4">
      <c r="A9198" t="s">
        <v>1015</v>
      </c>
      <c r="B9198" t="s">
        <v>1016</v>
      </c>
      <c r="C9198">
        <f>INDEX(Categories!C:C,MATCH(D9198,Categories!D:D,0))</f>
        <v>4</v>
      </c>
      <c r="D9198" s="88" t="s">
        <v>31</v>
      </c>
      <c r="E9198">
        <v>0</v>
      </c>
    </row>
    <row r="9199" spans="1:5" x14ac:dyDescent="0.4">
      <c r="A9199" t="s">
        <v>1015</v>
      </c>
      <c r="B9199" t="s">
        <v>1016</v>
      </c>
      <c r="C9199">
        <f>INDEX(Categories!C:C,MATCH(D9199,Categories!D:D,0))</f>
        <v>6</v>
      </c>
      <c r="D9199" s="88" t="s">
        <v>34</v>
      </c>
      <c r="E9199">
        <v>0</v>
      </c>
    </row>
    <row r="9200" spans="1:5" x14ac:dyDescent="0.4">
      <c r="A9200" t="s">
        <v>1015</v>
      </c>
      <c r="B9200" t="s">
        <v>1016</v>
      </c>
      <c r="C9200">
        <f>INDEX(Categories!C:C,MATCH(D9200,Categories!D:D,0))</f>
        <v>7</v>
      </c>
      <c r="D9200" s="88" t="s">
        <v>35</v>
      </c>
      <c r="E9200">
        <v>16647</v>
      </c>
    </row>
    <row r="9201" spans="1:5" x14ac:dyDescent="0.4">
      <c r="A9201" t="s">
        <v>1015</v>
      </c>
      <c r="B9201" t="s">
        <v>1016</v>
      </c>
      <c r="C9201">
        <f>INDEX(Categories!C:C,MATCH(D9201,Categories!D:D,0))</f>
        <v>10</v>
      </c>
      <c r="D9201" s="88" t="s">
        <v>38</v>
      </c>
      <c r="E9201">
        <v>46537</v>
      </c>
    </row>
    <row r="9202" spans="1:5" x14ac:dyDescent="0.4">
      <c r="A9202" t="s">
        <v>1015</v>
      </c>
      <c r="B9202" t="s">
        <v>1016</v>
      </c>
      <c r="C9202">
        <f>INDEX(Categories!C:C,MATCH(D9202,Categories!D:D,0))</f>
        <v>15</v>
      </c>
      <c r="D9202" s="88" t="s">
        <v>42</v>
      </c>
      <c r="E9202">
        <v>0</v>
      </c>
    </row>
    <row r="9203" spans="1:5" x14ac:dyDescent="0.4">
      <c r="A9203" t="s">
        <v>1015</v>
      </c>
      <c r="B9203" t="s">
        <v>1016</v>
      </c>
      <c r="C9203">
        <f>INDEX(Categories!C:C,MATCH(D9203,Categories!D:D,0))</f>
        <v>16</v>
      </c>
      <c r="D9203" s="88" t="s">
        <v>45</v>
      </c>
      <c r="E9203">
        <v>0</v>
      </c>
    </row>
    <row r="9204" spans="1:5" x14ac:dyDescent="0.4">
      <c r="A9204" t="s">
        <v>1015</v>
      </c>
      <c r="B9204" t="s">
        <v>1016</v>
      </c>
      <c r="C9204">
        <f>INDEX(Categories!C:C,MATCH(D9204,Categories!D:D,0))</f>
        <v>17</v>
      </c>
      <c r="D9204" s="88" t="s">
        <v>46</v>
      </c>
      <c r="E9204">
        <v>0</v>
      </c>
    </row>
    <row r="9205" spans="1:5" x14ac:dyDescent="0.4">
      <c r="A9205" t="s">
        <v>1015</v>
      </c>
      <c r="B9205" t="s">
        <v>1016</v>
      </c>
      <c r="C9205">
        <f>INDEX(Categories!C:C,MATCH(D9205,Categories!D:D,0))</f>
        <v>18</v>
      </c>
      <c r="D9205" s="88" t="s">
        <v>47</v>
      </c>
      <c r="E9205">
        <v>0</v>
      </c>
    </row>
    <row r="9206" spans="1:5" x14ac:dyDescent="0.4">
      <c r="A9206" t="s">
        <v>1015</v>
      </c>
      <c r="B9206" t="s">
        <v>1016</v>
      </c>
      <c r="C9206">
        <f>INDEX(Categories!C:C,MATCH(D9206,Categories!D:D,0))</f>
        <v>20</v>
      </c>
      <c r="D9206" s="88" t="s">
        <v>49</v>
      </c>
      <c r="E9206">
        <v>0</v>
      </c>
    </row>
    <row r="9207" spans="1:5" x14ac:dyDescent="0.4">
      <c r="A9207" t="s">
        <v>1015</v>
      </c>
      <c r="B9207" t="s">
        <v>1016</v>
      </c>
      <c r="C9207">
        <f>INDEX(Categories!C:C,MATCH(D9207,Categories!D:D,0))</f>
        <v>21</v>
      </c>
      <c r="D9207" s="88" t="s">
        <v>50</v>
      </c>
      <c r="E9207">
        <v>0</v>
      </c>
    </row>
    <row r="9208" spans="1:5" x14ac:dyDescent="0.4">
      <c r="A9208" t="s">
        <v>1015</v>
      </c>
      <c r="B9208" t="s">
        <v>1016</v>
      </c>
      <c r="C9208">
        <f>INDEX(Categories!C:C,MATCH(D9208,Categories!D:D,0))</f>
        <v>22</v>
      </c>
      <c r="D9208" s="88" t="s">
        <v>51</v>
      </c>
      <c r="E9208">
        <v>25444</v>
      </c>
    </row>
    <row r="9209" spans="1:5" x14ac:dyDescent="0.4">
      <c r="A9209" t="s">
        <v>1015</v>
      </c>
      <c r="B9209" t="s">
        <v>1016</v>
      </c>
      <c r="C9209">
        <f>INDEX(Categories!C:C,MATCH(D9209,Categories!D:D,0))</f>
        <v>23</v>
      </c>
      <c r="D9209" s="88" t="s">
        <v>52</v>
      </c>
      <c r="E9209">
        <v>0</v>
      </c>
    </row>
    <row r="9210" spans="1:5" x14ac:dyDescent="0.4">
      <c r="A9210" t="s">
        <v>1015</v>
      </c>
      <c r="B9210" t="s">
        <v>1016</v>
      </c>
      <c r="C9210">
        <f>INDEX(Categories!C:C,MATCH(D9210,Categories!D:D,0))</f>
        <v>24</v>
      </c>
      <c r="D9210" s="88" t="s">
        <v>53</v>
      </c>
      <c r="E9210">
        <v>9000</v>
      </c>
    </row>
    <row r="9211" spans="1:5" x14ac:dyDescent="0.4">
      <c r="A9211" t="s">
        <v>1015</v>
      </c>
      <c r="B9211" t="s">
        <v>1016</v>
      </c>
      <c r="C9211">
        <f>INDEX(Categories!C:C,MATCH(D9211,Categories!D:D,0))</f>
        <v>25</v>
      </c>
      <c r="D9211" s="88" t="s">
        <v>56</v>
      </c>
      <c r="E9211">
        <v>0</v>
      </c>
    </row>
    <row r="9212" spans="1:5" x14ac:dyDescent="0.4">
      <c r="A9212" t="s">
        <v>1015</v>
      </c>
      <c r="B9212" t="s">
        <v>1016</v>
      </c>
      <c r="C9212">
        <f>INDEX(Categories!C:C,MATCH(D9212,Categories!D:D,0))</f>
        <v>5</v>
      </c>
      <c r="D9212" s="88" t="s">
        <v>32</v>
      </c>
      <c r="E9212">
        <v>3732</v>
      </c>
    </row>
    <row r="9213" spans="1:5" x14ac:dyDescent="0.4">
      <c r="A9213" t="s">
        <v>1015</v>
      </c>
      <c r="B9213" t="s">
        <v>1016</v>
      </c>
      <c r="C9213">
        <f>INDEX(Categories!C:C,MATCH(D9213,Categories!D:D,0))</f>
        <v>8</v>
      </c>
      <c r="D9213" s="88" t="s">
        <v>36</v>
      </c>
      <c r="E9213">
        <v>0</v>
      </c>
    </row>
    <row r="9214" spans="1:5" x14ac:dyDescent="0.4">
      <c r="A9214" t="s">
        <v>1015</v>
      </c>
      <c r="B9214" t="s">
        <v>1016</v>
      </c>
      <c r="C9214">
        <f>INDEX(Categories!C:C,MATCH(D9214,Categories!D:D,0))</f>
        <v>9</v>
      </c>
      <c r="D9214" s="88" t="s">
        <v>37</v>
      </c>
      <c r="E9214">
        <v>0</v>
      </c>
    </row>
    <row r="9215" spans="1:5" x14ac:dyDescent="0.4">
      <c r="A9215" t="s">
        <v>1015</v>
      </c>
      <c r="B9215" t="s">
        <v>1016</v>
      </c>
      <c r="C9215">
        <f>INDEX(Categories!C:C,MATCH(D9215,Categories!D:D,0))</f>
        <v>11</v>
      </c>
      <c r="D9215" s="88" t="s">
        <v>601</v>
      </c>
      <c r="E9215">
        <v>0</v>
      </c>
    </row>
    <row r="9216" spans="1:5" x14ac:dyDescent="0.4">
      <c r="A9216" t="s">
        <v>1015</v>
      </c>
      <c r="B9216" t="s">
        <v>1016</v>
      </c>
      <c r="C9216">
        <f>INDEX(Categories!C:C,MATCH(D9216,Categories!D:D,0))</f>
        <v>12</v>
      </c>
      <c r="D9216" s="88" t="s">
        <v>602</v>
      </c>
      <c r="E9216">
        <v>0</v>
      </c>
    </row>
    <row r="9217" spans="1:5" x14ac:dyDescent="0.4">
      <c r="A9217" t="s">
        <v>1015</v>
      </c>
      <c r="B9217" t="s">
        <v>1016</v>
      </c>
      <c r="C9217">
        <f>INDEX(Categories!C:C,MATCH(D9217,Categories!D:D,0))</f>
        <v>13</v>
      </c>
      <c r="D9217" s="88" t="s">
        <v>604</v>
      </c>
      <c r="E9217">
        <v>31704</v>
      </c>
    </row>
    <row r="9218" spans="1:5" x14ac:dyDescent="0.4">
      <c r="A9218" t="s">
        <v>1015</v>
      </c>
      <c r="B9218" t="s">
        <v>1016</v>
      </c>
      <c r="C9218">
        <f>INDEX(Categories!C:C,MATCH(D9218,Categories!D:D,0))</f>
        <v>14</v>
      </c>
      <c r="D9218" s="88" t="s">
        <v>41</v>
      </c>
      <c r="E9218">
        <v>0</v>
      </c>
    </row>
    <row r="9219" spans="1:5" x14ac:dyDescent="0.4">
      <c r="A9219" t="s">
        <v>1015</v>
      </c>
      <c r="B9219" t="s">
        <v>1016</v>
      </c>
      <c r="C9219">
        <f>INDEX(Categories!C:C,MATCH(D9219,Categories!D:D,0))</f>
        <v>19</v>
      </c>
      <c r="D9219" s="88" t="s">
        <v>48</v>
      </c>
      <c r="E9219">
        <v>0</v>
      </c>
    </row>
    <row r="9220" spans="1:5" x14ac:dyDescent="0.4">
      <c r="A9220" t="s">
        <v>1015</v>
      </c>
      <c r="B9220" t="s">
        <v>1016</v>
      </c>
      <c r="C9220">
        <f>INDEX(Categories!C:C,MATCH(D9220,Categories!D:D,0))</f>
        <v>26</v>
      </c>
      <c r="D9220" s="88" t="s">
        <v>57</v>
      </c>
      <c r="E9220">
        <v>428</v>
      </c>
    </row>
    <row r="9221" spans="1:5" x14ac:dyDescent="0.4">
      <c r="A9221" t="s">
        <v>1015</v>
      </c>
      <c r="B9221" t="s">
        <v>1016</v>
      </c>
      <c r="C9221">
        <f>INDEX(Categories!C:C,MATCH(D9221,Categories!D:D,0))</f>
        <v>27</v>
      </c>
      <c r="D9221" s="88" t="s">
        <v>58</v>
      </c>
      <c r="E9221">
        <v>0</v>
      </c>
    </row>
    <row r="9222" spans="1:5" x14ac:dyDescent="0.4">
      <c r="A9222" t="s">
        <v>1015</v>
      </c>
      <c r="B9222" t="s">
        <v>1016</v>
      </c>
      <c r="C9222">
        <f>INDEX(Categories!C:C,MATCH(D9222,Categories!D:D,0))</f>
        <v>28</v>
      </c>
      <c r="D9222" s="88" t="s">
        <v>59</v>
      </c>
      <c r="E9222">
        <v>0</v>
      </c>
    </row>
    <row r="9223" spans="1:5" x14ac:dyDescent="0.4">
      <c r="A9223" t="s">
        <v>1015</v>
      </c>
      <c r="B9223" t="s">
        <v>1016</v>
      </c>
      <c r="C9223">
        <f>INDEX(Categories!C:C,MATCH(D9223,Categories!D:D,0))</f>
        <v>29</v>
      </c>
      <c r="D9223" s="88" t="s">
        <v>92</v>
      </c>
      <c r="E9223">
        <v>0</v>
      </c>
    </row>
    <row r="9224" spans="1:5" x14ac:dyDescent="0.4">
      <c r="A9224" t="s">
        <v>531</v>
      </c>
      <c r="B9224" t="s">
        <v>530</v>
      </c>
      <c r="C9224">
        <f>INDEX(Categories!C:C,MATCH(D9224,Categories!D:D,0))</f>
        <v>1</v>
      </c>
      <c r="D9224" s="88" t="s">
        <v>595</v>
      </c>
      <c r="E9224">
        <v>26791</v>
      </c>
    </row>
    <row r="9225" spans="1:5" x14ac:dyDescent="0.4">
      <c r="A9225" t="s">
        <v>531</v>
      </c>
      <c r="B9225" t="s">
        <v>530</v>
      </c>
      <c r="C9225">
        <f>INDEX(Categories!C:C,MATCH(D9225,Categories!D:D,0))</f>
        <v>2</v>
      </c>
      <c r="D9225" s="88" t="s">
        <v>597</v>
      </c>
      <c r="E9225">
        <v>0</v>
      </c>
    </row>
    <row r="9226" spans="1:5" x14ac:dyDescent="0.4">
      <c r="A9226" t="s">
        <v>531</v>
      </c>
      <c r="B9226" t="s">
        <v>530</v>
      </c>
      <c r="C9226">
        <f>INDEX(Categories!C:C,MATCH(D9226,Categories!D:D,0))</f>
        <v>3</v>
      </c>
      <c r="D9226" s="88" t="s">
        <v>30</v>
      </c>
      <c r="E9226">
        <v>0</v>
      </c>
    </row>
    <row r="9227" spans="1:5" x14ac:dyDescent="0.4">
      <c r="A9227" t="s">
        <v>531</v>
      </c>
      <c r="B9227" t="s">
        <v>530</v>
      </c>
      <c r="C9227">
        <f>INDEX(Categories!C:C,MATCH(D9227,Categories!D:D,0))</f>
        <v>4</v>
      </c>
      <c r="D9227" s="88" t="s">
        <v>31</v>
      </c>
      <c r="E9227">
        <v>0</v>
      </c>
    </row>
    <row r="9228" spans="1:5" x14ac:dyDescent="0.4">
      <c r="A9228" t="s">
        <v>531</v>
      </c>
      <c r="B9228" t="s">
        <v>530</v>
      </c>
      <c r="C9228">
        <f>INDEX(Categories!C:C,MATCH(D9228,Categories!D:D,0))</f>
        <v>6</v>
      </c>
      <c r="D9228" s="88" t="s">
        <v>34</v>
      </c>
      <c r="E9228">
        <v>0</v>
      </c>
    </row>
    <row r="9229" spans="1:5" x14ac:dyDescent="0.4">
      <c r="A9229" t="s">
        <v>531</v>
      </c>
      <c r="B9229" t="s">
        <v>530</v>
      </c>
      <c r="C9229">
        <f>INDEX(Categories!C:C,MATCH(D9229,Categories!D:D,0))</f>
        <v>7</v>
      </c>
      <c r="D9229" s="88" t="s">
        <v>35</v>
      </c>
      <c r="E9229">
        <v>750</v>
      </c>
    </row>
    <row r="9230" spans="1:5" x14ac:dyDescent="0.4">
      <c r="A9230" t="s">
        <v>531</v>
      </c>
      <c r="B9230" t="s">
        <v>530</v>
      </c>
      <c r="C9230">
        <f>INDEX(Categories!C:C,MATCH(D9230,Categories!D:D,0))</f>
        <v>10</v>
      </c>
      <c r="D9230" s="88" t="s">
        <v>38</v>
      </c>
      <c r="E9230">
        <v>0</v>
      </c>
    </row>
    <row r="9231" spans="1:5" x14ac:dyDescent="0.4">
      <c r="A9231" t="s">
        <v>531</v>
      </c>
      <c r="B9231" t="s">
        <v>530</v>
      </c>
      <c r="C9231">
        <f>INDEX(Categories!C:C,MATCH(D9231,Categories!D:D,0))</f>
        <v>15</v>
      </c>
      <c r="D9231" s="88" t="s">
        <v>42</v>
      </c>
      <c r="E9231">
        <v>0</v>
      </c>
    </row>
    <row r="9232" spans="1:5" x14ac:dyDescent="0.4">
      <c r="A9232" t="s">
        <v>531</v>
      </c>
      <c r="B9232" t="s">
        <v>530</v>
      </c>
      <c r="C9232">
        <f>INDEX(Categories!C:C,MATCH(D9232,Categories!D:D,0))</f>
        <v>16</v>
      </c>
      <c r="D9232" s="88" t="s">
        <v>45</v>
      </c>
      <c r="E9232">
        <v>0</v>
      </c>
    </row>
    <row r="9233" spans="1:5" x14ac:dyDescent="0.4">
      <c r="A9233" t="s">
        <v>531</v>
      </c>
      <c r="B9233" t="s">
        <v>530</v>
      </c>
      <c r="C9233">
        <f>INDEX(Categories!C:C,MATCH(D9233,Categories!D:D,0))</f>
        <v>17</v>
      </c>
      <c r="D9233" s="88" t="s">
        <v>46</v>
      </c>
      <c r="E9233">
        <v>0</v>
      </c>
    </row>
    <row r="9234" spans="1:5" x14ac:dyDescent="0.4">
      <c r="A9234" t="s">
        <v>531</v>
      </c>
      <c r="B9234" t="s">
        <v>530</v>
      </c>
      <c r="C9234">
        <f>INDEX(Categories!C:C,MATCH(D9234,Categories!D:D,0))</f>
        <v>18</v>
      </c>
      <c r="D9234" s="88" t="s">
        <v>47</v>
      </c>
      <c r="E9234">
        <v>0</v>
      </c>
    </row>
    <row r="9235" spans="1:5" x14ac:dyDescent="0.4">
      <c r="A9235" t="s">
        <v>531</v>
      </c>
      <c r="B9235" t="s">
        <v>530</v>
      </c>
      <c r="C9235">
        <f>INDEX(Categories!C:C,MATCH(D9235,Categories!D:D,0))</f>
        <v>20</v>
      </c>
      <c r="D9235" s="88" t="s">
        <v>49</v>
      </c>
      <c r="E9235">
        <v>0</v>
      </c>
    </row>
    <row r="9236" spans="1:5" x14ac:dyDescent="0.4">
      <c r="A9236" t="s">
        <v>531</v>
      </c>
      <c r="B9236" t="s">
        <v>530</v>
      </c>
      <c r="C9236">
        <f>INDEX(Categories!C:C,MATCH(D9236,Categories!D:D,0))</f>
        <v>21</v>
      </c>
      <c r="D9236" s="88" t="s">
        <v>50</v>
      </c>
      <c r="E9236">
        <v>0</v>
      </c>
    </row>
    <row r="9237" spans="1:5" x14ac:dyDescent="0.4">
      <c r="A9237" t="s">
        <v>531</v>
      </c>
      <c r="B9237" t="s">
        <v>530</v>
      </c>
      <c r="C9237">
        <f>INDEX(Categories!C:C,MATCH(D9237,Categories!D:D,0))</f>
        <v>22</v>
      </c>
      <c r="D9237" s="88" t="s">
        <v>51</v>
      </c>
      <c r="E9237">
        <v>900</v>
      </c>
    </row>
    <row r="9238" spans="1:5" x14ac:dyDescent="0.4">
      <c r="A9238" t="s">
        <v>531</v>
      </c>
      <c r="B9238" t="s">
        <v>530</v>
      </c>
      <c r="C9238">
        <f>INDEX(Categories!C:C,MATCH(D9238,Categories!D:D,0))</f>
        <v>23</v>
      </c>
      <c r="D9238" s="88" t="s">
        <v>52</v>
      </c>
      <c r="E9238">
        <v>0</v>
      </c>
    </row>
    <row r="9239" spans="1:5" x14ac:dyDescent="0.4">
      <c r="A9239" t="s">
        <v>531</v>
      </c>
      <c r="B9239" t="s">
        <v>530</v>
      </c>
      <c r="C9239">
        <f>INDEX(Categories!C:C,MATCH(D9239,Categories!D:D,0))</f>
        <v>24</v>
      </c>
      <c r="D9239" s="88" t="s">
        <v>53</v>
      </c>
      <c r="E9239">
        <v>0</v>
      </c>
    </row>
    <row r="9240" spans="1:5" x14ac:dyDescent="0.4">
      <c r="A9240" t="s">
        <v>531</v>
      </c>
      <c r="B9240" t="s">
        <v>530</v>
      </c>
      <c r="C9240">
        <f>INDEX(Categories!C:C,MATCH(D9240,Categories!D:D,0))</f>
        <v>25</v>
      </c>
      <c r="D9240" s="88" t="s">
        <v>56</v>
      </c>
      <c r="E9240">
        <v>0</v>
      </c>
    </row>
    <row r="9241" spans="1:5" x14ac:dyDescent="0.4">
      <c r="A9241" t="s">
        <v>531</v>
      </c>
      <c r="B9241" t="s">
        <v>530</v>
      </c>
      <c r="C9241">
        <f>INDEX(Categories!C:C,MATCH(D9241,Categories!D:D,0))</f>
        <v>5</v>
      </c>
      <c r="D9241" s="88" t="s">
        <v>32</v>
      </c>
      <c r="E9241">
        <v>60</v>
      </c>
    </row>
    <row r="9242" spans="1:5" x14ac:dyDescent="0.4">
      <c r="A9242" t="s">
        <v>531</v>
      </c>
      <c r="B9242" t="s">
        <v>530</v>
      </c>
      <c r="C9242">
        <f>INDEX(Categories!C:C,MATCH(D9242,Categories!D:D,0))</f>
        <v>8</v>
      </c>
      <c r="D9242" s="88" t="s">
        <v>36</v>
      </c>
      <c r="E9242">
        <v>0</v>
      </c>
    </row>
    <row r="9243" spans="1:5" x14ac:dyDescent="0.4">
      <c r="A9243" t="s">
        <v>531</v>
      </c>
      <c r="B9243" t="s">
        <v>530</v>
      </c>
      <c r="C9243">
        <f>INDEX(Categories!C:C,MATCH(D9243,Categories!D:D,0))</f>
        <v>9</v>
      </c>
      <c r="D9243" s="88" t="s">
        <v>37</v>
      </c>
      <c r="E9243">
        <v>0</v>
      </c>
    </row>
    <row r="9244" spans="1:5" x14ac:dyDescent="0.4">
      <c r="A9244" t="s">
        <v>531</v>
      </c>
      <c r="B9244" t="s">
        <v>530</v>
      </c>
      <c r="C9244">
        <f>INDEX(Categories!C:C,MATCH(D9244,Categories!D:D,0))</f>
        <v>11</v>
      </c>
      <c r="D9244" s="88" t="s">
        <v>601</v>
      </c>
      <c r="E9244">
        <v>0</v>
      </c>
    </row>
    <row r="9245" spans="1:5" x14ac:dyDescent="0.4">
      <c r="A9245" t="s">
        <v>531</v>
      </c>
      <c r="B9245" t="s">
        <v>530</v>
      </c>
      <c r="C9245">
        <f>INDEX(Categories!C:C,MATCH(D9245,Categories!D:D,0))</f>
        <v>12</v>
      </c>
      <c r="D9245" s="88" t="s">
        <v>602</v>
      </c>
      <c r="E9245">
        <v>0</v>
      </c>
    </row>
    <row r="9246" spans="1:5" x14ac:dyDescent="0.4">
      <c r="A9246" t="s">
        <v>531</v>
      </c>
      <c r="B9246" t="s">
        <v>530</v>
      </c>
      <c r="C9246">
        <f>INDEX(Categories!C:C,MATCH(D9246,Categories!D:D,0))</f>
        <v>13</v>
      </c>
      <c r="D9246" s="88" t="s">
        <v>604</v>
      </c>
      <c r="E9246">
        <v>0</v>
      </c>
    </row>
    <row r="9247" spans="1:5" x14ac:dyDescent="0.4">
      <c r="A9247" t="s">
        <v>531</v>
      </c>
      <c r="B9247" t="s">
        <v>530</v>
      </c>
      <c r="C9247">
        <f>INDEX(Categories!C:C,MATCH(D9247,Categories!D:D,0))</f>
        <v>14</v>
      </c>
      <c r="D9247" s="88" t="s">
        <v>41</v>
      </c>
      <c r="E9247">
        <v>0</v>
      </c>
    </row>
    <row r="9248" spans="1:5" x14ac:dyDescent="0.4">
      <c r="A9248" t="s">
        <v>531</v>
      </c>
      <c r="B9248" t="s">
        <v>530</v>
      </c>
      <c r="C9248">
        <f>INDEX(Categories!C:C,MATCH(D9248,Categories!D:D,0))</f>
        <v>19</v>
      </c>
      <c r="D9248" s="88" t="s">
        <v>48</v>
      </c>
      <c r="E9248">
        <v>0</v>
      </c>
    </row>
    <row r="9249" spans="1:5" x14ac:dyDescent="0.4">
      <c r="A9249" t="s">
        <v>531</v>
      </c>
      <c r="B9249" t="s">
        <v>530</v>
      </c>
      <c r="C9249">
        <f>INDEX(Categories!C:C,MATCH(D9249,Categories!D:D,0))</f>
        <v>26</v>
      </c>
      <c r="D9249" s="88" t="s">
        <v>57</v>
      </c>
      <c r="E9249">
        <v>0</v>
      </c>
    </row>
    <row r="9250" spans="1:5" x14ac:dyDescent="0.4">
      <c r="A9250" t="s">
        <v>531</v>
      </c>
      <c r="B9250" t="s">
        <v>530</v>
      </c>
      <c r="C9250">
        <f>INDEX(Categories!C:C,MATCH(D9250,Categories!D:D,0))</f>
        <v>27</v>
      </c>
      <c r="D9250" s="88" t="s">
        <v>58</v>
      </c>
      <c r="E9250">
        <v>0</v>
      </c>
    </row>
    <row r="9251" spans="1:5" x14ac:dyDescent="0.4">
      <c r="A9251" t="s">
        <v>531</v>
      </c>
      <c r="B9251" t="s">
        <v>530</v>
      </c>
      <c r="C9251">
        <f>INDEX(Categories!C:C,MATCH(D9251,Categories!D:D,0))</f>
        <v>28</v>
      </c>
      <c r="D9251" s="88" t="s">
        <v>59</v>
      </c>
      <c r="E9251">
        <v>0</v>
      </c>
    </row>
    <row r="9252" spans="1:5" x14ac:dyDescent="0.4">
      <c r="A9252" t="s">
        <v>531</v>
      </c>
      <c r="B9252" t="s">
        <v>530</v>
      </c>
      <c r="C9252">
        <f>INDEX(Categories!C:C,MATCH(D9252,Categories!D:D,0))</f>
        <v>29</v>
      </c>
      <c r="D9252" s="88" t="s">
        <v>92</v>
      </c>
      <c r="E9252">
        <v>24835</v>
      </c>
    </row>
    <row r="9253" spans="1:5" x14ac:dyDescent="0.4">
      <c r="A9253" t="s">
        <v>536</v>
      </c>
      <c r="B9253" t="s">
        <v>535</v>
      </c>
      <c r="C9253">
        <f>INDEX(Categories!C:C,MATCH(D9253,Categories!D:D,0))</f>
        <v>1</v>
      </c>
      <c r="D9253" s="88" t="s">
        <v>595</v>
      </c>
      <c r="E9253">
        <v>2492</v>
      </c>
    </row>
    <row r="9254" spans="1:5" x14ac:dyDescent="0.4">
      <c r="A9254" t="s">
        <v>536</v>
      </c>
      <c r="B9254" t="s">
        <v>535</v>
      </c>
      <c r="C9254">
        <f>INDEX(Categories!C:C,MATCH(D9254,Categories!D:D,0))</f>
        <v>2</v>
      </c>
      <c r="D9254" s="88" t="s">
        <v>597</v>
      </c>
      <c r="E9254">
        <v>0</v>
      </c>
    </row>
    <row r="9255" spans="1:5" x14ac:dyDescent="0.4">
      <c r="A9255" t="s">
        <v>536</v>
      </c>
      <c r="B9255" t="s">
        <v>535</v>
      </c>
      <c r="C9255">
        <f>INDEX(Categories!C:C,MATCH(D9255,Categories!D:D,0))</f>
        <v>3</v>
      </c>
      <c r="D9255" s="88" t="s">
        <v>30</v>
      </c>
      <c r="E9255">
        <v>0</v>
      </c>
    </row>
    <row r="9256" spans="1:5" x14ac:dyDescent="0.4">
      <c r="A9256" t="s">
        <v>536</v>
      </c>
      <c r="B9256" t="s">
        <v>535</v>
      </c>
      <c r="C9256">
        <f>INDEX(Categories!C:C,MATCH(D9256,Categories!D:D,0))</f>
        <v>4</v>
      </c>
      <c r="D9256" s="88" t="s">
        <v>31</v>
      </c>
      <c r="E9256">
        <v>0</v>
      </c>
    </row>
    <row r="9257" spans="1:5" x14ac:dyDescent="0.4">
      <c r="A9257" t="s">
        <v>536</v>
      </c>
      <c r="B9257" t="s">
        <v>535</v>
      </c>
      <c r="C9257">
        <f>INDEX(Categories!C:C,MATCH(D9257,Categories!D:D,0))</f>
        <v>6</v>
      </c>
      <c r="D9257" s="88" t="s">
        <v>34</v>
      </c>
      <c r="E9257">
        <v>0</v>
      </c>
    </row>
    <row r="9258" spans="1:5" x14ac:dyDescent="0.4">
      <c r="A9258" t="s">
        <v>536</v>
      </c>
      <c r="B9258" t="s">
        <v>535</v>
      </c>
      <c r="C9258">
        <f>INDEX(Categories!C:C,MATCH(D9258,Categories!D:D,0))</f>
        <v>7</v>
      </c>
      <c r="D9258" s="88" t="s">
        <v>35</v>
      </c>
      <c r="E9258">
        <v>9016</v>
      </c>
    </row>
    <row r="9259" spans="1:5" x14ac:dyDescent="0.4">
      <c r="A9259" t="s">
        <v>536</v>
      </c>
      <c r="B9259" t="s">
        <v>535</v>
      </c>
      <c r="C9259">
        <f>INDEX(Categories!C:C,MATCH(D9259,Categories!D:D,0))</f>
        <v>10</v>
      </c>
      <c r="D9259" s="88" t="s">
        <v>38</v>
      </c>
      <c r="E9259">
        <v>4754</v>
      </c>
    </row>
    <row r="9260" spans="1:5" x14ac:dyDescent="0.4">
      <c r="A9260" t="s">
        <v>536</v>
      </c>
      <c r="B9260" t="s">
        <v>535</v>
      </c>
      <c r="C9260">
        <f>INDEX(Categories!C:C,MATCH(D9260,Categories!D:D,0))</f>
        <v>15</v>
      </c>
      <c r="D9260" s="88" t="s">
        <v>42</v>
      </c>
      <c r="E9260">
        <v>0</v>
      </c>
    </row>
    <row r="9261" spans="1:5" x14ac:dyDescent="0.4">
      <c r="A9261" t="s">
        <v>536</v>
      </c>
      <c r="B9261" t="s">
        <v>535</v>
      </c>
      <c r="C9261">
        <f>INDEX(Categories!C:C,MATCH(D9261,Categories!D:D,0))</f>
        <v>16</v>
      </c>
      <c r="D9261" s="88" t="s">
        <v>45</v>
      </c>
      <c r="E9261">
        <v>4043</v>
      </c>
    </row>
    <row r="9262" spans="1:5" x14ac:dyDescent="0.4">
      <c r="A9262" t="s">
        <v>536</v>
      </c>
      <c r="B9262" t="s">
        <v>535</v>
      </c>
      <c r="C9262">
        <f>INDEX(Categories!C:C,MATCH(D9262,Categories!D:D,0))</f>
        <v>17</v>
      </c>
      <c r="D9262" s="88" t="s">
        <v>46</v>
      </c>
      <c r="E9262">
        <v>0</v>
      </c>
    </row>
    <row r="9263" spans="1:5" x14ac:dyDescent="0.4">
      <c r="A9263" t="s">
        <v>536</v>
      </c>
      <c r="B9263" t="s">
        <v>535</v>
      </c>
      <c r="C9263">
        <f>INDEX(Categories!C:C,MATCH(D9263,Categories!D:D,0))</f>
        <v>18</v>
      </c>
      <c r="D9263" s="88" t="s">
        <v>47</v>
      </c>
      <c r="E9263">
        <v>0</v>
      </c>
    </row>
    <row r="9264" spans="1:5" x14ac:dyDescent="0.4">
      <c r="A9264" t="s">
        <v>536</v>
      </c>
      <c r="B9264" t="s">
        <v>535</v>
      </c>
      <c r="C9264">
        <f>INDEX(Categories!C:C,MATCH(D9264,Categories!D:D,0))</f>
        <v>20</v>
      </c>
      <c r="D9264" s="88" t="s">
        <v>49</v>
      </c>
      <c r="E9264">
        <v>0</v>
      </c>
    </row>
    <row r="9265" spans="1:5" x14ac:dyDescent="0.4">
      <c r="A9265" t="s">
        <v>536</v>
      </c>
      <c r="B9265" t="s">
        <v>535</v>
      </c>
      <c r="C9265">
        <f>INDEX(Categories!C:C,MATCH(D9265,Categories!D:D,0))</f>
        <v>21</v>
      </c>
      <c r="D9265" s="88" t="s">
        <v>50</v>
      </c>
      <c r="E9265">
        <v>0</v>
      </c>
    </row>
    <row r="9266" spans="1:5" x14ac:dyDescent="0.4">
      <c r="A9266" t="s">
        <v>536</v>
      </c>
      <c r="B9266" t="s">
        <v>535</v>
      </c>
      <c r="C9266">
        <f>INDEX(Categories!C:C,MATCH(D9266,Categories!D:D,0))</f>
        <v>22</v>
      </c>
      <c r="D9266" s="88" t="s">
        <v>51</v>
      </c>
      <c r="E9266">
        <v>6287</v>
      </c>
    </row>
    <row r="9267" spans="1:5" x14ac:dyDescent="0.4">
      <c r="A9267" t="s">
        <v>536</v>
      </c>
      <c r="B9267" t="s">
        <v>535</v>
      </c>
      <c r="C9267">
        <f>INDEX(Categories!C:C,MATCH(D9267,Categories!D:D,0))</f>
        <v>23</v>
      </c>
      <c r="D9267" s="88" t="s">
        <v>52</v>
      </c>
      <c r="E9267">
        <v>0</v>
      </c>
    </row>
    <row r="9268" spans="1:5" x14ac:dyDescent="0.4">
      <c r="A9268" t="s">
        <v>536</v>
      </c>
      <c r="B9268" t="s">
        <v>535</v>
      </c>
      <c r="C9268">
        <f>INDEX(Categories!C:C,MATCH(D9268,Categories!D:D,0))</f>
        <v>24</v>
      </c>
      <c r="D9268" s="88" t="s">
        <v>53</v>
      </c>
      <c r="E9268">
        <v>0</v>
      </c>
    </row>
    <row r="9269" spans="1:5" x14ac:dyDescent="0.4">
      <c r="A9269" t="s">
        <v>536</v>
      </c>
      <c r="B9269" t="s">
        <v>535</v>
      </c>
      <c r="C9269">
        <f>INDEX(Categories!C:C,MATCH(D9269,Categories!D:D,0))</f>
        <v>25</v>
      </c>
      <c r="D9269" s="88" t="s">
        <v>56</v>
      </c>
      <c r="E9269">
        <v>0</v>
      </c>
    </row>
    <row r="9270" spans="1:5" x14ac:dyDescent="0.4">
      <c r="A9270" t="s">
        <v>536</v>
      </c>
      <c r="B9270" t="s">
        <v>535</v>
      </c>
      <c r="C9270">
        <f>INDEX(Categories!C:C,MATCH(D9270,Categories!D:D,0))</f>
        <v>5</v>
      </c>
      <c r="D9270" s="88" t="s">
        <v>32</v>
      </c>
      <c r="E9270">
        <v>36570</v>
      </c>
    </row>
    <row r="9271" spans="1:5" x14ac:dyDescent="0.4">
      <c r="A9271" t="s">
        <v>536</v>
      </c>
      <c r="B9271" t="s">
        <v>535</v>
      </c>
      <c r="C9271">
        <f>INDEX(Categories!C:C,MATCH(D9271,Categories!D:D,0))</f>
        <v>8</v>
      </c>
      <c r="D9271" s="88" t="s">
        <v>36</v>
      </c>
      <c r="E9271">
        <v>0</v>
      </c>
    </row>
    <row r="9272" spans="1:5" x14ac:dyDescent="0.4">
      <c r="A9272" t="s">
        <v>536</v>
      </c>
      <c r="B9272" t="s">
        <v>535</v>
      </c>
      <c r="C9272">
        <f>INDEX(Categories!C:C,MATCH(D9272,Categories!D:D,0))</f>
        <v>9</v>
      </c>
      <c r="D9272" s="88" t="s">
        <v>37</v>
      </c>
      <c r="E9272">
        <v>0</v>
      </c>
    </row>
    <row r="9273" spans="1:5" x14ac:dyDescent="0.4">
      <c r="A9273" t="s">
        <v>536</v>
      </c>
      <c r="B9273" t="s">
        <v>535</v>
      </c>
      <c r="C9273">
        <f>INDEX(Categories!C:C,MATCH(D9273,Categories!D:D,0))</f>
        <v>11</v>
      </c>
      <c r="D9273" s="88" t="s">
        <v>601</v>
      </c>
      <c r="E9273">
        <v>0</v>
      </c>
    </row>
    <row r="9274" spans="1:5" x14ac:dyDescent="0.4">
      <c r="A9274" t="s">
        <v>536</v>
      </c>
      <c r="B9274" t="s">
        <v>535</v>
      </c>
      <c r="C9274">
        <f>INDEX(Categories!C:C,MATCH(D9274,Categories!D:D,0))</f>
        <v>12</v>
      </c>
      <c r="D9274" s="88" t="s">
        <v>602</v>
      </c>
      <c r="E9274">
        <v>0</v>
      </c>
    </row>
    <row r="9275" spans="1:5" x14ac:dyDescent="0.4">
      <c r="A9275" t="s">
        <v>536</v>
      </c>
      <c r="B9275" t="s">
        <v>535</v>
      </c>
      <c r="C9275">
        <f>INDEX(Categories!C:C,MATCH(D9275,Categories!D:D,0))</f>
        <v>13</v>
      </c>
      <c r="D9275" s="88" t="s">
        <v>604</v>
      </c>
      <c r="E9275">
        <v>0</v>
      </c>
    </row>
    <row r="9276" spans="1:5" x14ac:dyDescent="0.4">
      <c r="A9276" t="s">
        <v>536</v>
      </c>
      <c r="B9276" t="s">
        <v>535</v>
      </c>
      <c r="C9276">
        <f>INDEX(Categories!C:C,MATCH(D9276,Categories!D:D,0))</f>
        <v>14</v>
      </c>
      <c r="D9276" s="88" t="s">
        <v>41</v>
      </c>
      <c r="E9276">
        <v>0</v>
      </c>
    </row>
    <row r="9277" spans="1:5" x14ac:dyDescent="0.4">
      <c r="A9277" t="s">
        <v>536</v>
      </c>
      <c r="B9277" t="s">
        <v>535</v>
      </c>
      <c r="C9277">
        <f>INDEX(Categories!C:C,MATCH(D9277,Categories!D:D,0))</f>
        <v>19</v>
      </c>
      <c r="D9277" s="88" t="s">
        <v>48</v>
      </c>
      <c r="E9277">
        <v>0</v>
      </c>
    </row>
    <row r="9278" spans="1:5" x14ac:dyDescent="0.4">
      <c r="A9278" t="s">
        <v>536</v>
      </c>
      <c r="B9278" t="s">
        <v>535</v>
      </c>
      <c r="C9278">
        <f>INDEX(Categories!C:C,MATCH(D9278,Categories!D:D,0))</f>
        <v>26</v>
      </c>
      <c r="D9278" s="88" t="s">
        <v>57</v>
      </c>
      <c r="E9278">
        <v>0</v>
      </c>
    </row>
    <row r="9279" spans="1:5" x14ac:dyDescent="0.4">
      <c r="A9279" t="s">
        <v>536</v>
      </c>
      <c r="B9279" t="s">
        <v>535</v>
      </c>
      <c r="C9279">
        <f>INDEX(Categories!C:C,MATCH(D9279,Categories!D:D,0))</f>
        <v>27</v>
      </c>
      <c r="D9279" s="88" t="s">
        <v>58</v>
      </c>
      <c r="E9279">
        <v>0</v>
      </c>
    </row>
    <row r="9280" spans="1:5" x14ac:dyDescent="0.4">
      <c r="A9280" t="s">
        <v>536</v>
      </c>
      <c r="B9280" t="s">
        <v>535</v>
      </c>
      <c r="C9280">
        <f>INDEX(Categories!C:C,MATCH(D9280,Categories!D:D,0))</f>
        <v>28</v>
      </c>
      <c r="D9280" s="88" t="s">
        <v>59</v>
      </c>
      <c r="E9280">
        <v>0</v>
      </c>
    </row>
    <row r="9281" spans="1:5" x14ac:dyDescent="0.4">
      <c r="A9281" t="s">
        <v>536</v>
      </c>
      <c r="B9281" t="s">
        <v>535</v>
      </c>
      <c r="C9281">
        <f>INDEX(Categories!C:C,MATCH(D9281,Categories!D:D,0))</f>
        <v>29</v>
      </c>
      <c r="D9281" s="88" t="s">
        <v>92</v>
      </c>
      <c r="E9281">
        <v>422660</v>
      </c>
    </row>
    <row r="9282" spans="1:5" x14ac:dyDescent="0.4">
      <c r="A9282" t="s">
        <v>538</v>
      </c>
      <c r="B9282" t="s">
        <v>537</v>
      </c>
      <c r="C9282">
        <f>INDEX(Categories!C:C,MATCH(D9282,Categories!D:D,0))</f>
        <v>1</v>
      </c>
      <c r="D9282" s="88" t="s">
        <v>595</v>
      </c>
      <c r="E9282">
        <v>10400</v>
      </c>
    </row>
    <row r="9283" spans="1:5" x14ac:dyDescent="0.4">
      <c r="A9283" t="s">
        <v>538</v>
      </c>
      <c r="B9283" t="s">
        <v>537</v>
      </c>
      <c r="C9283">
        <f>INDEX(Categories!C:C,MATCH(D9283,Categories!D:D,0))</f>
        <v>2</v>
      </c>
      <c r="D9283" s="88" t="s">
        <v>597</v>
      </c>
      <c r="E9283">
        <v>0</v>
      </c>
    </row>
    <row r="9284" spans="1:5" x14ac:dyDescent="0.4">
      <c r="A9284" t="s">
        <v>538</v>
      </c>
      <c r="B9284" t="s">
        <v>537</v>
      </c>
      <c r="C9284">
        <f>INDEX(Categories!C:C,MATCH(D9284,Categories!D:D,0))</f>
        <v>3</v>
      </c>
      <c r="D9284" s="88" t="s">
        <v>30</v>
      </c>
      <c r="E9284">
        <v>0</v>
      </c>
    </row>
    <row r="9285" spans="1:5" x14ac:dyDescent="0.4">
      <c r="A9285" t="s">
        <v>538</v>
      </c>
      <c r="B9285" t="s">
        <v>537</v>
      </c>
      <c r="C9285">
        <f>INDEX(Categories!C:C,MATCH(D9285,Categories!D:D,0))</f>
        <v>4</v>
      </c>
      <c r="D9285" s="88" t="s">
        <v>31</v>
      </c>
      <c r="E9285">
        <v>17008</v>
      </c>
    </row>
    <row r="9286" spans="1:5" x14ac:dyDescent="0.4">
      <c r="A9286" t="s">
        <v>538</v>
      </c>
      <c r="B9286" t="s">
        <v>537</v>
      </c>
      <c r="C9286">
        <f>INDEX(Categories!C:C,MATCH(D9286,Categories!D:D,0))</f>
        <v>6</v>
      </c>
      <c r="D9286" s="88" t="s">
        <v>34</v>
      </c>
      <c r="E9286">
        <v>0</v>
      </c>
    </row>
    <row r="9287" spans="1:5" x14ac:dyDescent="0.4">
      <c r="A9287" t="s">
        <v>538</v>
      </c>
      <c r="B9287" t="s">
        <v>537</v>
      </c>
      <c r="C9287">
        <f>INDEX(Categories!C:C,MATCH(D9287,Categories!D:D,0))</f>
        <v>7</v>
      </c>
      <c r="D9287" s="88" t="s">
        <v>35</v>
      </c>
      <c r="E9287">
        <v>14220</v>
      </c>
    </row>
    <row r="9288" spans="1:5" x14ac:dyDescent="0.4">
      <c r="A9288" t="s">
        <v>538</v>
      </c>
      <c r="B9288" t="s">
        <v>537</v>
      </c>
      <c r="C9288">
        <f>INDEX(Categories!C:C,MATCH(D9288,Categories!D:D,0))</f>
        <v>10</v>
      </c>
      <c r="D9288" s="88" t="s">
        <v>38</v>
      </c>
      <c r="E9288">
        <v>6522</v>
      </c>
    </row>
    <row r="9289" spans="1:5" x14ac:dyDescent="0.4">
      <c r="A9289" t="s">
        <v>538</v>
      </c>
      <c r="B9289" t="s">
        <v>537</v>
      </c>
      <c r="C9289">
        <f>INDEX(Categories!C:C,MATCH(D9289,Categories!D:D,0))</f>
        <v>15</v>
      </c>
      <c r="D9289" s="88" t="s">
        <v>42</v>
      </c>
      <c r="E9289">
        <v>0</v>
      </c>
    </row>
    <row r="9290" spans="1:5" x14ac:dyDescent="0.4">
      <c r="A9290" t="s">
        <v>538</v>
      </c>
      <c r="B9290" t="s">
        <v>537</v>
      </c>
      <c r="C9290">
        <f>INDEX(Categories!C:C,MATCH(D9290,Categories!D:D,0))</f>
        <v>16</v>
      </c>
      <c r="D9290" s="88" t="s">
        <v>45</v>
      </c>
      <c r="E9290">
        <v>0</v>
      </c>
    </row>
    <row r="9291" spans="1:5" x14ac:dyDescent="0.4">
      <c r="A9291" t="s">
        <v>538</v>
      </c>
      <c r="B9291" t="s">
        <v>537</v>
      </c>
      <c r="C9291">
        <f>INDEX(Categories!C:C,MATCH(D9291,Categories!D:D,0))</f>
        <v>17</v>
      </c>
      <c r="D9291" s="88" t="s">
        <v>46</v>
      </c>
      <c r="E9291">
        <v>0</v>
      </c>
    </row>
    <row r="9292" spans="1:5" x14ac:dyDescent="0.4">
      <c r="A9292" t="s">
        <v>538</v>
      </c>
      <c r="B9292" t="s">
        <v>537</v>
      </c>
      <c r="C9292">
        <f>INDEX(Categories!C:C,MATCH(D9292,Categories!D:D,0))</f>
        <v>18</v>
      </c>
      <c r="D9292" s="88" t="s">
        <v>47</v>
      </c>
      <c r="E9292">
        <v>0</v>
      </c>
    </row>
    <row r="9293" spans="1:5" x14ac:dyDescent="0.4">
      <c r="A9293" t="s">
        <v>538</v>
      </c>
      <c r="B9293" t="s">
        <v>537</v>
      </c>
      <c r="C9293">
        <f>INDEX(Categories!C:C,MATCH(D9293,Categories!D:D,0))</f>
        <v>20</v>
      </c>
      <c r="D9293" s="88" t="s">
        <v>49</v>
      </c>
      <c r="E9293">
        <v>0</v>
      </c>
    </row>
    <row r="9294" spans="1:5" x14ac:dyDescent="0.4">
      <c r="A9294" t="s">
        <v>538</v>
      </c>
      <c r="B9294" t="s">
        <v>537</v>
      </c>
      <c r="C9294">
        <f>INDEX(Categories!C:C,MATCH(D9294,Categories!D:D,0))</f>
        <v>21</v>
      </c>
      <c r="D9294" s="88" t="s">
        <v>50</v>
      </c>
      <c r="E9294">
        <v>0</v>
      </c>
    </row>
    <row r="9295" spans="1:5" x14ac:dyDescent="0.4">
      <c r="A9295" t="s">
        <v>538</v>
      </c>
      <c r="B9295" t="s">
        <v>537</v>
      </c>
      <c r="C9295">
        <f>INDEX(Categories!C:C,MATCH(D9295,Categories!D:D,0))</f>
        <v>22</v>
      </c>
      <c r="D9295" s="88" t="s">
        <v>51</v>
      </c>
      <c r="E9295">
        <v>0</v>
      </c>
    </row>
    <row r="9296" spans="1:5" x14ac:dyDescent="0.4">
      <c r="A9296" t="s">
        <v>538</v>
      </c>
      <c r="B9296" t="s">
        <v>537</v>
      </c>
      <c r="C9296">
        <f>INDEX(Categories!C:C,MATCH(D9296,Categories!D:D,0))</f>
        <v>23</v>
      </c>
      <c r="D9296" s="88" t="s">
        <v>52</v>
      </c>
      <c r="E9296">
        <v>0</v>
      </c>
    </row>
    <row r="9297" spans="1:5" x14ac:dyDescent="0.4">
      <c r="A9297" t="s">
        <v>538</v>
      </c>
      <c r="B9297" t="s">
        <v>537</v>
      </c>
      <c r="C9297">
        <f>INDEX(Categories!C:C,MATCH(D9297,Categories!D:D,0))</f>
        <v>24</v>
      </c>
      <c r="D9297" s="88" t="s">
        <v>53</v>
      </c>
      <c r="E9297">
        <v>0</v>
      </c>
    </row>
    <row r="9298" spans="1:5" x14ac:dyDescent="0.4">
      <c r="A9298" t="s">
        <v>538</v>
      </c>
      <c r="B9298" t="s">
        <v>537</v>
      </c>
      <c r="C9298">
        <f>INDEX(Categories!C:C,MATCH(D9298,Categories!D:D,0))</f>
        <v>25</v>
      </c>
      <c r="D9298" s="88" t="s">
        <v>56</v>
      </c>
      <c r="E9298">
        <v>0</v>
      </c>
    </row>
    <row r="9299" spans="1:5" x14ac:dyDescent="0.4">
      <c r="A9299" t="s">
        <v>538</v>
      </c>
      <c r="B9299" t="s">
        <v>537</v>
      </c>
      <c r="C9299">
        <f>INDEX(Categories!C:C,MATCH(D9299,Categories!D:D,0))</f>
        <v>5</v>
      </c>
      <c r="D9299" s="88" t="s">
        <v>32</v>
      </c>
      <c r="E9299">
        <v>2508</v>
      </c>
    </row>
    <row r="9300" spans="1:5" x14ac:dyDescent="0.4">
      <c r="A9300" t="s">
        <v>538</v>
      </c>
      <c r="B9300" t="s">
        <v>537</v>
      </c>
      <c r="C9300">
        <f>INDEX(Categories!C:C,MATCH(D9300,Categories!D:D,0))</f>
        <v>8</v>
      </c>
      <c r="D9300" s="88" t="s">
        <v>36</v>
      </c>
      <c r="E9300">
        <v>0</v>
      </c>
    </row>
    <row r="9301" spans="1:5" x14ac:dyDescent="0.4">
      <c r="A9301" t="s">
        <v>538</v>
      </c>
      <c r="B9301" t="s">
        <v>537</v>
      </c>
      <c r="C9301">
        <f>INDEX(Categories!C:C,MATCH(D9301,Categories!D:D,0))</f>
        <v>9</v>
      </c>
      <c r="D9301" s="88" t="s">
        <v>37</v>
      </c>
      <c r="E9301">
        <v>0</v>
      </c>
    </row>
    <row r="9302" spans="1:5" x14ac:dyDescent="0.4">
      <c r="A9302" t="s">
        <v>538</v>
      </c>
      <c r="B9302" t="s">
        <v>537</v>
      </c>
      <c r="C9302">
        <f>INDEX(Categories!C:C,MATCH(D9302,Categories!D:D,0))</f>
        <v>11</v>
      </c>
      <c r="D9302" s="88" t="s">
        <v>601</v>
      </c>
      <c r="E9302">
        <v>19085</v>
      </c>
    </row>
    <row r="9303" spans="1:5" x14ac:dyDescent="0.4">
      <c r="A9303" t="s">
        <v>538</v>
      </c>
      <c r="B9303" t="s">
        <v>537</v>
      </c>
      <c r="C9303">
        <f>INDEX(Categories!C:C,MATCH(D9303,Categories!D:D,0))</f>
        <v>12</v>
      </c>
      <c r="D9303" s="88" t="s">
        <v>602</v>
      </c>
      <c r="E9303">
        <v>0</v>
      </c>
    </row>
    <row r="9304" spans="1:5" x14ac:dyDescent="0.4">
      <c r="A9304" t="s">
        <v>538</v>
      </c>
      <c r="B9304" t="s">
        <v>537</v>
      </c>
      <c r="C9304">
        <f>INDEX(Categories!C:C,MATCH(D9304,Categories!D:D,0))</f>
        <v>13</v>
      </c>
      <c r="D9304" s="88" t="s">
        <v>604</v>
      </c>
      <c r="E9304">
        <v>0</v>
      </c>
    </row>
    <row r="9305" spans="1:5" x14ac:dyDescent="0.4">
      <c r="A9305" t="s">
        <v>538</v>
      </c>
      <c r="B9305" t="s">
        <v>537</v>
      </c>
      <c r="C9305">
        <f>INDEX(Categories!C:C,MATCH(D9305,Categories!D:D,0))</f>
        <v>14</v>
      </c>
      <c r="D9305" s="88" t="s">
        <v>41</v>
      </c>
      <c r="E9305">
        <v>0</v>
      </c>
    </row>
    <row r="9306" spans="1:5" x14ac:dyDescent="0.4">
      <c r="A9306" t="s">
        <v>538</v>
      </c>
      <c r="B9306" t="s">
        <v>537</v>
      </c>
      <c r="C9306">
        <f>INDEX(Categories!C:C,MATCH(D9306,Categories!D:D,0))</f>
        <v>19</v>
      </c>
      <c r="D9306" s="88" t="s">
        <v>48</v>
      </c>
      <c r="E9306">
        <v>0</v>
      </c>
    </row>
    <row r="9307" spans="1:5" x14ac:dyDescent="0.4">
      <c r="A9307" t="s">
        <v>538</v>
      </c>
      <c r="B9307" t="s">
        <v>537</v>
      </c>
      <c r="C9307">
        <f>INDEX(Categories!C:C,MATCH(D9307,Categories!D:D,0))</f>
        <v>26</v>
      </c>
      <c r="D9307" s="88" t="s">
        <v>57</v>
      </c>
      <c r="E9307">
        <v>0</v>
      </c>
    </row>
    <row r="9308" spans="1:5" x14ac:dyDescent="0.4">
      <c r="A9308" t="s">
        <v>538</v>
      </c>
      <c r="B9308" t="s">
        <v>537</v>
      </c>
      <c r="C9308">
        <f>INDEX(Categories!C:C,MATCH(D9308,Categories!D:D,0))</f>
        <v>27</v>
      </c>
      <c r="D9308" s="88" t="s">
        <v>58</v>
      </c>
      <c r="E9308">
        <v>0</v>
      </c>
    </row>
    <row r="9309" spans="1:5" x14ac:dyDescent="0.4">
      <c r="A9309" t="s">
        <v>538</v>
      </c>
      <c r="B9309" t="s">
        <v>537</v>
      </c>
      <c r="C9309">
        <f>INDEX(Categories!C:C,MATCH(D9309,Categories!D:D,0))</f>
        <v>28</v>
      </c>
      <c r="D9309" s="88" t="s">
        <v>59</v>
      </c>
      <c r="E9309">
        <v>0</v>
      </c>
    </row>
    <row r="9310" spans="1:5" x14ac:dyDescent="0.4">
      <c r="A9310" t="s">
        <v>538</v>
      </c>
      <c r="B9310" t="s">
        <v>537</v>
      </c>
      <c r="C9310">
        <f>INDEX(Categories!C:C,MATCH(D9310,Categories!D:D,0))</f>
        <v>29</v>
      </c>
      <c r="D9310" s="88" t="s">
        <v>92</v>
      </c>
      <c r="E9310">
        <v>84678</v>
      </c>
    </row>
    <row r="9311" spans="1:5" x14ac:dyDescent="0.4">
      <c r="A9311" t="s">
        <v>1017</v>
      </c>
      <c r="B9311" t="s">
        <v>1018</v>
      </c>
      <c r="C9311">
        <f>INDEX(Categories!C:C,MATCH(D9311,Categories!D:D,0))</f>
        <v>1</v>
      </c>
      <c r="D9311" s="88" t="s">
        <v>595</v>
      </c>
      <c r="E9311">
        <v>0</v>
      </c>
    </row>
    <row r="9312" spans="1:5" x14ac:dyDescent="0.4">
      <c r="A9312" t="s">
        <v>1017</v>
      </c>
      <c r="B9312" t="s">
        <v>1018</v>
      </c>
      <c r="C9312">
        <f>INDEX(Categories!C:C,MATCH(D9312,Categories!D:D,0))</f>
        <v>2</v>
      </c>
      <c r="D9312" s="88" t="s">
        <v>597</v>
      </c>
      <c r="E9312">
        <v>0</v>
      </c>
    </row>
    <row r="9313" spans="1:5" x14ac:dyDescent="0.4">
      <c r="A9313" t="s">
        <v>1017</v>
      </c>
      <c r="B9313" t="s">
        <v>1018</v>
      </c>
      <c r="C9313">
        <f>INDEX(Categories!C:C,MATCH(D9313,Categories!D:D,0))</f>
        <v>3</v>
      </c>
      <c r="D9313" s="88" t="s">
        <v>30</v>
      </c>
      <c r="E9313">
        <v>0</v>
      </c>
    </row>
    <row r="9314" spans="1:5" x14ac:dyDescent="0.4">
      <c r="A9314" t="s">
        <v>1017</v>
      </c>
      <c r="B9314" t="s">
        <v>1018</v>
      </c>
      <c r="C9314">
        <f>INDEX(Categories!C:C,MATCH(D9314,Categories!D:D,0))</f>
        <v>4</v>
      </c>
      <c r="D9314" s="88" t="s">
        <v>31</v>
      </c>
      <c r="E9314">
        <v>0</v>
      </c>
    </row>
    <row r="9315" spans="1:5" x14ac:dyDescent="0.4">
      <c r="A9315" t="s">
        <v>1017</v>
      </c>
      <c r="B9315" t="s">
        <v>1018</v>
      </c>
      <c r="C9315">
        <f>INDEX(Categories!C:C,MATCH(D9315,Categories!D:D,0))</f>
        <v>6</v>
      </c>
      <c r="D9315" s="88" t="s">
        <v>34</v>
      </c>
      <c r="E9315">
        <v>0</v>
      </c>
    </row>
    <row r="9316" spans="1:5" x14ac:dyDescent="0.4">
      <c r="A9316" t="s">
        <v>1017</v>
      </c>
      <c r="B9316" t="s">
        <v>1018</v>
      </c>
      <c r="C9316">
        <f>INDEX(Categories!C:C,MATCH(D9316,Categories!D:D,0))</f>
        <v>7</v>
      </c>
      <c r="D9316" s="88" t="s">
        <v>35</v>
      </c>
      <c r="E9316">
        <v>0</v>
      </c>
    </row>
    <row r="9317" spans="1:5" x14ac:dyDescent="0.4">
      <c r="A9317" t="s">
        <v>1017</v>
      </c>
      <c r="B9317" t="s">
        <v>1018</v>
      </c>
      <c r="C9317">
        <f>INDEX(Categories!C:C,MATCH(D9317,Categories!D:D,0))</f>
        <v>10</v>
      </c>
      <c r="D9317" s="88" t="s">
        <v>38</v>
      </c>
      <c r="E9317">
        <v>0</v>
      </c>
    </row>
    <row r="9318" spans="1:5" x14ac:dyDescent="0.4">
      <c r="A9318" t="s">
        <v>1017</v>
      </c>
      <c r="B9318" t="s">
        <v>1018</v>
      </c>
      <c r="C9318">
        <f>INDEX(Categories!C:C,MATCH(D9318,Categories!D:D,0))</f>
        <v>15</v>
      </c>
      <c r="D9318" s="88" t="s">
        <v>42</v>
      </c>
      <c r="E9318">
        <v>0</v>
      </c>
    </row>
    <row r="9319" spans="1:5" x14ac:dyDescent="0.4">
      <c r="A9319" t="s">
        <v>1017</v>
      </c>
      <c r="B9319" t="s">
        <v>1018</v>
      </c>
      <c r="C9319">
        <f>INDEX(Categories!C:C,MATCH(D9319,Categories!D:D,0))</f>
        <v>16</v>
      </c>
      <c r="D9319" s="88" t="s">
        <v>45</v>
      </c>
      <c r="E9319">
        <v>0</v>
      </c>
    </row>
    <row r="9320" spans="1:5" x14ac:dyDescent="0.4">
      <c r="A9320" t="s">
        <v>1017</v>
      </c>
      <c r="B9320" t="s">
        <v>1018</v>
      </c>
      <c r="C9320">
        <f>INDEX(Categories!C:C,MATCH(D9320,Categories!D:D,0))</f>
        <v>17</v>
      </c>
      <c r="D9320" s="88" t="s">
        <v>46</v>
      </c>
      <c r="E9320">
        <v>0</v>
      </c>
    </row>
    <row r="9321" spans="1:5" x14ac:dyDescent="0.4">
      <c r="A9321" t="s">
        <v>1017</v>
      </c>
      <c r="B9321" t="s">
        <v>1018</v>
      </c>
      <c r="C9321">
        <f>INDEX(Categories!C:C,MATCH(D9321,Categories!D:D,0))</f>
        <v>18</v>
      </c>
      <c r="D9321" s="88" t="s">
        <v>47</v>
      </c>
      <c r="E9321">
        <v>0</v>
      </c>
    </row>
    <row r="9322" spans="1:5" x14ac:dyDescent="0.4">
      <c r="A9322" t="s">
        <v>1017</v>
      </c>
      <c r="B9322" t="s">
        <v>1018</v>
      </c>
      <c r="C9322">
        <f>INDEX(Categories!C:C,MATCH(D9322,Categories!D:D,0))</f>
        <v>20</v>
      </c>
      <c r="D9322" s="88" t="s">
        <v>49</v>
      </c>
      <c r="E9322">
        <v>0</v>
      </c>
    </row>
    <row r="9323" spans="1:5" x14ac:dyDescent="0.4">
      <c r="A9323" t="s">
        <v>1017</v>
      </c>
      <c r="B9323" t="s">
        <v>1018</v>
      </c>
      <c r="C9323">
        <f>INDEX(Categories!C:C,MATCH(D9323,Categories!D:D,0))</f>
        <v>21</v>
      </c>
      <c r="D9323" s="88" t="s">
        <v>50</v>
      </c>
      <c r="E9323">
        <v>0</v>
      </c>
    </row>
    <row r="9324" spans="1:5" x14ac:dyDescent="0.4">
      <c r="A9324" t="s">
        <v>1017</v>
      </c>
      <c r="B9324" t="s">
        <v>1018</v>
      </c>
      <c r="C9324">
        <f>INDEX(Categories!C:C,MATCH(D9324,Categories!D:D,0))</f>
        <v>22</v>
      </c>
      <c r="D9324" s="88" t="s">
        <v>51</v>
      </c>
      <c r="E9324">
        <v>0</v>
      </c>
    </row>
    <row r="9325" spans="1:5" x14ac:dyDescent="0.4">
      <c r="A9325" t="s">
        <v>1017</v>
      </c>
      <c r="B9325" t="s">
        <v>1018</v>
      </c>
      <c r="C9325">
        <f>INDEX(Categories!C:C,MATCH(D9325,Categories!D:D,0))</f>
        <v>23</v>
      </c>
      <c r="D9325" s="88" t="s">
        <v>52</v>
      </c>
      <c r="E9325">
        <v>0</v>
      </c>
    </row>
    <row r="9326" spans="1:5" x14ac:dyDescent="0.4">
      <c r="A9326" t="s">
        <v>1017</v>
      </c>
      <c r="B9326" t="s">
        <v>1018</v>
      </c>
      <c r="C9326">
        <f>INDEX(Categories!C:C,MATCH(D9326,Categories!D:D,0))</f>
        <v>24</v>
      </c>
      <c r="D9326" s="88" t="s">
        <v>53</v>
      </c>
      <c r="E9326">
        <v>0</v>
      </c>
    </row>
    <row r="9327" spans="1:5" x14ac:dyDescent="0.4">
      <c r="A9327" t="s">
        <v>1017</v>
      </c>
      <c r="B9327" t="s">
        <v>1018</v>
      </c>
      <c r="C9327">
        <f>INDEX(Categories!C:C,MATCH(D9327,Categories!D:D,0))</f>
        <v>25</v>
      </c>
      <c r="D9327" s="88" t="s">
        <v>56</v>
      </c>
      <c r="E9327">
        <v>0</v>
      </c>
    </row>
    <row r="9328" spans="1:5" x14ac:dyDescent="0.4">
      <c r="A9328" t="s">
        <v>1017</v>
      </c>
      <c r="B9328" t="s">
        <v>1018</v>
      </c>
      <c r="C9328">
        <f>INDEX(Categories!C:C,MATCH(D9328,Categories!D:D,0))</f>
        <v>5</v>
      </c>
      <c r="D9328" s="88" t="s">
        <v>32</v>
      </c>
      <c r="E9328">
        <v>0</v>
      </c>
    </row>
    <row r="9329" spans="1:5" x14ac:dyDescent="0.4">
      <c r="A9329" t="s">
        <v>1017</v>
      </c>
      <c r="B9329" t="s">
        <v>1018</v>
      </c>
      <c r="C9329">
        <f>INDEX(Categories!C:C,MATCH(D9329,Categories!D:D,0))</f>
        <v>8</v>
      </c>
      <c r="D9329" s="88" t="s">
        <v>36</v>
      </c>
      <c r="E9329">
        <v>0</v>
      </c>
    </row>
    <row r="9330" spans="1:5" x14ac:dyDescent="0.4">
      <c r="A9330" t="s">
        <v>1017</v>
      </c>
      <c r="B9330" t="s">
        <v>1018</v>
      </c>
      <c r="C9330">
        <f>INDEX(Categories!C:C,MATCH(D9330,Categories!D:D,0))</f>
        <v>9</v>
      </c>
      <c r="D9330" s="88" t="s">
        <v>37</v>
      </c>
      <c r="E9330">
        <v>0</v>
      </c>
    </row>
    <row r="9331" spans="1:5" x14ac:dyDescent="0.4">
      <c r="A9331" t="s">
        <v>1017</v>
      </c>
      <c r="B9331" t="s">
        <v>1018</v>
      </c>
      <c r="C9331">
        <f>INDEX(Categories!C:C,MATCH(D9331,Categories!D:D,0))</f>
        <v>11</v>
      </c>
      <c r="D9331" s="88" t="s">
        <v>601</v>
      </c>
      <c r="E9331">
        <v>0</v>
      </c>
    </row>
    <row r="9332" spans="1:5" x14ac:dyDescent="0.4">
      <c r="A9332" t="s">
        <v>1017</v>
      </c>
      <c r="B9332" t="s">
        <v>1018</v>
      </c>
      <c r="C9332">
        <f>INDEX(Categories!C:C,MATCH(D9332,Categories!D:D,0))</f>
        <v>12</v>
      </c>
      <c r="D9332" s="88" t="s">
        <v>602</v>
      </c>
      <c r="E9332">
        <v>0</v>
      </c>
    </row>
    <row r="9333" spans="1:5" x14ac:dyDescent="0.4">
      <c r="A9333" t="s">
        <v>1017</v>
      </c>
      <c r="B9333" t="s">
        <v>1018</v>
      </c>
      <c r="C9333">
        <f>INDEX(Categories!C:C,MATCH(D9333,Categories!D:D,0))</f>
        <v>13</v>
      </c>
      <c r="D9333" s="88" t="s">
        <v>604</v>
      </c>
      <c r="E9333">
        <v>0</v>
      </c>
    </row>
    <row r="9334" spans="1:5" x14ac:dyDescent="0.4">
      <c r="A9334" t="s">
        <v>1017</v>
      </c>
      <c r="B9334" t="s">
        <v>1018</v>
      </c>
      <c r="C9334">
        <f>INDEX(Categories!C:C,MATCH(D9334,Categories!D:D,0))</f>
        <v>14</v>
      </c>
      <c r="D9334" s="88" t="s">
        <v>41</v>
      </c>
      <c r="E9334">
        <v>0</v>
      </c>
    </row>
    <row r="9335" spans="1:5" x14ac:dyDescent="0.4">
      <c r="A9335" t="s">
        <v>1017</v>
      </c>
      <c r="B9335" t="s">
        <v>1018</v>
      </c>
      <c r="C9335">
        <f>INDEX(Categories!C:C,MATCH(D9335,Categories!D:D,0))</f>
        <v>19</v>
      </c>
      <c r="D9335" s="88" t="s">
        <v>48</v>
      </c>
      <c r="E9335">
        <v>0</v>
      </c>
    </row>
    <row r="9336" spans="1:5" x14ac:dyDescent="0.4">
      <c r="A9336" t="s">
        <v>1017</v>
      </c>
      <c r="B9336" t="s">
        <v>1018</v>
      </c>
      <c r="C9336">
        <f>INDEX(Categories!C:C,MATCH(D9336,Categories!D:D,0))</f>
        <v>26</v>
      </c>
      <c r="D9336" s="88" t="s">
        <v>57</v>
      </c>
      <c r="E9336">
        <v>0</v>
      </c>
    </row>
    <row r="9337" spans="1:5" x14ac:dyDescent="0.4">
      <c r="A9337" t="s">
        <v>1017</v>
      </c>
      <c r="B9337" t="s">
        <v>1018</v>
      </c>
      <c r="C9337">
        <f>INDEX(Categories!C:C,MATCH(D9337,Categories!D:D,0))</f>
        <v>27</v>
      </c>
      <c r="D9337" s="88" t="s">
        <v>58</v>
      </c>
      <c r="E9337">
        <v>0</v>
      </c>
    </row>
    <row r="9338" spans="1:5" x14ac:dyDescent="0.4">
      <c r="A9338" t="s">
        <v>1017</v>
      </c>
      <c r="B9338" t="s">
        <v>1018</v>
      </c>
      <c r="C9338">
        <f>INDEX(Categories!C:C,MATCH(D9338,Categories!D:D,0))</f>
        <v>28</v>
      </c>
      <c r="D9338" s="88" t="s">
        <v>59</v>
      </c>
      <c r="E9338">
        <v>0</v>
      </c>
    </row>
    <row r="9339" spans="1:5" x14ac:dyDescent="0.4">
      <c r="A9339" t="s">
        <v>1017</v>
      </c>
      <c r="B9339" t="s">
        <v>1018</v>
      </c>
      <c r="C9339">
        <f>INDEX(Categories!C:C,MATCH(D9339,Categories!D:D,0))</f>
        <v>29</v>
      </c>
      <c r="D9339" s="88" t="s">
        <v>92</v>
      </c>
      <c r="E9339">
        <v>0</v>
      </c>
    </row>
    <row r="9340" spans="1:5" x14ac:dyDescent="0.4">
      <c r="A9340" t="s">
        <v>1019</v>
      </c>
      <c r="B9340" t="s">
        <v>1020</v>
      </c>
      <c r="C9340">
        <f>INDEX(Categories!C:C,MATCH(D9340,Categories!D:D,0))</f>
        <v>1</v>
      </c>
      <c r="D9340" s="88" t="s">
        <v>595</v>
      </c>
      <c r="E9340">
        <v>0</v>
      </c>
    </row>
    <row r="9341" spans="1:5" x14ac:dyDescent="0.4">
      <c r="A9341" t="s">
        <v>1019</v>
      </c>
      <c r="B9341" t="s">
        <v>1020</v>
      </c>
      <c r="C9341">
        <f>INDEX(Categories!C:C,MATCH(D9341,Categories!D:D,0))</f>
        <v>2</v>
      </c>
      <c r="D9341" s="88" t="s">
        <v>597</v>
      </c>
      <c r="E9341">
        <v>0</v>
      </c>
    </row>
    <row r="9342" spans="1:5" x14ac:dyDescent="0.4">
      <c r="A9342" t="s">
        <v>1019</v>
      </c>
      <c r="B9342" t="s">
        <v>1020</v>
      </c>
      <c r="C9342">
        <f>INDEX(Categories!C:C,MATCH(D9342,Categories!D:D,0))</f>
        <v>3</v>
      </c>
      <c r="D9342" s="88" t="s">
        <v>30</v>
      </c>
      <c r="E9342">
        <v>0</v>
      </c>
    </row>
    <row r="9343" spans="1:5" x14ac:dyDescent="0.4">
      <c r="A9343" t="s">
        <v>1019</v>
      </c>
      <c r="B9343" t="s">
        <v>1020</v>
      </c>
      <c r="C9343">
        <f>INDEX(Categories!C:C,MATCH(D9343,Categories!D:D,0))</f>
        <v>4</v>
      </c>
      <c r="D9343" s="88" t="s">
        <v>31</v>
      </c>
      <c r="E9343">
        <v>0</v>
      </c>
    </row>
    <row r="9344" spans="1:5" x14ac:dyDescent="0.4">
      <c r="A9344" t="s">
        <v>1019</v>
      </c>
      <c r="B9344" t="s">
        <v>1020</v>
      </c>
      <c r="C9344">
        <f>INDEX(Categories!C:C,MATCH(D9344,Categories!D:D,0))</f>
        <v>6</v>
      </c>
      <c r="D9344" s="88" t="s">
        <v>34</v>
      </c>
      <c r="E9344">
        <v>0</v>
      </c>
    </row>
    <row r="9345" spans="1:5" x14ac:dyDescent="0.4">
      <c r="A9345" t="s">
        <v>1019</v>
      </c>
      <c r="B9345" t="s">
        <v>1020</v>
      </c>
      <c r="C9345">
        <f>INDEX(Categories!C:C,MATCH(D9345,Categories!D:D,0))</f>
        <v>7</v>
      </c>
      <c r="D9345" s="88" t="s">
        <v>35</v>
      </c>
      <c r="E9345">
        <v>0</v>
      </c>
    </row>
    <row r="9346" spans="1:5" x14ac:dyDescent="0.4">
      <c r="A9346" t="s">
        <v>1019</v>
      </c>
      <c r="B9346" t="s">
        <v>1020</v>
      </c>
      <c r="C9346">
        <f>INDEX(Categories!C:C,MATCH(D9346,Categories!D:D,0))</f>
        <v>10</v>
      </c>
      <c r="D9346" s="88" t="s">
        <v>38</v>
      </c>
      <c r="E9346">
        <v>0</v>
      </c>
    </row>
    <row r="9347" spans="1:5" x14ac:dyDescent="0.4">
      <c r="A9347" t="s">
        <v>1019</v>
      </c>
      <c r="B9347" t="s">
        <v>1020</v>
      </c>
      <c r="C9347">
        <f>INDEX(Categories!C:C,MATCH(D9347,Categories!D:D,0))</f>
        <v>15</v>
      </c>
      <c r="D9347" s="88" t="s">
        <v>42</v>
      </c>
      <c r="E9347">
        <v>0</v>
      </c>
    </row>
    <row r="9348" spans="1:5" x14ac:dyDescent="0.4">
      <c r="A9348" t="s">
        <v>1019</v>
      </c>
      <c r="B9348" t="s">
        <v>1020</v>
      </c>
      <c r="C9348">
        <f>INDEX(Categories!C:C,MATCH(D9348,Categories!D:D,0))</f>
        <v>16</v>
      </c>
      <c r="D9348" s="88" t="s">
        <v>45</v>
      </c>
      <c r="E9348">
        <v>0</v>
      </c>
    </row>
    <row r="9349" spans="1:5" x14ac:dyDescent="0.4">
      <c r="A9349" t="s">
        <v>1019</v>
      </c>
      <c r="B9349" t="s">
        <v>1020</v>
      </c>
      <c r="C9349">
        <f>INDEX(Categories!C:C,MATCH(D9349,Categories!D:D,0))</f>
        <v>17</v>
      </c>
      <c r="D9349" s="88" t="s">
        <v>46</v>
      </c>
      <c r="E9349">
        <v>0</v>
      </c>
    </row>
    <row r="9350" spans="1:5" x14ac:dyDescent="0.4">
      <c r="A9350" t="s">
        <v>1019</v>
      </c>
      <c r="B9350" t="s">
        <v>1020</v>
      </c>
      <c r="C9350">
        <f>INDEX(Categories!C:C,MATCH(D9350,Categories!D:D,0))</f>
        <v>18</v>
      </c>
      <c r="D9350" s="88" t="s">
        <v>47</v>
      </c>
      <c r="E9350">
        <v>0</v>
      </c>
    </row>
    <row r="9351" spans="1:5" x14ac:dyDescent="0.4">
      <c r="A9351" t="s">
        <v>1019</v>
      </c>
      <c r="B9351" t="s">
        <v>1020</v>
      </c>
      <c r="C9351">
        <f>INDEX(Categories!C:C,MATCH(D9351,Categories!D:D,0))</f>
        <v>20</v>
      </c>
      <c r="D9351" s="88" t="s">
        <v>49</v>
      </c>
      <c r="E9351">
        <v>0</v>
      </c>
    </row>
    <row r="9352" spans="1:5" x14ac:dyDescent="0.4">
      <c r="A9352" t="s">
        <v>1019</v>
      </c>
      <c r="B9352" t="s">
        <v>1020</v>
      </c>
      <c r="C9352">
        <f>INDEX(Categories!C:C,MATCH(D9352,Categories!D:D,0))</f>
        <v>21</v>
      </c>
      <c r="D9352" s="88" t="s">
        <v>50</v>
      </c>
      <c r="E9352">
        <v>0</v>
      </c>
    </row>
    <row r="9353" spans="1:5" x14ac:dyDescent="0.4">
      <c r="A9353" t="s">
        <v>1019</v>
      </c>
      <c r="B9353" t="s">
        <v>1020</v>
      </c>
      <c r="C9353">
        <f>INDEX(Categories!C:C,MATCH(D9353,Categories!D:D,0))</f>
        <v>22</v>
      </c>
      <c r="D9353" s="88" t="s">
        <v>51</v>
      </c>
      <c r="E9353">
        <v>0</v>
      </c>
    </row>
    <row r="9354" spans="1:5" x14ac:dyDescent="0.4">
      <c r="A9354" t="s">
        <v>1019</v>
      </c>
      <c r="B9354" t="s">
        <v>1020</v>
      </c>
      <c r="C9354">
        <f>INDEX(Categories!C:C,MATCH(D9354,Categories!D:D,0))</f>
        <v>23</v>
      </c>
      <c r="D9354" s="88" t="s">
        <v>52</v>
      </c>
      <c r="E9354">
        <v>0</v>
      </c>
    </row>
    <row r="9355" spans="1:5" x14ac:dyDescent="0.4">
      <c r="A9355" t="s">
        <v>1019</v>
      </c>
      <c r="B9355" t="s">
        <v>1020</v>
      </c>
      <c r="C9355">
        <f>INDEX(Categories!C:C,MATCH(D9355,Categories!D:D,0))</f>
        <v>24</v>
      </c>
      <c r="D9355" s="88" t="s">
        <v>53</v>
      </c>
      <c r="E9355">
        <v>0</v>
      </c>
    </row>
    <row r="9356" spans="1:5" x14ac:dyDescent="0.4">
      <c r="A9356" t="s">
        <v>1019</v>
      </c>
      <c r="B9356" t="s">
        <v>1020</v>
      </c>
      <c r="C9356">
        <f>INDEX(Categories!C:C,MATCH(D9356,Categories!D:D,0))</f>
        <v>25</v>
      </c>
      <c r="D9356" s="88" t="s">
        <v>56</v>
      </c>
      <c r="E9356">
        <v>0</v>
      </c>
    </row>
    <row r="9357" spans="1:5" x14ac:dyDescent="0.4">
      <c r="A9357" t="s">
        <v>1019</v>
      </c>
      <c r="B9357" t="s">
        <v>1020</v>
      </c>
      <c r="C9357">
        <f>INDEX(Categories!C:C,MATCH(D9357,Categories!D:D,0))</f>
        <v>5</v>
      </c>
      <c r="D9357" s="88" t="s">
        <v>32</v>
      </c>
      <c r="E9357">
        <v>0</v>
      </c>
    </row>
    <row r="9358" spans="1:5" x14ac:dyDescent="0.4">
      <c r="A9358" t="s">
        <v>1019</v>
      </c>
      <c r="B9358" t="s">
        <v>1020</v>
      </c>
      <c r="C9358">
        <f>INDEX(Categories!C:C,MATCH(D9358,Categories!D:D,0))</f>
        <v>8</v>
      </c>
      <c r="D9358" s="88" t="s">
        <v>36</v>
      </c>
      <c r="E9358">
        <v>0</v>
      </c>
    </row>
    <row r="9359" spans="1:5" x14ac:dyDescent="0.4">
      <c r="A9359" t="s">
        <v>1019</v>
      </c>
      <c r="B9359" t="s">
        <v>1020</v>
      </c>
      <c r="C9359">
        <f>INDEX(Categories!C:C,MATCH(D9359,Categories!D:D,0))</f>
        <v>9</v>
      </c>
      <c r="D9359" s="88" t="s">
        <v>37</v>
      </c>
      <c r="E9359">
        <v>0</v>
      </c>
    </row>
    <row r="9360" spans="1:5" x14ac:dyDescent="0.4">
      <c r="A9360" t="s">
        <v>1019</v>
      </c>
      <c r="B9360" t="s">
        <v>1020</v>
      </c>
      <c r="C9360">
        <f>INDEX(Categories!C:C,MATCH(D9360,Categories!D:D,0))</f>
        <v>11</v>
      </c>
      <c r="D9360" s="88" t="s">
        <v>601</v>
      </c>
      <c r="E9360">
        <v>0</v>
      </c>
    </row>
    <row r="9361" spans="1:5" x14ac:dyDescent="0.4">
      <c r="A9361" t="s">
        <v>1019</v>
      </c>
      <c r="B9361" t="s">
        <v>1020</v>
      </c>
      <c r="C9361">
        <f>INDEX(Categories!C:C,MATCH(D9361,Categories!D:D,0))</f>
        <v>12</v>
      </c>
      <c r="D9361" s="88" t="s">
        <v>602</v>
      </c>
      <c r="E9361">
        <v>0</v>
      </c>
    </row>
    <row r="9362" spans="1:5" x14ac:dyDescent="0.4">
      <c r="A9362" t="s">
        <v>1019</v>
      </c>
      <c r="B9362" t="s">
        <v>1020</v>
      </c>
      <c r="C9362">
        <f>INDEX(Categories!C:C,MATCH(D9362,Categories!D:D,0))</f>
        <v>13</v>
      </c>
      <c r="D9362" s="88" t="s">
        <v>604</v>
      </c>
      <c r="E9362">
        <v>0</v>
      </c>
    </row>
    <row r="9363" spans="1:5" x14ac:dyDescent="0.4">
      <c r="A9363" t="s">
        <v>1019</v>
      </c>
      <c r="B9363" t="s">
        <v>1020</v>
      </c>
      <c r="C9363">
        <f>INDEX(Categories!C:C,MATCH(D9363,Categories!D:D,0))</f>
        <v>14</v>
      </c>
      <c r="D9363" s="88" t="s">
        <v>41</v>
      </c>
      <c r="E9363">
        <v>0</v>
      </c>
    </row>
    <row r="9364" spans="1:5" x14ac:dyDescent="0.4">
      <c r="A9364" t="s">
        <v>1019</v>
      </c>
      <c r="B9364" t="s">
        <v>1020</v>
      </c>
      <c r="C9364">
        <f>INDEX(Categories!C:C,MATCH(D9364,Categories!D:D,0))</f>
        <v>19</v>
      </c>
      <c r="D9364" s="88" t="s">
        <v>48</v>
      </c>
      <c r="E9364">
        <v>0</v>
      </c>
    </row>
    <row r="9365" spans="1:5" x14ac:dyDescent="0.4">
      <c r="A9365" t="s">
        <v>1019</v>
      </c>
      <c r="B9365" t="s">
        <v>1020</v>
      </c>
      <c r="C9365">
        <f>INDEX(Categories!C:C,MATCH(D9365,Categories!D:D,0))</f>
        <v>26</v>
      </c>
      <c r="D9365" s="88" t="s">
        <v>57</v>
      </c>
      <c r="E9365">
        <v>0</v>
      </c>
    </row>
    <row r="9366" spans="1:5" x14ac:dyDescent="0.4">
      <c r="A9366" t="s">
        <v>1019</v>
      </c>
      <c r="B9366" t="s">
        <v>1020</v>
      </c>
      <c r="C9366">
        <f>INDEX(Categories!C:C,MATCH(D9366,Categories!D:D,0))</f>
        <v>27</v>
      </c>
      <c r="D9366" s="88" t="s">
        <v>58</v>
      </c>
      <c r="E9366">
        <v>0</v>
      </c>
    </row>
    <row r="9367" spans="1:5" x14ac:dyDescent="0.4">
      <c r="A9367" t="s">
        <v>1019</v>
      </c>
      <c r="B9367" t="s">
        <v>1020</v>
      </c>
      <c r="C9367">
        <f>INDEX(Categories!C:C,MATCH(D9367,Categories!D:D,0))</f>
        <v>28</v>
      </c>
      <c r="D9367" s="88" t="s">
        <v>59</v>
      </c>
      <c r="E9367">
        <v>0</v>
      </c>
    </row>
    <row r="9368" spans="1:5" x14ac:dyDescent="0.4">
      <c r="A9368" t="s">
        <v>1019</v>
      </c>
      <c r="B9368" t="s">
        <v>1020</v>
      </c>
      <c r="C9368">
        <f>INDEX(Categories!C:C,MATCH(D9368,Categories!D:D,0))</f>
        <v>29</v>
      </c>
      <c r="D9368" s="88" t="s">
        <v>92</v>
      </c>
      <c r="E9368">
        <v>0</v>
      </c>
    </row>
    <row r="9369" spans="1:5" x14ac:dyDescent="0.4">
      <c r="A9369" t="s">
        <v>1021</v>
      </c>
      <c r="B9369" t="s">
        <v>1022</v>
      </c>
      <c r="C9369">
        <f>INDEX(Categories!C:C,MATCH(D9369,Categories!D:D,0))</f>
        <v>1</v>
      </c>
      <c r="D9369" s="88" t="s">
        <v>595</v>
      </c>
      <c r="E9369">
        <v>2400</v>
      </c>
    </row>
    <row r="9370" spans="1:5" x14ac:dyDescent="0.4">
      <c r="A9370" t="s">
        <v>1021</v>
      </c>
      <c r="B9370" t="s">
        <v>1022</v>
      </c>
      <c r="C9370">
        <f>INDEX(Categories!C:C,MATCH(D9370,Categories!D:D,0))</f>
        <v>2</v>
      </c>
      <c r="D9370" s="88" t="s">
        <v>597</v>
      </c>
      <c r="E9370">
        <v>0</v>
      </c>
    </row>
    <row r="9371" spans="1:5" x14ac:dyDescent="0.4">
      <c r="A9371" t="s">
        <v>1021</v>
      </c>
      <c r="B9371" t="s">
        <v>1022</v>
      </c>
      <c r="C9371">
        <f>INDEX(Categories!C:C,MATCH(D9371,Categories!D:D,0))</f>
        <v>3</v>
      </c>
      <c r="D9371" s="88" t="s">
        <v>30</v>
      </c>
      <c r="E9371">
        <v>0</v>
      </c>
    </row>
    <row r="9372" spans="1:5" x14ac:dyDescent="0.4">
      <c r="A9372" t="s">
        <v>1021</v>
      </c>
      <c r="B9372" t="s">
        <v>1022</v>
      </c>
      <c r="C9372">
        <f>INDEX(Categories!C:C,MATCH(D9372,Categories!D:D,0))</f>
        <v>4</v>
      </c>
      <c r="D9372" s="88" t="s">
        <v>31</v>
      </c>
      <c r="E9372">
        <v>0</v>
      </c>
    </row>
    <row r="9373" spans="1:5" x14ac:dyDescent="0.4">
      <c r="A9373" t="s">
        <v>1021</v>
      </c>
      <c r="B9373" t="s">
        <v>1022</v>
      </c>
      <c r="C9373">
        <f>INDEX(Categories!C:C,MATCH(D9373,Categories!D:D,0))</f>
        <v>6</v>
      </c>
      <c r="D9373" s="88" t="s">
        <v>34</v>
      </c>
      <c r="E9373">
        <v>0</v>
      </c>
    </row>
    <row r="9374" spans="1:5" x14ac:dyDescent="0.4">
      <c r="A9374" t="s">
        <v>1021</v>
      </c>
      <c r="B9374" t="s">
        <v>1022</v>
      </c>
      <c r="C9374">
        <f>INDEX(Categories!C:C,MATCH(D9374,Categories!D:D,0))</f>
        <v>7</v>
      </c>
      <c r="D9374" s="88" t="s">
        <v>35</v>
      </c>
      <c r="E9374">
        <v>2764</v>
      </c>
    </row>
    <row r="9375" spans="1:5" x14ac:dyDescent="0.4">
      <c r="A9375" t="s">
        <v>1021</v>
      </c>
      <c r="B9375" t="s">
        <v>1022</v>
      </c>
      <c r="C9375">
        <f>INDEX(Categories!C:C,MATCH(D9375,Categories!D:D,0))</f>
        <v>10</v>
      </c>
      <c r="D9375" s="88" t="s">
        <v>38</v>
      </c>
      <c r="E9375">
        <v>6289</v>
      </c>
    </row>
    <row r="9376" spans="1:5" x14ac:dyDescent="0.4">
      <c r="A9376" t="s">
        <v>1021</v>
      </c>
      <c r="B9376" t="s">
        <v>1022</v>
      </c>
      <c r="C9376">
        <f>INDEX(Categories!C:C,MATCH(D9376,Categories!D:D,0))</f>
        <v>15</v>
      </c>
      <c r="D9376" s="88" t="s">
        <v>42</v>
      </c>
      <c r="E9376">
        <v>0</v>
      </c>
    </row>
    <row r="9377" spans="1:5" x14ac:dyDescent="0.4">
      <c r="A9377" t="s">
        <v>1021</v>
      </c>
      <c r="B9377" t="s">
        <v>1022</v>
      </c>
      <c r="C9377">
        <f>INDEX(Categories!C:C,MATCH(D9377,Categories!D:D,0))</f>
        <v>16</v>
      </c>
      <c r="D9377" s="88" t="s">
        <v>45</v>
      </c>
      <c r="E9377">
        <v>0</v>
      </c>
    </row>
    <row r="9378" spans="1:5" x14ac:dyDescent="0.4">
      <c r="A9378" t="s">
        <v>1021</v>
      </c>
      <c r="B9378" t="s">
        <v>1022</v>
      </c>
      <c r="C9378">
        <f>INDEX(Categories!C:C,MATCH(D9378,Categories!D:D,0))</f>
        <v>17</v>
      </c>
      <c r="D9378" s="88" t="s">
        <v>46</v>
      </c>
      <c r="E9378">
        <v>0</v>
      </c>
    </row>
    <row r="9379" spans="1:5" x14ac:dyDescent="0.4">
      <c r="A9379" t="s">
        <v>1021</v>
      </c>
      <c r="B9379" t="s">
        <v>1022</v>
      </c>
      <c r="C9379">
        <f>INDEX(Categories!C:C,MATCH(D9379,Categories!D:D,0))</f>
        <v>18</v>
      </c>
      <c r="D9379" s="88" t="s">
        <v>47</v>
      </c>
      <c r="E9379">
        <v>0</v>
      </c>
    </row>
    <row r="9380" spans="1:5" x14ac:dyDescent="0.4">
      <c r="A9380" t="s">
        <v>1021</v>
      </c>
      <c r="B9380" t="s">
        <v>1022</v>
      </c>
      <c r="C9380">
        <f>INDEX(Categories!C:C,MATCH(D9380,Categories!D:D,0))</f>
        <v>20</v>
      </c>
      <c r="D9380" s="88" t="s">
        <v>49</v>
      </c>
      <c r="E9380">
        <v>0</v>
      </c>
    </row>
    <row r="9381" spans="1:5" x14ac:dyDescent="0.4">
      <c r="A9381" t="s">
        <v>1021</v>
      </c>
      <c r="B9381" t="s">
        <v>1022</v>
      </c>
      <c r="C9381">
        <f>INDEX(Categories!C:C,MATCH(D9381,Categories!D:D,0))</f>
        <v>21</v>
      </c>
      <c r="D9381" s="88" t="s">
        <v>50</v>
      </c>
      <c r="E9381">
        <v>0</v>
      </c>
    </row>
    <row r="9382" spans="1:5" x14ac:dyDescent="0.4">
      <c r="A9382" t="s">
        <v>1021</v>
      </c>
      <c r="B9382" t="s">
        <v>1022</v>
      </c>
      <c r="C9382">
        <f>INDEX(Categories!C:C,MATCH(D9382,Categories!D:D,0))</f>
        <v>22</v>
      </c>
      <c r="D9382" s="88" t="s">
        <v>51</v>
      </c>
      <c r="E9382">
        <v>1012</v>
      </c>
    </row>
    <row r="9383" spans="1:5" x14ac:dyDescent="0.4">
      <c r="A9383" t="s">
        <v>1021</v>
      </c>
      <c r="B9383" t="s">
        <v>1022</v>
      </c>
      <c r="C9383">
        <f>INDEX(Categories!C:C,MATCH(D9383,Categories!D:D,0))</f>
        <v>23</v>
      </c>
      <c r="D9383" s="88" t="s">
        <v>52</v>
      </c>
      <c r="E9383">
        <v>0</v>
      </c>
    </row>
    <row r="9384" spans="1:5" x14ac:dyDescent="0.4">
      <c r="A9384" t="s">
        <v>1021</v>
      </c>
      <c r="B9384" t="s">
        <v>1022</v>
      </c>
      <c r="C9384">
        <f>INDEX(Categories!C:C,MATCH(D9384,Categories!D:D,0))</f>
        <v>24</v>
      </c>
      <c r="D9384" s="88" t="s">
        <v>53</v>
      </c>
      <c r="E9384">
        <v>125</v>
      </c>
    </row>
    <row r="9385" spans="1:5" x14ac:dyDescent="0.4">
      <c r="A9385" t="s">
        <v>1021</v>
      </c>
      <c r="B9385" t="s">
        <v>1022</v>
      </c>
      <c r="C9385">
        <f>INDEX(Categories!C:C,MATCH(D9385,Categories!D:D,0))</f>
        <v>25</v>
      </c>
      <c r="D9385" s="88" t="s">
        <v>56</v>
      </c>
      <c r="E9385">
        <v>0</v>
      </c>
    </row>
    <row r="9386" spans="1:5" x14ac:dyDescent="0.4">
      <c r="A9386" t="s">
        <v>1021</v>
      </c>
      <c r="B9386" t="s">
        <v>1022</v>
      </c>
      <c r="C9386">
        <f>INDEX(Categories!C:C,MATCH(D9386,Categories!D:D,0))</f>
        <v>5</v>
      </c>
      <c r="D9386" s="88" t="s">
        <v>32</v>
      </c>
      <c r="E9386">
        <v>5435</v>
      </c>
    </row>
    <row r="9387" spans="1:5" x14ac:dyDescent="0.4">
      <c r="A9387" t="s">
        <v>1021</v>
      </c>
      <c r="B9387" t="s">
        <v>1022</v>
      </c>
      <c r="C9387">
        <f>INDEX(Categories!C:C,MATCH(D9387,Categories!D:D,0))</f>
        <v>8</v>
      </c>
      <c r="D9387" s="88" t="s">
        <v>36</v>
      </c>
      <c r="E9387">
        <v>0</v>
      </c>
    </row>
    <row r="9388" spans="1:5" x14ac:dyDescent="0.4">
      <c r="A9388" t="s">
        <v>1021</v>
      </c>
      <c r="B9388" t="s">
        <v>1022</v>
      </c>
      <c r="C9388">
        <f>INDEX(Categories!C:C,MATCH(D9388,Categories!D:D,0))</f>
        <v>9</v>
      </c>
      <c r="D9388" s="88" t="s">
        <v>37</v>
      </c>
      <c r="E9388">
        <v>0</v>
      </c>
    </row>
    <row r="9389" spans="1:5" x14ac:dyDescent="0.4">
      <c r="A9389" t="s">
        <v>1021</v>
      </c>
      <c r="B9389" t="s">
        <v>1022</v>
      </c>
      <c r="C9389">
        <f>INDEX(Categories!C:C,MATCH(D9389,Categories!D:D,0))</f>
        <v>11</v>
      </c>
      <c r="D9389" s="88" t="s">
        <v>601</v>
      </c>
      <c r="E9389">
        <v>0</v>
      </c>
    </row>
    <row r="9390" spans="1:5" x14ac:dyDescent="0.4">
      <c r="A9390" t="s">
        <v>1021</v>
      </c>
      <c r="B9390" t="s">
        <v>1022</v>
      </c>
      <c r="C9390">
        <f>INDEX(Categories!C:C,MATCH(D9390,Categories!D:D,0))</f>
        <v>12</v>
      </c>
      <c r="D9390" s="88" t="s">
        <v>602</v>
      </c>
      <c r="E9390">
        <v>0</v>
      </c>
    </row>
    <row r="9391" spans="1:5" x14ac:dyDescent="0.4">
      <c r="A9391" t="s">
        <v>1021</v>
      </c>
      <c r="B9391" t="s">
        <v>1022</v>
      </c>
      <c r="C9391">
        <f>INDEX(Categories!C:C,MATCH(D9391,Categories!D:D,0))</f>
        <v>13</v>
      </c>
      <c r="D9391" s="88" t="s">
        <v>604</v>
      </c>
      <c r="E9391">
        <v>0</v>
      </c>
    </row>
    <row r="9392" spans="1:5" x14ac:dyDescent="0.4">
      <c r="A9392" t="s">
        <v>1021</v>
      </c>
      <c r="B9392" t="s">
        <v>1022</v>
      </c>
      <c r="C9392">
        <f>INDEX(Categories!C:C,MATCH(D9392,Categories!D:D,0))</f>
        <v>14</v>
      </c>
      <c r="D9392" s="88" t="s">
        <v>41</v>
      </c>
      <c r="E9392">
        <v>0</v>
      </c>
    </row>
    <row r="9393" spans="1:5" x14ac:dyDescent="0.4">
      <c r="A9393" t="s">
        <v>1021</v>
      </c>
      <c r="B9393" t="s">
        <v>1022</v>
      </c>
      <c r="C9393">
        <f>INDEX(Categories!C:C,MATCH(D9393,Categories!D:D,0))</f>
        <v>19</v>
      </c>
      <c r="D9393" s="88" t="s">
        <v>48</v>
      </c>
      <c r="E9393">
        <v>0</v>
      </c>
    </row>
    <row r="9394" spans="1:5" x14ac:dyDescent="0.4">
      <c r="A9394" t="s">
        <v>1021</v>
      </c>
      <c r="B9394" t="s">
        <v>1022</v>
      </c>
      <c r="C9394">
        <f>INDEX(Categories!C:C,MATCH(D9394,Categories!D:D,0))</f>
        <v>26</v>
      </c>
      <c r="D9394" s="88" t="s">
        <v>57</v>
      </c>
      <c r="E9394">
        <v>0</v>
      </c>
    </row>
    <row r="9395" spans="1:5" x14ac:dyDescent="0.4">
      <c r="A9395" t="s">
        <v>1021</v>
      </c>
      <c r="B9395" t="s">
        <v>1022</v>
      </c>
      <c r="C9395">
        <f>INDEX(Categories!C:C,MATCH(D9395,Categories!D:D,0))</f>
        <v>27</v>
      </c>
      <c r="D9395" s="88" t="s">
        <v>58</v>
      </c>
      <c r="E9395">
        <v>0</v>
      </c>
    </row>
    <row r="9396" spans="1:5" x14ac:dyDescent="0.4">
      <c r="A9396" t="s">
        <v>1021</v>
      </c>
      <c r="B9396" t="s">
        <v>1022</v>
      </c>
      <c r="C9396">
        <f>INDEX(Categories!C:C,MATCH(D9396,Categories!D:D,0))</f>
        <v>28</v>
      </c>
      <c r="D9396" s="88" t="s">
        <v>59</v>
      </c>
      <c r="E9396">
        <v>0</v>
      </c>
    </row>
    <row r="9397" spans="1:5" x14ac:dyDescent="0.4">
      <c r="A9397" t="s">
        <v>1021</v>
      </c>
      <c r="B9397" t="s">
        <v>1022</v>
      </c>
      <c r="C9397">
        <f>INDEX(Categories!C:C,MATCH(D9397,Categories!D:D,0))</f>
        <v>29</v>
      </c>
      <c r="D9397" s="88" t="s">
        <v>92</v>
      </c>
      <c r="E9397">
        <v>0</v>
      </c>
    </row>
    <row r="9398" spans="1:5" x14ac:dyDescent="0.4">
      <c r="A9398" t="s">
        <v>544</v>
      </c>
      <c r="B9398" t="s">
        <v>543</v>
      </c>
      <c r="C9398">
        <f>INDEX(Categories!C:C,MATCH(D9398,Categories!D:D,0))</f>
        <v>1</v>
      </c>
      <c r="D9398" s="88" t="s">
        <v>595</v>
      </c>
      <c r="E9398">
        <v>23974</v>
      </c>
    </row>
    <row r="9399" spans="1:5" x14ac:dyDescent="0.4">
      <c r="A9399" t="s">
        <v>544</v>
      </c>
      <c r="B9399" t="s">
        <v>543</v>
      </c>
      <c r="C9399">
        <f>INDEX(Categories!C:C,MATCH(D9399,Categories!D:D,0))</f>
        <v>2</v>
      </c>
      <c r="D9399" s="88" t="s">
        <v>597</v>
      </c>
      <c r="E9399">
        <v>0</v>
      </c>
    </row>
    <row r="9400" spans="1:5" x14ac:dyDescent="0.4">
      <c r="A9400" t="s">
        <v>544</v>
      </c>
      <c r="B9400" t="s">
        <v>543</v>
      </c>
      <c r="C9400">
        <f>INDEX(Categories!C:C,MATCH(D9400,Categories!D:D,0))</f>
        <v>3</v>
      </c>
      <c r="D9400" s="88" t="s">
        <v>30</v>
      </c>
      <c r="E9400">
        <v>0</v>
      </c>
    </row>
    <row r="9401" spans="1:5" x14ac:dyDescent="0.4">
      <c r="A9401" t="s">
        <v>544</v>
      </c>
      <c r="B9401" t="s">
        <v>543</v>
      </c>
      <c r="C9401">
        <f>INDEX(Categories!C:C,MATCH(D9401,Categories!D:D,0))</f>
        <v>4</v>
      </c>
      <c r="D9401" s="88" t="s">
        <v>31</v>
      </c>
      <c r="E9401">
        <v>0</v>
      </c>
    </row>
    <row r="9402" spans="1:5" x14ac:dyDescent="0.4">
      <c r="A9402" t="s">
        <v>544</v>
      </c>
      <c r="B9402" t="s">
        <v>543</v>
      </c>
      <c r="C9402">
        <f>INDEX(Categories!C:C,MATCH(D9402,Categories!D:D,0))</f>
        <v>6</v>
      </c>
      <c r="D9402" s="88" t="s">
        <v>34</v>
      </c>
      <c r="E9402">
        <v>0</v>
      </c>
    </row>
    <row r="9403" spans="1:5" x14ac:dyDescent="0.4">
      <c r="A9403" t="s">
        <v>544</v>
      </c>
      <c r="B9403" t="s">
        <v>543</v>
      </c>
      <c r="C9403">
        <f>INDEX(Categories!C:C,MATCH(D9403,Categories!D:D,0))</f>
        <v>7</v>
      </c>
      <c r="D9403" s="88" t="s">
        <v>35</v>
      </c>
      <c r="E9403">
        <v>7705</v>
      </c>
    </row>
    <row r="9404" spans="1:5" x14ac:dyDescent="0.4">
      <c r="A9404" t="s">
        <v>544</v>
      </c>
      <c r="B9404" t="s">
        <v>543</v>
      </c>
      <c r="C9404">
        <f>INDEX(Categories!C:C,MATCH(D9404,Categories!D:D,0))</f>
        <v>10</v>
      </c>
      <c r="D9404" s="88" t="s">
        <v>38</v>
      </c>
      <c r="E9404">
        <v>20332</v>
      </c>
    </row>
    <row r="9405" spans="1:5" x14ac:dyDescent="0.4">
      <c r="A9405" t="s">
        <v>544</v>
      </c>
      <c r="B9405" t="s">
        <v>543</v>
      </c>
      <c r="C9405">
        <f>INDEX(Categories!C:C,MATCH(D9405,Categories!D:D,0))</f>
        <v>15</v>
      </c>
      <c r="D9405" s="88" t="s">
        <v>42</v>
      </c>
      <c r="E9405">
        <v>0</v>
      </c>
    </row>
    <row r="9406" spans="1:5" x14ac:dyDescent="0.4">
      <c r="A9406" t="s">
        <v>544</v>
      </c>
      <c r="B9406" t="s">
        <v>543</v>
      </c>
      <c r="C9406">
        <f>INDEX(Categories!C:C,MATCH(D9406,Categories!D:D,0))</f>
        <v>16</v>
      </c>
      <c r="D9406" s="88" t="s">
        <v>45</v>
      </c>
      <c r="E9406">
        <v>0</v>
      </c>
    </row>
    <row r="9407" spans="1:5" x14ac:dyDescent="0.4">
      <c r="A9407" t="s">
        <v>544</v>
      </c>
      <c r="B9407" t="s">
        <v>543</v>
      </c>
      <c r="C9407">
        <f>INDEX(Categories!C:C,MATCH(D9407,Categories!D:D,0))</f>
        <v>17</v>
      </c>
      <c r="D9407" s="88" t="s">
        <v>46</v>
      </c>
      <c r="E9407">
        <v>0</v>
      </c>
    </row>
    <row r="9408" spans="1:5" x14ac:dyDescent="0.4">
      <c r="A9408" t="s">
        <v>544</v>
      </c>
      <c r="B9408" t="s">
        <v>543</v>
      </c>
      <c r="C9408">
        <f>INDEX(Categories!C:C,MATCH(D9408,Categories!D:D,0))</f>
        <v>18</v>
      </c>
      <c r="D9408" s="88" t="s">
        <v>47</v>
      </c>
      <c r="E9408">
        <v>0</v>
      </c>
    </row>
    <row r="9409" spans="1:5" x14ac:dyDescent="0.4">
      <c r="A9409" t="s">
        <v>544</v>
      </c>
      <c r="B9409" t="s">
        <v>543</v>
      </c>
      <c r="C9409">
        <f>INDEX(Categories!C:C,MATCH(D9409,Categories!D:D,0))</f>
        <v>20</v>
      </c>
      <c r="D9409" s="88" t="s">
        <v>49</v>
      </c>
      <c r="E9409">
        <v>0</v>
      </c>
    </row>
    <row r="9410" spans="1:5" x14ac:dyDescent="0.4">
      <c r="A9410" t="s">
        <v>544</v>
      </c>
      <c r="B9410" t="s">
        <v>543</v>
      </c>
      <c r="C9410">
        <f>INDEX(Categories!C:C,MATCH(D9410,Categories!D:D,0))</f>
        <v>21</v>
      </c>
      <c r="D9410" s="88" t="s">
        <v>50</v>
      </c>
      <c r="E9410">
        <v>0</v>
      </c>
    </row>
    <row r="9411" spans="1:5" x14ac:dyDescent="0.4">
      <c r="A9411" t="s">
        <v>544</v>
      </c>
      <c r="B9411" t="s">
        <v>543</v>
      </c>
      <c r="C9411">
        <f>INDEX(Categories!C:C,MATCH(D9411,Categories!D:D,0))</f>
        <v>22</v>
      </c>
      <c r="D9411" s="88" t="s">
        <v>51</v>
      </c>
      <c r="E9411">
        <v>0</v>
      </c>
    </row>
    <row r="9412" spans="1:5" x14ac:dyDescent="0.4">
      <c r="A9412" t="s">
        <v>544</v>
      </c>
      <c r="B9412" t="s">
        <v>543</v>
      </c>
      <c r="C9412">
        <f>INDEX(Categories!C:C,MATCH(D9412,Categories!D:D,0))</f>
        <v>23</v>
      </c>
      <c r="D9412" s="88" t="s">
        <v>52</v>
      </c>
      <c r="E9412">
        <v>0</v>
      </c>
    </row>
    <row r="9413" spans="1:5" x14ac:dyDescent="0.4">
      <c r="A9413" t="s">
        <v>544</v>
      </c>
      <c r="B9413" t="s">
        <v>543</v>
      </c>
      <c r="C9413">
        <f>INDEX(Categories!C:C,MATCH(D9413,Categories!D:D,0))</f>
        <v>24</v>
      </c>
      <c r="D9413" s="88" t="s">
        <v>53</v>
      </c>
      <c r="E9413">
        <v>0</v>
      </c>
    </row>
    <row r="9414" spans="1:5" x14ac:dyDescent="0.4">
      <c r="A9414" t="s">
        <v>544</v>
      </c>
      <c r="B9414" t="s">
        <v>543</v>
      </c>
      <c r="C9414">
        <f>INDEX(Categories!C:C,MATCH(D9414,Categories!D:D,0))</f>
        <v>25</v>
      </c>
      <c r="D9414" s="88" t="s">
        <v>56</v>
      </c>
      <c r="E9414">
        <v>11523</v>
      </c>
    </row>
    <row r="9415" spans="1:5" x14ac:dyDescent="0.4">
      <c r="A9415" t="s">
        <v>544</v>
      </c>
      <c r="B9415" t="s">
        <v>543</v>
      </c>
      <c r="C9415">
        <f>INDEX(Categories!C:C,MATCH(D9415,Categories!D:D,0))</f>
        <v>5</v>
      </c>
      <c r="D9415" s="88" t="s">
        <v>32</v>
      </c>
      <c r="E9415">
        <v>2666</v>
      </c>
    </row>
    <row r="9416" spans="1:5" x14ac:dyDescent="0.4">
      <c r="A9416" t="s">
        <v>544</v>
      </c>
      <c r="B9416" t="s">
        <v>543</v>
      </c>
      <c r="C9416">
        <f>INDEX(Categories!C:C,MATCH(D9416,Categories!D:D,0))</f>
        <v>8</v>
      </c>
      <c r="D9416" s="88" t="s">
        <v>36</v>
      </c>
      <c r="E9416">
        <v>0</v>
      </c>
    </row>
    <row r="9417" spans="1:5" x14ac:dyDescent="0.4">
      <c r="A9417" t="s">
        <v>544</v>
      </c>
      <c r="B9417" t="s">
        <v>543</v>
      </c>
      <c r="C9417">
        <f>INDEX(Categories!C:C,MATCH(D9417,Categories!D:D,0))</f>
        <v>9</v>
      </c>
      <c r="D9417" s="88" t="s">
        <v>37</v>
      </c>
      <c r="E9417">
        <v>0</v>
      </c>
    </row>
    <row r="9418" spans="1:5" x14ac:dyDescent="0.4">
      <c r="A9418" t="s">
        <v>544</v>
      </c>
      <c r="B9418" t="s">
        <v>543</v>
      </c>
      <c r="C9418">
        <f>INDEX(Categories!C:C,MATCH(D9418,Categories!D:D,0))</f>
        <v>11</v>
      </c>
      <c r="D9418" s="88" t="s">
        <v>601</v>
      </c>
      <c r="E9418">
        <v>21209</v>
      </c>
    </row>
    <row r="9419" spans="1:5" x14ac:dyDescent="0.4">
      <c r="A9419" t="s">
        <v>544</v>
      </c>
      <c r="B9419" t="s">
        <v>543</v>
      </c>
      <c r="C9419">
        <f>INDEX(Categories!C:C,MATCH(D9419,Categories!D:D,0))</f>
        <v>12</v>
      </c>
      <c r="D9419" s="88" t="s">
        <v>602</v>
      </c>
      <c r="E9419">
        <v>2263</v>
      </c>
    </row>
    <row r="9420" spans="1:5" x14ac:dyDescent="0.4">
      <c r="A9420" t="s">
        <v>544</v>
      </c>
      <c r="B9420" t="s">
        <v>543</v>
      </c>
      <c r="C9420">
        <f>INDEX(Categories!C:C,MATCH(D9420,Categories!D:D,0))</f>
        <v>13</v>
      </c>
      <c r="D9420" s="88" t="s">
        <v>604</v>
      </c>
      <c r="E9420">
        <v>2090</v>
      </c>
    </row>
    <row r="9421" spans="1:5" x14ac:dyDescent="0.4">
      <c r="A9421" t="s">
        <v>544</v>
      </c>
      <c r="B9421" t="s">
        <v>543</v>
      </c>
      <c r="C9421">
        <f>INDEX(Categories!C:C,MATCH(D9421,Categories!D:D,0))</f>
        <v>14</v>
      </c>
      <c r="D9421" s="88" t="s">
        <v>41</v>
      </c>
      <c r="E9421">
        <v>0</v>
      </c>
    </row>
    <row r="9422" spans="1:5" x14ac:dyDescent="0.4">
      <c r="A9422" t="s">
        <v>544</v>
      </c>
      <c r="B9422" t="s">
        <v>543</v>
      </c>
      <c r="C9422">
        <f>INDEX(Categories!C:C,MATCH(D9422,Categories!D:D,0))</f>
        <v>19</v>
      </c>
      <c r="D9422" s="88" t="s">
        <v>48</v>
      </c>
      <c r="E9422">
        <v>0</v>
      </c>
    </row>
    <row r="9423" spans="1:5" x14ac:dyDescent="0.4">
      <c r="A9423" t="s">
        <v>544</v>
      </c>
      <c r="B9423" t="s">
        <v>543</v>
      </c>
      <c r="C9423">
        <f>INDEX(Categories!C:C,MATCH(D9423,Categories!D:D,0))</f>
        <v>26</v>
      </c>
      <c r="D9423" s="88" t="s">
        <v>57</v>
      </c>
      <c r="E9423">
        <v>0</v>
      </c>
    </row>
    <row r="9424" spans="1:5" x14ac:dyDescent="0.4">
      <c r="A9424" t="s">
        <v>544</v>
      </c>
      <c r="B9424" t="s">
        <v>543</v>
      </c>
      <c r="C9424">
        <f>INDEX(Categories!C:C,MATCH(D9424,Categories!D:D,0))</f>
        <v>27</v>
      </c>
      <c r="D9424" s="88" t="s">
        <v>58</v>
      </c>
      <c r="E9424">
        <v>0</v>
      </c>
    </row>
    <row r="9425" spans="1:5" x14ac:dyDescent="0.4">
      <c r="A9425" t="s">
        <v>544</v>
      </c>
      <c r="B9425" t="s">
        <v>543</v>
      </c>
      <c r="C9425">
        <f>INDEX(Categories!C:C,MATCH(D9425,Categories!D:D,0))</f>
        <v>28</v>
      </c>
      <c r="D9425" s="88" t="s">
        <v>59</v>
      </c>
      <c r="E9425">
        <v>0</v>
      </c>
    </row>
    <row r="9426" spans="1:5" x14ac:dyDescent="0.4">
      <c r="A9426" t="s">
        <v>544</v>
      </c>
      <c r="B9426" t="s">
        <v>543</v>
      </c>
      <c r="C9426">
        <f>INDEX(Categories!C:C,MATCH(D9426,Categories!D:D,0))</f>
        <v>29</v>
      </c>
      <c r="D9426" s="88" t="s">
        <v>92</v>
      </c>
      <c r="E9426">
        <v>59842</v>
      </c>
    </row>
    <row r="9427" spans="1:5" x14ac:dyDescent="0.4">
      <c r="A9427" t="s">
        <v>1023</v>
      </c>
      <c r="B9427" t="s">
        <v>1024</v>
      </c>
      <c r="C9427">
        <f>INDEX(Categories!C:C,MATCH(D9427,Categories!D:D,0))</f>
        <v>1</v>
      </c>
      <c r="D9427" s="88" t="s">
        <v>595</v>
      </c>
      <c r="E9427">
        <v>17967</v>
      </c>
    </row>
    <row r="9428" spans="1:5" x14ac:dyDescent="0.4">
      <c r="A9428" t="s">
        <v>1023</v>
      </c>
      <c r="B9428" t="s">
        <v>1024</v>
      </c>
      <c r="C9428">
        <f>INDEX(Categories!C:C,MATCH(D9428,Categories!D:D,0))</f>
        <v>2</v>
      </c>
      <c r="D9428" s="88" t="s">
        <v>597</v>
      </c>
      <c r="E9428">
        <v>0</v>
      </c>
    </row>
    <row r="9429" spans="1:5" x14ac:dyDescent="0.4">
      <c r="A9429" t="s">
        <v>1023</v>
      </c>
      <c r="B9429" t="s">
        <v>1024</v>
      </c>
      <c r="C9429">
        <f>INDEX(Categories!C:C,MATCH(D9429,Categories!D:D,0))</f>
        <v>3</v>
      </c>
      <c r="D9429" s="88" t="s">
        <v>30</v>
      </c>
      <c r="E9429">
        <v>0</v>
      </c>
    </row>
    <row r="9430" spans="1:5" x14ac:dyDescent="0.4">
      <c r="A9430" t="s">
        <v>1023</v>
      </c>
      <c r="B9430" t="s">
        <v>1024</v>
      </c>
      <c r="C9430">
        <f>INDEX(Categories!C:C,MATCH(D9430,Categories!D:D,0))</f>
        <v>4</v>
      </c>
      <c r="D9430" s="88" t="s">
        <v>31</v>
      </c>
      <c r="E9430">
        <v>0</v>
      </c>
    </row>
    <row r="9431" spans="1:5" x14ac:dyDescent="0.4">
      <c r="A9431" t="s">
        <v>1023</v>
      </c>
      <c r="B9431" t="s">
        <v>1024</v>
      </c>
      <c r="C9431">
        <f>INDEX(Categories!C:C,MATCH(D9431,Categories!D:D,0))</f>
        <v>6</v>
      </c>
      <c r="D9431" s="88" t="s">
        <v>34</v>
      </c>
      <c r="E9431">
        <v>0</v>
      </c>
    </row>
    <row r="9432" spans="1:5" x14ac:dyDescent="0.4">
      <c r="A9432" t="s">
        <v>1023</v>
      </c>
      <c r="B9432" t="s">
        <v>1024</v>
      </c>
      <c r="C9432">
        <f>INDEX(Categories!C:C,MATCH(D9432,Categories!D:D,0))</f>
        <v>7</v>
      </c>
      <c r="D9432" s="88" t="s">
        <v>35</v>
      </c>
      <c r="E9432">
        <v>16</v>
      </c>
    </row>
    <row r="9433" spans="1:5" x14ac:dyDescent="0.4">
      <c r="A9433" t="s">
        <v>1023</v>
      </c>
      <c r="B9433" t="s">
        <v>1024</v>
      </c>
      <c r="C9433">
        <f>INDEX(Categories!C:C,MATCH(D9433,Categories!D:D,0))</f>
        <v>10</v>
      </c>
      <c r="D9433" s="88" t="s">
        <v>38</v>
      </c>
      <c r="E9433">
        <v>465</v>
      </c>
    </row>
    <row r="9434" spans="1:5" x14ac:dyDescent="0.4">
      <c r="A9434" t="s">
        <v>1023</v>
      </c>
      <c r="B9434" t="s">
        <v>1024</v>
      </c>
      <c r="C9434">
        <f>INDEX(Categories!C:C,MATCH(D9434,Categories!D:D,0))</f>
        <v>15</v>
      </c>
      <c r="D9434" s="88" t="s">
        <v>42</v>
      </c>
      <c r="E9434">
        <v>0</v>
      </c>
    </row>
    <row r="9435" spans="1:5" x14ac:dyDescent="0.4">
      <c r="A9435" t="s">
        <v>1023</v>
      </c>
      <c r="B9435" t="s">
        <v>1024</v>
      </c>
      <c r="C9435">
        <f>INDEX(Categories!C:C,MATCH(D9435,Categories!D:D,0))</f>
        <v>16</v>
      </c>
      <c r="D9435" s="88" t="s">
        <v>45</v>
      </c>
      <c r="E9435">
        <v>2537</v>
      </c>
    </row>
    <row r="9436" spans="1:5" x14ac:dyDescent="0.4">
      <c r="A9436" t="s">
        <v>1023</v>
      </c>
      <c r="B9436" t="s">
        <v>1024</v>
      </c>
      <c r="C9436">
        <f>INDEX(Categories!C:C,MATCH(D9436,Categories!D:D,0))</f>
        <v>17</v>
      </c>
      <c r="D9436" s="88" t="s">
        <v>46</v>
      </c>
      <c r="E9436">
        <v>0</v>
      </c>
    </row>
    <row r="9437" spans="1:5" x14ac:dyDescent="0.4">
      <c r="A9437" t="s">
        <v>1023</v>
      </c>
      <c r="B9437" t="s">
        <v>1024</v>
      </c>
      <c r="C9437">
        <f>INDEX(Categories!C:C,MATCH(D9437,Categories!D:D,0))</f>
        <v>18</v>
      </c>
      <c r="D9437" s="88" t="s">
        <v>47</v>
      </c>
      <c r="E9437">
        <v>0</v>
      </c>
    </row>
    <row r="9438" spans="1:5" x14ac:dyDescent="0.4">
      <c r="A9438" t="s">
        <v>1023</v>
      </c>
      <c r="B9438" t="s">
        <v>1024</v>
      </c>
      <c r="C9438">
        <f>INDEX(Categories!C:C,MATCH(D9438,Categories!D:D,0))</f>
        <v>20</v>
      </c>
      <c r="D9438" s="88" t="s">
        <v>49</v>
      </c>
      <c r="E9438">
        <v>0</v>
      </c>
    </row>
    <row r="9439" spans="1:5" x14ac:dyDescent="0.4">
      <c r="A9439" t="s">
        <v>1023</v>
      </c>
      <c r="B9439" t="s">
        <v>1024</v>
      </c>
      <c r="C9439">
        <f>INDEX(Categories!C:C,MATCH(D9439,Categories!D:D,0))</f>
        <v>21</v>
      </c>
      <c r="D9439" s="88" t="s">
        <v>50</v>
      </c>
      <c r="E9439">
        <v>0</v>
      </c>
    </row>
    <row r="9440" spans="1:5" x14ac:dyDescent="0.4">
      <c r="A9440" t="s">
        <v>1023</v>
      </c>
      <c r="B9440" t="s">
        <v>1024</v>
      </c>
      <c r="C9440">
        <f>INDEX(Categories!C:C,MATCH(D9440,Categories!D:D,0))</f>
        <v>22</v>
      </c>
      <c r="D9440" s="88" t="s">
        <v>51</v>
      </c>
      <c r="E9440">
        <v>0</v>
      </c>
    </row>
    <row r="9441" spans="1:5" x14ac:dyDescent="0.4">
      <c r="A9441" t="s">
        <v>1023</v>
      </c>
      <c r="B9441" t="s">
        <v>1024</v>
      </c>
      <c r="C9441">
        <f>INDEX(Categories!C:C,MATCH(D9441,Categories!D:D,0))</f>
        <v>23</v>
      </c>
      <c r="D9441" s="88" t="s">
        <v>52</v>
      </c>
      <c r="E9441">
        <v>0</v>
      </c>
    </row>
    <row r="9442" spans="1:5" x14ac:dyDescent="0.4">
      <c r="A9442" t="s">
        <v>1023</v>
      </c>
      <c r="B9442" t="s">
        <v>1024</v>
      </c>
      <c r="C9442">
        <f>INDEX(Categories!C:C,MATCH(D9442,Categories!D:D,0))</f>
        <v>24</v>
      </c>
      <c r="D9442" s="88" t="s">
        <v>53</v>
      </c>
      <c r="E9442">
        <v>0</v>
      </c>
    </row>
    <row r="9443" spans="1:5" x14ac:dyDescent="0.4">
      <c r="A9443" t="s">
        <v>1023</v>
      </c>
      <c r="B9443" t="s">
        <v>1024</v>
      </c>
      <c r="C9443">
        <f>INDEX(Categories!C:C,MATCH(D9443,Categories!D:D,0))</f>
        <v>25</v>
      </c>
      <c r="D9443" s="88" t="s">
        <v>56</v>
      </c>
      <c r="E9443">
        <v>0</v>
      </c>
    </row>
    <row r="9444" spans="1:5" x14ac:dyDescent="0.4">
      <c r="A9444" t="s">
        <v>1023</v>
      </c>
      <c r="B9444" t="s">
        <v>1024</v>
      </c>
      <c r="C9444">
        <f>INDEX(Categories!C:C,MATCH(D9444,Categories!D:D,0))</f>
        <v>5</v>
      </c>
      <c r="D9444" s="88" t="s">
        <v>32</v>
      </c>
      <c r="E9444">
        <v>19982</v>
      </c>
    </row>
    <row r="9445" spans="1:5" x14ac:dyDescent="0.4">
      <c r="A9445" t="s">
        <v>1023</v>
      </c>
      <c r="B9445" t="s">
        <v>1024</v>
      </c>
      <c r="C9445">
        <f>INDEX(Categories!C:C,MATCH(D9445,Categories!D:D,0))</f>
        <v>8</v>
      </c>
      <c r="D9445" s="88" t="s">
        <v>36</v>
      </c>
      <c r="E9445">
        <v>135</v>
      </c>
    </row>
    <row r="9446" spans="1:5" x14ac:dyDescent="0.4">
      <c r="A9446" t="s">
        <v>1023</v>
      </c>
      <c r="B9446" t="s">
        <v>1024</v>
      </c>
      <c r="C9446">
        <f>INDEX(Categories!C:C,MATCH(D9446,Categories!D:D,0))</f>
        <v>9</v>
      </c>
      <c r="D9446" s="88" t="s">
        <v>37</v>
      </c>
      <c r="E9446">
        <v>0</v>
      </c>
    </row>
    <row r="9447" spans="1:5" x14ac:dyDescent="0.4">
      <c r="A9447" t="s">
        <v>1023</v>
      </c>
      <c r="B9447" t="s">
        <v>1024</v>
      </c>
      <c r="C9447">
        <f>INDEX(Categories!C:C,MATCH(D9447,Categories!D:D,0))</f>
        <v>11</v>
      </c>
      <c r="D9447" s="88" t="s">
        <v>601</v>
      </c>
      <c r="E9447">
        <v>0</v>
      </c>
    </row>
    <row r="9448" spans="1:5" x14ac:dyDescent="0.4">
      <c r="A9448" t="s">
        <v>1023</v>
      </c>
      <c r="B9448" t="s">
        <v>1024</v>
      </c>
      <c r="C9448">
        <f>INDEX(Categories!C:C,MATCH(D9448,Categories!D:D,0))</f>
        <v>12</v>
      </c>
      <c r="D9448" s="88" t="s">
        <v>602</v>
      </c>
      <c r="E9448">
        <v>0</v>
      </c>
    </row>
    <row r="9449" spans="1:5" x14ac:dyDescent="0.4">
      <c r="A9449" t="s">
        <v>1023</v>
      </c>
      <c r="B9449" t="s">
        <v>1024</v>
      </c>
      <c r="C9449">
        <f>INDEX(Categories!C:C,MATCH(D9449,Categories!D:D,0))</f>
        <v>13</v>
      </c>
      <c r="D9449" s="88" t="s">
        <v>604</v>
      </c>
      <c r="E9449">
        <v>500</v>
      </c>
    </row>
    <row r="9450" spans="1:5" x14ac:dyDescent="0.4">
      <c r="A9450" t="s">
        <v>1023</v>
      </c>
      <c r="B9450" t="s">
        <v>1024</v>
      </c>
      <c r="C9450">
        <f>INDEX(Categories!C:C,MATCH(D9450,Categories!D:D,0))</f>
        <v>14</v>
      </c>
      <c r="D9450" s="88" t="s">
        <v>41</v>
      </c>
      <c r="E9450">
        <v>0</v>
      </c>
    </row>
    <row r="9451" spans="1:5" x14ac:dyDescent="0.4">
      <c r="A9451" t="s">
        <v>1023</v>
      </c>
      <c r="B9451" t="s">
        <v>1024</v>
      </c>
      <c r="C9451">
        <f>INDEX(Categories!C:C,MATCH(D9451,Categories!D:D,0))</f>
        <v>19</v>
      </c>
      <c r="D9451" s="88" t="s">
        <v>48</v>
      </c>
      <c r="E9451">
        <v>0</v>
      </c>
    </row>
    <row r="9452" spans="1:5" x14ac:dyDescent="0.4">
      <c r="A9452" t="s">
        <v>1023</v>
      </c>
      <c r="B9452" t="s">
        <v>1024</v>
      </c>
      <c r="C9452">
        <f>INDEX(Categories!C:C,MATCH(D9452,Categories!D:D,0))</f>
        <v>26</v>
      </c>
      <c r="D9452" s="88" t="s">
        <v>57</v>
      </c>
      <c r="E9452">
        <v>0</v>
      </c>
    </row>
    <row r="9453" spans="1:5" x14ac:dyDescent="0.4">
      <c r="A9453" t="s">
        <v>1023</v>
      </c>
      <c r="B9453" t="s">
        <v>1024</v>
      </c>
      <c r="C9453">
        <f>INDEX(Categories!C:C,MATCH(D9453,Categories!D:D,0))</f>
        <v>27</v>
      </c>
      <c r="D9453" s="88" t="s">
        <v>58</v>
      </c>
      <c r="E9453">
        <v>0</v>
      </c>
    </row>
    <row r="9454" spans="1:5" x14ac:dyDescent="0.4">
      <c r="A9454" t="s">
        <v>1023</v>
      </c>
      <c r="B9454" t="s">
        <v>1024</v>
      </c>
      <c r="C9454">
        <f>INDEX(Categories!C:C,MATCH(D9454,Categories!D:D,0))</f>
        <v>28</v>
      </c>
      <c r="D9454" s="88" t="s">
        <v>59</v>
      </c>
      <c r="E9454">
        <v>0</v>
      </c>
    </row>
    <row r="9455" spans="1:5" x14ac:dyDescent="0.4">
      <c r="A9455" t="s">
        <v>1023</v>
      </c>
      <c r="B9455" t="s">
        <v>1024</v>
      </c>
      <c r="C9455">
        <f>INDEX(Categories!C:C,MATCH(D9455,Categories!D:D,0))</f>
        <v>29</v>
      </c>
      <c r="D9455" s="88" t="s">
        <v>92</v>
      </c>
      <c r="E9455">
        <v>0</v>
      </c>
    </row>
    <row r="9456" spans="1:5" x14ac:dyDescent="0.4">
      <c r="A9456" t="s">
        <v>546</v>
      </c>
      <c r="B9456" t="s">
        <v>545</v>
      </c>
      <c r="C9456">
        <f>INDEX(Categories!C:C,MATCH(D9456,Categories!D:D,0))</f>
        <v>1</v>
      </c>
      <c r="D9456" s="88" t="s">
        <v>595</v>
      </c>
      <c r="E9456">
        <v>75000</v>
      </c>
    </row>
    <row r="9457" spans="1:5" x14ac:dyDescent="0.4">
      <c r="A9457" t="s">
        <v>546</v>
      </c>
      <c r="B9457" t="s">
        <v>545</v>
      </c>
      <c r="C9457">
        <f>INDEX(Categories!C:C,MATCH(D9457,Categories!D:D,0))</f>
        <v>2</v>
      </c>
      <c r="D9457" s="88" t="s">
        <v>597</v>
      </c>
      <c r="E9457">
        <v>0</v>
      </c>
    </row>
    <row r="9458" spans="1:5" x14ac:dyDescent="0.4">
      <c r="A9458" t="s">
        <v>546</v>
      </c>
      <c r="B9458" t="s">
        <v>545</v>
      </c>
      <c r="C9458">
        <f>INDEX(Categories!C:C,MATCH(D9458,Categories!D:D,0))</f>
        <v>3</v>
      </c>
      <c r="D9458" s="88" t="s">
        <v>30</v>
      </c>
      <c r="E9458">
        <v>0</v>
      </c>
    </row>
    <row r="9459" spans="1:5" x14ac:dyDescent="0.4">
      <c r="A9459" t="s">
        <v>546</v>
      </c>
      <c r="B9459" t="s">
        <v>545</v>
      </c>
      <c r="C9459">
        <f>INDEX(Categories!C:C,MATCH(D9459,Categories!D:D,0))</f>
        <v>4</v>
      </c>
      <c r="D9459" s="88" t="s">
        <v>31</v>
      </c>
      <c r="E9459">
        <v>8000</v>
      </c>
    </row>
    <row r="9460" spans="1:5" x14ac:dyDescent="0.4">
      <c r="A9460" t="s">
        <v>546</v>
      </c>
      <c r="B9460" t="s">
        <v>545</v>
      </c>
      <c r="C9460">
        <f>INDEX(Categories!C:C,MATCH(D9460,Categories!D:D,0))</f>
        <v>6</v>
      </c>
      <c r="D9460" s="88" t="s">
        <v>34</v>
      </c>
      <c r="E9460">
        <v>0</v>
      </c>
    </row>
    <row r="9461" spans="1:5" x14ac:dyDescent="0.4">
      <c r="A9461" t="s">
        <v>546</v>
      </c>
      <c r="B9461" t="s">
        <v>545</v>
      </c>
      <c r="C9461">
        <f>INDEX(Categories!C:C,MATCH(D9461,Categories!D:D,0))</f>
        <v>7</v>
      </c>
      <c r="D9461" s="88" t="s">
        <v>35</v>
      </c>
      <c r="E9461">
        <v>5000</v>
      </c>
    </row>
    <row r="9462" spans="1:5" x14ac:dyDescent="0.4">
      <c r="A9462" t="s">
        <v>546</v>
      </c>
      <c r="B9462" t="s">
        <v>545</v>
      </c>
      <c r="C9462">
        <f>INDEX(Categories!C:C,MATCH(D9462,Categories!D:D,0))</f>
        <v>10</v>
      </c>
      <c r="D9462" s="88" t="s">
        <v>38</v>
      </c>
      <c r="E9462">
        <v>7500</v>
      </c>
    </row>
    <row r="9463" spans="1:5" x14ac:dyDescent="0.4">
      <c r="A9463" t="s">
        <v>546</v>
      </c>
      <c r="B9463" t="s">
        <v>545</v>
      </c>
      <c r="C9463">
        <f>INDEX(Categories!C:C,MATCH(D9463,Categories!D:D,0))</f>
        <v>15</v>
      </c>
      <c r="D9463" s="88" t="s">
        <v>42</v>
      </c>
      <c r="E9463">
        <v>0</v>
      </c>
    </row>
    <row r="9464" spans="1:5" x14ac:dyDescent="0.4">
      <c r="A9464" t="s">
        <v>546</v>
      </c>
      <c r="B9464" t="s">
        <v>545</v>
      </c>
      <c r="C9464">
        <f>INDEX(Categories!C:C,MATCH(D9464,Categories!D:D,0))</f>
        <v>16</v>
      </c>
      <c r="D9464" s="88" t="s">
        <v>45</v>
      </c>
      <c r="E9464">
        <v>0</v>
      </c>
    </row>
    <row r="9465" spans="1:5" x14ac:dyDescent="0.4">
      <c r="A9465" t="s">
        <v>546</v>
      </c>
      <c r="B9465" t="s">
        <v>545</v>
      </c>
      <c r="C9465">
        <f>INDEX(Categories!C:C,MATCH(D9465,Categories!D:D,0))</f>
        <v>17</v>
      </c>
      <c r="D9465" s="88" t="s">
        <v>46</v>
      </c>
      <c r="E9465">
        <v>0</v>
      </c>
    </row>
    <row r="9466" spans="1:5" x14ac:dyDescent="0.4">
      <c r="A9466" t="s">
        <v>546</v>
      </c>
      <c r="B9466" t="s">
        <v>545</v>
      </c>
      <c r="C9466">
        <f>INDEX(Categories!C:C,MATCH(D9466,Categories!D:D,0))</f>
        <v>18</v>
      </c>
      <c r="D9466" s="88" t="s">
        <v>47</v>
      </c>
      <c r="E9466">
        <v>0</v>
      </c>
    </row>
    <row r="9467" spans="1:5" x14ac:dyDescent="0.4">
      <c r="A9467" t="s">
        <v>546</v>
      </c>
      <c r="B9467" t="s">
        <v>545</v>
      </c>
      <c r="C9467">
        <f>INDEX(Categories!C:C,MATCH(D9467,Categories!D:D,0))</f>
        <v>20</v>
      </c>
      <c r="D9467" s="88" t="s">
        <v>49</v>
      </c>
      <c r="E9467">
        <v>0</v>
      </c>
    </row>
    <row r="9468" spans="1:5" x14ac:dyDescent="0.4">
      <c r="A9468" t="s">
        <v>546</v>
      </c>
      <c r="B9468" t="s">
        <v>545</v>
      </c>
      <c r="C9468">
        <f>INDEX(Categories!C:C,MATCH(D9468,Categories!D:D,0))</f>
        <v>21</v>
      </c>
      <c r="D9468" s="88" t="s">
        <v>50</v>
      </c>
      <c r="E9468">
        <v>0</v>
      </c>
    </row>
    <row r="9469" spans="1:5" x14ac:dyDescent="0.4">
      <c r="A9469" t="s">
        <v>546</v>
      </c>
      <c r="B9469" t="s">
        <v>545</v>
      </c>
      <c r="C9469">
        <f>INDEX(Categories!C:C,MATCH(D9469,Categories!D:D,0))</f>
        <v>22</v>
      </c>
      <c r="D9469" s="88" t="s">
        <v>51</v>
      </c>
      <c r="E9469">
        <v>0</v>
      </c>
    </row>
    <row r="9470" spans="1:5" x14ac:dyDescent="0.4">
      <c r="A9470" t="s">
        <v>546</v>
      </c>
      <c r="B9470" t="s">
        <v>545</v>
      </c>
      <c r="C9470">
        <f>INDEX(Categories!C:C,MATCH(D9470,Categories!D:D,0))</f>
        <v>23</v>
      </c>
      <c r="D9470" s="88" t="s">
        <v>52</v>
      </c>
      <c r="E9470">
        <v>0</v>
      </c>
    </row>
    <row r="9471" spans="1:5" x14ac:dyDescent="0.4">
      <c r="A9471" t="s">
        <v>546</v>
      </c>
      <c r="B9471" t="s">
        <v>545</v>
      </c>
      <c r="C9471">
        <f>INDEX(Categories!C:C,MATCH(D9471,Categories!D:D,0))</f>
        <v>24</v>
      </c>
      <c r="D9471" s="88" t="s">
        <v>53</v>
      </c>
      <c r="E9471">
        <v>0</v>
      </c>
    </row>
    <row r="9472" spans="1:5" x14ac:dyDescent="0.4">
      <c r="A9472" t="s">
        <v>546</v>
      </c>
      <c r="B9472" t="s">
        <v>545</v>
      </c>
      <c r="C9472">
        <f>INDEX(Categories!C:C,MATCH(D9472,Categories!D:D,0))</f>
        <v>25</v>
      </c>
      <c r="D9472" s="88" t="s">
        <v>56</v>
      </c>
      <c r="E9472">
        <v>0</v>
      </c>
    </row>
    <row r="9473" spans="1:5" x14ac:dyDescent="0.4">
      <c r="A9473" t="s">
        <v>546</v>
      </c>
      <c r="B9473" t="s">
        <v>545</v>
      </c>
      <c r="C9473">
        <f>INDEX(Categories!C:C,MATCH(D9473,Categories!D:D,0))</f>
        <v>5</v>
      </c>
      <c r="D9473" s="88" t="s">
        <v>32</v>
      </c>
      <c r="E9473">
        <v>7000</v>
      </c>
    </row>
    <row r="9474" spans="1:5" x14ac:dyDescent="0.4">
      <c r="A9474" t="s">
        <v>546</v>
      </c>
      <c r="B9474" t="s">
        <v>545</v>
      </c>
      <c r="C9474">
        <f>INDEX(Categories!C:C,MATCH(D9474,Categories!D:D,0))</f>
        <v>8</v>
      </c>
      <c r="D9474" s="88" t="s">
        <v>36</v>
      </c>
      <c r="E9474">
        <v>0</v>
      </c>
    </row>
    <row r="9475" spans="1:5" x14ac:dyDescent="0.4">
      <c r="A9475" t="s">
        <v>546</v>
      </c>
      <c r="B9475" t="s">
        <v>545</v>
      </c>
      <c r="C9475">
        <f>INDEX(Categories!C:C,MATCH(D9475,Categories!D:D,0))</f>
        <v>9</v>
      </c>
      <c r="D9475" s="88" t="s">
        <v>37</v>
      </c>
      <c r="E9475">
        <v>0</v>
      </c>
    </row>
    <row r="9476" spans="1:5" x14ac:dyDescent="0.4">
      <c r="A9476" t="s">
        <v>546</v>
      </c>
      <c r="B9476" t="s">
        <v>545</v>
      </c>
      <c r="C9476">
        <f>INDEX(Categories!C:C,MATCH(D9476,Categories!D:D,0))</f>
        <v>11</v>
      </c>
      <c r="D9476" s="88" t="s">
        <v>601</v>
      </c>
      <c r="E9476">
        <v>0</v>
      </c>
    </row>
    <row r="9477" spans="1:5" x14ac:dyDescent="0.4">
      <c r="A9477" t="s">
        <v>546</v>
      </c>
      <c r="B9477" t="s">
        <v>545</v>
      </c>
      <c r="C9477">
        <f>INDEX(Categories!C:C,MATCH(D9477,Categories!D:D,0))</f>
        <v>12</v>
      </c>
      <c r="D9477" s="88" t="s">
        <v>602</v>
      </c>
      <c r="E9477">
        <v>0</v>
      </c>
    </row>
    <row r="9478" spans="1:5" x14ac:dyDescent="0.4">
      <c r="A9478" t="s">
        <v>546</v>
      </c>
      <c r="B9478" t="s">
        <v>545</v>
      </c>
      <c r="C9478">
        <f>INDEX(Categories!C:C,MATCH(D9478,Categories!D:D,0))</f>
        <v>13</v>
      </c>
      <c r="D9478" s="88" t="s">
        <v>604</v>
      </c>
      <c r="E9478">
        <v>0</v>
      </c>
    </row>
    <row r="9479" spans="1:5" x14ac:dyDescent="0.4">
      <c r="A9479" t="s">
        <v>546</v>
      </c>
      <c r="B9479" t="s">
        <v>545</v>
      </c>
      <c r="C9479">
        <f>INDEX(Categories!C:C,MATCH(D9479,Categories!D:D,0))</f>
        <v>14</v>
      </c>
      <c r="D9479" s="88" t="s">
        <v>41</v>
      </c>
      <c r="E9479">
        <v>0</v>
      </c>
    </row>
    <row r="9480" spans="1:5" x14ac:dyDescent="0.4">
      <c r="A9480" t="s">
        <v>546</v>
      </c>
      <c r="B9480" t="s">
        <v>545</v>
      </c>
      <c r="C9480">
        <f>INDEX(Categories!C:C,MATCH(D9480,Categories!D:D,0))</f>
        <v>19</v>
      </c>
      <c r="D9480" s="88" t="s">
        <v>48</v>
      </c>
      <c r="E9480">
        <v>0</v>
      </c>
    </row>
    <row r="9481" spans="1:5" x14ac:dyDescent="0.4">
      <c r="A9481" t="s">
        <v>546</v>
      </c>
      <c r="B9481" t="s">
        <v>545</v>
      </c>
      <c r="C9481">
        <f>INDEX(Categories!C:C,MATCH(D9481,Categories!D:D,0))</f>
        <v>26</v>
      </c>
      <c r="D9481" s="88" t="s">
        <v>57</v>
      </c>
      <c r="E9481">
        <v>5500</v>
      </c>
    </row>
    <row r="9482" spans="1:5" x14ac:dyDescent="0.4">
      <c r="A9482" t="s">
        <v>546</v>
      </c>
      <c r="B9482" t="s">
        <v>545</v>
      </c>
      <c r="C9482">
        <f>INDEX(Categories!C:C,MATCH(D9482,Categories!D:D,0))</f>
        <v>27</v>
      </c>
      <c r="D9482" s="88" t="s">
        <v>58</v>
      </c>
      <c r="E9482">
        <v>0</v>
      </c>
    </row>
    <row r="9483" spans="1:5" x14ac:dyDescent="0.4">
      <c r="A9483" t="s">
        <v>546</v>
      </c>
      <c r="B9483" t="s">
        <v>545</v>
      </c>
      <c r="C9483">
        <f>INDEX(Categories!C:C,MATCH(D9483,Categories!D:D,0))</f>
        <v>28</v>
      </c>
      <c r="D9483" s="88" t="s">
        <v>59</v>
      </c>
      <c r="E9483">
        <v>0</v>
      </c>
    </row>
    <row r="9484" spans="1:5" x14ac:dyDescent="0.4">
      <c r="A9484" t="s">
        <v>546</v>
      </c>
      <c r="B9484" t="s">
        <v>545</v>
      </c>
      <c r="C9484">
        <f>INDEX(Categories!C:C,MATCH(D9484,Categories!D:D,0))</f>
        <v>29</v>
      </c>
      <c r="D9484" s="88" t="s">
        <v>92</v>
      </c>
      <c r="E9484">
        <v>74500</v>
      </c>
    </row>
    <row r="9485" spans="1:5" x14ac:dyDescent="0.4">
      <c r="A9485" t="s">
        <v>1025</v>
      </c>
      <c r="B9485" t="s">
        <v>1026</v>
      </c>
      <c r="C9485">
        <f>INDEX(Categories!C:C,MATCH(D9485,Categories!D:D,0))</f>
        <v>1</v>
      </c>
      <c r="D9485" s="88" t="s">
        <v>595</v>
      </c>
      <c r="E9485">
        <v>87275</v>
      </c>
    </row>
    <row r="9486" spans="1:5" x14ac:dyDescent="0.4">
      <c r="A9486" t="s">
        <v>1025</v>
      </c>
      <c r="B9486" t="s">
        <v>1026</v>
      </c>
      <c r="C9486">
        <f>INDEX(Categories!C:C,MATCH(D9486,Categories!D:D,0))</f>
        <v>2</v>
      </c>
      <c r="D9486" s="88" t="s">
        <v>597</v>
      </c>
      <c r="E9486">
        <v>0</v>
      </c>
    </row>
    <row r="9487" spans="1:5" x14ac:dyDescent="0.4">
      <c r="A9487" t="s">
        <v>1025</v>
      </c>
      <c r="B9487" t="s">
        <v>1026</v>
      </c>
      <c r="C9487">
        <f>INDEX(Categories!C:C,MATCH(D9487,Categories!D:D,0))</f>
        <v>3</v>
      </c>
      <c r="D9487" s="88" t="s">
        <v>30</v>
      </c>
      <c r="E9487">
        <v>0</v>
      </c>
    </row>
    <row r="9488" spans="1:5" x14ac:dyDescent="0.4">
      <c r="A9488" t="s">
        <v>1025</v>
      </c>
      <c r="B9488" t="s">
        <v>1026</v>
      </c>
      <c r="C9488">
        <f>INDEX(Categories!C:C,MATCH(D9488,Categories!D:D,0))</f>
        <v>4</v>
      </c>
      <c r="D9488" s="88" t="s">
        <v>31</v>
      </c>
      <c r="E9488">
        <v>0</v>
      </c>
    </row>
    <row r="9489" spans="1:5" x14ac:dyDescent="0.4">
      <c r="A9489" t="s">
        <v>1025</v>
      </c>
      <c r="B9489" t="s">
        <v>1026</v>
      </c>
      <c r="C9489">
        <f>INDEX(Categories!C:C,MATCH(D9489,Categories!D:D,0))</f>
        <v>6</v>
      </c>
      <c r="D9489" s="88" t="s">
        <v>34</v>
      </c>
      <c r="E9489">
        <v>0</v>
      </c>
    </row>
    <row r="9490" spans="1:5" x14ac:dyDescent="0.4">
      <c r="A9490" t="s">
        <v>1025</v>
      </c>
      <c r="B9490" t="s">
        <v>1026</v>
      </c>
      <c r="C9490">
        <f>INDEX(Categories!C:C,MATCH(D9490,Categories!D:D,0))</f>
        <v>7</v>
      </c>
      <c r="D9490" s="88" t="s">
        <v>35</v>
      </c>
      <c r="E9490">
        <v>62280</v>
      </c>
    </row>
    <row r="9491" spans="1:5" x14ac:dyDescent="0.4">
      <c r="A9491" t="s">
        <v>1025</v>
      </c>
      <c r="B9491" t="s">
        <v>1026</v>
      </c>
      <c r="C9491">
        <f>INDEX(Categories!C:C,MATCH(D9491,Categories!D:D,0))</f>
        <v>10</v>
      </c>
      <c r="D9491" s="88" t="s">
        <v>38</v>
      </c>
      <c r="E9491">
        <v>33414</v>
      </c>
    </row>
    <row r="9492" spans="1:5" x14ac:dyDescent="0.4">
      <c r="A9492" t="s">
        <v>1025</v>
      </c>
      <c r="B9492" t="s">
        <v>1026</v>
      </c>
      <c r="C9492">
        <f>INDEX(Categories!C:C,MATCH(D9492,Categories!D:D,0))</f>
        <v>15</v>
      </c>
      <c r="D9492" s="88" t="s">
        <v>42</v>
      </c>
      <c r="E9492">
        <v>0</v>
      </c>
    </row>
    <row r="9493" spans="1:5" x14ac:dyDescent="0.4">
      <c r="A9493" t="s">
        <v>1025</v>
      </c>
      <c r="B9493" t="s">
        <v>1026</v>
      </c>
      <c r="C9493">
        <f>INDEX(Categories!C:C,MATCH(D9493,Categories!D:D,0))</f>
        <v>16</v>
      </c>
      <c r="D9493" s="88" t="s">
        <v>45</v>
      </c>
      <c r="E9493">
        <v>0</v>
      </c>
    </row>
    <row r="9494" spans="1:5" x14ac:dyDescent="0.4">
      <c r="A9494" t="s">
        <v>1025</v>
      </c>
      <c r="B9494" t="s">
        <v>1026</v>
      </c>
      <c r="C9494">
        <f>INDEX(Categories!C:C,MATCH(D9494,Categories!D:D,0))</f>
        <v>17</v>
      </c>
      <c r="D9494" s="88" t="s">
        <v>46</v>
      </c>
      <c r="E9494">
        <v>0</v>
      </c>
    </row>
    <row r="9495" spans="1:5" x14ac:dyDescent="0.4">
      <c r="A9495" t="s">
        <v>1025</v>
      </c>
      <c r="B9495" t="s">
        <v>1026</v>
      </c>
      <c r="C9495">
        <f>INDEX(Categories!C:C,MATCH(D9495,Categories!D:D,0))</f>
        <v>18</v>
      </c>
      <c r="D9495" s="88" t="s">
        <v>47</v>
      </c>
      <c r="E9495">
        <v>0</v>
      </c>
    </row>
    <row r="9496" spans="1:5" x14ac:dyDescent="0.4">
      <c r="A9496" t="s">
        <v>1025</v>
      </c>
      <c r="B9496" t="s">
        <v>1026</v>
      </c>
      <c r="C9496">
        <f>INDEX(Categories!C:C,MATCH(D9496,Categories!D:D,0))</f>
        <v>20</v>
      </c>
      <c r="D9496" s="88" t="s">
        <v>49</v>
      </c>
      <c r="E9496">
        <v>0</v>
      </c>
    </row>
    <row r="9497" spans="1:5" x14ac:dyDescent="0.4">
      <c r="A9497" t="s">
        <v>1025</v>
      </c>
      <c r="B9497" t="s">
        <v>1026</v>
      </c>
      <c r="C9497">
        <f>INDEX(Categories!C:C,MATCH(D9497,Categories!D:D,0))</f>
        <v>21</v>
      </c>
      <c r="D9497" s="88" t="s">
        <v>50</v>
      </c>
      <c r="E9497">
        <v>0</v>
      </c>
    </row>
    <row r="9498" spans="1:5" x14ac:dyDescent="0.4">
      <c r="A9498" t="s">
        <v>1025</v>
      </c>
      <c r="B9498" t="s">
        <v>1026</v>
      </c>
      <c r="C9498">
        <f>INDEX(Categories!C:C,MATCH(D9498,Categories!D:D,0))</f>
        <v>22</v>
      </c>
      <c r="D9498" s="88" t="s">
        <v>51</v>
      </c>
      <c r="E9498">
        <v>0</v>
      </c>
    </row>
    <row r="9499" spans="1:5" x14ac:dyDescent="0.4">
      <c r="A9499" t="s">
        <v>1025</v>
      </c>
      <c r="B9499" t="s">
        <v>1026</v>
      </c>
      <c r="C9499">
        <f>INDEX(Categories!C:C,MATCH(D9499,Categories!D:D,0))</f>
        <v>23</v>
      </c>
      <c r="D9499" s="88" t="s">
        <v>52</v>
      </c>
      <c r="E9499">
        <v>0</v>
      </c>
    </row>
    <row r="9500" spans="1:5" x14ac:dyDescent="0.4">
      <c r="A9500" t="s">
        <v>1025</v>
      </c>
      <c r="B9500" t="s">
        <v>1026</v>
      </c>
      <c r="C9500">
        <f>INDEX(Categories!C:C,MATCH(D9500,Categories!D:D,0))</f>
        <v>24</v>
      </c>
      <c r="D9500" s="88" t="s">
        <v>53</v>
      </c>
      <c r="E9500">
        <v>0</v>
      </c>
    </row>
    <row r="9501" spans="1:5" x14ac:dyDescent="0.4">
      <c r="A9501" t="s">
        <v>1025</v>
      </c>
      <c r="B9501" t="s">
        <v>1026</v>
      </c>
      <c r="C9501">
        <f>INDEX(Categories!C:C,MATCH(D9501,Categories!D:D,0))</f>
        <v>25</v>
      </c>
      <c r="D9501" s="88" t="s">
        <v>56</v>
      </c>
      <c r="E9501">
        <v>0</v>
      </c>
    </row>
    <row r="9502" spans="1:5" x14ac:dyDescent="0.4">
      <c r="A9502" t="s">
        <v>1025</v>
      </c>
      <c r="B9502" t="s">
        <v>1026</v>
      </c>
      <c r="C9502">
        <f>INDEX(Categories!C:C,MATCH(D9502,Categories!D:D,0))</f>
        <v>5</v>
      </c>
      <c r="D9502" s="88" t="s">
        <v>32</v>
      </c>
      <c r="E9502">
        <v>8916</v>
      </c>
    </row>
    <row r="9503" spans="1:5" x14ac:dyDescent="0.4">
      <c r="A9503" t="s">
        <v>1025</v>
      </c>
      <c r="B9503" t="s">
        <v>1026</v>
      </c>
      <c r="C9503">
        <f>INDEX(Categories!C:C,MATCH(D9503,Categories!D:D,0))</f>
        <v>8</v>
      </c>
      <c r="D9503" s="88" t="s">
        <v>36</v>
      </c>
      <c r="E9503">
        <v>0</v>
      </c>
    </row>
    <row r="9504" spans="1:5" x14ac:dyDescent="0.4">
      <c r="A9504" t="s">
        <v>1025</v>
      </c>
      <c r="B9504" t="s">
        <v>1026</v>
      </c>
      <c r="C9504">
        <f>INDEX(Categories!C:C,MATCH(D9504,Categories!D:D,0))</f>
        <v>9</v>
      </c>
      <c r="D9504" s="88" t="s">
        <v>37</v>
      </c>
      <c r="E9504">
        <v>0</v>
      </c>
    </row>
    <row r="9505" spans="1:5" x14ac:dyDescent="0.4">
      <c r="A9505" t="s">
        <v>1025</v>
      </c>
      <c r="B9505" t="s">
        <v>1026</v>
      </c>
      <c r="C9505">
        <f>INDEX(Categories!C:C,MATCH(D9505,Categories!D:D,0))</f>
        <v>11</v>
      </c>
      <c r="D9505" s="88" t="s">
        <v>601</v>
      </c>
      <c r="E9505">
        <v>0</v>
      </c>
    </row>
    <row r="9506" spans="1:5" x14ac:dyDescent="0.4">
      <c r="A9506" t="s">
        <v>1025</v>
      </c>
      <c r="B9506" t="s">
        <v>1026</v>
      </c>
      <c r="C9506">
        <f>INDEX(Categories!C:C,MATCH(D9506,Categories!D:D,0))</f>
        <v>12</v>
      </c>
      <c r="D9506" s="88" t="s">
        <v>602</v>
      </c>
      <c r="E9506">
        <v>0</v>
      </c>
    </row>
    <row r="9507" spans="1:5" x14ac:dyDescent="0.4">
      <c r="A9507" t="s">
        <v>1025</v>
      </c>
      <c r="B9507" t="s">
        <v>1026</v>
      </c>
      <c r="C9507">
        <f>INDEX(Categories!C:C,MATCH(D9507,Categories!D:D,0))</f>
        <v>13</v>
      </c>
      <c r="D9507" s="88" t="s">
        <v>604</v>
      </c>
      <c r="E9507">
        <v>0</v>
      </c>
    </row>
    <row r="9508" spans="1:5" x14ac:dyDescent="0.4">
      <c r="A9508" t="s">
        <v>1025</v>
      </c>
      <c r="B9508" t="s">
        <v>1026</v>
      </c>
      <c r="C9508">
        <f>INDEX(Categories!C:C,MATCH(D9508,Categories!D:D,0))</f>
        <v>14</v>
      </c>
      <c r="D9508" s="88" t="s">
        <v>41</v>
      </c>
      <c r="E9508">
        <v>0</v>
      </c>
    </row>
    <row r="9509" spans="1:5" x14ac:dyDescent="0.4">
      <c r="A9509" t="s">
        <v>1025</v>
      </c>
      <c r="B9509" t="s">
        <v>1026</v>
      </c>
      <c r="C9509">
        <f>INDEX(Categories!C:C,MATCH(D9509,Categories!D:D,0))</f>
        <v>19</v>
      </c>
      <c r="D9509" s="88" t="s">
        <v>48</v>
      </c>
      <c r="E9509">
        <v>0</v>
      </c>
    </row>
    <row r="9510" spans="1:5" x14ac:dyDescent="0.4">
      <c r="A9510" t="s">
        <v>1025</v>
      </c>
      <c r="B9510" t="s">
        <v>1026</v>
      </c>
      <c r="C9510">
        <f>INDEX(Categories!C:C,MATCH(D9510,Categories!D:D,0))</f>
        <v>26</v>
      </c>
      <c r="D9510" s="88" t="s">
        <v>57</v>
      </c>
      <c r="E9510">
        <v>0</v>
      </c>
    </row>
    <row r="9511" spans="1:5" x14ac:dyDescent="0.4">
      <c r="A9511" t="s">
        <v>1025</v>
      </c>
      <c r="B9511" t="s">
        <v>1026</v>
      </c>
      <c r="C9511">
        <f>INDEX(Categories!C:C,MATCH(D9511,Categories!D:D,0))</f>
        <v>27</v>
      </c>
      <c r="D9511" s="88" t="s">
        <v>58</v>
      </c>
      <c r="E9511">
        <v>0</v>
      </c>
    </row>
    <row r="9512" spans="1:5" x14ac:dyDescent="0.4">
      <c r="A9512" t="s">
        <v>1025</v>
      </c>
      <c r="B9512" t="s">
        <v>1026</v>
      </c>
      <c r="C9512">
        <f>INDEX(Categories!C:C,MATCH(D9512,Categories!D:D,0))</f>
        <v>28</v>
      </c>
      <c r="D9512" s="88" t="s">
        <v>59</v>
      </c>
      <c r="E9512">
        <v>0</v>
      </c>
    </row>
    <row r="9513" spans="1:5" x14ac:dyDescent="0.4">
      <c r="A9513" t="s">
        <v>1025</v>
      </c>
      <c r="B9513" t="s">
        <v>1026</v>
      </c>
      <c r="C9513">
        <f>INDEX(Categories!C:C,MATCH(D9513,Categories!D:D,0))</f>
        <v>29</v>
      </c>
      <c r="D9513" s="88" t="s">
        <v>92</v>
      </c>
      <c r="E9513">
        <v>0</v>
      </c>
    </row>
    <row r="9514" spans="1:5" x14ac:dyDescent="0.4">
      <c r="A9514" t="s">
        <v>1027</v>
      </c>
      <c r="B9514" t="s">
        <v>1028</v>
      </c>
      <c r="C9514">
        <f>INDEX(Categories!C:C,MATCH(D9514,Categories!D:D,0))</f>
        <v>1</v>
      </c>
      <c r="D9514" s="88" t="s">
        <v>595</v>
      </c>
      <c r="E9514">
        <v>0</v>
      </c>
    </row>
    <row r="9515" spans="1:5" x14ac:dyDescent="0.4">
      <c r="A9515" t="s">
        <v>1027</v>
      </c>
      <c r="B9515" t="s">
        <v>1028</v>
      </c>
      <c r="C9515">
        <f>INDEX(Categories!C:C,MATCH(D9515,Categories!D:D,0))</f>
        <v>2</v>
      </c>
      <c r="D9515" s="88" t="s">
        <v>597</v>
      </c>
      <c r="E9515">
        <v>0</v>
      </c>
    </row>
    <row r="9516" spans="1:5" x14ac:dyDescent="0.4">
      <c r="A9516" t="s">
        <v>1027</v>
      </c>
      <c r="B9516" t="s">
        <v>1028</v>
      </c>
      <c r="C9516">
        <f>INDEX(Categories!C:C,MATCH(D9516,Categories!D:D,0))</f>
        <v>3</v>
      </c>
      <c r="D9516" s="88" t="s">
        <v>30</v>
      </c>
      <c r="E9516">
        <v>0</v>
      </c>
    </row>
    <row r="9517" spans="1:5" x14ac:dyDescent="0.4">
      <c r="A9517" t="s">
        <v>1027</v>
      </c>
      <c r="B9517" t="s">
        <v>1028</v>
      </c>
      <c r="C9517">
        <f>INDEX(Categories!C:C,MATCH(D9517,Categories!D:D,0))</f>
        <v>4</v>
      </c>
      <c r="D9517" s="88" t="s">
        <v>31</v>
      </c>
      <c r="E9517">
        <v>0</v>
      </c>
    </row>
    <row r="9518" spans="1:5" x14ac:dyDescent="0.4">
      <c r="A9518" t="s">
        <v>1027</v>
      </c>
      <c r="B9518" t="s">
        <v>1028</v>
      </c>
      <c r="C9518">
        <f>INDEX(Categories!C:C,MATCH(D9518,Categories!D:D,0))</f>
        <v>6</v>
      </c>
      <c r="D9518" s="88" t="s">
        <v>34</v>
      </c>
      <c r="E9518">
        <v>0</v>
      </c>
    </row>
    <row r="9519" spans="1:5" x14ac:dyDescent="0.4">
      <c r="A9519" t="s">
        <v>1027</v>
      </c>
      <c r="B9519" t="s">
        <v>1028</v>
      </c>
      <c r="C9519">
        <f>INDEX(Categories!C:C,MATCH(D9519,Categories!D:D,0))</f>
        <v>7</v>
      </c>
      <c r="D9519" s="88" t="s">
        <v>35</v>
      </c>
      <c r="E9519">
        <v>0</v>
      </c>
    </row>
    <row r="9520" spans="1:5" x14ac:dyDescent="0.4">
      <c r="A9520" t="s">
        <v>1027</v>
      </c>
      <c r="B9520" t="s">
        <v>1028</v>
      </c>
      <c r="C9520">
        <f>INDEX(Categories!C:C,MATCH(D9520,Categories!D:D,0))</f>
        <v>10</v>
      </c>
      <c r="D9520" s="88" t="s">
        <v>38</v>
      </c>
      <c r="E9520">
        <v>0</v>
      </c>
    </row>
    <row r="9521" spans="1:5" x14ac:dyDescent="0.4">
      <c r="A9521" t="s">
        <v>1027</v>
      </c>
      <c r="B9521" t="s">
        <v>1028</v>
      </c>
      <c r="C9521">
        <f>INDEX(Categories!C:C,MATCH(D9521,Categories!D:D,0))</f>
        <v>15</v>
      </c>
      <c r="D9521" s="88" t="s">
        <v>42</v>
      </c>
      <c r="E9521">
        <v>0</v>
      </c>
    </row>
    <row r="9522" spans="1:5" x14ac:dyDescent="0.4">
      <c r="A9522" t="s">
        <v>1027</v>
      </c>
      <c r="B9522" t="s">
        <v>1028</v>
      </c>
      <c r="C9522">
        <f>INDEX(Categories!C:C,MATCH(D9522,Categories!D:D,0))</f>
        <v>16</v>
      </c>
      <c r="D9522" s="88" t="s">
        <v>45</v>
      </c>
      <c r="E9522">
        <v>0</v>
      </c>
    </row>
    <row r="9523" spans="1:5" x14ac:dyDescent="0.4">
      <c r="A9523" t="s">
        <v>1027</v>
      </c>
      <c r="B9523" t="s">
        <v>1028</v>
      </c>
      <c r="C9523">
        <f>INDEX(Categories!C:C,MATCH(D9523,Categories!D:D,0))</f>
        <v>17</v>
      </c>
      <c r="D9523" s="88" t="s">
        <v>46</v>
      </c>
      <c r="E9523">
        <v>0</v>
      </c>
    </row>
    <row r="9524" spans="1:5" x14ac:dyDescent="0.4">
      <c r="A9524" t="s">
        <v>1027</v>
      </c>
      <c r="B9524" t="s">
        <v>1028</v>
      </c>
      <c r="C9524">
        <f>INDEX(Categories!C:C,MATCH(D9524,Categories!D:D,0))</f>
        <v>18</v>
      </c>
      <c r="D9524" s="88" t="s">
        <v>47</v>
      </c>
      <c r="E9524">
        <v>0</v>
      </c>
    </row>
    <row r="9525" spans="1:5" x14ac:dyDescent="0.4">
      <c r="A9525" t="s">
        <v>1027</v>
      </c>
      <c r="B9525" t="s">
        <v>1028</v>
      </c>
      <c r="C9525">
        <f>INDEX(Categories!C:C,MATCH(D9525,Categories!D:D,0))</f>
        <v>20</v>
      </c>
      <c r="D9525" s="88" t="s">
        <v>49</v>
      </c>
      <c r="E9525">
        <v>0</v>
      </c>
    </row>
    <row r="9526" spans="1:5" x14ac:dyDescent="0.4">
      <c r="A9526" t="s">
        <v>1027</v>
      </c>
      <c r="B9526" t="s">
        <v>1028</v>
      </c>
      <c r="C9526">
        <f>INDEX(Categories!C:C,MATCH(D9526,Categories!D:D,0))</f>
        <v>21</v>
      </c>
      <c r="D9526" s="88" t="s">
        <v>50</v>
      </c>
      <c r="E9526">
        <v>0</v>
      </c>
    </row>
    <row r="9527" spans="1:5" x14ac:dyDescent="0.4">
      <c r="A9527" t="s">
        <v>1027</v>
      </c>
      <c r="B9527" t="s">
        <v>1028</v>
      </c>
      <c r="C9527">
        <f>INDEX(Categories!C:C,MATCH(D9527,Categories!D:D,0))</f>
        <v>22</v>
      </c>
      <c r="D9527" s="88" t="s">
        <v>51</v>
      </c>
      <c r="E9527">
        <v>0</v>
      </c>
    </row>
    <row r="9528" spans="1:5" x14ac:dyDescent="0.4">
      <c r="A9528" t="s">
        <v>1027</v>
      </c>
      <c r="B9528" t="s">
        <v>1028</v>
      </c>
      <c r="C9528">
        <f>INDEX(Categories!C:C,MATCH(D9528,Categories!D:D,0))</f>
        <v>23</v>
      </c>
      <c r="D9528" s="88" t="s">
        <v>52</v>
      </c>
      <c r="E9528">
        <v>0</v>
      </c>
    </row>
    <row r="9529" spans="1:5" x14ac:dyDescent="0.4">
      <c r="A9529" t="s">
        <v>1027</v>
      </c>
      <c r="B9529" t="s">
        <v>1028</v>
      </c>
      <c r="C9529">
        <f>INDEX(Categories!C:C,MATCH(D9529,Categories!D:D,0))</f>
        <v>24</v>
      </c>
      <c r="D9529" s="88" t="s">
        <v>53</v>
      </c>
      <c r="E9529">
        <v>0</v>
      </c>
    </row>
    <row r="9530" spans="1:5" x14ac:dyDescent="0.4">
      <c r="A9530" t="s">
        <v>1027</v>
      </c>
      <c r="B9530" t="s">
        <v>1028</v>
      </c>
      <c r="C9530">
        <f>INDEX(Categories!C:C,MATCH(D9530,Categories!D:D,0))</f>
        <v>25</v>
      </c>
      <c r="D9530" s="88" t="s">
        <v>56</v>
      </c>
      <c r="E9530">
        <v>0</v>
      </c>
    </row>
    <row r="9531" spans="1:5" x14ac:dyDescent="0.4">
      <c r="A9531" t="s">
        <v>1027</v>
      </c>
      <c r="B9531" t="s">
        <v>1028</v>
      </c>
      <c r="C9531">
        <f>INDEX(Categories!C:C,MATCH(D9531,Categories!D:D,0))</f>
        <v>5</v>
      </c>
      <c r="D9531" s="88" t="s">
        <v>32</v>
      </c>
      <c r="E9531">
        <v>158349</v>
      </c>
    </row>
    <row r="9532" spans="1:5" x14ac:dyDescent="0.4">
      <c r="A9532" t="s">
        <v>1027</v>
      </c>
      <c r="B9532" t="s">
        <v>1028</v>
      </c>
      <c r="C9532">
        <f>INDEX(Categories!C:C,MATCH(D9532,Categories!D:D,0))</f>
        <v>8</v>
      </c>
      <c r="D9532" s="88" t="s">
        <v>36</v>
      </c>
      <c r="E9532">
        <v>0</v>
      </c>
    </row>
    <row r="9533" spans="1:5" x14ac:dyDescent="0.4">
      <c r="A9533" t="s">
        <v>1027</v>
      </c>
      <c r="B9533" t="s">
        <v>1028</v>
      </c>
      <c r="C9533">
        <f>INDEX(Categories!C:C,MATCH(D9533,Categories!D:D,0))</f>
        <v>9</v>
      </c>
      <c r="D9533" s="88" t="s">
        <v>37</v>
      </c>
      <c r="E9533">
        <v>0</v>
      </c>
    </row>
    <row r="9534" spans="1:5" x14ac:dyDescent="0.4">
      <c r="A9534" t="s">
        <v>1027</v>
      </c>
      <c r="B9534" t="s">
        <v>1028</v>
      </c>
      <c r="C9534">
        <f>INDEX(Categories!C:C,MATCH(D9534,Categories!D:D,0))</f>
        <v>11</v>
      </c>
      <c r="D9534" s="88" t="s">
        <v>601</v>
      </c>
      <c r="E9534">
        <v>0</v>
      </c>
    </row>
    <row r="9535" spans="1:5" x14ac:dyDescent="0.4">
      <c r="A9535" t="s">
        <v>1027</v>
      </c>
      <c r="B9535" t="s">
        <v>1028</v>
      </c>
      <c r="C9535">
        <f>INDEX(Categories!C:C,MATCH(D9535,Categories!D:D,0))</f>
        <v>12</v>
      </c>
      <c r="D9535" s="88" t="s">
        <v>602</v>
      </c>
      <c r="E9535">
        <v>0</v>
      </c>
    </row>
    <row r="9536" spans="1:5" x14ac:dyDescent="0.4">
      <c r="A9536" t="s">
        <v>1027</v>
      </c>
      <c r="B9536" t="s">
        <v>1028</v>
      </c>
      <c r="C9536">
        <f>INDEX(Categories!C:C,MATCH(D9536,Categories!D:D,0))</f>
        <v>13</v>
      </c>
      <c r="D9536" s="88" t="s">
        <v>604</v>
      </c>
      <c r="E9536">
        <v>0</v>
      </c>
    </row>
    <row r="9537" spans="1:5" x14ac:dyDescent="0.4">
      <c r="A9537" t="s">
        <v>1027</v>
      </c>
      <c r="B9537" t="s">
        <v>1028</v>
      </c>
      <c r="C9537">
        <f>INDEX(Categories!C:C,MATCH(D9537,Categories!D:D,0))</f>
        <v>14</v>
      </c>
      <c r="D9537" s="88" t="s">
        <v>41</v>
      </c>
      <c r="E9537">
        <v>0</v>
      </c>
    </row>
    <row r="9538" spans="1:5" x14ac:dyDescent="0.4">
      <c r="A9538" t="s">
        <v>1027</v>
      </c>
      <c r="B9538" t="s">
        <v>1028</v>
      </c>
      <c r="C9538">
        <f>INDEX(Categories!C:C,MATCH(D9538,Categories!D:D,0))</f>
        <v>19</v>
      </c>
      <c r="D9538" s="88" t="s">
        <v>48</v>
      </c>
      <c r="E9538">
        <v>0</v>
      </c>
    </row>
    <row r="9539" spans="1:5" x14ac:dyDescent="0.4">
      <c r="A9539" t="s">
        <v>1027</v>
      </c>
      <c r="B9539" t="s">
        <v>1028</v>
      </c>
      <c r="C9539">
        <f>INDEX(Categories!C:C,MATCH(D9539,Categories!D:D,0))</f>
        <v>26</v>
      </c>
      <c r="D9539" s="88" t="s">
        <v>57</v>
      </c>
      <c r="E9539">
        <v>0</v>
      </c>
    </row>
    <row r="9540" spans="1:5" x14ac:dyDescent="0.4">
      <c r="A9540" t="s">
        <v>1027</v>
      </c>
      <c r="B9540" t="s">
        <v>1028</v>
      </c>
      <c r="C9540">
        <f>INDEX(Categories!C:C,MATCH(D9540,Categories!D:D,0))</f>
        <v>27</v>
      </c>
      <c r="D9540" s="88" t="s">
        <v>58</v>
      </c>
      <c r="E9540">
        <v>0</v>
      </c>
    </row>
    <row r="9541" spans="1:5" x14ac:dyDescent="0.4">
      <c r="A9541" t="s">
        <v>1027</v>
      </c>
      <c r="B9541" t="s">
        <v>1028</v>
      </c>
      <c r="C9541">
        <f>INDEX(Categories!C:C,MATCH(D9541,Categories!D:D,0))</f>
        <v>28</v>
      </c>
      <c r="D9541" s="88" t="s">
        <v>59</v>
      </c>
      <c r="E9541">
        <v>0</v>
      </c>
    </row>
    <row r="9542" spans="1:5" x14ac:dyDescent="0.4">
      <c r="A9542" t="s">
        <v>1027</v>
      </c>
      <c r="B9542" t="s">
        <v>1028</v>
      </c>
      <c r="C9542">
        <f>INDEX(Categories!C:C,MATCH(D9542,Categories!D:D,0))</f>
        <v>29</v>
      </c>
      <c r="D9542" s="88" t="s">
        <v>92</v>
      </c>
      <c r="E9542">
        <v>0</v>
      </c>
    </row>
    <row r="9543" spans="1:5" x14ac:dyDescent="0.4">
      <c r="A9543" t="s">
        <v>1029</v>
      </c>
      <c r="B9543" t="s">
        <v>1030</v>
      </c>
      <c r="C9543">
        <f>INDEX(Categories!C:C,MATCH(D9543,Categories!D:D,0))</f>
        <v>1</v>
      </c>
      <c r="D9543" s="88" t="s">
        <v>595</v>
      </c>
      <c r="E9543">
        <v>0</v>
      </c>
    </row>
    <row r="9544" spans="1:5" x14ac:dyDescent="0.4">
      <c r="A9544" t="s">
        <v>1029</v>
      </c>
      <c r="B9544" t="s">
        <v>1030</v>
      </c>
      <c r="C9544">
        <f>INDEX(Categories!C:C,MATCH(D9544,Categories!D:D,0))</f>
        <v>2</v>
      </c>
      <c r="D9544" s="88" t="s">
        <v>597</v>
      </c>
      <c r="E9544">
        <v>0</v>
      </c>
    </row>
    <row r="9545" spans="1:5" x14ac:dyDescent="0.4">
      <c r="A9545" t="s">
        <v>1029</v>
      </c>
      <c r="B9545" t="s">
        <v>1030</v>
      </c>
      <c r="C9545">
        <f>INDEX(Categories!C:C,MATCH(D9545,Categories!D:D,0))</f>
        <v>3</v>
      </c>
      <c r="D9545" s="88" t="s">
        <v>30</v>
      </c>
      <c r="E9545">
        <v>0</v>
      </c>
    </row>
    <row r="9546" spans="1:5" x14ac:dyDescent="0.4">
      <c r="A9546" t="s">
        <v>1029</v>
      </c>
      <c r="B9546" t="s">
        <v>1030</v>
      </c>
      <c r="C9546">
        <f>INDEX(Categories!C:C,MATCH(D9546,Categories!D:D,0))</f>
        <v>4</v>
      </c>
      <c r="D9546" s="88" t="s">
        <v>31</v>
      </c>
      <c r="E9546">
        <v>0</v>
      </c>
    </row>
    <row r="9547" spans="1:5" x14ac:dyDescent="0.4">
      <c r="A9547" t="s">
        <v>1029</v>
      </c>
      <c r="B9547" t="s">
        <v>1030</v>
      </c>
      <c r="C9547">
        <f>INDEX(Categories!C:C,MATCH(D9547,Categories!D:D,0))</f>
        <v>6</v>
      </c>
      <c r="D9547" s="88" t="s">
        <v>34</v>
      </c>
      <c r="E9547">
        <v>0</v>
      </c>
    </row>
    <row r="9548" spans="1:5" x14ac:dyDescent="0.4">
      <c r="A9548" t="s">
        <v>1029</v>
      </c>
      <c r="B9548" t="s">
        <v>1030</v>
      </c>
      <c r="C9548">
        <f>INDEX(Categories!C:C,MATCH(D9548,Categories!D:D,0))</f>
        <v>7</v>
      </c>
      <c r="D9548" s="88" t="s">
        <v>35</v>
      </c>
      <c r="E9548">
        <v>0</v>
      </c>
    </row>
    <row r="9549" spans="1:5" x14ac:dyDescent="0.4">
      <c r="A9549" t="s">
        <v>1029</v>
      </c>
      <c r="B9549" t="s">
        <v>1030</v>
      </c>
      <c r="C9549">
        <f>INDEX(Categories!C:C,MATCH(D9549,Categories!D:D,0))</f>
        <v>10</v>
      </c>
      <c r="D9549" s="88" t="s">
        <v>38</v>
      </c>
      <c r="E9549">
        <v>0</v>
      </c>
    </row>
    <row r="9550" spans="1:5" x14ac:dyDescent="0.4">
      <c r="A9550" t="s">
        <v>1029</v>
      </c>
      <c r="B9550" t="s">
        <v>1030</v>
      </c>
      <c r="C9550">
        <f>INDEX(Categories!C:C,MATCH(D9550,Categories!D:D,0))</f>
        <v>15</v>
      </c>
      <c r="D9550" s="88" t="s">
        <v>42</v>
      </c>
      <c r="E9550">
        <v>0</v>
      </c>
    </row>
    <row r="9551" spans="1:5" x14ac:dyDescent="0.4">
      <c r="A9551" t="s">
        <v>1029</v>
      </c>
      <c r="B9551" t="s">
        <v>1030</v>
      </c>
      <c r="C9551">
        <f>INDEX(Categories!C:C,MATCH(D9551,Categories!D:D,0))</f>
        <v>16</v>
      </c>
      <c r="D9551" s="88" t="s">
        <v>45</v>
      </c>
      <c r="E9551">
        <v>0</v>
      </c>
    </row>
    <row r="9552" spans="1:5" x14ac:dyDescent="0.4">
      <c r="A9552" t="s">
        <v>1029</v>
      </c>
      <c r="B9552" t="s">
        <v>1030</v>
      </c>
      <c r="C9552">
        <f>INDEX(Categories!C:C,MATCH(D9552,Categories!D:D,0))</f>
        <v>17</v>
      </c>
      <c r="D9552" s="88" t="s">
        <v>46</v>
      </c>
      <c r="E9552">
        <v>0</v>
      </c>
    </row>
    <row r="9553" spans="1:5" x14ac:dyDescent="0.4">
      <c r="A9553" t="s">
        <v>1029</v>
      </c>
      <c r="B9553" t="s">
        <v>1030</v>
      </c>
      <c r="C9553">
        <f>INDEX(Categories!C:C,MATCH(D9553,Categories!D:D,0))</f>
        <v>18</v>
      </c>
      <c r="D9553" s="88" t="s">
        <v>47</v>
      </c>
      <c r="E9553">
        <v>0</v>
      </c>
    </row>
    <row r="9554" spans="1:5" x14ac:dyDescent="0.4">
      <c r="A9554" t="s">
        <v>1029</v>
      </c>
      <c r="B9554" t="s">
        <v>1030</v>
      </c>
      <c r="C9554">
        <f>INDEX(Categories!C:C,MATCH(D9554,Categories!D:D,0))</f>
        <v>20</v>
      </c>
      <c r="D9554" s="88" t="s">
        <v>49</v>
      </c>
      <c r="E9554">
        <v>0</v>
      </c>
    </row>
    <row r="9555" spans="1:5" x14ac:dyDescent="0.4">
      <c r="A9555" t="s">
        <v>1029</v>
      </c>
      <c r="B9555" t="s">
        <v>1030</v>
      </c>
      <c r="C9555">
        <f>INDEX(Categories!C:C,MATCH(D9555,Categories!D:D,0))</f>
        <v>21</v>
      </c>
      <c r="D9555" s="88" t="s">
        <v>50</v>
      </c>
      <c r="E9555">
        <v>0</v>
      </c>
    </row>
    <row r="9556" spans="1:5" x14ac:dyDescent="0.4">
      <c r="A9556" t="s">
        <v>1029</v>
      </c>
      <c r="B9556" t="s">
        <v>1030</v>
      </c>
      <c r="C9556">
        <f>INDEX(Categories!C:C,MATCH(D9556,Categories!D:D,0))</f>
        <v>22</v>
      </c>
      <c r="D9556" s="88" t="s">
        <v>51</v>
      </c>
      <c r="E9556">
        <v>0</v>
      </c>
    </row>
    <row r="9557" spans="1:5" x14ac:dyDescent="0.4">
      <c r="A9557" t="s">
        <v>1029</v>
      </c>
      <c r="B9557" t="s">
        <v>1030</v>
      </c>
      <c r="C9557">
        <f>INDEX(Categories!C:C,MATCH(D9557,Categories!D:D,0))</f>
        <v>23</v>
      </c>
      <c r="D9557" s="88" t="s">
        <v>52</v>
      </c>
      <c r="E9557">
        <v>0</v>
      </c>
    </row>
    <row r="9558" spans="1:5" x14ac:dyDescent="0.4">
      <c r="A9558" t="s">
        <v>1029</v>
      </c>
      <c r="B9558" t="s">
        <v>1030</v>
      </c>
      <c r="C9558">
        <f>INDEX(Categories!C:C,MATCH(D9558,Categories!D:D,0))</f>
        <v>24</v>
      </c>
      <c r="D9558" s="88" t="s">
        <v>53</v>
      </c>
      <c r="E9558">
        <v>0</v>
      </c>
    </row>
    <row r="9559" spans="1:5" x14ac:dyDescent="0.4">
      <c r="A9559" t="s">
        <v>1029</v>
      </c>
      <c r="B9559" t="s">
        <v>1030</v>
      </c>
      <c r="C9559">
        <f>INDEX(Categories!C:C,MATCH(D9559,Categories!D:D,0))</f>
        <v>25</v>
      </c>
      <c r="D9559" s="88" t="s">
        <v>56</v>
      </c>
      <c r="E9559">
        <v>0</v>
      </c>
    </row>
    <row r="9560" spans="1:5" x14ac:dyDescent="0.4">
      <c r="A9560" t="s">
        <v>1029</v>
      </c>
      <c r="B9560" t="s">
        <v>1030</v>
      </c>
      <c r="C9560">
        <f>INDEX(Categories!C:C,MATCH(D9560,Categories!D:D,0))</f>
        <v>5</v>
      </c>
      <c r="D9560" s="88" t="s">
        <v>32</v>
      </c>
      <c r="E9560">
        <v>0</v>
      </c>
    </row>
    <row r="9561" spans="1:5" x14ac:dyDescent="0.4">
      <c r="A9561" t="s">
        <v>1029</v>
      </c>
      <c r="B9561" t="s">
        <v>1030</v>
      </c>
      <c r="C9561">
        <f>INDEX(Categories!C:C,MATCH(D9561,Categories!D:D,0))</f>
        <v>8</v>
      </c>
      <c r="D9561" s="88" t="s">
        <v>36</v>
      </c>
      <c r="E9561">
        <v>0</v>
      </c>
    </row>
    <row r="9562" spans="1:5" x14ac:dyDescent="0.4">
      <c r="A9562" t="s">
        <v>1029</v>
      </c>
      <c r="B9562" t="s">
        <v>1030</v>
      </c>
      <c r="C9562">
        <f>INDEX(Categories!C:C,MATCH(D9562,Categories!D:D,0))</f>
        <v>9</v>
      </c>
      <c r="D9562" s="88" t="s">
        <v>37</v>
      </c>
      <c r="E9562">
        <v>0</v>
      </c>
    </row>
    <row r="9563" spans="1:5" x14ac:dyDescent="0.4">
      <c r="A9563" t="s">
        <v>1029</v>
      </c>
      <c r="B9563" t="s">
        <v>1030</v>
      </c>
      <c r="C9563">
        <f>INDEX(Categories!C:C,MATCH(D9563,Categories!D:D,0))</f>
        <v>11</v>
      </c>
      <c r="D9563" s="88" t="s">
        <v>601</v>
      </c>
      <c r="E9563">
        <v>0</v>
      </c>
    </row>
    <row r="9564" spans="1:5" x14ac:dyDescent="0.4">
      <c r="A9564" t="s">
        <v>1029</v>
      </c>
      <c r="B9564" t="s">
        <v>1030</v>
      </c>
      <c r="C9564">
        <f>INDEX(Categories!C:C,MATCH(D9564,Categories!D:D,0))</f>
        <v>12</v>
      </c>
      <c r="D9564" s="88" t="s">
        <v>602</v>
      </c>
      <c r="E9564">
        <v>0</v>
      </c>
    </row>
    <row r="9565" spans="1:5" x14ac:dyDescent="0.4">
      <c r="A9565" t="s">
        <v>1029</v>
      </c>
      <c r="B9565" t="s">
        <v>1030</v>
      </c>
      <c r="C9565">
        <f>INDEX(Categories!C:C,MATCH(D9565,Categories!D:D,0))</f>
        <v>13</v>
      </c>
      <c r="D9565" s="88" t="s">
        <v>604</v>
      </c>
      <c r="E9565">
        <v>0</v>
      </c>
    </row>
    <row r="9566" spans="1:5" x14ac:dyDescent="0.4">
      <c r="A9566" t="s">
        <v>1029</v>
      </c>
      <c r="B9566" t="s">
        <v>1030</v>
      </c>
      <c r="C9566">
        <f>INDEX(Categories!C:C,MATCH(D9566,Categories!D:D,0))</f>
        <v>14</v>
      </c>
      <c r="D9566" s="88" t="s">
        <v>41</v>
      </c>
      <c r="E9566">
        <v>0</v>
      </c>
    </row>
    <row r="9567" spans="1:5" x14ac:dyDescent="0.4">
      <c r="A9567" t="s">
        <v>1029</v>
      </c>
      <c r="B9567" t="s">
        <v>1030</v>
      </c>
      <c r="C9567">
        <f>INDEX(Categories!C:C,MATCH(D9567,Categories!D:D,0))</f>
        <v>19</v>
      </c>
      <c r="D9567" s="88" t="s">
        <v>48</v>
      </c>
      <c r="E9567">
        <v>0</v>
      </c>
    </row>
    <row r="9568" spans="1:5" x14ac:dyDescent="0.4">
      <c r="A9568" t="s">
        <v>1029</v>
      </c>
      <c r="B9568" t="s">
        <v>1030</v>
      </c>
      <c r="C9568">
        <f>INDEX(Categories!C:C,MATCH(D9568,Categories!D:D,0))</f>
        <v>26</v>
      </c>
      <c r="D9568" s="88" t="s">
        <v>57</v>
      </c>
      <c r="E9568">
        <v>0</v>
      </c>
    </row>
    <row r="9569" spans="1:5" x14ac:dyDescent="0.4">
      <c r="A9569" t="s">
        <v>1029</v>
      </c>
      <c r="B9569" t="s">
        <v>1030</v>
      </c>
      <c r="C9569">
        <f>INDEX(Categories!C:C,MATCH(D9569,Categories!D:D,0))</f>
        <v>27</v>
      </c>
      <c r="D9569" s="88" t="s">
        <v>58</v>
      </c>
      <c r="E9569">
        <v>0</v>
      </c>
    </row>
    <row r="9570" spans="1:5" x14ac:dyDescent="0.4">
      <c r="A9570" t="s">
        <v>1029</v>
      </c>
      <c r="B9570" t="s">
        <v>1030</v>
      </c>
      <c r="C9570">
        <f>INDEX(Categories!C:C,MATCH(D9570,Categories!D:D,0))</f>
        <v>28</v>
      </c>
      <c r="D9570" s="88" t="s">
        <v>59</v>
      </c>
      <c r="E9570">
        <v>0</v>
      </c>
    </row>
    <row r="9571" spans="1:5" x14ac:dyDescent="0.4">
      <c r="A9571" t="s">
        <v>1029</v>
      </c>
      <c r="B9571" t="s">
        <v>1030</v>
      </c>
      <c r="C9571">
        <f>INDEX(Categories!C:C,MATCH(D9571,Categories!D:D,0))</f>
        <v>29</v>
      </c>
      <c r="D9571" s="88" t="s">
        <v>92</v>
      </c>
      <c r="E9571">
        <v>0</v>
      </c>
    </row>
    <row r="9572" spans="1:5" x14ac:dyDescent="0.4">
      <c r="A9572" t="s">
        <v>1031</v>
      </c>
      <c r="B9572" t="s">
        <v>1032</v>
      </c>
      <c r="C9572">
        <f>INDEX(Categories!C:C,MATCH(D9572,Categories!D:D,0))</f>
        <v>1</v>
      </c>
      <c r="D9572" s="88" t="s">
        <v>595</v>
      </c>
      <c r="E9572">
        <v>1500</v>
      </c>
    </row>
    <row r="9573" spans="1:5" x14ac:dyDescent="0.4">
      <c r="A9573" t="s">
        <v>1031</v>
      </c>
      <c r="B9573" t="s">
        <v>1032</v>
      </c>
      <c r="C9573">
        <f>INDEX(Categories!C:C,MATCH(D9573,Categories!D:D,0))</f>
        <v>2</v>
      </c>
      <c r="D9573" s="88" t="s">
        <v>597</v>
      </c>
      <c r="E9573">
        <v>2000</v>
      </c>
    </row>
    <row r="9574" spans="1:5" x14ac:dyDescent="0.4">
      <c r="A9574" t="s">
        <v>1031</v>
      </c>
      <c r="B9574" t="s">
        <v>1032</v>
      </c>
      <c r="C9574">
        <f>INDEX(Categories!C:C,MATCH(D9574,Categories!D:D,0))</f>
        <v>3</v>
      </c>
      <c r="D9574" s="88" t="s">
        <v>30</v>
      </c>
      <c r="E9574">
        <v>1500</v>
      </c>
    </row>
    <row r="9575" spans="1:5" x14ac:dyDescent="0.4">
      <c r="A9575" t="s">
        <v>1031</v>
      </c>
      <c r="B9575" t="s">
        <v>1032</v>
      </c>
      <c r="C9575">
        <f>INDEX(Categories!C:C,MATCH(D9575,Categories!D:D,0))</f>
        <v>4</v>
      </c>
      <c r="D9575" s="88" t="s">
        <v>31</v>
      </c>
      <c r="E9575">
        <v>2000</v>
      </c>
    </row>
    <row r="9576" spans="1:5" x14ac:dyDescent="0.4">
      <c r="A9576" t="s">
        <v>1031</v>
      </c>
      <c r="B9576" t="s">
        <v>1032</v>
      </c>
      <c r="C9576">
        <f>INDEX(Categories!C:C,MATCH(D9576,Categories!D:D,0))</f>
        <v>6</v>
      </c>
      <c r="D9576" s="88" t="s">
        <v>34</v>
      </c>
      <c r="E9576">
        <v>1500</v>
      </c>
    </row>
    <row r="9577" spans="1:5" x14ac:dyDescent="0.4">
      <c r="A9577" t="s">
        <v>1031</v>
      </c>
      <c r="B9577" t="s">
        <v>1032</v>
      </c>
      <c r="C9577">
        <f>INDEX(Categories!C:C,MATCH(D9577,Categories!D:D,0))</f>
        <v>7</v>
      </c>
      <c r="D9577" s="88" t="s">
        <v>35</v>
      </c>
      <c r="E9577">
        <v>5000</v>
      </c>
    </row>
    <row r="9578" spans="1:5" x14ac:dyDescent="0.4">
      <c r="A9578" t="s">
        <v>1031</v>
      </c>
      <c r="B9578" t="s">
        <v>1032</v>
      </c>
      <c r="C9578">
        <f>INDEX(Categories!C:C,MATCH(D9578,Categories!D:D,0))</f>
        <v>10</v>
      </c>
      <c r="D9578" s="88" t="s">
        <v>38</v>
      </c>
      <c r="E9578">
        <v>3500</v>
      </c>
    </row>
    <row r="9579" spans="1:5" x14ac:dyDescent="0.4">
      <c r="A9579" t="s">
        <v>1031</v>
      </c>
      <c r="B9579" t="s">
        <v>1032</v>
      </c>
      <c r="C9579">
        <f>INDEX(Categories!C:C,MATCH(D9579,Categories!D:D,0))</f>
        <v>15</v>
      </c>
      <c r="D9579" s="88" t="s">
        <v>42</v>
      </c>
      <c r="E9579">
        <v>0</v>
      </c>
    </row>
    <row r="9580" spans="1:5" x14ac:dyDescent="0.4">
      <c r="A9580" t="s">
        <v>1031</v>
      </c>
      <c r="B9580" t="s">
        <v>1032</v>
      </c>
      <c r="C9580">
        <f>INDEX(Categories!C:C,MATCH(D9580,Categories!D:D,0))</f>
        <v>16</v>
      </c>
      <c r="D9580" s="88" t="s">
        <v>45</v>
      </c>
      <c r="E9580">
        <v>12000</v>
      </c>
    </row>
    <row r="9581" spans="1:5" x14ac:dyDescent="0.4">
      <c r="A9581" t="s">
        <v>1031</v>
      </c>
      <c r="B9581" t="s">
        <v>1032</v>
      </c>
      <c r="C9581">
        <f>INDEX(Categories!C:C,MATCH(D9581,Categories!D:D,0))</f>
        <v>17</v>
      </c>
      <c r="D9581" s="88" t="s">
        <v>46</v>
      </c>
      <c r="E9581">
        <v>0</v>
      </c>
    </row>
    <row r="9582" spans="1:5" x14ac:dyDescent="0.4">
      <c r="A9582" t="s">
        <v>1031</v>
      </c>
      <c r="B9582" t="s">
        <v>1032</v>
      </c>
      <c r="C9582">
        <f>INDEX(Categories!C:C,MATCH(D9582,Categories!D:D,0))</f>
        <v>18</v>
      </c>
      <c r="D9582" s="88" t="s">
        <v>47</v>
      </c>
      <c r="E9582">
        <v>3000</v>
      </c>
    </row>
    <row r="9583" spans="1:5" x14ac:dyDescent="0.4">
      <c r="A9583" t="s">
        <v>1031</v>
      </c>
      <c r="B9583" t="s">
        <v>1032</v>
      </c>
      <c r="C9583">
        <f>INDEX(Categories!C:C,MATCH(D9583,Categories!D:D,0))</f>
        <v>20</v>
      </c>
      <c r="D9583" s="88" t="s">
        <v>49</v>
      </c>
      <c r="E9583">
        <v>2000</v>
      </c>
    </row>
    <row r="9584" spans="1:5" x14ac:dyDescent="0.4">
      <c r="A9584" t="s">
        <v>1031</v>
      </c>
      <c r="B9584" t="s">
        <v>1032</v>
      </c>
      <c r="C9584">
        <f>INDEX(Categories!C:C,MATCH(D9584,Categories!D:D,0))</f>
        <v>21</v>
      </c>
      <c r="D9584" s="88" t="s">
        <v>50</v>
      </c>
      <c r="E9584">
        <v>500</v>
      </c>
    </row>
    <row r="9585" spans="1:5" x14ac:dyDescent="0.4">
      <c r="A9585" t="s">
        <v>1031</v>
      </c>
      <c r="B9585" t="s">
        <v>1032</v>
      </c>
      <c r="C9585">
        <f>INDEX(Categories!C:C,MATCH(D9585,Categories!D:D,0))</f>
        <v>22</v>
      </c>
      <c r="D9585" s="88" t="s">
        <v>51</v>
      </c>
      <c r="E9585">
        <v>1500</v>
      </c>
    </row>
    <row r="9586" spans="1:5" x14ac:dyDescent="0.4">
      <c r="A9586" t="s">
        <v>1031</v>
      </c>
      <c r="B9586" t="s">
        <v>1032</v>
      </c>
      <c r="C9586">
        <f>INDEX(Categories!C:C,MATCH(D9586,Categories!D:D,0))</f>
        <v>23</v>
      </c>
      <c r="D9586" s="88" t="s">
        <v>52</v>
      </c>
      <c r="E9586">
        <v>800</v>
      </c>
    </row>
    <row r="9587" spans="1:5" x14ac:dyDescent="0.4">
      <c r="A9587" t="s">
        <v>1031</v>
      </c>
      <c r="B9587" t="s">
        <v>1032</v>
      </c>
      <c r="C9587">
        <f>INDEX(Categories!C:C,MATCH(D9587,Categories!D:D,0))</f>
        <v>24</v>
      </c>
      <c r="D9587" s="88" t="s">
        <v>53</v>
      </c>
      <c r="E9587">
        <v>500</v>
      </c>
    </row>
    <row r="9588" spans="1:5" x14ac:dyDescent="0.4">
      <c r="A9588" t="s">
        <v>1031</v>
      </c>
      <c r="B9588" t="s">
        <v>1032</v>
      </c>
      <c r="C9588">
        <f>INDEX(Categories!C:C,MATCH(D9588,Categories!D:D,0))</f>
        <v>25</v>
      </c>
      <c r="D9588" s="88" t="s">
        <v>56</v>
      </c>
      <c r="E9588">
        <v>500</v>
      </c>
    </row>
    <row r="9589" spans="1:5" x14ac:dyDescent="0.4">
      <c r="A9589" t="s">
        <v>1031</v>
      </c>
      <c r="B9589" t="s">
        <v>1032</v>
      </c>
      <c r="C9589">
        <f>INDEX(Categories!C:C,MATCH(D9589,Categories!D:D,0))</f>
        <v>5</v>
      </c>
      <c r="D9589" s="88" t="s">
        <v>32</v>
      </c>
      <c r="E9589">
        <v>1500</v>
      </c>
    </row>
    <row r="9590" spans="1:5" x14ac:dyDescent="0.4">
      <c r="A9590" t="s">
        <v>1031</v>
      </c>
      <c r="B9590" t="s">
        <v>1032</v>
      </c>
      <c r="C9590">
        <f>INDEX(Categories!C:C,MATCH(D9590,Categories!D:D,0))</f>
        <v>8</v>
      </c>
      <c r="D9590" s="88" t="s">
        <v>36</v>
      </c>
      <c r="E9590">
        <v>500</v>
      </c>
    </row>
    <row r="9591" spans="1:5" x14ac:dyDescent="0.4">
      <c r="A9591" t="s">
        <v>1031</v>
      </c>
      <c r="B9591" t="s">
        <v>1032</v>
      </c>
      <c r="C9591">
        <f>INDEX(Categories!C:C,MATCH(D9591,Categories!D:D,0))</f>
        <v>9</v>
      </c>
      <c r="D9591" s="88" t="s">
        <v>37</v>
      </c>
      <c r="E9591">
        <v>0</v>
      </c>
    </row>
    <row r="9592" spans="1:5" x14ac:dyDescent="0.4">
      <c r="A9592" t="s">
        <v>1031</v>
      </c>
      <c r="B9592" t="s">
        <v>1032</v>
      </c>
      <c r="C9592">
        <f>INDEX(Categories!C:C,MATCH(D9592,Categories!D:D,0))</f>
        <v>11</v>
      </c>
      <c r="D9592" s="88" t="s">
        <v>601</v>
      </c>
      <c r="E9592">
        <v>2000</v>
      </c>
    </row>
    <row r="9593" spans="1:5" x14ac:dyDescent="0.4">
      <c r="A9593" t="s">
        <v>1031</v>
      </c>
      <c r="B9593" t="s">
        <v>1032</v>
      </c>
      <c r="C9593">
        <f>INDEX(Categories!C:C,MATCH(D9593,Categories!D:D,0))</f>
        <v>12</v>
      </c>
      <c r="D9593" s="88" t="s">
        <v>602</v>
      </c>
      <c r="E9593">
        <v>0</v>
      </c>
    </row>
    <row r="9594" spans="1:5" x14ac:dyDescent="0.4">
      <c r="A9594" t="s">
        <v>1031</v>
      </c>
      <c r="B9594" t="s">
        <v>1032</v>
      </c>
      <c r="C9594">
        <f>INDEX(Categories!C:C,MATCH(D9594,Categories!D:D,0))</f>
        <v>13</v>
      </c>
      <c r="D9594" s="88" t="s">
        <v>604</v>
      </c>
      <c r="E9594">
        <v>4000</v>
      </c>
    </row>
    <row r="9595" spans="1:5" x14ac:dyDescent="0.4">
      <c r="A9595" t="s">
        <v>1031</v>
      </c>
      <c r="B9595" t="s">
        <v>1032</v>
      </c>
      <c r="C9595">
        <f>INDEX(Categories!C:C,MATCH(D9595,Categories!D:D,0))</f>
        <v>14</v>
      </c>
      <c r="D9595" s="88" t="s">
        <v>41</v>
      </c>
      <c r="E9595">
        <v>0</v>
      </c>
    </row>
    <row r="9596" spans="1:5" x14ac:dyDescent="0.4">
      <c r="A9596" t="s">
        <v>1031</v>
      </c>
      <c r="B9596" t="s">
        <v>1032</v>
      </c>
      <c r="C9596">
        <f>INDEX(Categories!C:C,MATCH(D9596,Categories!D:D,0))</f>
        <v>19</v>
      </c>
      <c r="D9596" s="88" t="s">
        <v>48</v>
      </c>
      <c r="E9596">
        <v>5000</v>
      </c>
    </row>
    <row r="9597" spans="1:5" x14ac:dyDescent="0.4">
      <c r="A9597" t="s">
        <v>1031</v>
      </c>
      <c r="B9597" t="s">
        <v>1032</v>
      </c>
      <c r="C9597">
        <f>INDEX(Categories!C:C,MATCH(D9597,Categories!D:D,0))</f>
        <v>26</v>
      </c>
      <c r="D9597" s="88" t="s">
        <v>57</v>
      </c>
      <c r="E9597">
        <v>1200</v>
      </c>
    </row>
    <row r="9598" spans="1:5" x14ac:dyDescent="0.4">
      <c r="A9598" t="s">
        <v>1031</v>
      </c>
      <c r="B9598" t="s">
        <v>1032</v>
      </c>
      <c r="C9598">
        <f>INDEX(Categories!C:C,MATCH(D9598,Categories!D:D,0))</f>
        <v>27</v>
      </c>
      <c r="D9598" s="88" t="s">
        <v>58</v>
      </c>
      <c r="E9598">
        <v>3000</v>
      </c>
    </row>
    <row r="9599" spans="1:5" x14ac:dyDescent="0.4">
      <c r="A9599" t="s">
        <v>1031</v>
      </c>
      <c r="B9599" t="s">
        <v>1032</v>
      </c>
      <c r="C9599">
        <f>INDEX(Categories!C:C,MATCH(D9599,Categories!D:D,0))</f>
        <v>28</v>
      </c>
      <c r="D9599" s="88" t="s">
        <v>59</v>
      </c>
      <c r="E9599">
        <v>1500</v>
      </c>
    </row>
    <row r="9600" spans="1:5" x14ac:dyDescent="0.4">
      <c r="A9600" t="s">
        <v>1031</v>
      </c>
      <c r="B9600" t="s">
        <v>1032</v>
      </c>
      <c r="C9600">
        <f>INDEX(Categories!C:C,MATCH(D9600,Categories!D:D,0))</f>
        <v>29</v>
      </c>
      <c r="D9600" s="88" t="s">
        <v>92</v>
      </c>
      <c r="E9600">
        <v>0</v>
      </c>
    </row>
    <row r="9601" spans="1:5" x14ac:dyDescent="0.4">
      <c r="A9601" t="s">
        <v>1033</v>
      </c>
      <c r="B9601" t="s">
        <v>1034</v>
      </c>
      <c r="C9601">
        <f>INDEX(Categories!C:C,MATCH(D9601,Categories!D:D,0))</f>
        <v>1</v>
      </c>
      <c r="D9601" s="88" t="s">
        <v>595</v>
      </c>
      <c r="E9601">
        <v>0</v>
      </c>
    </row>
    <row r="9602" spans="1:5" x14ac:dyDescent="0.4">
      <c r="A9602" t="s">
        <v>1033</v>
      </c>
      <c r="B9602" t="s">
        <v>1034</v>
      </c>
      <c r="C9602">
        <f>INDEX(Categories!C:C,MATCH(D9602,Categories!D:D,0))</f>
        <v>2</v>
      </c>
      <c r="D9602" s="88" t="s">
        <v>597</v>
      </c>
      <c r="E9602">
        <v>0</v>
      </c>
    </row>
    <row r="9603" spans="1:5" x14ac:dyDescent="0.4">
      <c r="A9603" t="s">
        <v>1033</v>
      </c>
      <c r="B9603" t="s">
        <v>1034</v>
      </c>
      <c r="C9603">
        <f>INDEX(Categories!C:C,MATCH(D9603,Categories!D:D,0))</f>
        <v>3</v>
      </c>
      <c r="D9603" s="88" t="s">
        <v>30</v>
      </c>
      <c r="E9603">
        <v>0</v>
      </c>
    </row>
    <row r="9604" spans="1:5" x14ac:dyDescent="0.4">
      <c r="A9604" t="s">
        <v>1033</v>
      </c>
      <c r="B9604" t="s">
        <v>1034</v>
      </c>
      <c r="C9604">
        <f>INDEX(Categories!C:C,MATCH(D9604,Categories!D:D,0))</f>
        <v>4</v>
      </c>
      <c r="D9604" s="88" t="s">
        <v>31</v>
      </c>
      <c r="E9604">
        <v>0</v>
      </c>
    </row>
    <row r="9605" spans="1:5" x14ac:dyDescent="0.4">
      <c r="A9605" t="s">
        <v>1033</v>
      </c>
      <c r="B9605" t="s">
        <v>1034</v>
      </c>
      <c r="C9605">
        <f>INDEX(Categories!C:C,MATCH(D9605,Categories!D:D,0))</f>
        <v>6</v>
      </c>
      <c r="D9605" s="88" t="s">
        <v>34</v>
      </c>
      <c r="E9605">
        <v>0</v>
      </c>
    </row>
    <row r="9606" spans="1:5" x14ac:dyDescent="0.4">
      <c r="A9606" t="s">
        <v>1033</v>
      </c>
      <c r="B9606" t="s">
        <v>1034</v>
      </c>
      <c r="C9606">
        <f>INDEX(Categories!C:C,MATCH(D9606,Categories!D:D,0))</f>
        <v>7</v>
      </c>
      <c r="D9606" s="88" t="s">
        <v>35</v>
      </c>
      <c r="E9606">
        <v>0</v>
      </c>
    </row>
    <row r="9607" spans="1:5" x14ac:dyDescent="0.4">
      <c r="A9607" t="s">
        <v>1033</v>
      </c>
      <c r="B9607" t="s">
        <v>1034</v>
      </c>
      <c r="C9607">
        <f>INDEX(Categories!C:C,MATCH(D9607,Categories!D:D,0))</f>
        <v>10</v>
      </c>
      <c r="D9607" s="88" t="s">
        <v>38</v>
      </c>
      <c r="E9607">
        <v>0</v>
      </c>
    </row>
    <row r="9608" spans="1:5" x14ac:dyDescent="0.4">
      <c r="A9608" t="s">
        <v>1033</v>
      </c>
      <c r="B9608" t="s">
        <v>1034</v>
      </c>
      <c r="C9608">
        <f>INDEX(Categories!C:C,MATCH(D9608,Categories!D:D,0))</f>
        <v>15</v>
      </c>
      <c r="D9608" s="88" t="s">
        <v>42</v>
      </c>
      <c r="E9608">
        <v>0</v>
      </c>
    </row>
    <row r="9609" spans="1:5" x14ac:dyDescent="0.4">
      <c r="A9609" t="s">
        <v>1033</v>
      </c>
      <c r="B9609" t="s">
        <v>1034</v>
      </c>
      <c r="C9609">
        <f>INDEX(Categories!C:C,MATCH(D9609,Categories!D:D,0))</f>
        <v>16</v>
      </c>
      <c r="D9609" s="88" t="s">
        <v>45</v>
      </c>
      <c r="E9609">
        <v>0</v>
      </c>
    </row>
    <row r="9610" spans="1:5" x14ac:dyDescent="0.4">
      <c r="A9610" t="s">
        <v>1033</v>
      </c>
      <c r="B9610" t="s">
        <v>1034</v>
      </c>
      <c r="C9610">
        <f>INDEX(Categories!C:C,MATCH(D9610,Categories!D:D,0))</f>
        <v>17</v>
      </c>
      <c r="D9610" s="88" t="s">
        <v>46</v>
      </c>
      <c r="E9610">
        <v>0</v>
      </c>
    </row>
    <row r="9611" spans="1:5" x14ac:dyDescent="0.4">
      <c r="A9611" t="s">
        <v>1033</v>
      </c>
      <c r="B9611" t="s">
        <v>1034</v>
      </c>
      <c r="C9611">
        <f>INDEX(Categories!C:C,MATCH(D9611,Categories!D:D,0))</f>
        <v>18</v>
      </c>
      <c r="D9611" s="88" t="s">
        <v>47</v>
      </c>
      <c r="E9611">
        <v>0</v>
      </c>
    </row>
    <row r="9612" spans="1:5" x14ac:dyDescent="0.4">
      <c r="A9612" t="s">
        <v>1033</v>
      </c>
      <c r="B9612" t="s">
        <v>1034</v>
      </c>
      <c r="C9612">
        <f>INDEX(Categories!C:C,MATCH(D9612,Categories!D:D,0))</f>
        <v>20</v>
      </c>
      <c r="D9612" s="88" t="s">
        <v>49</v>
      </c>
      <c r="E9612">
        <v>0</v>
      </c>
    </row>
    <row r="9613" spans="1:5" x14ac:dyDescent="0.4">
      <c r="A9613" t="s">
        <v>1033</v>
      </c>
      <c r="B9613" t="s">
        <v>1034</v>
      </c>
      <c r="C9613">
        <f>INDEX(Categories!C:C,MATCH(D9613,Categories!D:D,0))</f>
        <v>21</v>
      </c>
      <c r="D9613" s="88" t="s">
        <v>50</v>
      </c>
      <c r="E9613">
        <v>0</v>
      </c>
    </row>
    <row r="9614" spans="1:5" x14ac:dyDescent="0.4">
      <c r="A9614" t="s">
        <v>1033</v>
      </c>
      <c r="B9614" t="s">
        <v>1034</v>
      </c>
      <c r="C9614">
        <f>INDEX(Categories!C:C,MATCH(D9614,Categories!D:D,0))</f>
        <v>22</v>
      </c>
      <c r="D9614" s="88" t="s">
        <v>51</v>
      </c>
      <c r="E9614">
        <v>0</v>
      </c>
    </row>
    <row r="9615" spans="1:5" x14ac:dyDescent="0.4">
      <c r="A9615" t="s">
        <v>1033</v>
      </c>
      <c r="B9615" t="s">
        <v>1034</v>
      </c>
      <c r="C9615">
        <f>INDEX(Categories!C:C,MATCH(D9615,Categories!D:D,0))</f>
        <v>23</v>
      </c>
      <c r="D9615" s="88" t="s">
        <v>52</v>
      </c>
      <c r="E9615">
        <v>0</v>
      </c>
    </row>
    <row r="9616" spans="1:5" x14ac:dyDescent="0.4">
      <c r="A9616" t="s">
        <v>1033</v>
      </c>
      <c r="B9616" t="s">
        <v>1034</v>
      </c>
      <c r="C9616">
        <f>INDEX(Categories!C:C,MATCH(D9616,Categories!D:D,0))</f>
        <v>24</v>
      </c>
      <c r="D9616" s="88" t="s">
        <v>53</v>
      </c>
      <c r="E9616">
        <v>0</v>
      </c>
    </row>
    <row r="9617" spans="1:5" x14ac:dyDescent="0.4">
      <c r="A9617" t="s">
        <v>1033</v>
      </c>
      <c r="B9617" t="s">
        <v>1034</v>
      </c>
      <c r="C9617">
        <f>INDEX(Categories!C:C,MATCH(D9617,Categories!D:D,0))</f>
        <v>25</v>
      </c>
      <c r="D9617" s="88" t="s">
        <v>56</v>
      </c>
      <c r="E9617">
        <v>0</v>
      </c>
    </row>
    <row r="9618" spans="1:5" x14ac:dyDescent="0.4">
      <c r="A9618" t="s">
        <v>1033</v>
      </c>
      <c r="B9618" t="s">
        <v>1034</v>
      </c>
      <c r="C9618">
        <f>INDEX(Categories!C:C,MATCH(D9618,Categories!D:D,0))</f>
        <v>5</v>
      </c>
      <c r="D9618" s="88" t="s">
        <v>32</v>
      </c>
      <c r="E9618">
        <v>0</v>
      </c>
    </row>
    <row r="9619" spans="1:5" x14ac:dyDescent="0.4">
      <c r="A9619" t="s">
        <v>1033</v>
      </c>
      <c r="B9619" t="s">
        <v>1034</v>
      </c>
      <c r="C9619">
        <f>INDEX(Categories!C:C,MATCH(D9619,Categories!D:D,0))</f>
        <v>8</v>
      </c>
      <c r="D9619" s="88" t="s">
        <v>36</v>
      </c>
      <c r="E9619">
        <v>0</v>
      </c>
    </row>
    <row r="9620" spans="1:5" x14ac:dyDescent="0.4">
      <c r="A9620" t="s">
        <v>1033</v>
      </c>
      <c r="B9620" t="s">
        <v>1034</v>
      </c>
      <c r="C9620">
        <f>INDEX(Categories!C:C,MATCH(D9620,Categories!D:D,0))</f>
        <v>9</v>
      </c>
      <c r="D9620" s="88" t="s">
        <v>37</v>
      </c>
      <c r="E9620">
        <v>0</v>
      </c>
    </row>
    <row r="9621" spans="1:5" x14ac:dyDescent="0.4">
      <c r="A9621" t="s">
        <v>1033</v>
      </c>
      <c r="B9621" t="s">
        <v>1034</v>
      </c>
      <c r="C9621">
        <f>INDEX(Categories!C:C,MATCH(D9621,Categories!D:D,0))</f>
        <v>11</v>
      </c>
      <c r="D9621" s="88" t="s">
        <v>601</v>
      </c>
      <c r="E9621">
        <v>0</v>
      </c>
    </row>
    <row r="9622" spans="1:5" x14ac:dyDescent="0.4">
      <c r="A9622" t="s">
        <v>1033</v>
      </c>
      <c r="B9622" t="s">
        <v>1034</v>
      </c>
      <c r="C9622">
        <f>INDEX(Categories!C:C,MATCH(D9622,Categories!D:D,0))</f>
        <v>12</v>
      </c>
      <c r="D9622" s="88" t="s">
        <v>602</v>
      </c>
      <c r="E9622">
        <v>0</v>
      </c>
    </row>
    <row r="9623" spans="1:5" x14ac:dyDescent="0.4">
      <c r="A9623" t="s">
        <v>1033</v>
      </c>
      <c r="B9623" t="s">
        <v>1034</v>
      </c>
      <c r="C9623">
        <f>INDEX(Categories!C:C,MATCH(D9623,Categories!D:D,0))</f>
        <v>13</v>
      </c>
      <c r="D9623" s="88" t="s">
        <v>604</v>
      </c>
      <c r="E9623">
        <v>0</v>
      </c>
    </row>
    <row r="9624" spans="1:5" x14ac:dyDescent="0.4">
      <c r="A9624" t="s">
        <v>1033</v>
      </c>
      <c r="B9624" t="s">
        <v>1034</v>
      </c>
      <c r="C9624">
        <f>INDEX(Categories!C:C,MATCH(D9624,Categories!D:D,0))</f>
        <v>14</v>
      </c>
      <c r="D9624" s="88" t="s">
        <v>41</v>
      </c>
      <c r="E9624">
        <v>0</v>
      </c>
    </row>
    <row r="9625" spans="1:5" x14ac:dyDescent="0.4">
      <c r="A9625" t="s">
        <v>1033</v>
      </c>
      <c r="B9625" t="s">
        <v>1034</v>
      </c>
      <c r="C9625">
        <f>INDEX(Categories!C:C,MATCH(D9625,Categories!D:D,0))</f>
        <v>19</v>
      </c>
      <c r="D9625" s="88" t="s">
        <v>48</v>
      </c>
      <c r="E9625">
        <v>0</v>
      </c>
    </row>
    <row r="9626" spans="1:5" x14ac:dyDescent="0.4">
      <c r="A9626" t="s">
        <v>1033</v>
      </c>
      <c r="B9626" t="s">
        <v>1034</v>
      </c>
      <c r="C9626">
        <f>INDEX(Categories!C:C,MATCH(D9626,Categories!D:D,0))</f>
        <v>26</v>
      </c>
      <c r="D9626" s="88" t="s">
        <v>57</v>
      </c>
      <c r="E9626">
        <v>0</v>
      </c>
    </row>
    <row r="9627" spans="1:5" x14ac:dyDescent="0.4">
      <c r="A9627" t="s">
        <v>1033</v>
      </c>
      <c r="B9627" t="s">
        <v>1034</v>
      </c>
      <c r="C9627">
        <f>INDEX(Categories!C:C,MATCH(D9627,Categories!D:D,0))</f>
        <v>27</v>
      </c>
      <c r="D9627" s="88" t="s">
        <v>58</v>
      </c>
      <c r="E9627">
        <v>0</v>
      </c>
    </row>
    <row r="9628" spans="1:5" x14ac:dyDescent="0.4">
      <c r="A9628" t="s">
        <v>1033</v>
      </c>
      <c r="B9628" t="s">
        <v>1034</v>
      </c>
      <c r="C9628">
        <f>INDEX(Categories!C:C,MATCH(D9628,Categories!D:D,0))</f>
        <v>28</v>
      </c>
      <c r="D9628" s="88" t="s">
        <v>59</v>
      </c>
      <c r="E9628">
        <v>0</v>
      </c>
    </row>
    <row r="9629" spans="1:5" x14ac:dyDescent="0.4">
      <c r="A9629" t="s">
        <v>1033</v>
      </c>
      <c r="B9629" t="s">
        <v>1034</v>
      </c>
      <c r="C9629">
        <f>INDEX(Categories!C:C,MATCH(D9629,Categories!D:D,0))</f>
        <v>29</v>
      </c>
      <c r="D9629" s="88" t="s">
        <v>92</v>
      </c>
      <c r="E9629">
        <v>0</v>
      </c>
    </row>
    <row r="9630" spans="1:5" x14ac:dyDescent="0.4">
      <c r="A9630" t="s">
        <v>549</v>
      </c>
      <c r="B9630" t="s">
        <v>548</v>
      </c>
      <c r="C9630">
        <f>INDEX(Categories!C:C,MATCH(D9630,Categories!D:D,0))</f>
        <v>1</v>
      </c>
      <c r="D9630" s="88" t="s">
        <v>595</v>
      </c>
      <c r="E9630">
        <v>18532</v>
      </c>
    </row>
    <row r="9631" spans="1:5" x14ac:dyDescent="0.4">
      <c r="A9631" t="s">
        <v>549</v>
      </c>
      <c r="B9631" t="s">
        <v>548</v>
      </c>
      <c r="C9631">
        <f>INDEX(Categories!C:C,MATCH(D9631,Categories!D:D,0))</f>
        <v>2</v>
      </c>
      <c r="D9631" s="88" t="s">
        <v>597</v>
      </c>
      <c r="E9631">
        <v>0</v>
      </c>
    </row>
    <row r="9632" spans="1:5" x14ac:dyDescent="0.4">
      <c r="A9632" t="s">
        <v>549</v>
      </c>
      <c r="B9632" t="s">
        <v>548</v>
      </c>
      <c r="C9632">
        <f>INDEX(Categories!C:C,MATCH(D9632,Categories!D:D,0))</f>
        <v>3</v>
      </c>
      <c r="D9632" s="88" t="s">
        <v>30</v>
      </c>
      <c r="E9632">
        <v>0</v>
      </c>
    </row>
    <row r="9633" spans="1:5" x14ac:dyDescent="0.4">
      <c r="A9633" t="s">
        <v>549</v>
      </c>
      <c r="B9633" t="s">
        <v>548</v>
      </c>
      <c r="C9633">
        <f>INDEX(Categories!C:C,MATCH(D9633,Categories!D:D,0))</f>
        <v>4</v>
      </c>
      <c r="D9633" s="88" t="s">
        <v>31</v>
      </c>
      <c r="E9633">
        <v>0</v>
      </c>
    </row>
    <row r="9634" spans="1:5" x14ac:dyDescent="0.4">
      <c r="A9634" t="s">
        <v>549</v>
      </c>
      <c r="B9634" t="s">
        <v>548</v>
      </c>
      <c r="C9634">
        <f>INDEX(Categories!C:C,MATCH(D9634,Categories!D:D,0))</f>
        <v>6</v>
      </c>
      <c r="D9634" s="88" t="s">
        <v>34</v>
      </c>
      <c r="E9634">
        <v>0</v>
      </c>
    </row>
    <row r="9635" spans="1:5" x14ac:dyDescent="0.4">
      <c r="A9635" t="s">
        <v>549</v>
      </c>
      <c r="B9635" t="s">
        <v>548</v>
      </c>
      <c r="C9635">
        <f>INDEX(Categories!C:C,MATCH(D9635,Categories!D:D,0))</f>
        <v>7</v>
      </c>
      <c r="D9635" s="88" t="s">
        <v>35</v>
      </c>
      <c r="E9635">
        <v>29866</v>
      </c>
    </row>
    <row r="9636" spans="1:5" x14ac:dyDescent="0.4">
      <c r="A9636" t="s">
        <v>549</v>
      </c>
      <c r="B9636" t="s">
        <v>548</v>
      </c>
      <c r="C9636">
        <f>INDEX(Categories!C:C,MATCH(D9636,Categories!D:D,0))</f>
        <v>10</v>
      </c>
      <c r="D9636" s="88" t="s">
        <v>38</v>
      </c>
      <c r="E9636">
        <v>75</v>
      </c>
    </row>
    <row r="9637" spans="1:5" x14ac:dyDescent="0.4">
      <c r="A9637" t="s">
        <v>549</v>
      </c>
      <c r="B9637" t="s">
        <v>548</v>
      </c>
      <c r="C9637">
        <f>INDEX(Categories!C:C,MATCH(D9637,Categories!D:D,0))</f>
        <v>15</v>
      </c>
      <c r="D9637" s="88" t="s">
        <v>42</v>
      </c>
      <c r="E9637">
        <v>0</v>
      </c>
    </row>
    <row r="9638" spans="1:5" x14ac:dyDescent="0.4">
      <c r="A9638" t="s">
        <v>549</v>
      </c>
      <c r="B9638" t="s">
        <v>548</v>
      </c>
      <c r="C9638">
        <f>INDEX(Categories!C:C,MATCH(D9638,Categories!D:D,0))</f>
        <v>16</v>
      </c>
      <c r="D9638" s="88" t="s">
        <v>45</v>
      </c>
      <c r="E9638">
        <v>60000</v>
      </c>
    </row>
    <row r="9639" spans="1:5" x14ac:dyDescent="0.4">
      <c r="A9639" t="s">
        <v>549</v>
      </c>
      <c r="B9639" t="s">
        <v>548</v>
      </c>
      <c r="C9639">
        <f>INDEX(Categories!C:C,MATCH(D9639,Categories!D:D,0))</f>
        <v>17</v>
      </c>
      <c r="D9639" s="88" t="s">
        <v>46</v>
      </c>
      <c r="E9639">
        <v>0</v>
      </c>
    </row>
    <row r="9640" spans="1:5" x14ac:dyDescent="0.4">
      <c r="A9640" t="s">
        <v>549</v>
      </c>
      <c r="B9640" t="s">
        <v>548</v>
      </c>
      <c r="C9640">
        <f>INDEX(Categories!C:C,MATCH(D9640,Categories!D:D,0))</f>
        <v>18</v>
      </c>
      <c r="D9640" s="88" t="s">
        <v>47</v>
      </c>
      <c r="E9640">
        <v>0</v>
      </c>
    </row>
    <row r="9641" spans="1:5" x14ac:dyDescent="0.4">
      <c r="A9641" t="s">
        <v>549</v>
      </c>
      <c r="B9641" t="s">
        <v>548</v>
      </c>
      <c r="C9641">
        <f>INDEX(Categories!C:C,MATCH(D9641,Categories!D:D,0))</f>
        <v>20</v>
      </c>
      <c r="D9641" s="88" t="s">
        <v>49</v>
      </c>
      <c r="E9641">
        <v>0</v>
      </c>
    </row>
    <row r="9642" spans="1:5" x14ac:dyDescent="0.4">
      <c r="A9642" t="s">
        <v>549</v>
      </c>
      <c r="B9642" t="s">
        <v>548</v>
      </c>
      <c r="C9642">
        <f>INDEX(Categories!C:C,MATCH(D9642,Categories!D:D,0))</f>
        <v>21</v>
      </c>
      <c r="D9642" s="88" t="s">
        <v>50</v>
      </c>
      <c r="E9642">
        <v>0</v>
      </c>
    </row>
    <row r="9643" spans="1:5" x14ac:dyDescent="0.4">
      <c r="A9643" t="s">
        <v>549</v>
      </c>
      <c r="B9643" t="s">
        <v>548</v>
      </c>
      <c r="C9643">
        <f>INDEX(Categories!C:C,MATCH(D9643,Categories!D:D,0))</f>
        <v>22</v>
      </c>
      <c r="D9643" s="88" t="s">
        <v>51</v>
      </c>
      <c r="E9643">
        <v>6375</v>
      </c>
    </row>
    <row r="9644" spans="1:5" x14ac:dyDescent="0.4">
      <c r="A9644" t="s">
        <v>549</v>
      </c>
      <c r="B9644" t="s">
        <v>548</v>
      </c>
      <c r="C9644">
        <f>INDEX(Categories!C:C,MATCH(D9644,Categories!D:D,0))</f>
        <v>23</v>
      </c>
      <c r="D9644" s="88" t="s">
        <v>52</v>
      </c>
      <c r="E9644">
        <v>0</v>
      </c>
    </row>
    <row r="9645" spans="1:5" x14ac:dyDescent="0.4">
      <c r="A9645" t="s">
        <v>549</v>
      </c>
      <c r="B9645" t="s">
        <v>548</v>
      </c>
      <c r="C9645">
        <f>INDEX(Categories!C:C,MATCH(D9645,Categories!D:D,0))</f>
        <v>24</v>
      </c>
      <c r="D9645" s="88" t="s">
        <v>53</v>
      </c>
      <c r="E9645">
        <v>0</v>
      </c>
    </row>
    <row r="9646" spans="1:5" x14ac:dyDescent="0.4">
      <c r="A9646" t="s">
        <v>549</v>
      </c>
      <c r="B9646" t="s">
        <v>548</v>
      </c>
      <c r="C9646">
        <f>INDEX(Categories!C:C,MATCH(D9646,Categories!D:D,0))</f>
        <v>25</v>
      </c>
      <c r="D9646" s="88" t="s">
        <v>56</v>
      </c>
      <c r="E9646">
        <v>2327</v>
      </c>
    </row>
    <row r="9647" spans="1:5" x14ac:dyDescent="0.4">
      <c r="A9647" t="s">
        <v>549</v>
      </c>
      <c r="B9647" t="s">
        <v>548</v>
      </c>
      <c r="C9647">
        <f>INDEX(Categories!C:C,MATCH(D9647,Categories!D:D,0))</f>
        <v>5</v>
      </c>
      <c r="D9647" s="88" t="s">
        <v>32</v>
      </c>
      <c r="E9647">
        <v>265</v>
      </c>
    </row>
    <row r="9648" spans="1:5" x14ac:dyDescent="0.4">
      <c r="A9648" t="s">
        <v>549</v>
      </c>
      <c r="B9648" t="s">
        <v>548</v>
      </c>
      <c r="C9648">
        <f>INDEX(Categories!C:C,MATCH(D9648,Categories!D:D,0))</f>
        <v>8</v>
      </c>
      <c r="D9648" s="88" t="s">
        <v>36</v>
      </c>
      <c r="E9648">
        <v>0</v>
      </c>
    </row>
    <row r="9649" spans="1:5" x14ac:dyDescent="0.4">
      <c r="A9649" t="s">
        <v>549</v>
      </c>
      <c r="B9649" t="s">
        <v>548</v>
      </c>
      <c r="C9649">
        <f>INDEX(Categories!C:C,MATCH(D9649,Categories!D:D,0))</f>
        <v>9</v>
      </c>
      <c r="D9649" s="88" t="s">
        <v>37</v>
      </c>
      <c r="E9649">
        <v>0</v>
      </c>
    </row>
    <row r="9650" spans="1:5" x14ac:dyDescent="0.4">
      <c r="A9650" t="s">
        <v>549</v>
      </c>
      <c r="B9650" t="s">
        <v>548</v>
      </c>
      <c r="C9650">
        <f>INDEX(Categories!C:C,MATCH(D9650,Categories!D:D,0))</f>
        <v>11</v>
      </c>
      <c r="D9650" s="88" t="s">
        <v>601</v>
      </c>
      <c r="E9650">
        <v>142125</v>
      </c>
    </row>
    <row r="9651" spans="1:5" x14ac:dyDescent="0.4">
      <c r="A9651" t="s">
        <v>549</v>
      </c>
      <c r="B9651" t="s">
        <v>548</v>
      </c>
      <c r="C9651">
        <f>INDEX(Categories!C:C,MATCH(D9651,Categories!D:D,0))</f>
        <v>12</v>
      </c>
      <c r="D9651" s="88" t="s">
        <v>602</v>
      </c>
      <c r="E9651">
        <v>0</v>
      </c>
    </row>
    <row r="9652" spans="1:5" x14ac:dyDescent="0.4">
      <c r="A9652" t="s">
        <v>549</v>
      </c>
      <c r="B9652" t="s">
        <v>548</v>
      </c>
      <c r="C9652">
        <f>INDEX(Categories!C:C,MATCH(D9652,Categories!D:D,0))</f>
        <v>13</v>
      </c>
      <c r="D9652" s="88" t="s">
        <v>604</v>
      </c>
      <c r="E9652">
        <v>0</v>
      </c>
    </row>
    <row r="9653" spans="1:5" x14ac:dyDescent="0.4">
      <c r="A9653" t="s">
        <v>549</v>
      </c>
      <c r="B9653" t="s">
        <v>548</v>
      </c>
      <c r="C9653">
        <f>INDEX(Categories!C:C,MATCH(D9653,Categories!D:D,0))</f>
        <v>14</v>
      </c>
      <c r="D9653" s="88" t="s">
        <v>41</v>
      </c>
      <c r="E9653">
        <v>0</v>
      </c>
    </row>
    <row r="9654" spans="1:5" x14ac:dyDescent="0.4">
      <c r="A9654" t="s">
        <v>549</v>
      </c>
      <c r="B9654" t="s">
        <v>548</v>
      </c>
      <c r="C9654">
        <f>INDEX(Categories!C:C,MATCH(D9654,Categories!D:D,0))</f>
        <v>19</v>
      </c>
      <c r="D9654" s="88" t="s">
        <v>48</v>
      </c>
      <c r="E9654">
        <v>0</v>
      </c>
    </row>
    <row r="9655" spans="1:5" x14ac:dyDescent="0.4">
      <c r="A9655" t="s">
        <v>549</v>
      </c>
      <c r="B9655" t="s">
        <v>548</v>
      </c>
      <c r="C9655">
        <f>INDEX(Categories!C:C,MATCH(D9655,Categories!D:D,0))</f>
        <v>26</v>
      </c>
      <c r="D9655" s="88" t="s">
        <v>57</v>
      </c>
      <c r="E9655">
        <v>124</v>
      </c>
    </row>
    <row r="9656" spans="1:5" x14ac:dyDescent="0.4">
      <c r="A9656" t="s">
        <v>549</v>
      </c>
      <c r="B9656" t="s">
        <v>548</v>
      </c>
      <c r="C9656">
        <f>INDEX(Categories!C:C,MATCH(D9656,Categories!D:D,0))</f>
        <v>27</v>
      </c>
      <c r="D9656" s="88" t="s">
        <v>58</v>
      </c>
      <c r="E9656">
        <v>0</v>
      </c>
    </row>
    <row r="9657" spans="1:5" x14ac:dyDescent="0.4">
      <c r="A9657" t="s">
        <v>549</v>
      </c>
      <c r="B9657" t="s">
        <v>548</v>
      </c>
      <c r="C9657">
        <f>INDEX(Categories!C:C,MATCH(D9657,Categories!D:D,0))</f>
        <v>28</v>
      </c>
      <c r="D9657" s="88" t="s">
        <v>59</v>
      </c>
      <c r="E9657">
        <v>0</v>
      </c>
    </row>
    <row r="9658" spans="1:5" x14ac:dyDescent="0.4">
      <c r="A9658" t="s">
        <v>549</v>
      </c>
      <c r="B9658" t="s">
        <v>548</v>
      </c>
      <c r="C9658">
        <f>INDEX(Categories!C:C,MATCH(D9658,Categories!D:D,0))</f>
        <v>29</v>
      </c>
      <c r="D9658" s="88" t="s">
        <v>92</v>
      </c>
      <c r="E9658">
        <v>6775</v>
      </c>
    </row>
    <row r="9659" spans="1:5" x14ac:dyDescent="0.4">
      <c r="A9659" t="s">
        <v>551</v>
      </c>
      <c r="B9659" t="s">
        <v>550</v>
      </c>
      <c r="C9659">
        <f>INDEX(Categories!C:C,MATCH(D9659,Categories!D:D,0))</f>
        <v>1</v>
      </c>
      <c r="D9659" s="88" t="s">
        <v>595</v>
      </c>
      <c r="E9659">
        <v>51281</v>
      </c>
    </row>
    <row r="9660" spans="1:5" x14ac:dyDescent="0.4">
      <c r="A9660" t="s">
        <v>551</v>
      </c>
      <c r="B9660" t="s">
        <v>550</v>
      </c>
      <c r="C9660">
        <f>INDEX(Categories!C:C,MATCH(D9660,Categories!D:D,0))</f>
        <v>2</v>
      </c>
      <c r="D9660" s="88" t="s">
        <v>597</v>
      </c>
      <c r="E9660">
        <v>8921</v>
      </c>
    </row>
    <row r="9661" spans="1:5" x14ac:dyDescent="0.4">
      <c r="A9661" t="s">
        <v>551</v>
      </c>
      <c r="B9661" t="s">
        <v>550</v>
      </c>
      <c r="C9661">
        <f>INDEX(Categories!C:C,MATCH(D9661,Categories!D:D,0))</f>
        <v>3</v>
      </c>
      <c r="D9661" s="88" t="s">
        <v>30</v>
      </c>
      <c r="E9661">
        <v>22391</v>
      </c>
    </row>
    <row r="9662" spans="1:5" x14ac:dyDescent="0.4">
      <c r="A9662" t="s">
        <v>551</v>
      </c>
      <c r="B9662" t="s">
        <v>550</v>
      </c>
      <c r="C9662">
        <f>INDEX(Categories!C:C,MATCH(D9662,Categories!D:D,0))</f>
        <v>4</v>
      </c>
      <c r="D9662" s="88" t="s">
        <v>31</v>
      </c>
      <c r="E9662">
        <v>211299</v>
      </c>
    </row>
    <row r="9663" spans="1:5" x14ac:dyDescent="0.4">
      <c r="A9663" t="s">
        <v>551</v>
      </c>
      <c r="B9663" t="s">
        <v>550</v>
      </c>
      <c r="C9663">
        <f>INDEX(Categories!C:C,MATCH(D9663,Categories!D:D,0))</f>
        <v>6</v>
      </c>
      <c r="D9663" s="88" t="s">
        <v>34</v>
      </c>
      <c r="E9663">
        <v>0</v>
      </c>
    </row>
    <row r="9664" spans="1:5" x14ac:dyDescent="0.4">
      <c r="A9664" t="s">
        <v>551</v>
      </c>
      <c r="B9664" t="s">
        <v>550</v>
      </c>
      <c r="C9664">
        <f>INDEX(Categories!C:C,MATCH(D9664,Categories!D:D,0))</f>
        <v>7</v>
      </c>
      <c r="D9664" s="88" t="s">
        <v>35</v>
      </c>
      <c r="E9664">
        <v>59322</v>
      </c>
    </row>
    <row r="9665" spans="1:5" x14ac:dyDescent="0.4">
      <c r="A9665" t="s">
        <v>551</v>
      </c>
      <c r="B9665" t="s">
        <v>550</v>
      </c>
      <c r="C9665">
        <f>INDEX(Categories!C:C,MATCH(D9665,Categories!D:D,0))</f>
        <v>10</v>
      </c>
      <c r="D9665" s="88" t="s">
        <v>38</v>
      </c>
      <c r="E9665">
        <v>498264</v>
      </c>
    </row>
    <row r="9666" spans="1:5" x14ac:dyDescent="0.4">
      <c r="A9666" t="s">
        <v>551</v>
      </c>
      <c r="B9666" t="s">
        <v>550</v>
      </c>
      <c r="C9666">
        <f>INDEX(Categories!C:C,MATCH(D9666,Categories!D:D,0))</f>
        <v>15</v>
      </c>
      <c r="D9666" s="88" t="s">
        <v>42</v>
      </c>
      <c r="E9666">
        <v>0</v>
      </c>
    </row>
    <row r="9667" spans="1:5" x14ac:dyDescent="0.4">
      <c r="A9667" t="s">
        <v>551</v>
      </c>
      <c r="B9667" t="s">
        <v>550</v>
      </c>
      <c r="C9667">
        <f>INDEX(Categories!C:C,MATCH(D9667,Categories!D:D,0))</f>
        <v>16</v>
      </c>
      <c r="D9667" s="88" t="s">
        <v>45</v>
      </c>
      <c r="E9667">
        <v>64671</v>
      </c>
    </row>
    <row r="9668" spans="1:5" x14ac:dyDescent="0.4">
      <c r="A9668" t="s">
        <v>551</v>
      </c>
      <c r="B9668" t="s">
        <v>550</v>
      </c>
      <c r="C9668">
        <f>INDEX(Categories!C:C,MATCH(D9668,Categories!D:D,0))</f>
        <v>17</v>
      </c>
      <c r="D9668" s="88" t="s">
        <v>46</v>
      </c>
      <c r="E9668">
        <v>0</v>
      </c>
    </row>
    <row r="9669" spans="1:5" x14ac:dyDescent="0.4">
      <c r="A9669" t="s">
        <v>551</v>
      </c>
      <c r="B9669" t="s">
        <v>550</v>
      </c>
      <c r="C9669">
        <f>INDEX(Categories!C:C,MATCH(D9669,Categories!D:D,0))</f>
        <v>18</v>
      </c>
      <c r="D9669" s="88" t="s">
        <v>47</v>
      </c>
      <c r="E9669">
        <v>0</v>
      </c>
    </row>
    <row r="9670" spans="1:5" x14ac:dyDescent="0.4">
      <c r="A9670" t="s">
        <v>551</v>
      </c>
      <c r="B9670" t="s">
        <v>550</v>
      </c>
      <c r="C9670">
        <f>INDEX(Categories!C:C,MATCH(D9670,Categories!D:D,0))</f>
        <v>20</v>
      </c>
      <c r="D9670" s="88" t="s">
        <v>49</v>
      </c>
      <c r="E9670">
        <v>11044</v>
      </c>
    </row>
    <row r="9671" spans="1:5" x14ac:dyDescent="0.4">
      <c r="A9671" t="s">
        <v>551</v>
      </c>
      <c r="B9671" t="s">
        <v>550</v>
      </c>
      <c r="C9671">
        <f>INDEX(Categories!C:C,MATCH(D9671,Categories!D:D,0))</f>
        <v>21</v>
      </c>
      <c r="D9671" s="88" t="s">
        <v>50</v>
      </c>
      <c r="E9671">
        <v>10000</v>
      </c>
    </row>
    <row r="9672" spans="1:5" x14ac:dyDescent="0.4">
      <c r="A9672" t="s">
        <v>551</v>
      </c>
      <c r="B9672" t="s">
        <v>550</v>
      </c>
      <c r="C9672">
        <f>INDEX(Categories!C:C,MATCH(D9672,Categories!D:D,0))</f>
        <v>22</v>
      </c>
      <c r="D9672" s="88" t="s">
        <v>51</v>
      </c>
      <c r="E9672">
        <v>5473</v>
      </c>
    </row>
    <row r="9673" spans="1:5" x14ac:dyDescent="0.4">
      <c r="A9673" t="s">
        <v>551</v>
      </c>
      <c r="B9673" t="s">
        <v>550</v>
      </c>
      <c r="C9673">
        <f>INDEX(Categories!C:C,MATCH(D9673,Categories!D:D,0))</f>
        <v>23</v>
      </c>
      <c r="D9673" s="88" t="s">
        <v>52</v>
      </c>
      <c r="E9673">
        <v>0</v>
      </c>
    </row>
    <row r="9674" spans="1:5" x14ac:dyDescent="0.4">
      <c r="A9674" t="s">
        <v>551</v>
      </c>
      <c r="B9674" t="s">
        <v>550</v>
      </c>
      <c r="C9674">
        <f>INDEX(Categories!C:C,MATCH(D9674,Categories!D:D,0))</f>
        <v>24</v>
      </c>
      <c r="D9674" s="88" t="s">
        <v>53</v>
      </c>
      <c r="E9674">
        <v>1500</v>
      </c>
    </row>
    <row r="9675" spans="1:5" x14ac:dyDescent="0.4">
      <c r="A9675" t="s">
        <v>551</v>
      </c>
      <c r="B9675" t="s">
        <v>550</v>
      </c>
      <c r="C9675">
        <f>INDEX(Categories!C:C,MATCH(D9675,Categories!D:D,0))</f>
        <v>25</v>
      </c>
      <c r="D9675" s="88" t="s">
        <v>56</v>
      </c>
      <c r="E9675">
        <v>0</v>
      </c>
    </row>
    <row r="9676" spans="1:5" x14ac:dyDescent="0.4">
      <c r="A9676" t="s">
        <v>551</v>
      </c>
      <c r="B9676" t="s">
        <v>550</v>
      </c>
      <c r="C9676">
        <f>INDEX(Categories!C:C,MATCH(D9676,Categories!D:D,0))</f>
        <v>5</v>
      </c>
      <c r="D9676" s="88" t="s">
        <v>32</v>
      </c>
      <c r="E9676">
        <v>192360</v>
      </c>
    </row>
    <row r="9677" spans="1:5" x14ac:dyDescent="0.4">
      <c r="A9677" t="s">
        <v>551</v>
      </c>
      <c r="B9677" t="s">
        <v>550</v>
      </c>
      <c r="C9677">
        <f>INDEX(Categories!C:C,MATCH(D9677,Categories!D:D,0))</f>
        <v>8</v>
      </c>
      <c r="D9677" s="88" t="s">
        <v>36</v>
      </c>
      <c r="E9677">
        <v>0</v>
      </c>
    </row>
    <row r="9678" spans="1:5" x14ac:dyDescent="0.4">
      <c r="A9678" t="s">
        <v>551</v>
      </c>
      <c r="B9678" t="s">
        <v>550</v>
      </c>
      <c r="C9678">
        <f>INDEX(Categories!C:C,MATCH(D9678,Categories!D:D,0))</f>
        <v>9</v>
      </c>
      <c r="D9678" s="88" t="s">
        <v>37</v>
      </c>
      <c r="E9678">
        <v>0</v>
      </c>
    </row>
    <row r="9679" spans="1:5" x14ac:dyDescent="0.4">
      <c r="A9679" t="s">
        <v>551</v>
      </c>
      <c r="B9679" t="s">
        <v>550</v>
      </c>
      <c r="C9679">
        <f>INDEX(Categories!C:C,MATCH(D9679,Categories!D:D,0))</f>
        <v>11</v>
      </c>
      <c r="D9679" s="88" t="s">
        <v>601</v>
      </c>
      <c r="E9679">
        <v>268482</v>
      </c>
    </row>
    <row r="9680" spans="1:5" x14ac:dyDescent="0.4">
      <c r="A9680" t="s">
        <v>551</v>
      </c>
      <c r="B9680" t="s">
        <v>550</v>
      </c>
      <c r="C9680">
        <f>INDEX(Categories!C:C,MATCH(D9680,Categories!D:D,0))</f>
        <v>12</v>
      </c>
      <c r="D9680" s="88" t="s">
        <v>602</v>
      </c>
      <c r="E9680">
        <v>0</v>
      </c>
    </row>
    <row r="9681" spans="1:5" x14ac:dyDescent="0.4">
      <c r="A9681" t="s">
        <v>551</v>
      </c>
      <c r="B9681" t="s">
        <v>550</v>
      </c>
      <c r="C9681">
        <f>INDEX(Categories!C:C,MATCH(D9681,Categories!D:D,0))</f>
        <v>13</v>
      </c>
      <c r="D9681" s="88" t="s">
        <v>604</v>
      </c>
      <c r="E9681">
        <v>0</v>
      </c>
    </row>
    <row r="9682" spans="1:5" x14ac:dyDescent="0.4">
      <c r="A9682" t="s">
        <v>551</v>
      </c>
      <c r="B9682" t="s">
        <v>550</v>
      </c>
      <c r="C9682">
        <f>INDEX(Categories!C:C,MATCH(D9682,Categories!D:D,0))</f>
        <v>14</v>
      </c>
      <c r="D9682" s="88" t="s">
        <v>41</v>
      </c>
      <c r="E9682">
        <v>0</v>
      </c>
    </row>
    <row r="9683" spans="1:5" x14ac:dyDescent="0.4">
      <c r="A9683" t="s">
        <v>551</v>
      </c>
      <c r="B9683" t="s">
        <v>550</v>
      </c>
      <c r="C9683">
        <f>INDEX(Categories!C:C,MATCH(D9683,Categories!D:D,0))</f>
        <v>19</v>
      </c>
      <c r="D9683" s="88" t="s">
        <v>48</v>
      </c>
      <c r="E9683">
        <v>23000</v>
      </c>
    </row>
    <row r="9684" spans="1:5" x14ac:dyDescent="0.4">
      <c r="A9684" t="s">
        <v>551</v>
      </c>
      <c r="B9684" t="s">
        <v>550</v>
      </c>
      <c r="C9684">
        <f>INDEX(Categories!C:C,MATCH(D9684,Categories!D:D,0))</f>
        <v>26</v>
      </c>
      <c r="D9684" s="88" t="s">
        <v>57</v>
      </c>
      <c r="E9684">
        <v>3800</v>
      </c>
    </row>
    <row r="9685" spans="1:5" x14ac:dyDescent="0.4">
      <c r="A9685" t="s">
        <v>551</v>
      </c>
      <c r="B9685" t="s">
        <v>550</v>
      </c>
      <c r="C9685">
        <f>INDEX(Categories!C:C,MATCH(D9685,Categories!D:D,0))</f>
        <v>27</v>
      </c>
      <c r="D9685" s="88" t="s">
        <v>58</v>
      </c>
      <c r="E9685">
        <v>0</v>
      </c>
    </row>
    <row r="9686" spans="1:5" x14ac:dyDescent="0.4">
      <c r="A9686" t="s">
        <v>551</v>
      </c>
      <c r="B9686" t="s">
        <v>550</v>
      </c>
      <c r="C9686">
        <f>INDEX(Categories!C:C,MATCH(D9686,Categories!D:D,0))</f>
        <v>28</v>
      </c>
      <c r="D9686" s="88" t="s">
        <v>59</v>
      </c>
      <c r="E9686">
        <v>0</v>
      </c>
    </row>
    <row r="9687" spans="1:5" x14ac:dyDescent="0.4">
      <c r="A9687" t="s">
        <v>551</v>
      </c>
      <c r="B9687" t="s">
        <v>550</v>
      </c>
      <c r="C9687">
        <f>INDEX(Categories!C:C,MATCH(D9687,Categories!D:D,0))</f>
        <v>29</v>
      </c>
      <c r="D9687" s="88" t="s">
        <v>92</v>
      </c>
      <c r="E9687">
        <v>761714</v>
      </c>
    </row>
    <row r="9688" spans="1:5" x14ac:dyDescent="0.4">
      <c r="A9688" t="s">
        <v>1035</v>
      </c>
      <c r="B9688" t="s">
        <v>1036</v>
      </c>
      <c r="C9688">
        <f>INDEX(Categories!C:C,MATCH(D9688,Categories!D:D,0))</f>
        <v>1</v>
      </c>
      <c r="D9688" s="88" t="s">
        <v>595</v>
      </c>
      <c r="E9688">
        <v>140711</v>
      </c>
    </row>
    <row r="9689" spans="1:5" x14ac:dyDescent="0.4">
      <c r="A9689" t="s">
        <v>1035</v>
      </c>
      <c r="B9689" t="s">
        <v>1036</v>
      </c>
      <c r="C9689">
        <f>INDEX(Categories!C:C,MATCH(D9689,Categories!D:D,0))</f>
        <v>2</v>
      </c>
      <c r="D9689" s="88" t="s">
        <v>597</v>
      </c>
      <c r="E9689">
        <v>0</v>
      </c>
    </row>
    <row r="9690" spans="1:5" x14ac:dyDescent="0.4">
      <c r="A9690" t="s">
        <v>1035</v>
      </c>
      <c r="B9690" t="s">
        <v>1036</v>
      </c>
      <c r="C9690">
        <f>INDEX(Categories!C:C,MATCH(D9690,Categories!D:D,0))</f>
        <v>3</v>
      </c>
      <c r="D9690" s="88" t="s">
        <v>30</v>
      </c>
      <c r="E9690">
        <v>0</v>
      </c>
    </row>
    <row r="9691" spans="1:5" x14ac:dyDescent="0.4">
      <c r="A9691" t="s">
        <v>1035</v>
      </c>
      <c r="B9691" t="s">
        <v>1036</v>
      </c>
      <c r="C9691">
        <f>INDEX(Categories!C:C,MATCH(D9691,Categories!D:D,0))</f>
        <v>4</v>
      </c>
      <c r="D9691" s="88" t="s">
        <v>31</v>
      </c>
      <c r="E9691">
        <v>0</v>
      </c>
    </row>
    <row r="9692" spans="1:5" x14ac:dyDescent="0.4">
      <c r="A9692" t="s">
        <v>1035</v>
      </c>
      <c r="B9692" t="s">
        <v>1036</v>
      </c>
      <c r="C9692">
        <f>INDEX(Categories!C:C,MATCH(D9692,Categories!D:D,0))</f>
        <v>6</v>
      </c>
      <c r="D9692" s="88" t="s">
        <v>34</v>
      </c>
      <c r="E9692">
        <v>0</v>
      </c>
    </row>
    <row r="9693" spans="1:5" x14ac:dyDescent="0.4">
      <c r="A9693" t="s">
        <v>1035</v>
      </c>
      <c r="B9693" t="s">
        <v>1036</v>
      </c>
      <c r="C9693">
        <f>INDEX(Categories!C:C,MATCH(D9693,Categories!D:D,0))</f>
        <v>7</v>
      </c>
      <c r="D9693" s="88" t="s">
        <v>35</v>
      </c>
      <c r="E9693">
        <v>62030</v>
      </c>
    </row>
    <row r="9694" spans="1:5" x14ac:dyDescent="0.4">
      <c r="A9694" t="s">
        <v>1035</v>
      </c>
      <c r="B9694" t="s">
        <v>1036</v>
      </c>
      <c r="C9694">
        <f>INDEX(Categories!C:C,MATCH(D9694,Categories!D:D,0))</f>
        <v>10</v>
      </c>
      <c r="D9694" s="88" t="s">
        <v>38</v>
      </c>
      <c r="E9694">
        <v>63569</v>
      </c>
    </row>
    <row r="9695" spans="1:5" x14ac:dyDescent="0.4">
      <c r="A9695" t="s">
        <v>1035</v>
      </c>
      <c r="B9695" t="s">
        <v>1036</v>
      </c>
      <c r="C9695">
        <f>INDEX(Categories!C:C,MATCH(D9695,Categories!D:D,0))</f>
        <v>15</v>
      </c>
      <c r="D9695" s="88" t="s">
        <v>42</v>
      </c>
      <c r="E9695">
        <v>0</v>
      </c>
    </row>
    <row r="9696" spans="1:5" x14ac:dyDescent="0.4">
      <c r="A9696" t="s">
        <v>1035</v>
      </c>
      <c r="B9696" t="s">
        <v>1036</v>
      </c>
      <c r="C9696">
        <f>INDEX(Categories!C:C,MATCH(D9696,Categories!D:D,0))</f>
        <v>16</v>
      </c>
      <c r="D9696" s="88" t="s">
        <v>45</v>
      </c>
      <c r="E9696">
        <v>0</v>
      </c>
    </row>
    <row r="9697" spans="1:5" x14ac:dyDescent="0.4">
      <c r="A9697" t="s">
        <v>1035</v>
      </c>
      <c r="B9697" t="s">
        <v>1036</v>
      </c>
      <c r="C9697">
        <f>INDEX(Categories!C:C,MATCH(D9697,Categories!D:D,0))</f>
        <v>17</v>
      </c>
      <c r="D9697" s="88" t="s">
        <v>46</v>
      </c>
      <c r="E9697">
        <v>0</v>
      </c>
    </row>
    <row r="9698" spans="1:5" x14ac:dyDescent="0.4">
      <c r="A9698" t="s">
        <v>1035</v>
      </c>
      <c r="B9698" t="s">
        <v>1036</v>
      </c>
      <c r="C9698">
        <f>INDEX(Categories!C:C,MATCH(D9698,Categories!D:D,0))</f>
        <v>18</v>
      </c>
      <c r="D9698" s="88" t="s">
        <v>47</v>
      </c>
      <c r="E9698">
        <v>0</v>
      </c>
    </row>
    <row r="9699" spans="1:5" x14ac:dyDescent="0.4">
      <c r="A9699" t="s">
        <v>1035</v>
      </c>
      <c r="B9699" t="s">
        <v>1036</v>
      </c>
      <c r="C9699">
        <f>INDEX(Categories!C:C,MATCH(D9699,Categories!D:D,0))</f>
        <v>20</v>
      </c>
      <c r="D9699" s="88" t="s">
        <v>49</v>
      </c>
      <c r="E9699">
        <v>0</v>
      </c>
    </row>
    <row r="9700" spans="1:5" x14ac:dyDescent="0.4">
      <c r="A9700" t="s">
        <v>1035</v>
      </c>
      <c r="B9700" t="s">
        <v>1036</v>
      </c>
      <c r="C9700">
        <f>INDEX(Categories!C:C,MATCH(D9700,Categories!D:D,0))</f>
        <v>21</v>
      </c>
      <c r="D9700" s="88" t="s">
        <v>50</v>
      </c>
      <c r="E9700">
        <v>0</v>
      </c>
    </row>
    <row r="9701" spans="1:5" x14ac:dyDescent="0.4">
      <c r="A9701" t="s">
        <v>1035</v>
      </c>
      <c r="B9701" t="s">
        <v>1036</v>
      </c>
      <c r="C9701">
        <f>INDEX(Categories!C:C,MATCH(D9701,Categories!D:D,0))</f>
        <v>22</v>
      </c>
      <c r="D9701" s="88" t="s">
        <v>51</v>
      </c>
      <c r="E9701">
        <v>21258</v>
      </c>
    </row>
    <row r="9702" spans="1:5" x14ac:dyDescent="0.4">
      <c r="A9702" t="s">
        <v>1035</v>
      </c>
      <c r="B9702" t="s">
        <v>1036</v>
      </c>
      <c r="C9702">
        <f>INDEX(Categories!C:C,MATCH(D9702,Categories!D:D,0))</f>
        <v>23</v>
      </c>
      <c r="D9702" s="88" t="s">
        <v>52</v>
      </c>
      <c r="E9702">
        <v>0</v>
      </c>
    </row>
    <row r="9703" spans="1:5" x14ac:dyDescent="0.4">
      <c r="A9703" t="s">
        <v>1035</v>
      </c>
      <c r="B9703" t="s">
        <v>1036</v>
      </c>
      <c r="C9703">
        <f>INDEX(Categories!C:C,MATCH(D9703,Categories!D:D,0))</f>
        <v>24</v>
      </c>
      <c r="D9703" s="88" t="s">
        <v>53</v>
      </c>
      <c r="E9703">
        <v>0</v>
      </c>
    </row>
    <row r="9704" spans="1:5" x14ac:dyDescent="0.4">
      <c r="A9704" t="s">
        <v>1035</v>
      </c>
      <c r="B9704" t="s">
        <v>1036</v>
      </c>
      <c r="C9704">
        <f>INDEX(Categories!C:C,MATCH(D9704,Categories!D:D,0))</f>
        <v>25</v>
      </c>
      <c r="D9704" s="88" t="s">
        <v>56</v>
      </c>
      <c r="E9704">
        <v>0</v>
      </c>
    </row>
    <row r="9705" spans="1:5" x14ac:dyDescent="0.4">
      <c r="A9705" t="s">
        <v>1035</v>
      </c>
      <c r="B9705" t="s">
        <v>1036</v>
      </c>
      <c r="C9705">
        <f>INDEX(Categories!C:C,MATCH(D9705,Categories!D:D,0))</f>
        <v>5</v>
      </c>
      <c r="D9705" s="88" t="s">
        <v>32</v>
      </c>
      <c r="E9705">
        <v>37590</v>
      </c>
    </row>
    <row r="9706" spans="1:5" x14ac:dyDescent="0.4">
      <c r="A9706" t="s">
        <v>1035</v>
      </c>
      <c r="B9706" t="s">
        <v>1036</v>
      </c>
      <c r="C9706">
        <f>INDEX(Categories!C:C,MATCH(D9706,Categories!D:D,0))</f>
        <v>8</v>
      </c>
      <c r="D9706" s="88" t="s">
        <v>36</v>
      </c>
      <c r="E9706">
        <v>18000</v>
      </c>
    </row>
    <row r="9707" spans="1:5" x14ac:dyDescent="0.4">
      <c r="A9707" t="s">
        <v>1035</v>
      </c>
      <c r="B9707" t="s">
        <v>1036</v>
      </c>
      <c r="C9707">
        <f>INDEX(Categories!C:C,MATCH(D9707,Categories!D:D,0))</f>
        <v>9</v>
      </c>
      <c r="D9707" s="88" t="s">
        <v>37</v>
      </c>
      <c r="E9707">
        <v>0</v>
      </c>
    </row>
    <row r="9708" spans="1:5" x14ac:dyDescent="0.4">
      <c r="A9708" t="s">
        <v>1035</v>
      </c>
      <c r="B9708" t="s">
        <v>1036</v>
      </c>
      <c r="C9708">
        <f>INDEX(Categories!C:C,MATCH(D9708,Categories!D:D,0))</f>
        <v>11</v>
      </c>
      <c r="D9708" s="88" t="s">
        <v>601</v>
      </c>
      <c r="E9708">
        <v>91694</v>
      </c>
    </row>
    <row r="9709" spans="1:5" x14ac:dyDescent="0.4">
      <c r="A9709" t="s">
        <v>1035</v>
      </c>
      <c r="B9709" t="s">
        <v>1036</v>
      </c>
      <c r="C9709">
        <f>INDEX(Categories!C:C,MATCH(D9709,Categories!D:D,0))</f>
        <v>12</v>
      </c>
      <c r="D9709" s="88" t="s">
        <v>602</v>
      </c>
      <c r="E9709">
        <v>0</v>
      </c>
    </row>
    <row r="9710" spans="1:5" x14ac:dyDescent="0.4">
      <c r="A9710" t="s">
        <v>1035</v>
      </c>
      <c r="B9710" t="s">
        <v>1036</v>
      </c>
      <c r="C9710">
        <f>INDEX(Categories!C:C,MATCH(D9710,Categories!D:D,0))</f>
        <v>13</v>
      </c>
      <c r="D9710" s="88" t="s">
        <v>604</v>
      </c>
      <c r="E9710">
        <v>228</v>
      </c>
    </row>
    <row r="9711" spans="1:5" x14ac:dyDescent="0.4">
      <c r="A9711" t="s">
        <v>1035</v>
      </c>
      <c r="B9711" t="s">
        <v>1036</v>
      </c>
      <c r="C9711">
        <f>INDEX(Categories!C:C,MATCH(D9711,Categories!D:D,0))</f>
        <v>14</v>
      </c>
      <c r="D9711" s="88" t="s">
        <v>41</v>
      </c>
      <c r="E9711">
        <v>0</v>
      </c>
    </row>
    <row r="9712" spans="1:5" x14ac:dyDescent="0.4">
      <c r="A9712" t="s">
        <v>1035</v>
      </c>
      <c r="B9712" t="s">
        <v>1036</v>
      </c>
      <c r="C9712">
        <f>INDEX(Categories!C:C,MATCH(D9712,Categories!D:D,0))</f>
        <v>19</v>
      </c>
      <c r="D9712" s="88" t="s">
        <v>48</v>
      </c>
      <c r="E9712">
        <v>0</v>
      </c>
    </row>
    <row r="9713" spans="1:5" x14ac:dyDescent="0.4">
      <c r="A9713" t="s">
        <v>1035</v>
      </c>
      <c r="B9713" t="s">
        <v>1036</v>
      </c>
      <c r="C9713">
        <f>INDEX(Categories!C:C,MATCH(D9713,Categories!D:D,0))</f>
        <v>26</v>
      </c>
      <c r="D9713" s="88" t="s">
        <v>57</v>
      </c>
      <c r="E9713">
        <v>0</v>
      </c>
    </row>
    <row r="9714" spans="1:5" x14ac:dyDescent="0.4">
      <c r="A9714" t="s">
        <v>1035</v>
      </c>
      <c r="B9714" t="s">
        <v>1036</v>
      </c>
      <c r="C9714">
        <f>INDEX(Categories!C:C,MATCH(D9714,Categories!D:D,0))</f>
        <v>27</v>
      </c>
      <c r="D9714" s="88" t="s">
        <v>58</v>
      </c>
      <c r="E9714">
        <v>0</v>
      </c>
    </row>
    <row r="9715" spans="1:5" x14ac:dyDescent="0.4">
      <c r="A9715" t="s">
        <v>1035</v>
      </c>
      <c r="B9715" t="s">
        <v>1036</v>
      </c>
      <c r="C9715">
        <f>INDEX(Categories!C:C,MATCH(D9715,Categories!D:D,0))</f>
        <v>28</v>
      </c>
      <c r="D9715" s="88" t="s">
        <v>59</v>
      </c>
      <c r="E9715">
        <v>0</v>
      </c>
    </row>
    <row r="9716" spans="1:5" x14ac:dyDescent="0.4">
      <c r="A9716" t="s">
        <v>1035</v>
      </c>
      <c r="B9716" t="s">
        <v>1036</v>
      </c>
      <c r="C9716">
        <f>INDEX(Categories!C:C,MATCH(D9716,Categories!D:D,0))</f>
        <v>29</v>
      </c>
      <c r="D9716" s="88" t="s">
        <v>92</v>
      </c>
      <c r="E9716">
        <v>0</v>
      </c>
    </row>
    <row r="9717" spans="1:5" x14ac:dyDescent="0.4">
      <c r="A9717" t="s">
        <v>1037</v>
      </c>
      <c r="B9717" t="s">
        <v>1038</v>
      </c>
      <c r="C9717">
        <f>INDEX(Categories!C:C,MATCH(D9717,Categories!D:D,0))</f>
        <v>1</v>
      </c>
      <c r="D9717" s="88" t="s">
        <v>595</v>
      </c>
      <c r="E9717">
        <v>22220</v>
      </c>
    </row>
    <row r="9718" spans="1:5" x14ac:dyDescent="0.4">
      <c r="A9718" t="s">
        <v>1037</v>
      </c>
      <c r="B9718" t="s">
        <v>1038</v>
      </c>
      <c r="C9718">
        <f>INDEX(Categories!C:C,MATCH(D9718,Categories!D:D,0))</f>
        <v>2</v>
      </c>
      <c r="D9718" s="88" t="s">
        <v>597</v>
      </c>
      <c r="E9718">
        <v>0</v>
      </c>
    </row>
    <row r="9719" spans="1:5" x14ac:dyDescent="0.4">
      <c r="A9719" t="s">
        <v>1037</v>
      </c>
      <c r="B9719" t="s">
        <v>1038</v>
      </c>
      <c r="C9719">
        <f>INDEX(Categories!C:C,MATCH(D9719,Categories!D:D,0))</f>
        <v>3</v>
      </c>
      <c r="D9719" s="88" t="s">
        <v>30</v>
      </c>
      <c r="E9719">
        <v>0</v>
      </c>
    </row>
    <row r="9720" spans="1:5" x14ac:dyDescent="0.4">
      <c r="A9720" t="s">
        <v>1037</v>
      </c>
      <c r="B9720" t="s">
        <v>1038</v>
      </c>
      <c r="C9720">
        <f>INDEX(Categories!C:C,MATCH(D9720,Categories!D:D,0))</f>
        <v>4</v>
      </c>
      <c r="D9720" s="88" t="s">
        <v>31</v>
      </c>
      <c r="E9720">
        <v>519</v>
      </c>
    </row>
    <row r="9721" spans="1:5" x14ac:dyDescent="0.4">
      <c r="A9721" t="s">
        <v>1037</v>
      </c>
      <c r="B9721" t="s">
        <v>1038</v>
      </c>
      <c r="C9721">
        <f>INDEX(Categories!C:C,MATCH(D9721,Categories!D:D,0))</f>
        <v>6</v>
      </c>
      <c r="D9721" s="88" t="s">
        <v>34</v>
      </c>
      <c r="E9721">
        <v>143219</v>
      </c>
    </row>
    <row r="9722" spans="1:5" x14ac:dyDescent="0.4">
      <c r="A9722" t="s">
        <v>1037</v>
      </c>
      <c r="B9722" t="s">
        <v>1038</v>
      </c>
      <c r="C9722">
        <f>INDEX(Categories!C:C,MATCH(D9722,Categories!D:D,0))</f>
        <v>7</v>
      </c>
      <c r="D9722" s="88" t="s">
        <v>35</v>
      </c>
      <c r="E9722">
        <v>172715</v>
      </c>
    </row>
    <row r="9723" spans="1:5" x14ac:dyDescent="0.4">
      <c r="A9723" t="s">
        <v>1037</v>
      </c>
      <c r="B9723" t="s">
        <v>1038</v>
      </c>
      <c r="C9723">
        <f>INDEX(Categories!C:C,MATCH(D9723,Categories!D:D,0))</f>
        <v>10</v>
      </c>
      <c r="D9723" s="88" t="s">
        <v>38</v>
      </c>
      <c r="E9723">
        <v>4375</v>
      </c>
    </row>
    <row r="9724" spans="1:5" x14ac:dyDescent="0.4">
      <c r="A9724" t="s">
        <v>1037</v>
      </c>
      <c r="B9724" t="s">
        <v>1038</v>
      </c>
      <c r="C9724">
        <f>INDEX(Categories!C:C,MATCH(D9724,Categories!D:D,0))</f>
        <v>15</v>
      </c>
      <c r="D9724" s="88" t="s">
        <v>42</v>
      </c>
      <c r="E9724">
        <v>0</v>
      </c>
    </row>
    <row r="9725" spans="1:5" x14ac:dyDescent="0.4">
      <c r="A9725" t="s">
        <v>1037</v>
      </c>
      <c r="B9725" t="s">
        <v>1038</v>
      </c>
      <c r="C9725">
        <f>INDEX(Categories!C:C,MATCH(D9725,Categories!D:D,0))</f>
        <v>16</v>
      </c>
      <c r="D9725" s="88" t="s">
        <v>45</v>
      </c>
      <c r="E9725">
        <v>0</v>
      </c>
    </row>
    <row r="9726" spans="1:5" x14ac:dyDescent="0.4">
      <c r="A9726" t="s">
        <v>1037</v>
      </c>
      <c r="B9726" t="s">
        <v>1038</v>
      </c>
      <c r="C9726">
        <f>INDEX(Categories!C:C,MATCH(D9726,Categories!D:D,0))</f>
        <v>17</v>
      </c>
      <c r="D9726" s="88" t="s">
        <v>46</v>
      </c>
      <c r="E9726">
        <v>0</v>
      </c>
    </row>
    <row r="9727" spans="1:5" x14ac:dyDescent="0.4">
      <c r="A9727" t="s">
        <v>1037</v>
      </c>
      <c r="B9727" t="s">
        <v>1038</v>
      </c>
      <c r="C9727">
        <f>INDEX(Categories!C:C,MATCH(D9727,Categories!D:D,0))</f>
        <v>18</v>
      </c>
      <c r="D9727" s="88" t="s">
        <v>47</v>
      </c>
      <c r="E9727">
        <v>0</v>
      </c>
    </row>
    <row r="9728" spans="1:5" x14ac:dyDescent="0.4">
      <c r="A9728" t="s">
        <v>1037</v>
      </c>
      <c r="B9728" t="s">
        <v>1038</v>
      </c>
      <c r="C9728">
        <f>INDEX(Categories!C:C,MATCH(D9728,Categories!D:D,0))</f>
        <v>20</v>
      </c>
      <c r="D9728" s="88" t="s">
        <v>49</v>
      </c>
      <c r="E9728">
        <v>0</v>
      </c>
    </row>
    <row r="9729" spans="1:5" x14ac:dyDescent="0.4">
      <c r="A9729" t="s">
        <v>1037</v>
      </c>
      <c r="B9729" t="s">
        <v>1038</v>
      </c>
      <c r="C9729">
        <f>INDEX(Categories!C:C,MATCH(D9729,Categories!D:D,0))</f>
        <v>21</v>
      </c>
      <c r="D9729" s="88" t="s">
        <v>50</v>
      </c>
      <c r="E9729">
        <v>0</v>
      </c>
    </row>
    <row r="9730" spans="1:5" x14ac:dyDescent="0.4">
      <c r="A9730" t="s">
        <v>1037</v>
      </c>
      <c r="B9730" t="s">
        <v>1038</v>
      </c>
      <c r="C9730">
        <f>INDEX(Categories!C:C,MATCH(D9730,Categories!D:D,0))</f>
        <v>22</v>
      </c>
      <c r="D9730" s="88" t="s">
        <v>51</v>
      </c>
      <c r="E9730">
        <v>2123</v>
      </c>
    </row>
    <row r="9731" spans="1:5" x14ac:dyDescent="0.4">
      <c r="A9731" t="s">
        <v>1037</v>
      </c>
      <c r="B9731" t="s">
        <v>1038</v>
      </c>
      <c r="C9731">
        <f>INDEX(Categories!C:C,MATCH(D9731,Categories!D:D,0))</f>
        <v>23</v>
      </c>
      <c r="D9731" s="88" t="s">
        <v>52</v>
      </c>
      <c r="E9731">
        <v>0</v>
      </c>
    </row>
    <row r="9732" spans="1:5" x14ac:dyDescent="0.4">
      <c r="A9732" t="s">
        <v>1037</v>
      </c>
      <c r="B9732" t="s">
        <v>1038</v>
      </c>
      <c r="C9732">
        <f>INDEX(Categories!C:C,MATCH(D9732,Categories!D:D,0))</f>
        <v>24</v>
      </c>
      <c r="D9732" s="88" t="s">
        <v>53</v>
      </c>
      <c r="E9732">
        <v>0</v>
      </c>
    </row>
    <row r="9733" spans="1:5" x14ac:dyDescent="0.4">
      <c r="A9733" t="s">
        <v>1037</v>
      </c>
      <c r="B9733" t="s">
        <v>1038</v>
      </c>
      <c r="C9733">
        <f>INDEX(Categories!C:C,MATCH(D9733,Categories!D:D,0))</f>
        <v>25</v>
      </c>
      <c r="D9733" s="88" t="s">
        <v>56</v>
      </c>
      <c r="E9733">
        <v>0</v>
      </c>
    </row>
    <row r="9734" spans="1:5" x14ac:dyDescent="0.4">
      <c r="A9734" t="s">
        <v>1037</v>
      </c>
      <c r="B9734" t="s">
        <v>1038</v>
      </c>
      <c r="C9734">
        <f>INDEX(Categories!C:C,MATCH(D9734,Categories!D:D,0))</f>
        <v>5</v>
      </c>
      <c r="D9734" s="88" t="s">
        <v>32</v>
      </c>
      <c r="E9734">
        <v>4392</v>
      </c>
    </row>
    <row r="9735" spans="1:5" x14ac:dyDescent="0.4">
      <c r="A9735" t="s">
        <v>1037</v>
      </c>
      <c r="B9735" t="s">
        <v>1038</v>
      </c>
      <c r="C9735">
        <f>INDEX(Categories!C:C,MATCH(D9735,Categories!D:D,0))</f>
        <v>8</v>
      </c>
      <c r="D9735" s="88" t="s">
        <v>36</v>
      </c>
      <c r="E9735">
        <v>200000</v>
      </c>
    </row>
    <row r="9736" spans="1:5" x14ac:dyDescent="0.4">
      <c r="A9736" t="s">
        <v>1037</v>
      </c>
      <c r="B9736" t="s">
        <v>1038</v>
      </c>
      <c r="C9736">
        <f>INDEX(Categories!C:C,MATCH(D9736,Categories!D:D,0))</f>
        <v>9</v>
      </c>
      <c r="D9736" s="88" t="s">
        <v>37</v>
      </c>
      <c r="E9736">
        <v>0</v>
      </c>
    </row>
    <row r="9737" spans="1:5" x14ac:dyDescent="0.4">
      <c r="A9737" t="s">
        <v>1037</v>
      </c>
      <c r="B9737" t="s">
        <v>1038</v>
      </c>
      <c r="C9737">
        <f>INDEX(Categories!C:C,MATCH(D9737,Categories!D:D,0))</f>
        <v>11</v>
      </c>
      <c r="D9737" s="88" t="s">
        <v>601</v>
      </c>
      <c r="E9737">
        <v>4281</v>
      </c>
    </row>
    <row r="9738" spans="1:5" x14ac:dyDescent="0.4">
      <c r="A9738" t="s">
        <v>1037</v>
      </c>
      <c r="B9738" t="s">
        <v>1038</v>
      </c>
      <c r="C9738">
        <f>INDEX(Categories!C:C,MATCH(D9738,Categories!D:D,0))</f>
        <v>12</v>
      </c>
      <c r="D9738" s="88" t="s">
        <v>602</v>
      </c>
      <c r="E9738">
        <v>0</v>
      </c>
    </row>
    <row r="9739" spans="1:5" x14ac:dyDescent="0.4">
      <c r="A9739" t="s">
        <v>1037</v>
      </c>
      <c r="B9739" t="s">
        <v>1038</v>
      </c>
      <c r="C9739">
        <f>INDEX(Categories!C:C,MATCH(D9739,Categories!D:D,0))</f>
        <v>13</v>
      </c>
      <c r="D9739" s="88" t="s">
        <v>604</v>
      </c>
      <c r="E9739">
        <v>37898</v>
      </c>
    </row>
    <row r="9740" spans="1:5" x14ac:dyDescent="0.4">
      <c r="A9740" t="s">
        <v>1037</v>
      </c>
      <c r="B9740" t="s">
        <v>1038</v>
      </c>
      <c r="C9740">
        <f>INDEX(Categories!C:C,MATCH(D9740,Categories!D:D,0))</f>
        <v>14</v>
      </c>
      <c r="D9740" s="88" t="s">
        <v>41</v>
      </c>
      <c r="E9740">
        <v>0</v>
      </c>
    </row>
    <row r="9741" spans="1:5" x14ac:dyDescent="0.4">
      <c r="A9741" t="s">
        <v>1037</v>
      </c>
      <c r="B9741" t="s">
        <v>1038</v>
      </c>
      <c r="C9741">
        <f>INDEX(Categories!C:C,MATCH(D9741,Categories!D:D,0))</f>
        <v>19</v>
      </c>
      <c r="D9741" s="88" t="s">
        <v>48</v>
      </c>
      <c r="E9741">
        <v>0</v>
      </c>
    </row>
    <row r="9742" spans="1:5" x14ac:dyDescent="0.4">
      <c r="A9742" t="s">
        <v>1037</v>
      </c>
      <c r="B9742" t="s">
        <v>1038</v>
      </c>
      <c r="C9742">
        <f>INDEX(Categories!C:C,MATCH(D9742,Categories!D:D,0))</f>
        <v>26</v>
      </c>
      <c r="D9742" s="88" t="s">
        <v>57</v>
      </c>
      <c r="E9742">
        <v>0</v>
      </c>
    </row>
    <row r="9743" spans="1:5" x14ac:dyDescent="0.4">
      <c r="A9743" t="s">
        <v>1037</v>
      </c>
      <c r="B9743" t="s">
        <v>1038</v>
      </c>
      <c r="C9743">
        <f>INDEX(Categories!C:C,MATCH(D9743,Categories!D:D,0))</f>
        <v>27</v>
      </c>
      <c r="D9743" s="88" t="s">
        <v>58</v>
      </c>
      <c r="E9743">
        <v>0</v>
      </c>
    </row>
    <row r="9744" spans="1:5" x14ac:dyDescent="0.4">
      <c r="A9744" t="s">
        <v>1037</v>
      </c>
      <c r="B9744" t="s">
        <v>1038</v>
      </c>
      <c r="C9744">
        <f>INDEX(Categories!C:C,MATCH(D9744,Categories!D:D,0))</f>
        <v>28</v>
      </c>
      <c r="D9744" s="88" t="s">
        <v>59</v>
      </c>
      <c r="E9744">
        <v>0</v>
      </c>
    </row>
    <row r="9745" spans="1:5" x14ac:dyDescent="0.4">
      <c r="A9745" t="s">
        <v>1037</v>
      </c>
      <c r="B9745" t="s">
        <v>1038</v>
      </c>
      <c r="C9745">
        <f>INDEX(Categories!C:C,MATCH(D9745,Categories!D:D,0))</f>
        <v>29</v>
      </c>
      <c r="D9745" s="88" t="s">
        <v>92</v>
      </c>
      <c r="E9745">
        <v>0</v>
      </c>
    </row>
    <row r="9746" spans="1:5" x14ac:dyDescent="0.4">
      <c r="A9746" t="s">
        <v>1039</v>
      </c>
      <c r="B9746" t="s">
        <v>1040</v>
      </c>
      <c r="C9746">
        <f>INDEX(Categories!C:C,MATCH(D9746,Categories!D:D,0))</f>
        <v>1</v>
      </c>
      <c r="D9746" s="88" t="s">
        <v>595</v>
      </c>
      <c r="E9746">
        <v>0</v>
      </c>
    </row>
    <row r="9747" spans="1:5" x14ac:dyDescent="0.4">
      <c r="A9747" t="s">
        <v>1039</v>
      </c>
      <c r="B9747" t="s">
        <v>1040</v>
      </c>
      <c r="C9747">
        <f>INDEX(Categories!C:C,MATCH(D9747,Categories!D:D,0))</f>
        <v>2</v>
      </c>
      <c r="D9747" s="88" t="s">
        <v>597</v>
      </c>
      <c r="E9747">
        <v>0</v>
      </c>
    </row>
    <row r="9748" spans="1:5" x14ac:dyDescent="0.4">
      <c r="A9748" t="s">
        <v>1039</v>
      </c>
      <c r="B9748" t="s">
        <v>1040</v>
      </c>
      <c r="C9748">
        <f>INDEX(Categories!C:C,MATCH(D9748,Categories!D:D,0))</f>
        <v>3</v>
      </c>
      <c r="D9748" s="88" t="s">
        <v>30</v>
      </c>
      <c r="E9748">
        <v>0</v>
      </c>
    </row>
    <row r="9749" spans="1:5" x14ac:dyDescent="0.4">
      <c r="A9749" t="s">
        <v>1039</v>
      </c>
      <c r="B9749" t="s">
        <v>1040</v>
      </c>
      <c r="C9749">
        <f>INDEX(Categories!C:C,MATCH(D9749,Categories!D:D,0))</f>
        <v>4</v>
      </c>
      <c r="D9749" s="88" t="s">
        <v>31</v>
      </c>
      <c r="E9749">
        <v>0</v>
      </c>
    </row>
    <row r="9750" spans="1:5" x14ac:dyDescent="0.4">
      <c r="A9750" t="s">
        <v>1039</v>
      </c>
      <c r="B9750" t="s">
        <v>1040</v>
      </c>
      <c r="C9750">
        <f>INDEX(Categories!C:C,MATCH(D9750,Categories!D:D,0))</f>
        <v>6</v>
      </c>
      <c r="D9750" s="88" t="s">
        <v>34</v>
      </c>
      <c r="E9750">
        <v>0</v>
      </c>
    </row>
    <row r="9751" spans="1:5" x14ac:dyDescent="0.4">
      <c r="A9751" t="s">
        <v>1039</v>
      </c>
      <c r="B9751" t="s">
        <v>1040</v>
      </c>
      <c r="C9751">
        <f>INDEX(Categories!C:C,MATCH(D9751,Categories!D:D,0))</f>
        <v>7</v>
      </c>
      <c r="D9751" s="88" t="s">
        <v>35</v>
      </c>
      <c r="E9751">
        <v>6618</v>
      </c>
    </row>
    <row r="9752" spans="1:5" x14ac:dyDescent="0.4">
      <c r="A9752" t="s">
        <v>1039</v>
      </c>
      <c r="B9752" t="s">
        <v>1040</v>
      </c>
      <c r="C9752">
        <f>INDEX(Categories!C:C,MATCH(D9752,Categories!D:D,0))</f>
        <v>10</v>
      </c>
      <c r="D9752" s="88" t="s">
        <v>38</v>
      </c>
      <c r="E9752">
        <v>0</v>
      </c>
    </row>
    <row r="9753" spans="1:5" x14ac:dyDescent="0.4">
      <c r="A9753" t="s">
        <v>1039</v>
      </c>
      <c r="B9753" t="s">
        <v>1040</v>
      </c>
      <c r="C9753">
        <f>INDEX(Categories!C:C,MATCH(D9753,Categories!D:D,0))</f>
        <v>15</v>
      </c>
      <c r="D9753" s="88" t="s">
        <v>42</v>
      </c>
      <c r="E9753">
        <v>0</v>
      </c>
    </row>
    <row r="9754" spans="1:5" x14ac:dyDescent="0.4">
      <c r="A9754" t="s">
        <v>1039</v>
      </c>
      <c r="B9754" t="s">
        <v>1040</v>
      </c>
      <c r="C9754">
        <f>INDEX(Categories!C:C,MATCH(D9754,Categories!D:D,0))</f>
        <v>16</v>
      </c>
      <c r="D9754" s="88" t="s">
        <v>45</v>
      </c>
      <c r="E9754">
        <v>10700</v>
      </c>
    </row>
    <row r="9755" spans="1:5" x14ac:dyDescent="0.4">
      <c r="A9755" t="s">
        <v>1039</v>
      </c>
      <c r="B9755" t="s">
        <v>1040</v>
      </c>
      <c r="C9755">
        <f>INDEX(Categories!C:C,MATCH(D9755,Categories!D:D,0))</f>
        <v>17</v>
      </c>
      <c r="D9755" s="88" t="s">
        <v>46</v>
      </c>
      <c r="E9755">
        <v>0</v>
      </c>
    </row>
    <row r="9756" spans="1:5" x14ac:dyDescent="0.4">
      <c r="A9756" t="s">
        <v>1039</v>
      </c>
      <c r="B9756" t="s">
        <v>1040</v>
      </c>
      <c r="C9756">
        <f>INDEX(Categories!C:C,MATCH(D9756,Categories!D:D,0))</f>
        <v>18</v>
      </c>
      <c r="D9756" s="88" t="s">
        <v>47</v>
      </c>
      <c r="E9756">
        <v>0</v>
      </c>
    </row>
    <row r="9757" spans="1:5" x14ac:dyDescent="0.4">
      <c r="A9757" t="s">
        <v>1039</v>
      </c>
      <c r="B9757" t="s">
        <v>1040</v>
      </c>
      <c r="C9757">
        <f>INDEX(Categories!C:C,MATCH(D9757,Categories!D:D,0))</f>
        <v>20</v>
      </c>
      <c r="D9757" s="88" t="s">
        <v>49</v>
      </c>
      <c r="E9757">
        <v>0</v>
      </c>
    </row>
    <row r="9758" spans="1:5" x14ac:dyDescent="0.4">
      <c r="A9758" t="s">
        <v>1039</v>
      </c>
      <c r="B9758" t="s">
        <v>1040</v>
      </c>
      <c r="C9758">
        <f>INDEX(Categories!C:C,MATCH(D9758,Categories!D:D,0))</f>
        <v>21</v>
      </c>
      <c r="D9758" s="88" t="s">
        <v>50</v>
      </c>
      <c r="E9758">
        <v>0</v>
      </c>
    </row>
    <row r="9759" spans="1:5" x14ac:dyDescent="0.4">
      <c r="A9759" t="s">
        <v>1039</v>
      </c>
      <c r="B9759" t="s">
        <v>1040</v>
      </c>
      <c r="C9759">
        <f>INDEX(Categories!C:C,MATCH(D9759,Categories!D:D,0))</f>
        <v>22</v>
      </c>
      <c r="D9759" s="88" t="s">
        <v>51</v>
      </c>
      <c r="E9759">
        <v>811</v>
      </c>
    </row>
    <row r="9760" spans="1:5" x14ac:dyDescent="0.4">
      <c r="A9760" t="s">
        <v>1039</v>
      </c>
      <c r="B9760" t="s">
        <v>1040</v>
      </c>
      <c r="C9760">
        <f>INDEX(Categories!C:C,MATCH(D9760,Categories!D:D,0))</f>
        <v>23</v>
      </c>
      <c r="D9760" s="88" t="s">
        <v>52</v>
      </c>
      <c r="E9760">
        <v>0</v>
      </c>
    </row>
    <row r="9761" spans="1:5" x14ac:dyDescent="0.4">
      <c r="A9761" t="s">
        <v>1039</v>
      </c>
      <c r="B9761" t="s">
        <v>1040</v>
      </c>
      <c r="C9761">
        <f>INDEX(Categories!C:C,MATCH(D9761,Categories!D:D,0))</f>
        <v>24</v>
      </c>
      <c r="D9761" s="88" t="s">
        <v>53</v>
      </c>
      <c r="E9761">
        <v>2000</v>
      </c>
    </row>
    <row r="9762" spans="1:5" x14ac:dyDescent="0.4">
      <c r="A9762" t="s">
        <v>1039</v>
      </c>
      <c r="B9762" t="s">
        <v>1040</v>
      </c>
      <c r="C9762">
        <f>INDEX(Categories!C:C,MATCH(D9762,Categories!D:D,0))</f>
        <v>25</v>
      </c>
      <c r="D9762" s="88" t="s">
        <v>56</v>
      </c>
      <c r="E9762">
        <v>0</v>
      </c>
    </row>
    <row r="9763" spans="1:5" x14ac:dyDescent="0.4">
      <c r="A9763" t="s">
        <v>1039</v>
      </c>
      <c r="B9763" t="s">
        <v>1040</v>
      </c>
      <c r="C9763">
        <f>INDEX(Categories!C:C,MATCH(D9763,Categories!D:D,0))</f>
        <v>5</v>
      </c>
      <c r="D9763" s="88" t="s">
        <v>32</v>
      </c>
      <c r="E9763">
        <v>4587</v>
      </c>
    </row>
    <row r="9764" spans="1:5" x14ac:dyDescent="0.4">
      <c r="A9764" t="s">
        <v>1039</v>
      </c>
      <c r="B9764" t="s">
        <v>1040</v>
      </c>
      <c r="C9764">
        <f>INDEX(Categories!C:C,MATCH(D9764,Categories!D:D,0))</f>
        <v>8</v>
      </c>
      <c r="D9764" s="88" t="s">
        <v>36</v>
      </c>
      <c r="E9764">
        <v>0</v>
      </c>
    </row>
    <row r="9765" spans="1:5" x14ac:dyDescent="0.4">
      <c r="A9765" t="s">
        <v>1039</v>
      </c>
      <c r="B9765" t="s">
        <v>1040</v>
      </c>
      <c r="C9765">
        <f>INDEX(Categories!C:C,MATCH(D9765,Categories!D:D,0))</f>
        <v>9</v>
      </c>
      <c r="D9765" s="88" t="s">
        <v>37</v>
      </c>
      <c r="E9765">
        <v>0</v>
      </c>
    </row>
    <row r="9766" spans="1:5" x14ac:dyDescent="0.4">
      <c r="A9766" t="s">
        <v>1039</v>
      </c>
      <c r="B9766" t="s">
        <v>1040</v>
      </c>
      <c r="C9766">
        <f>INDEX(Categories!C:C,MATCH(D9766,Categories!D:D,0))</f>
        <v>11</v>
      </c>
      <c r="D9766" s="88" t="s">
        <v>601</v>
      </c>
      <c r="E9766">
        <v>20000</v>
      </c>
    </row>
    <row r="9767" spans="1:5" x14ac:dyDescent="0.4">
      <c r="A9767" t="s">
        <v>1039</v>
      </c>
      <c r="B9767" t="s">
        <v>1040</v>
      </c>
      <c r="C9767">
        <f>INDEX(Categories!C:C,MATCH(D9767,Categories!D:D,0))</f>
        <v>12</v>
      </c>
      <c r="D9767" s="88" t="s">
        <v>602</v>
      </c>
      <c r="E9767">
        <v>0</v>
      </c>
    </row>
    <row r="9768" spans="1:5" x14ac:dyDescent="0.4">
      <c r="A9768" t="s">
        <v>1039</v>
      </c>
      <c r="B9768" t="s">
        <v>1040</v>
      </c>
      <c r="C9768">
        <f>INDEX(Categories!C:C,MATCH(D9768,Categories!D:D,0))</f>
        <v>13</v>
      </c>
      <c r="D9768" s="88" t="s">
        <v>604</v>
      </c>
      <c r="E9768">
        <v>0</v>
      </c>
    </row>
    <row r="9769" spans="1:5" x14ac:dyDescent="0.4">
      <c r="A9769" t="s">
        <v>1039</v>
      </c>
      <c r="B9769" t="s">
        <v>1040</v>
      </c>
      <c r="C9769">
        <f>INDEX(Categories!C:C,MATCH(D9769,Categories!D:D,0))</f>
        <v>14</v>
      </c>
      <c r="D9769" s="88" t="s">
        <v>41</v>
      </c>
      <c r="E9769">
        <v>0</v>
      </c>
    </row>
    <row r="9770" spans="1:5" x14ac:dyDescent="0.4">
      <c r="A9770" t="s">
        <v>1039</v>
      </c>
      <c r="B9770" t="s">
        <v>1040</v>
      </c>
      <c r="C9770">
        <f>INDEX(Categories!C:C,MATCH(D9770,Categories!D:D,0))</f>
        <v>19</v>
      </c>
      <c r="D9770" s="88" t="s">
        <v>48</v>
      </c>
      <c r="E9770">
        <v>0</v>
      </c>
    </row>
    <row r="9771" spans="1:5" x14ac:dyDescent="0.4">
      <c r="A9771" t="s">
        <v>1039</v>
      </c>
      <c r="B9771" t="s">
        <v>1040</v>
      </c>
      <c r="C9771">
        <f>INDEX(Categories!C:C,MATCH(D9771,Categories!D:D,0))</f>
        <v>26</v>
      </c>
      <c r="D9771" s="88" t="s">
        <v>57</v>
      </c>
      <c r="E9771">
        <v>0</v>
      </c>
    </row>
    <row r="9772" spans="1:5" x14ac:dyDescent="0.4">
      <c r="A9772" t="s">
        <v>1039</v>
      </c>
      <c r="B9772" t="s">
        <v>1040</v>
      </c>
      <c r="C9772">
        <f>INDEX(Categories!C:C,MATCH(D9772,Categories!D:D,0))</f>
        <v>27</v>
      </c>
      <c r="D9772" s="88" t="s">
        <v>58</v>
      </c>
      <c r="E9772">
        <v>0</v>
      </c>
    </row>
    <row r="9773" spans="1:5" x14ac:dyDescent="0.4">
      <c r="A9773" t="s">
        <v>1039</v>
      </c>
      <c r="B9773" t="s">
        <v>1040</v>
      </c>
      <c r="C9773">
        <f>INDEX(Categories!C:C,MATCH(D9773,Categories!D:D,0))</f>
        <v>28</v>
      </c>
      <c r="D9773" s="88" t="s">
        <v>59</v>
      </c>
      <c r="E9773">
        <v>0</v>
      </c>
    </row>
    <row r="9774" spans="1:5" x14ac:dyDescent="0.4">
      <c r="A9774" t="s">
        <v>1039</v>
      </c>
      <c r="B9774" t="s">
        <v>1040</v>
      </c>
      <c r="C9774">
        <f>INDEX(Categories!C:C,MATCH(D9774,Categories!D:D,0))</f>
        <v>29</v>
      </c>
      <c r="D9774" s="88" t="s">
        <v>92</v>
      </c>
      <c r="E9774">
        <v>0</v>
      </c>
    </row>
    <row r="9775" spans="1:5" x14ac:dyDescent="0.4">
      <c r="A9775" t="s">
        <v>1041</v>
      </c>
      <c r="B9775" t="s">
        <v>1042</v>
      </c>
      <c r="C9775">
        <f>INDEX(Categories!C:C,MATCH(D9775,Categories!D:D,0))</f>
        <v>1</v>
      </c>
      <c r="D9775" s="88" t="s">
        <v>595</v>
      </c>
      <c r="E9775">
        <v>0</v>
      </c>
    </row>
    <row r="9776" spans="1:5" x14ac:dyDescent="0.4">
      <c r="A9776" t="s">
        <v>1041</v>
      </c>
      <c r="B9776" t="s">
        <v>1042</v>
      </c>
      <c r="C9776">
        <f>INDEX(Categories!C:C,MATCH(D9776,Categories!D:D,0))</f>
        <v>2</v>
      </c>
      <c r="D9776" s="88" t="s">
        <v>597</v>
      </c>
      <c r="E9776">
        <v>0</v>
      </c>
    </row>
    <row r="9777" spans="1:5" x14ac:dyDescent="0.4">
      <c r="A9777" t="s">
        <v>1041</v>
      </c>
      <c r="B9777" t="s">
        <v>1042</v>
      </c>
      <c r="C9777">
        <f>INDEX(Categories!C:C,MATCH(D9777,Categories!D:D,0))</f>
        <v>3</v>
      </c>
      <c r="D9777" s="88" t="s">
        <v>30</v>
      </c>
      <c r="E9777">
        <v>0</v>
      </c>
    </row>
    <row r="9778" spans="1:5" x14ac:dyDescent="0.4">
      <c r="A9778" t="s">
        <v>1041</v>
      </c>
      <c r="B9778" t="s">
        <v>1042</v>
      </c>
      <c r="C9778">
        <f>INDEX(Categories!C:C,MATCH(D9778,Categories!D:D,0))</f>
        <v>4</v>
      </c>
      <c r="D9778" s="88" t="s">
        <v>31</v>
      </c>
      <c r="E9778">
        <v>0</v>
      </c>
    </row>
    <row r="9779" spans="1:5" x14ac:dyDescent="0.4">
      <c r="A9779" t="s">
        <v>1041</v>
      </c>
      <c r="B9779" t="s">
        <v>1042</v>
      </c>
      <c r="C9779">
        <f>INDEX(Categories!C:C,MATCH(D9779,Categories!D:D,0))</f>
        <v>6</v>
      </c>
      <c r="D9779" s="88" t="s">
        <v>34</v>
      </c>
      <c r="E9779">
        <v>0</v>
      </c>
    </row>
    <row r="9780" spans="1:5" x14ac:dyDescent="0.4">
      <c r="A9780" t="s">
        <v>1041</v>
      </c>
      <c r="B9780" t="s">
        <v>1042</v>
      </c>
      <c r="C9780">
        <f>INDEX(Categories!C:C,MATCH(D9780,Categories!D:D,0))</f>
        <v>7</v>
      </c>
      <c r="D9780" s="88" t="s">
        <v>35</v>
      </c>
      <c r="E9780">
        <v>0</v>
      </c>
    </row>
    <row r="9781" spans="1:5" x14ac:dyDescent="0.4">
      <c r="A9781" t="s">
        <v>1041</v>
      </c>
      <c r="B9781" t="s">
        <v>1042</v>
      </c>
      <c r="C9781">
        <f>INDEX(Categories!C:C,MATCH(D9781,Categories!D:D,0))</f>
        <v>10</v>
      </c>
      <c r="D9781" s="88" t="s">
        <v>38</v>
      </c>
      <c r="E9781">
        <v>0</v>
      </c>
    </row>
    <row r="9782" spans="1:5" x14ac:dyDescent="0.4">
      <c r="A9782" t="s">
        <v>1041</v>
      </c>
      <c r="B9782" t="s">
        <v>1042</v>
      </c>
      <c r="C9782">
        <f>INDEX(Categories!C:C,MATCH(D9782,Categories!D:D,0))</f>
        <v>15</v>
      </c>
      <c r="D9782" s="88" t="s">
        <v>42</v>
      </c>
      <c r="E9782">
        <v>0</v>
      </c>
    </row>
    <row r="9783" spans="1:5" x14ac:dyDescent="0.4">
      <c r="A9783" t="s">
        <v>1041</v>
      </c>
      <c r="B9783" t="s">
        <v>1042</v>
      </c>
      <c r="C9783">
        <f>INDEX(Categories!C:C,MATCH(D9783,Categories!D:D,0))</f>
        <v>16</v>
      </c>
      <c r="D9783" s="88" t="s">
        <v>45</v>
      </c>
      <c r="E9783">
        <v>0</v>
      </c>
    </row>
    <row r="9784" spans="1:5" x14ac:dyDescent="0.4">
      <c r="A9784" t="s">
        <v>1041</v>
      </c>
      <c r="B9784" t="s">
        <v>1042</v>
      </c>
      <c r="C9784">
        <f>INDEX(Categories!C:C,MATCH(D9784,Categories!D:D,0))</f>
        <v>17</v>
      </c>
      <c r="D9784" s="88" t="s">
        <v>46</v>
      </c>
      <c r="E9784">
        <v>0</v>
      </c>
    </row>
    <row r="9785" spans="1:5" x14ac:dyDescent="0.4">
      <c r="A9785" t="s">
        <v>1041</v>
      </c>
      <c r="B9785" t="s">
        <v>1042</v>
      </c>
      <c r="C9785">
        <f>INDEX(Categories!C:C,MATCH(D9785,Categories!D:D,0))</f>
        <v>18</v>
      </c>
      <c r="D9785" s="88" t="s">
        <v>47</v>
      </c>
      <c r="E9785">
        <v>0</v>
      </c>
    </row>
    <row r="9786" spans="1:5" x14ac:dyDescent="0.4">
      <c r="A9786" t="s">
        <v>1041</v>
      </c>
      <c r="B9786" t="s">
        <v>1042</v>
      </c>
      <c r="C9786">
        <f>INDEX(Categories!C:C,MATCH(D9786,Categories!D:D,0))</f>
        <v>20</v>
      </c>
      <c r="D9786" s="88" t="s">
        <v>49</v>
      </c>
      <c r="E9786">
        <v>0</v>
      </c>
    </row>
    <row r="9787" spans="1:5" x14ac:dyDescent="0.4">
      <c r="A9787" t="s">
        <v>1041</v>
      </c>
      <c r="B9787" t="s">
        <v>1042</v>
      </c>
      <c r="C9787">
        <f>INDEX(Categories!C:C,MATCH(D9787,Categories!D:D,0))</f>
        <v>21</v>
      </c>
      <c r="D9787" s="88" t="s">
        <v>50</v>
      </c>
      <c r="E9787">
        <v>0</v>
      </c>
    </row>
    <row r="9788" spans="1:5" x14ac:dyDescent="0.4">
      <c r="A9788" t="s">
        <v>1041</v>
      </c>
      <c r="B9788" t="s">
        <v>1042</v>
      </c>
      <c r="C9788">
        <f>INDEX(Categories!C:C,MATCH(D9788,Categories!D:D,0))</f>
        <v>22</v>
      </c>
      <c r="D9788" s="88" t="s">
        <v>51</v>
      </c>
      <c r="E9788">
        <v>0</v>
      </c>
    </row>
    <row r="9789" spans="1:5" x14ac:dyDescent="0.4">
      <c r="A9789" t="s">
        <v>1041</v>
      </c>
      <c r="B9789" t="s">
        <v>1042</v>
      </c>
      <c r="C9789">
        <f>INDEX(Categories!C:C,MATCH(D9789,Categories!D:D,0))</f>
        <v>23</v>
      </c>
      <c r="D9789" s="88" t="s">
        <v>52</v>
      </c>
      <c r="E9789">
        <v>0</v>
      </c>
    </row>
    <row r="9790" spans="1:5" x14ac:dyDescent="0.4">
      <c r="A9790" t="s">
        <v>1041</v>
      </c>
      <c r="B9790" t="s">
        <v>1042</v>
      </c>
      <c r="C9790">
        <f>INDEX(Categories!C:C,MATCH(D9790,Categories!D:D,0))</f>
        <v>24</v>
      </c>
      <c r="D9790" s="88" t="s">
        <v>53</v>
      </c>
      <c r="E9790">
        <v>0</v>
      </c>
    </row>
    <row r="9791" spans="1:5" x14ac:dyDescent="0.4">
      <c r="A9791" t="s">
        <v>1041</v>
      </c>
      <c r="B9791" t="s">
        <v>1042</v>
      </c>
      <c r="C9791">
        <f>INDEX(Categories!C:C,MATCH(D9791,Categories!D:D,0))</f>
        <v>25</v>
      </c>
      <c r="D9791" s="88" t="s">
        <v>56</v>
      </c>
      <c r="E9791">
        <v>0</v>
      </c>
    </row>
    <row r="9792" spans="1:5" x14ac:dyDescent="0.4">
      <c r="A9792" t="s">
        <v>1041</v>
      </c>
      <c r="B9792" t="s">
        <v>1042</v>
      </c>
      <c r="C9792">
        <f>INDEX(Categories!C:C,MATCH(D9792,Categories!D:D,0))</f>
        <v>5</v>
      </c>
      <c r="D9792" s="88" t="s">
        <v>32</v>
      </c>
      <c r="E9792">
        <v>0</v>
      </c>
    </row>
    <row r="9793" spans="1:5" x14ac:dyDescent="0.4">
      <c r="A9793" t="s">
        <v>1041</v>
      </c>
      <c r="B9793" t="s">
        <v>1042</v>
      </c>
      <c r="C9793">
        <f>INDEX(Categories!C:C,MATCH(D9793,Categories!D:D,0))</f>
        <v>8</v>
      </c>
      <c r="D9793" s="88" t="s">
        <v>36</v>
      </c>
      <c r="E9793">
        <v>0</v>
      </c>
    </row>
    <row r="9794" spans="1:5" x14ac:dyDescent="0.4">
      <c r="A9794" t="s">
        <v>1041</v>
      </c>
      <c r="B9794" t="s">
        <v>1042</v>
      </c>
      <c r="C9794">
        <f>INDEX(Categories!C:C,MATCH(D9794,Categories!D:D,0))</f>
        <v>9</v>
      </c>
      <c r="D9794" s="88" t="s">
        <v>37</v>
      </c>
      <c r="E9794">
        <v>0</v>
      </c>
    </row>
    <row r="9795" spans="1:5" x14ac:dyDescent="0.4">
      <c r="A9795" t="s">
        <v>1041</v>
      </c>
      <c r="B9795" t="s">
        <v>1042</v>
      </c>
      <c r="C9795">
        <f>INDEX(Categories!C:C,MATCH(D9795,Categories!D:D,0))</f>
        <v>11</v>
      </c>
      <c r="D9795" s="88" t="s">
        <v>601</v>
      </c>
      <c r="E9795">
        <v>0</v>
      </c>
    </row>
    <row r="9796" spans="1:5" x14ac:dyDescent="0.4">
      <c r="A9796" t="s">
        <v>1041</v>
      </c>
      <c r="B9796" t="s">
        <v>1042</v>
      </c>
      <c r="C9796">
        <f>INDEX(Categories!C:C,MATCH(D9796,Categories!D:D,0))</f>
        <v>12</v>
      </c>
      <c r="D9796" s="88" t="s">
        <v>602</v>
      </c>
      <c r="E9796">
        <v>0</v>
      </c>
    </row>
    <row r="9797" spans="1:5" x14ac:dyDescent="0.4">
      <c r="A9797" t="s">
        <v>1041</v>
      </c>
      <c r="B9797" t="s">
        <v>1042</v>
      </c>
      <c r="C9797">
        <f>INDEX(Categories!C:C,MATCH(D9797,Categories!D:D,0))</f>
        <v>13</v>
      </c>
      <c r="D9797" s="88" t="s">
        <v>604</v>
      </c>
      <c r="E9797">
        <v>0</v>
      </c>
    </row>
    <row r="9798" spans="1:5" x14ac:dyDescent="0.4">
      <c r="A9798" t="s">
        <v>1041</v>
      </c>
      <c r="B9798" t="s">
        <v>1042</v>
      </c>
      <c r="C9798">
        <f>INDEX(Categories!C:C,MATCH(D9798,Categories!D:D,0))</f>
        <v>14</v>
      </c>
      <c r="D9798" s="88" t="s">
        <v>41</v>
      </c>
      <c r="E9798">
        <v>0</v>
      </c>
    </row>
    <row r="9799" spans="1:5" x14ac:dyDescent="0.4">
      <c r="A9799" t="s">
        <v>1041</v>
      </c>
      <c r="B9799" t="s">
        <v>1042</v>
      </c>
      <c r="C9799">
        <f>INDEX(Categories!C:C,MATCH(D9799,Categories!D:D,0))</f>
        <v>19</v>
      </c>
      <c r="D9799" s="88" t="s">
        <v>48</v>
      </c>
      <c r="E9799">
        <v>0</v>
      </c>
    </row>
    <row r="9800" spans="1:5" x14ac:dyDescent="0.4">
      <c r="A9800" t="s">
        <v>1041</v>
      </c>
      <c r="B9800" t="s">
        <v>1042</v>
      </c>
      <c r="C9800">
        <f>INDEX(Categories!C:C,MATCH(D9800,Categories!D:D,0))</f>
        <v>26</v>
      </c>
      <c r="D9800" s="88" t="s">
        <v>57</v>
      </c>
      <c r="E9800">
        <v>0</v>
      </c>
    </row>
    <row r="9801" spans="1:5" x14ac:dyDescent="0.4">
      <c r="A9801" t="s">
        <v>1041</v>
      </c>
      <c r="B9801" t="s">
        <v>1042</v>
      </c>
      <c r="C9801">
        <f>INDEX(Categories!C:C,MATCH(D9801,Categories!D:D,0))</f>
        <v>27</v>
      </c>
      <c r="D9801" s="88" t="s">
        <v>58</v>
      </c>
      <c r="E9801">
        <v>0</v>
      </c>
    </row>
    <row r="9802" spans="1:5" x14ac:dyDescent="0.4">
      <c r="A9802" t="s">
        <v>1041</v>
      </c>
      <c r="B9802" t="s">
        <v>1042</v>
      </c>
      <c r="C9802">
        <f>INDEX(Categories!C:C,MATCH(D9802,Categories!D:D,0))</f>
        <v>28</v>
      </c>
      <c r="D9802" s="88" t="s">
        <v>59</v>
      </c>
      <c r="E9802">
        <v>0</v>
      </c>
    </row>
    <row r="9803" spans="1:5" x14ac:dyDescent="0.4">
      <c r="A9803" t="s">
        <v>1041</v>
      </c>
      <c r="B9803" t="s">
        <v>1042</v>
      </c>
      <c r="C9803">
        <f>INDEX(Categories!C:C,MATCH(D9803,Categories!D:D,0))</f>
        <v>29</v>
      </c>
      <c r="D9803" s="88" t="s">
        <v>92</v>
      </c>
      <c r="E9803">
        <v>0</v>
      </c>
    </row>
    <row r="9804" spans="1:5" x14ac:dyDescent="0.4">
      <c r="A9804" t="s">
        <v>1043</v>
      </c>
      <c r="B9804" t="s">
        <v>1044</v>
      </c>
      <c r="C9804">
        <f>INDEX(Categories!C:C,MATCH(D9804,Categories!D:D,0))</f>
        <v>1</v>
      </c>
      <c r="D9804" s="88" t="s">
        <v>595</v>
      </c>
      <c r="E9804">
        <v>2076</v>
      </c>
    </row>
    <row r="9805" spans="1:5" x14ac:dyDescent="0.4">
      <c r="A9805" t="s">
        <v>1043</v>
      </c>
      <c r="B9805" t="s">
        <v>1044</v>
      </c>
      <c r="C9805">
        <f>INDEX(Categories!C:C,MATCH(D9805,Categories!D:D,0))</f>
        <v>2</v>
      </c>
      <c r="D9805" s="88" t="s">
        <v>597</v>
      </c>
      <c r="E9805">
        <v>0</v>
      </c>
    </row>
    <row r="9806" spans="1:5" x14ac:dyDescent="0.4">
      <c r="A9806" t="s">
        <v>1043</v>
      </c>
      <c r="B9806" t="s">
        <v>1044</v>
      </c>
      <c r="C9806">
        <f>INDEX(Categories!C:C,MATCH(D9806,Categories!D:D,0))</f>
        <v>3</v>
      </c>
      <c r="D9806" s="88" t="s">
        <v>30</v>
      </c>
      <c r="E9806">
        <v>30214</v>
      </c>
    </row>
    <row r="9807" spans="1:5" x14ac:dyDescent="0.4">
      <c r="A9807" t="s">
        <v>1043</v>
      </c>
      <c r="B9807" t="s">
        <v>1044</v>
      </c>
      <c r="C9807">
        <f>INDEX(Categories!C:C,MATCH(D9807,Categories!D:D,0))</f>
        <v>4</v>
      </c>
      <c r="D9807" s="88" t="s">
        <v>31</v>
      </c>
      <c r="E9807">
        <v>6374</v>
      </c>
    </row>
    <row r="9808" spans="1:5" x14ac:dyDescent="0.4">
      <c r="A9808" t="s">
        <v>1043</v>
      </c>
      <c r="B9808" t="s">
        <v>1044</v>
      </c>
      <c r="C9808">
        <f>INDEX(Categories!C:C,MATCH(D9808,Categories!D:D,0))</f>
        <v>6</v>
      </c>
      <c r="D9808" s="88" t="s">
        <v>34</v>
      </c>
      <c r="E9808">
        <v>0</v>
      </c>
    </row>
    <row r="9809" spans="1:5" x14ac:dyDescent="0.4">
      <c r="A9809" t="s">
        <v>1043</v>
      </c>
      <c r="B9809" t="s">
        <v>1044</v>
      </c>
      <c r="C9809">
        <f>INDEX(Categories!C:C,MATCH(D9809,Categories!D:D,0))</f>
        <v>7</v>
      </c>
      <c r="D9809" s="88" t="s">
        <v>35</v>
      </c>
      <c r="E9809">
        <v>19946</v>
      </c>
    </row>
    <row r="9810" spans="1:5" x14ac:dyDescent="0.4">
      <c r="A9810" t="s">
        <v>1043</v>
      </c>
      <c r="B9810" t="s">
        <v>1044</v>
      </c>
      <c r="C9810">
        <f>INDEX(Categories!C:C,MATCH(D9810,Categories!D:D,0))</f>
        <v>10</v>
      </c>
      <c r="D9810" s="88" t="s">
        <v>38</v>
      </c>
      <c r="E9810">
        <v>16290</v>
      </c>
    </row>
    <row r="9811" spans="1:5" x14ac:dyDescent="0.4">
      <c r="A9811" t="s">
        <v>1043</v>
      </c>
      <c r="B9811" t="s">
        <v>1044</v>
      </c>
      <c r="C9811">
        <f>INDEX(Categories!C:C,MATCH(D9811,Categories!D:D,0))</f>
        <v>15</v>
      </c>
      <c r="D9811" s="88" t="s">
        <v>42</v>
      </c>
      <c r="E9811">
        <v>0</v>
      </c>
    </row>
    <row r="9812" spans="1:5" x14ac:dyDescent="0.4">
      <c r="A9812" t="s">
        <v>1043</v>
      </c>
      <c r="B9812" t="s">
        <v>1044</v>
      </c>
      <c r="C9812">
        <f>INDEX(Categories!C:C,MATCH(D9812,Categories!D:D,0))</f>
        <v>16</v>
      </c>
      <c r="D9812" s="88" t="s">
        <v>45</v>
      </c>
      <c r="E9812">
        <v>0</v>
      </c>
    </row>
    <row r="9813" spans="1:5" x14ac:dyDescent="0.4">
      <c r="A9813" t="s">
        <v>1043</v>
      </c>
      <c r="B9813" t="s">
        <v>1044</v>
      </c>
      <c r="C9813">
        <f>INDEX(Categories!C:C,MATCH(D9813,Categories!D:D,0))</f>
        <v>17</v>
      </c>
      <c r="D9813" s="88" t="s">
        <v>46</v>
      </c>
      <c r="E9813">
        <v>0</v>
      </c>
    </row>
    <row r="9814" spans="1:5" x14ac:dyDescent="0.4">
      <c r="A9814" t="s">
        <v>1043</v>
      </c>
      <c r="B9814" t="s">
        <v>1044</v>
      </c>
      <c r="C9814">
        <f>INDEX(Categories!C:C,MATCH(D9814,Categories!D:D,0))</f>
        <v>18</v>
      </c>
      <c r="D9814" s="88" t="s">
        <v>47</v>
      </c>
      <c r="E9814">
        <v>0</v>
      </c>
    </row>
    <row r="9815" spans="1:5" x14ac:dyDescent="0.4">
      <c r="A9815" t="s">
        <v>1043</v>
      </c>
      <c r="B9815" t="s">
        <v>1044</v>
      </c>
      <c r="C9815">
        <f>INDEX(Categories!C:C,MATCH(D9815,Categories!D:D,0))</f>
        <v>20</v>
      </c>
      <c r="D9815" s="88" t="s">
        <v>49</v>
      </c>
      <c r="E9815">
        <v>0</v>
      </c>
    </row>
    <row r="9816" spans="1:5" x14ac:dyDescent="0.4">
      <c r="A9816" t="s">
        <v>1043</v>
      </c>
      <c r="B9816" t="s">
        <v>1044</v>
      </c>
      <c r="C9816">
        <f>INDEX(Categories!C:C,MATCH(D9816,Categories!D:D,0))</f>
        <v>21</v>
      </c>
      <c r="D9816" s="88" t="s">
        <v>50</v>
      </c>
      <c r="E9816">
        <v>0</v>
      </c>
    </row>
    <row r="9817" spans="1:5" x14ac:dyDescent="0.4">
      <c r="A9817" t="s">
        <v>1043</v>
      </c>
      <c r="B9817" t="s">
        <v>1044</v>
      </c>
      <c r="C9817">
        <f>INDEX(Categories!C:C,MATCH(D9817,Categories!D:D,0))</f>
        <v>22</v>
      </c>
      <c r="D9817" s="88" t="s">
        <v>51</v>
      </c>
      <c r="E9817">
        <v>38</v>
      </c>
    </row>
    <row r="9818" spans="1:5" x14ac:dyDescent="0.4">
      <c r="A9818" t="s">
        <v>1043</v>
      </c>
      <c r="B9818" t="s">
        <v>1044</v>
      </c>
      <c r="C9818">
        <f>INDEX(Categories!C:C,MATCH(D9818,Categories!D:D,0))</f>
        <v>23</v>
      </c>
      <c r="D9818" s="88" t="s">
        <v>52</v>
      </c>
      <c r="E9818">
        <v>0</v>
      </c>
    </row>
    <row r="9819" spans="1:5" x14ac:dyDescent="0.4">
      <c r="A9819" t="s">
        <v>1043</v>
      </c>
      <c r="B9819" t="s">
        <v>1044</v>
      </c>
      <c r="C9819">
        <f>INDEX(Categories!C:C,MATCH(D9819,Categories!D:D,0))</f>
        <v>24</v>
      </c>
      <c r="D9819" s="88" t="s">
        <v>53</v>
      </c>
      <c r="E9819">
        <v>0</v>
      </c>
    </row>
    <row r="9820" spans="1:5" x14ac:dyDescent="0.4">
      <c r="A9820" t="s">
        <v>1043</v>
      </c>
      <c r="B9820" t="s">
        <v>1044</v>
      </c>
      <c r="C9820">
        <f>INDEX(Categories!C:C,MATCH(D9820,Categories!D:D,0))</f>
        <v>25</v>
      </c>
      <c r="D9820" s="88" t="s">
        <v>56</v>
      </c>
      <c r="E9820">
        <v>0</v>
      </c>
    </row>
    <row r="9821" spans="1:5" x14ac:dyDescent="0.4">
      <c r="A9821" t="s">
        <v>1043</v>
      </c>
      <c r="B9821" t="s">
        <v>1044</v>
      </c>
      <c r="C9821">
        <f>INDEX(Categories!C:C,MATCH(D9821,Categories!D:D,0))</f>
        <v>5</v>
      </c>
      <c r="D9821" s="88" t="s">
        <v>32</v>
      </c>
      <c r="E9821">
        <v>2168</v>
      </c>
    </row>
    <row r="9822" spans="1:5" x14ac:dyDescent="0.4">
      <c r="A9822" t="s">
        <v>1043</v>
      </c>
      <c r="B9822" t="s">
        <v>1044</v>
      </c>
      <c r="C9822">
        <f>INDEX(Categories!C:C,MATCH(D9822,Categories!D:D,0))</f>
        <v>8</v>
      </c>
      <c r="D9822" s="88" t="s">
        <v>36</v>
      </c>
      <c r="E9822">
        <v>0</v>
      </c>
    </row>
    <row r="9823" spans="1:5" x14ac:dyDescent="0.4">
      <c r="A9823" t="s">
        <v>1043</v>
      </c>
      <c r="B9823" t="s">
        <v>1044</v>
      </c>
      <c r="C9823">
        <f>INDEX(Categories!C:C,MATCH(D9823,Categories!D:D,0))</f>
        <v>9</v>
      </c>
      <c r="D9823" s="88" t="s">
        <v>37</v>
      </c>
      <c r="E9823">
        <v>0</v>
      </c>
    </row>
    <row r="9824" spans="1:5" x14ac:dyDescent="0.4">
      <c r="A9824" t="s">
        <v>1043</v>
      </c>
      <c r="B9824" t="s">
        <v>1044</v>
      </c>
      <c r="C9824">
        <f>INDEX(Categories!C:C,MATCH(D9824,Categories!D:D,0))</f>
        <v>11</v>
      </c>
      <c r="D9824" s="88" t="s">
        <v>601</v>
      </c>
      <c r="E9824">
        <v>0</v>
      </c>
    </row>
    <row r="9825" spans="1:5" x14ac:dyDescent="0.4">
      <c r="A9825" t="s">
        <v>1043</v>
      </c>
      <c r="B9825" t="s">
        <v>1044</v>
      </c>
      <c r="C9825">
        <f>INDEX(Categories!C:C,MATCH(D9825,Categories!D:D,0))</f>
        <v>12</v>
      </c>
      <c r="D9825" s="88" t="s">
        <v>602</v>
      </c>
      <c r="E9825">
        <v>0</v>
      </c>
    </row>
    <row r="9826" spans="1:5" x14ac:dyDescent="0.4">
      <c r="A9826" t="s">
        <v>1043</v>
      </c>
      <c r="B9826" t="s">
        <v>1044</v>
      </c>
      <c r="C9826">
        <f>INDEX(Categories!C:C,MATCH(D9826,Categories!D:D,0))</f>
        <v>13</v>
      </c>
      <c r="D9826" s="88" t="s">
        <v>604</v>
      </c>
      <c r="E9826">
        <v>0</v>
      </c>
    </row>
    <row r="9827" spans="1:5" x14ac:dyDescent="0.4">
      <c r="A9827" t="s">
        <v>1043</v>
      </c>
      <c r="B9827" t="s">
        <v>1044</v>
      </c>
      <c r="C9827">
        <f>INDEX(Categories!C:C,MATCH(D9827,Categories!D:D,0))</f>
        <v>14</v>
      </c>
      <c r="D9827" s="88" t="s">
        <v>41</v>
      </c>
      <c r="E9827">
        <v>0</v>
      </c>
    </row>
    <row r="9828" spans="1:5" x14ac:dyDescent="0.4">
      <c r="A9828" t="s">
        <v>1043</v>
      </c>
      <c r="B9828" t="s">
        <v>1044</v>
      </c>
      <c r="C9828">
        <f>INDEX(Categories!C:C,MATCH(D9828,Categories!D:D,0))</f>
        <v>19</v>
      </c>
      <c r="D9828" s="88" t="s">
        <v>48</v>
      </c>
      <c r="E9828">
        <v>0</v>
      </c>
    </row>
    <row r="9829" spans="1:5" x14ac:dyDescent="0.4">
      <c r="A9829" t="s">
        <v>1043</v>
      </c>
      <c r="B9829" t="s">
        <v>1044</v>
      </c>
      <c r="C9829">
        <f>INDEX(Categories!C:C,MATCH(D9829,Categories!D:D,0))</f>
        <v>26</v>
      </c>
      <c r="D9829" s="88" t="s">
        <v>57</v>
      </c>
      <c r="E9829">
        <v>0</v>
      </c>
    </row>
    <row r="9830" spans="1:5" x14ac:dyDescent="0.4">
      <c r="A9830" t="s">
        <v>1043</v>
      </c>
      <c r="B9830" t="s">
        <v>1044</v>
      </c>
      <c r="C9830">
        <f>INDEX(Categories!C:C,MATCH(D9830,Categories!D:D,0))</f>
        <v>27</v>
      </c>
      <c r="D9830" s="88" t="s">
        <v>58</v>
      </c>
      <c r="E9830">
        <v>0</v>
      </c>
    </row>
    <row r="9831" spans="1:5" x14ac:dyDescent="0.4">
      <c r="A9831" t="s">
        <v>1043</v>
      </c>
      <c r="B9831" t="s">
        <v>1044</v>
      </c>
      <c r="C9831">
        <f>INDEX(Categories!C:C,MATCH(D9831,Categories!D:D,0))</f>
        <v>28</v>
      </c>
      <c r="D9831" s="88" t="s">
        <v>59</v>
      </c>
      <c r="E9831">
        <v>0</v>
      </c>
    </row>
    <row r="9832" spans="1:5" x14ac:dyDescent="0.4">
      <c r="A9832" t="s">
        <v>1043</v>
      </c>
      <c r="B9832" t="s">
        <v>1044</v>
      </c>
      <c r="C9832">
        <f>INDEX(Categories!C:C,MATCH(D9832,Categories!D:D,0))</f>
        <v>29</v>
      </c>
      <c r="D9832" s="88" t="s">
        <v>92</v>
      </c>
      <c r="E9832">
        <v>0</v>
      </c>
    </row>
    <row r="9833" spans="1:5" x14ac:dyDescent="0.4">
      <c r="A9833" t="s">
        <v>1045</v>
      </c>
      <c r="B9833" t="s">
        <v>1046</v>
      </c>
      <c r="C9833">
        <f>INDEX(Categories!C:C,MATCH(D9833,Categories!D:D,0))</f>
        <v>1</v>
      </c>
      <c r="D9833" s="88" t="s">
        <v>595</v>
      </c>
      <c r="E9833">
        <v>0</v>
      </c>
    </row>
    <row r="9834" spans="1:5" x14ac:dyDescent="0.4">
      <c r="A9834" t="s">
        <v>1045</v>
      </c>
      <c r="B9834" t="s">
        <v>1046</v>
      </c>
      <c r="C9834">
        <f>INDEX(Categories!C:C,MATCH(D9834,Categories!D:D,0))</f>
        <v>2</v>
      </c>
      <c r="D9834" s="88" t="s">
        <v>597</v>
      </c>
      <c r="E9834">
        <v>0</v>
      </c>
    </row>
    <row r="9835" spans="1:5" x14ac:dyDescent="0.4">
      <c r="A9835" t="s">
        <v>1045</v>
      </c>
      <c r="B9835" t="s">
        <v>1046</v>
      </c>
      <c r="C9835">
        <f>INDEX(Categories!C:C,MATCH(D9835,Categories!D:D,0))</f>
        <v>3</v>
      </c>
      <c r="D9835" s="88" t="s">
        <v>30</v>
      </c>
      <c r="E9835">
        <v>0</v>
      </c>
    </row>
    <row r="9836" spans="1:5" x14ac:dyDescent="0.4">
      <c r="A9836" t="s">
        <v>1045</v>
      </c>
      <c r="B9836" t="s">
        <v>1046</v>
      </c>
      <c r="C9836">
        <f>INDEX(Categories!C:C,MATCH(D9836,Categories!D:D,0))</f>
        <v>4</v>
      </c>
      <c r="D9836" s="88" t="s">
        <v>31</v>
      </c>
      <c r="E9836">
        <v>0</v>
      </c>
    </row>
    <row r="9837" spans="1:5" x14ac:dyDescent="0.4">
      <c r="A9837" t="s">
        <v>1045</v>
      </c>
      <c r="B9837" t="s">
        <v>1046</v>
      </c>
      <c r="C9837">
        <f>INDEX(Categories!C:C,MATCH(D9837,Categories!D:D,0))</f>
        <v>6</v>
      </c>
      <c r="D9837" s="88" t="s">
        <v>34</v>
      </c>
      <c r="E9837">
        <v>27750</v>
      </c>
    </row>
    <row r="9838" spans="1:5" x14ac:dyDescent="0.4">
      <c r="A9838" t="s">
        <v>1045</v>
      </c>
      <c r="B9838" t="s">
        <v>1046</v>
      </c>
      <c r="C9838">
        <f>INDEX(Categories!C:C,MATCH(D9838,Categories!D:D,0))</f>
        <v>7</v>
      </c>
      <c r="D9838" s="88" t="s">
        <v>35</v>
      </c>
      <c r="E9838">
        <v>1284</v>
      </c>
    </row>
    <row r="9839" spans="1:5" x14ac:dyDescent="0.4">
      <c r="A9839" t="s">
        <v>1045</v>
      </c>
      <c r="B9839" t="s">
        <v>1046</v>
      </c>
      <c r="C9839">
        <f>INDEX(Categories!C:C,MATCH(D9839,Categories!D:D,0))</f>
        <v>10</v>
      </c>
      <c r="D9839" s="88" t="s">
        <v>38</v>
      </c>
      <c r="E9839">
        <v>1167</v>
      </c>
    </row>
    <row r="9840" spans="1:5" x14ac:dyDescent="0.4">
      <c r="A9840" t="s">
        <v>1045</v>
      </c>
      <c r="B9840" t="s">
        <v>1046</v>
      </c>
      <c r="C9840">
        <f>INDEX(Categories!C:C,MATCH(D9840,Categories!D:D,0))</f>
        <v>15</v>
      </c>
      <c r="D9840" s="88" t="s">
        <v>42</v>
      </c>
      <c r="E9840">
        <v>0</v>
      </c>
    </row>
    <row r="9841" spans="1:5" x14ac:dyDescent="0.4">
      <c r="A9841" t="s">
        <v>1045</v>
      </c>
      <c r="B9841" t="s">
        <v>1046</v>
      </c>
      <c r="C9841">
        <f>INDEX(Categories!C:C,MATCH(D9841,Categories!D:D,0))</f>
        <v>16</v>
      </c>
      <c r="D9841" s="88" t="s">
        <v>45</v>
      </c>
      <c r="E9841">
        <v>18879</v>
      </c>
    </row>
    <row r="9842" spans="1:5" x14ac:dyDescent="0.4">
      <c r="A9842" t="s">
        <v>1045</v>
      </c>
      <c r="B9842" t="s">
        <v>1046</v>
      </c>
      <c r="C9842">
        <f>INDEX(Categories!C:C,MATCH(D9842,Categories!D:D,0))</f>
        <v>17</v>
      </c>
      <c r="D9842" s="88" t="s">
        <v>46</v>
      </c>
      <c r="E9842">
        <v>0</v>
      </c>
    </row>
    <row r="9843" spans="1:5" x14ac:dyDescent="0.4">
      <c r="A9843" t="s">
        <v>1045</v>
      </c>
      <c r="B9843" t="s">
        <v>1046</v>
      </c>
      <c r="C9843">
        <f>INDEX(Categories!C:C,MATCH(D9843,Categories!D:D,0))</f>
        <v>18</v>
      </c>
      <c r="D9843" s="88" t="s">
        <v>47</v>
      </c>
      <c r="E9843">
        <v>0</v>
      </c>
    </row>
    <row r="9844" spans="1:5" x14ac:dyDescent="0.4">
      <c r="A9844" t="s">
        <v>1045</v>
      </c>
      <c r="B9844" t="s">
        <v>1046</v>
      </c>
      <c r="C9844">
        <f>INDEX(Categories!C:C,MATCH(D9844,Categories!D:D,0))</f>
        <v>20</v>
      </c>
      <c r="D9844" s="88" t="s">
        <v>49</v>
      </c>
      <c r="E9844">
        <v>159</v>
      </c>
    </row>
    <row r="9845" spans="1:5" x14ac:dyDescent="0.4">
      <c r="A9845" t="s">
        <v>1045</v>
      </c>
      <c r="B9845" t="s">
        <v>1046</v>
      </c>
      <c r="C9845">
        <f>INDEX(Categories!C:C,MATCH(D9845,Categories!D:D,0))</f>
        <v>21</v>
      </c>
      <c r="D9845" s="88" t="s">
        <v>50</v>
      </c>
      <c r="E9845">
        <v>0</v>
      </c>
    </row>
    <row r="9846" spans="1:5" x14ac:dyDescent="0.4">
      <c r="A9846" t="s">
        <v>1045</v>
      </c>
      <c r="B9846" t="s">
        <v>1046</v>
      </c>
      <c r="C9846">
        <f>INDEX(Categories!C:C,MATCH(D9846,Categories!D:D,0))</f>
        <v>22</v>
      </c>
      <c r="D9846" s="88" t="s">
        <v>51</v>
      </c>
      <c r="E9846">
        <v>0</v>
      </c>
    </row>
    <row r="9847" spans="1:5" x14ac:dyDescent="0.4">
      <c r="A9847" t="s">
        <v>1045</v>
      </c>
      <c r="B9847" t="s">
        <v>1046</v>
      </c>
      <c r="C9847">
        <f>INDEX(Categories!C:C,MATCH(D9847,Categories!D:D,0))</f>
        <v>23</v>
      </c>
      <c r="D9847" s="88" t="s">
        <v>52</v>
      </c>
      <c r="E9847">
        <v>0</v>
      </c>
    </row>
    <row r="9848" spans="1:5" x14ac:dyDescent="0.4">
      <c r="A9848" t="s">
        <v>1045</v>
      </c>
      <c r="B9848" t="s">
        <v>1046</v>
      </c>
      <c r="C9848">
        <f>INDEX(Categories!C:C,MATCH(D9848,Categories!D:D,0))</f>
        <v>24</v>
      </c>
      <c r="D9848" s="88" t="s">
        <v>53</v>
      </c>
      <c r="E9848">
        <v>0</v>
      </c>
    </row>
    <row r="9849" spans="1:5" x14ac:dyDescent="0.4">
      <c r="A9849" t="s">
        <v>1045</v>
      </c>
      <c r="B9849" t="s">
        <v>1046</v>
      </c>
      <c r="C9849">
        <f>INDEX(Categories!C:C,MATCH(D9849,Categories!D:D,0))</f>
        <v>25</v>
      </c>
      <c r="D9849" s="88" t="s">
        <v>56</v>
      </c>
      <c r="E9849">
        <v>0</v>
      </c>
    </row>
    <row r="9850" spans="1:5" x14ac:dyDescent="0.4">
      <c r="A9850" t="s">
        <v>1045</v>
      </c>
      <c r="B9850" t="s">
        <v>1046</v>
      </c>
      <c r="C9850">
        <f>INDEX(Categories!C:C,MATCH(D9850,Categories!D:D,0))</f>
        <v>5</v>
      </c>
      <c r="D9850" s="88" t="s">
        <v>32</v>
      </c>
      <c r="E9850">
        <v>8539</v>
      </c>
    </row>
    <row r="9851" spans="1:5" x14ac:dyDescent="0.4">
      <c r="A9851" t="s">
        <v>1045</v>
      </c>
      <c r="B9851" t="s">
        <v>1046</v>
      </c>
      <c r="C9851">
        <f>INDEX(Categories!C:C,MATCH(D9851,Categories!D:D,0))</f>
        <v>8</v>
      </c>
      <c r="D9851" s="88" t="s">
        <v>36</v>
      </c>
      <c r="E9851">
        <v>0</v>
      </c>
    </row>
    <row r="9852" spans="1:5" x14ac:dyDescent="0.4">
      <c r="A9852" t="s">
        <v>1045</v>
      </c>
      <c r="B9852" t="s">
        <v>1046</v>
      </c>
      <c r="C9852">
        <f>INDEX(Categories!C:C,MATCH(D9852,Categories!D:D,0))</f>
        <v>9</v>
      </c>
      <c r="D9852" s="88" t="s">
        <v>37</v>
      </c>
      <c r="E9852">
        <v>0</v>
      </c>
    </row>
    <row r="9853" spans="1:5" x14ac:dyDescent="0.4">
      <c r="A9853" t="s">
        <v>1045</v>
      </c>
      <c r="B9853" t="s">
        <v>1046</v>
      </c>
      <c r="C9853">
        <f>INDEX(Categories!C:C,MATCH(D9853,Categories!D:D,0))</f>
        <v>11</v>
      </c>
      <c r="D9853" s="88" t="s">
        <v>601</v>
      </c>
      <c r="E9853">
        <v>12185</v>
      </c>
    </row>
    <row r="9854" spans="1:5" x14ac:dyDescent="0.4">
      <c r="A9854" t="s">
        <v>1045</v>
      </c>
      <c r="B9854" t="s">
        <v>1046</v>
      </c>
      <c r="C9854">
        <f>INDEX(Categories!C:C,MATCH(D9854,Categories!D:D,0))</f>
        <v>12</v>
      </c>
      <c r="D9854" s="88" t="s">
        <v>602</v>
      </c>
      <c r="E9854">
        <v>0</v>
      </c>
    </row>
    <row r="9855" spans="1:5" x14ac:dyDescent="0.4">
      <c r="A9855" t="s">
        <v>1045</v>
      </c>
      <c r="B9855" t="s">
        <v>1046</v>
      </c>
      <c r="C9855">
        <f>INDEX(Categories!C:C,MATCH(D9855,Categories!D:D,0))</f>
        <v>13</v>
      </c>
      <c r="D9855" s="88" t="s">
        <v>604</v>
      </c>
      <c r="E9855">
        <v>0</v>
      </c>
    </row>
    <row r="9856" spans="1:5" x14ac:dyDescent="0.4">
      <c r="A9856" t="s">
        <v>1045</v>
      </c>
      <c r="B9856" t="s">
        <v>1046</v>
      </c>
      <c r="C9856">
        <f>INDEX(Categories!C:C,MATCH(D9856,Categories!D:D,0))</f>
        <v>14</v>
      </c>
      <c r="D9856" s="88" t="s">
        <v>41</v>
      </c>
      <c r="E9856">
        <v>0</v>
      </c>
    </row>
    <row r="9857" spans="1:5" x14ac:dyDescent="0.4">
      <c r="A9857" t="s">
        <v>1045</v>
      </c>
      <c r="B9857" t="s">
        <v>1046</v>
      </c>
      <c r="C9857">
        <f>INDEX(Categories!C:C,MATCH(D9857,Categories!D:D,0))</f>
        <v>19</v>
      </c>
      <c r="D9857" s="88" t="s">
        <v>48</v>
      </c>
      <c r="E9857">
        <v>0</v>
      </c>
    </row>
    <row r="9858" spans="1:5" x14ac:dyDescent="0.4">
      <c r="A9858" t="s">
        <v>1045</v>
      </c>
      <c r="B9858" t="s">
        <v>1046</v>
      </c>
      <c r="C9858">
        <f>INDEX(Categories!C:C,MATCH(D9858,Categories!D:D,0))</f>
        <v>26</v>
      </c>
      <c r="D9858" s="88" t="s">
        <v>57</v>
      </c>
      <c r="E9858">
        <v>0</v>
      </c>
    </row>
    <row r="9859" spans="1:5" x14ac:dyDescent="0.4">
      <c r="A9859" t="s">
        <v>1045</v>
      </c>
      <c r="B9859" t="s">
        <v>1046</v>
      </c>
      <c r="C9859">
        <f>INDEX(Categories!C:C,MATCH(D9859,Categories!D:D,0))</f>
        <v>27</v>
      </c>
      <c r="D9859" s="88" t="s">
        <v>58</v>
      </c>
      <c r="E9859">
        <v>0</v>
      </c>
    </row>
    <row r="9860" spans="1:5" x14ac:dyDescent="0.4">
      <c r="A9860" t="s">
        <v>1045</v>
      </c>
      <c r="B9860" t="s">
        <v>1046</v>
      </c>
      <c r="C9860">
        <f>INDEX(Categories!C:C,MATCH(D9860,Categories!D:D,0))</f>
        <v>28</v>
      </c>
      <c r="D9860" s="88" t="s">
        <v>59</v>
      </c>
      <c r="E9860">
        <v>0</v>
      </c>
    </row>
    <row r="9861" spans="1:5" x14ac:dyDescent="0.4">
      <c r="A9861" t="s">
        <v>1045</v>
      </c>
      <c r="B9861" t="s">
        <v>1046</v>
      </c>
      <c r="C9861">
        <f>INDEX(Categories!C:C,MATCH(D9861,Categories!D:D,0))</f>
        <v>29</v>
      </c>
      <c r="D9861" s="88" t="s">
        <v>92</v>
      </c>
      <c r="E9861">
        <v>0</v>
      </c>
    </row>
    <row r="9862" spans="1:5" x14ac:dyDescent="0.4">
      <c r="A9862" t="s">
        <v>1047</v>
      </c>
      <c r="B9862" t="s">
        <v>1048</v>
      </c>
      <c r="C9862">
        <f>INDEX(Categories!C:C,MATCH(D9862,Categories!D:D,0))</f>
        <v>1</v>
      </c>
      <c r="D9862" s="88" t="s">
        <v>595</v>
      </c>
      <c r="E9862">
        <v>0</v>
      </c>
    </row>
    <row r="9863" spans="1:5" x14ac:dyDescent="0.4">
      <c r="A9863" t="s">
        <v>1047</v>
      </c>
      <c r="B9863" t="s">
        <v>1048</v>
      </c>
      <c r="C9863">
        <f>INDEX(Categories!C:C,MATCH(D9863,Categories!D:D,0))</f>
        <v>2</v>
      </c>
      <c r="D9863" s="88" t="s">
        <v>597</v>
      </c>
      <c r="E9863">
        <v>0</v>
      </c>
    </row>
    <row r="9864" spans="1:5" x14ac:dyDescent="0.4">
      <c r="A9864" t="s">
        <v>1047</v>
      </c>
      <c r="B9864" t="s">
        <v>1048</v>
      </c>
      <c r="C9864">
        <f>INDEX(Categories!C:C,MATCH(D9864,Categories!D:D,0))</f>
        <v>3</v>
      </c>
      <c r="D9864" s="88" t="s">
        <v>30</v>
      </c>
      <c r="E9864">
        <v>0</v>
      </c>
    </row>
    <row r="9865" spans="1:5" x14ac:dyDescent="0.4">
      <c r="A9865" t="s">
        <v>1047</v>
      </c>
      <c r="B9865" t="s">
        <v>1048</v>
      </c>
      <c r="C9865">
        <f>INDEX(Categories!C:C,MATCH(D9865,Categories!D:D,0))</f>
        <v>4</v>
      </c>
      <c r="D9865" s="88" t="s">
        <v>31</v>
      </c>
      <c r="E9865">
        <v>4475</v>
      </c>
    </row>
    <row r="9866" spans="1:5" x14ac:dyDescent="0.4">
      <c r="A9866" t="s">
        <v>1047</v>
      </c>
      <c r="B9866" t="s">
        <v>1048</v>
      </c>
      <c r="C9866">
        <f>INDEX(Categories!C:C,MATCH(D9866,Categories!D:D,0))</f>
        <v>6</v>
      </c>
      <c r="D9866" s="88" t="s">
        <v>34</v>
      </c>
      <c r="E9866">
        <v>0</v>
      </c>
    </row>
    <row r="9867" spans="1:5" x14ac:dyDescent="0.4">
      <c r="A9867" t="s">
        <v>1047</v>
      </c>
      <c r="B9867" t="s">
        <v>1048</v>
      </c>
      <c r="C9867">
        <f>INDEX(Categories!C:C,MATCH(D9867,Categories!D:D,0))</f>
        <v>7</v>
      </c>
      <c r="D9867" s="88" t="s">
        <v>35</v>
      </c>
      <c r="E9867">
        <v>5085</v>
      </c>
    </row>
    <row r="9868" spans="1:5" x14ac:dyDescent="0.4">
      <c r="A9868" t="s">
        <v>1047</v>
      </c>
      <c r="B9868" t="s">
        <v>1048</v>
      </c>
      <c r="C9868">
        <f>INDEX(Categories!C:C,MATCH(D9868,Categories!D:D,0))</f>
        <v>10</v>
      </c>
      <c r="D9868" s="88" t="s">
        <v>38</v>
      </c>
      <c r="E9868">
        <v>1050</v>
      </c>
    </row>
    <row r="9869" spans="1:5" x14ac:dyDescent="0.4">
      <c r="A9869" t="s">
        <v>1047</v>
      </c>
      <c r="B9869" t="s">
        <v>1048</v>
      </c>
      <c r="C9869">
        <f>INDEX(Categories!C:C,MATCH(D9869,Categories!D:D,0))</f>
        <v>15</v>
      </c>
      <c r="D9869" s="88" t="s">
        <v>42</v>
      </c>
      <c r="E9869">
        <v>0</v>
      </c>
    </row>
    <row r="9870" spans="1:5" x14ac:dyDescent="0.4">
      <c r="A9870" t="s">
        <v>1047</v>
      </c>
      <c r="B9870" t="s">
        <v>1048</v>
      </c>
      <c r="C9870">
        <f>INDEX(Categories!C:C,MATCH(D9870,Categories!D:D,0))</f>
        <v>16</v>
      </c>
      <c r="D9870" s="88" t="s">
        <v>45</v>
      </c>
      <c r="E9870">
        <v>0</v>
      </c>
    </row>
    <row r="9871" spans="1:5" x14ac:dyDescent="0.4">
      <c r="A9871" t="s">
        <v>1047</v>
      </c>
      <c r="B9871" t="s">
        <v>1048</v>
      </c>
      <c r="C9871">
        <f>INDEX(Categories!C:C,MATCH(D9871,Categories!D:D,0))</f>
        <v>17</v>
      </c>
      <c r="D9871" s="88" t="s">
        <v>46</v>
      </c>
      <c r="E9871">
        <v>0</v>
      </c>
    </row>
    <row r="9872" spans="1:5" x14ac:dyDescent="0.4">
      <c r="A9872" t="s">
        <v>1047</v>
      </c>
      <c r="B9872" t="s">
        <v>1048</v>
      </c>
      <c r="C9872">
        <f>INDEX(Categories!C:C,MATCH(D9872,Categories!D:D,0))</f>
        <v>18</v>
      </c>
      <c r="D9872" s="88" t="s">
        <v>47</v>
      </c>
      <c r="E9872">
        <v>0</v>
      </c>
    </row>
    <row r="9873" spans="1:5" x14ac:dyDescent="0.4">
      <c r="A9873" t="s">
        <v>1047</v>
      </c>
      <c r="B9873" t="s">
        <v>1048</v>
      </c>
      <c r="C9873">
        <f>INDEX(Categories!C:C,MATCH(D9873,Categories!D:D,0))</f>
        <v>20</v>
      </c>
      <c r="D9873" s="88" t="s">
        <v>49</v>
      </c>
      <c r="E9873">
        <v>0</v>
      </c>
    </row>
    <row r="9874" spans="1:5" x14ac:dyDescent="0.4">
      <c r="A9874" t="s">
        <v>1047</v>
      </c>
      <c r="B9874" t="s">
        <v>1048</v>
      </c>
      <c r="C9874">
        <f>INDEX(Categories!C:C,MATCH(D9874,Categories!D:D,0))</f>
        <v>21</v>
      </c>
      <c r="D9874" s="88" t="s">
        <v>50</v>
      </c>
      <c r="E9874">
        <v>0</v>
      </c>
    </row>
    <row r="9875" spans="1:5" x14ac:dyDescent="0.4">
      <c r="A9875" t="s">
        <v>1047</v>
      </c>
      <c r="B9875" t="s">
        <v>1048</v>
      </c>
      <c r="C9875">
        <f>INDEX(Categories!C:C,MATCH(D9875,Categories!D:D,0))</f>
        <v>22</v>
      </c>
      <c r="D9875" s="88" t="s">
        <v>51</v>
      </c>
      <c r="E9875">
        <v>700</v>
      </c>
    </row>
    <row r="9876" spans="1:5" x14ac:dyDescent="0.4">
      <c r="A9876" t="s">
        <v>1047</v>
      </c>
      <c r="B9876" t="s">
        <v>1048</v>
      </c>
      <c r="C9876">
        <f>INDEX(Categories!C:C,MATCH(D9876,Categories!D:D,0))</f>
        <v>23</v>
      </c>
      <c r="D9876" s="88" t="s">
        <v>52</v>
      </c>
      <c r="E9876">
        <v>0</v>
      </c>
    </row>
    <row r="9877" spans="1:5" x14ac:dyDescent="0.4">
      <c r="A9877" t="s">
        <v>1047</v>
      </c>
      <c r="B9877" t="s">
        <v>1048</v>
      </c>
      <c r="C9877">
        <f>INDEX(Categories!C:C,MATCH(D9877,Categories!D:D,0))</f>
        <v>24</v>
      </c>
      <c r="D9877" s="88" t="s">
        <v>53</v>
      </c>
      <c r="E9877">
        <v>0</v>
      </c>
    </row>
    <row r="9878" spans="1:5" x14ac:dyDescent="0.4">
      <c r="A9878" t="s">
        <v>1047</v>
      </c>
      <c r="B9878" t="s">
        <v>1048</v>
      </c>
      <c r="C9878">
        <f>INDEX(Categories!C:C,MATCH(D9878,Categories!D:D,0))</f>
        <v>25</v>
      </c>
      <c r="D9878" s="88" t="s">
        <v>56</v>
      </c>
      <c r="E9878">
        <v>0</v>
      </c>
    </row>
    <row r="9879" spans="1:5" x14ac:dyDescent="0.4">
      <c r="A9879" t="s">
        <v>1047</v>
      </c>
      <c r="B9879" t="s">
        <v>1048</v>
      </c>
      <c r="C9879">
        <f>INDEX(Categories!C:C,MATCH(D9879,Categories!D:D,0))</f>
        <v>5</v>
      </c>
      <c r="D9879" s="88" t="s">
        <v>32</v>
      </c>
      <c r="E9879">
        <v>33511</v>
      </c>
    </row>
    <row r="9880" spans="1:5" x14ac:dyDescent="0.4">
      <c r="A9880" t="s">
        <v>1047</v>
      </c>
      <c r="B9880" t="s">
        <v>1048</v>
      </c>
      <c r="C9880">
        <f>INDEX(Categories!C:C,MATCH(D9880,Categories!D:D,0))</f>
        <v>8</v>
      </c>
      <c r="D9880" s="88" t="s">
        <v>36</v>
      </c>
      <c r="E9880">
        <v>13521</v>
      </c>
    </row>
    <row r="9881" spans="1:5" x14ac:dyDescent="0.4">
      <c r="A9881" t="s">
        <v>1047</v>
      </c>
      <c r="B9881" t="s">
        <v>1048</v>
      </c>
      <c r="C9881">
        <f>INDEX(Categories!C:C,MATCH(D9881,Categories!D:D,0))</f>
        <v>9</v>
      </c>
      <c r="D9881" s="88" t="s">
        <v>37</v>
      </c>
      <c r="E9881">
        <v>0</v>
      </c>
    </row>
    <row r="9882" spans="1:5" x14ac:dyDescent="0.4">
      <c r="A9882" t="s">
        <v>1047</v>
      </c>
      <c r="B9882" t="s">
        <v>1048</v>
      </c>
      <c r="C9882">
        <f>INDEX(Categories!C:C,MATCH(D9882,Categories!D:D,0))</f>
        <v>11</v>
      </c>
      <c r="D9882" s="88" t="s">
        <v>601</v>
      </c>
      <c r="E9882">
        <v>0</v>
      </c>
    </row>
    <row r="9883" spans="1:5" x14ac:dyDescent="0.4">
      <c r="A9883" t="s">
        <v>1047</v>
      </c>
      <c r="B9883" t="s">
        <v>1048</v>
      </c>
      <c r="C9883">
        <f>INDEX(Categories!C:C,MATCH(D9883,Categories!D:D,0))</f>
        <v>12</v>
      </c>
      <c r="D9883" s="88" t="s">
        <v>602</v>
      </c>
      <c r="E9883">
        <v>0</v>
      </c>
    </row>
    <row r="9884" spans="1:5" x14ac:dyDescent="0.4">
      <c r="A9884" t="s">
        <v>1047</v>
      </c>
      <c r="B9884" t="s">
        <v>1048</v>
      </c>
      <c r="C9884">
        <f>INDEX(Categories!C:C,MATCH(D9884,Categories!D:D,0))</f>
        <v>13</v>
      </c>
      <c r="D9884" s="88" t="s">
        <v>604</v>
      </c>
      <c r="E9884">
        <v>0</v>
      </c>
    </row>
    <row r="9885" spans="1:5" x14ac:dyDescent="0.4">
      <c r="A9885" t="s">
        <v>1047</v>
      </c>
      <c r="B9885" t="s">
        <v>1048</v>
      </c>
      <c r="C9885">
        <f>INDEX(Categories!C:C,MATCH(D9885,Categories!D:D,0))</f>
        <v>14</v>
      </c>
      <c r="D9885" s="88" t="s">
        <v>41</v>
      </c>
      <c r="E9885">
        <v>0</v>
      </c>
    </row>
    <row r="9886" spans="1:5" x14ac:dyDescent="0.4">
      <c r="A9886" t="s">
        <v>1047</v>
      </c>
      <c r="B9886" t="s">
        <v>1048</v>
      </c>
      <c r="C9886">
        <f>INDEX(Categories!C:C,MATCH(D9886,Categories!D:D,0))</f>
        <v>19</v>
      </c>
      <c r="D9886" s="88" t="s">
        <v>48</v>
      </c>
      <c r="E9886">
        <v>0</v>
      </c>
    </row>
    <row r="9887" spans="1:5" x14ac:dyDescent="0.4">
      <c r="A9887" t="s">
        <v>1047</v>
      </c>
      <c r="B9887" t="s">
        <v>1048</v>
      </c>
      <c r="C9887">
        <f>INDEX(Categories!C:C,MATCH(D9887,Categories!D:D,0))</f>
        <v>26</v>
      </c>
      <c r="D9887" s="88" t="s">
        <v>57</v>
      </c>
      <c r="E9887">
        <v>0</v>
      </c>
    </row>
    <row r="9888" spans="1:5" x14ac:dyDescent="0.4">
      <c r="A9888" t="s">
        <v>1047</v>
      </c>
      <c r="B9888" t="s">
        <v>1048</v>
      </c>
      <c r="C9888">
        <f>INDEX(Categories!C:C,MATCH(D9888,Categories!D:D,0))</f>
        <v>27</v>
      </c>
      <c r="D9888" s="88" t="s">
        <v>58</v>
      </c>
      <c r="E9888">
        <v>0</v>
      </c>
    </row>
    <row r="9889" spans="1:5" x14ac:dyDescent="0.4">
      <c r="A9889" t="s">
        <v>1047</v>
      </c>
      <c r="B9889" t="s">
        <v>1048</v>
      </c>
      <c r="C9889">
        <f>INDEX(Categories!C:C,MATCH(D9889,Categories!D:D,0))</f>
        <v>28</v>
      </c>
      <c r="D9889" s="88" t="s">
        <v>59</v>
      </c>
      <c r="E9889">
        <v>0</v>
      </c>
    </row>
    <row r="9890" spans="1:5" x14ac:dyDescent="0.4">
      <c r="A9890" t="s">
        <v>1047</v>
      </c>
      <c r="B9890" t="s">
        <v>1048</v>
      </c>
      <c r="C9890">
        <f>INDEX(Categories!C:C,MATCH(D9890,Categories!D:D,0))</f>
        <v>29</v>
      </c>
      <c r="D9890" s="88" t="s">
        <v>92</v>
      </c>
      <c r="E9890">
        <v>0</v>
      </c>
    </row>
    <row r="9891" spans="1:5" x14ac:dyDescent="0.4">
      <c r="A9891" t="s">
        <v>1049</v>
      </c>
      <c r="B9891" t="s">
        <v>1050</v>
      </c>
      <c r="C9891">
        <f>INDEX(Categories!C:C,MATCH(D9891,Categories!D:D,0))</f>
        <v>1</v>
      </c>
      <c r="D9891" s="88" t="s">
        <v>595</v>
      </c>
      <c r="E9891">
        <v>143129</v>
      </c>
    </row>
    <row r="9892" spans="1:5" x14ac:dyDescent="0.4">
      <c r="A9892" t="s">
        <v>1049</v>
      </c>
      <c r="B9892" t="s">
        <v>1050</v>
      </c>
      <c r="C9892">
        <f>INDEX(Categories!C:C,MATCH(D9892,Categories!D:D,0))</f>
        <v>2</v>
      </c>
      <c r="D9892" s="88" t="s">
        <v>597</v>
      </c>
      <c r="E9892">
        <v>0</v>
      </c>
    </row>
    <row r="9893" spans="1:5" x14ac:dyDescent="0.4">
      <c r="A9893" t="s">
        <v>1049</v>
      </c>
      <c r="B9893" t="s">
        <v>1050</v>
      </c>
      <c r="C9893">
        <f>INDEX(Categories!C:C,MATCH(D9893,Categories!D:D,0))</f>
        <v>3</v>
      </c>
      <c r="D9893" s="88" t="s">
        <v>30</v>
      </c>
      <c r="E9893">
        <v>0</v>
      </c>
    </row>
    <row r="9894" spans="1:5" x14ac:dyDescent="0.4">
      <c r="A9894" t="s">
        <v>1049</v>
      </c>
      <c r="B9894" t="s">
        <v>1050</v>
      </c>
      <c r="C9894">
        <f>INDEX(Categories!C:C,MATCH(D9894,Categories!D:D,0))</f>
        <v>4</v>
      </c>
      <c r="D9894" s="88" t="s">
        <v>31</v>
      </c>
      <c r="E9894">
        <v>0</v>
      </c>
    </row>
    <row r="9895" spans="1:5" x14ac:dyDescent="0.4">
      <c r="A9895" t="s">
        <v>1049</v>
      </c>
      <c r="B9895" t="s">
        <v>1050</v>
      </c>
      <c r="C9895">
        <f>INDEX(Categories!C:C,MATCH(D9895,Categories!D:D,0))</f>
        <v>6</v>
      </c>
      <c r="D9895" s="88" t="s">
        <v>34</v>
      </c>
      <c r="E9895">
        <v>2500</v>
      </c>
    </row>
    <row r="9896" spans="1:5" x14ac:dyDescent="0.4">
      <c r="A9896" t="s">
        <v>1049</v>
      </c>
      <c r="B9896" t="s">
        <v>1050</v>
      </c>
      <c r="C9896">
        <f>INDEX(Categories!C:C,MATCH(D9896,Categories!D:D,0))</f>
        <v>7</v>
      </c>
      <c r="D9896" s="88" t="s">
        <v>35</v>
      </c>
      <c r="E9896">
        <v>21028</v>
      </c>
    </row>
    <row r="9897" spans="1:5" x14ac:dyDescent="0.4">
      <c r="A9897" t="s">
        <v>1049</v>
      </c>
      <c r="B9897" t="s">
        <v>1050</v>
      </c>
      <c r="C9897">
        <f>INDEX(Categories!C:C,MATCH(D9897,Categories!D:D,0))</f>
        <v>10</v>
      </c>
      <c r="D9897" s="88" t="s">
        <v>38</v>
      </c>
      <c r="E9897">
        <v>20683</v>
      </c>
    </row>
    <row r="9898" spans="1:5" x14ac:dyDescent="0.4">
      <c r="A9898" t="s">
        <v>1049</v>
      </c>
      <c r="B9898" t="s">
        <v>1050</v>
      </c>
      <c r="C9898">
        <f>INDEX(Categories!C:C,MATCH(D9898,Categories!D:D,0))</f>
        <v>15</v>
      </c>
      <c r="D9898" s="88" t="s">
        <v>42</v>
      </c>
      <c r="E9898">
        <v>100000</v>
      </c>
    </row>
    <row r="9899" spans="1:5" x14ac:dyDescent="0.4">
      <c r="A9899" t="s">
        <v>1049</v>
      </c>
      <c r="B9899" t="s">
        <v>1050</v>
      </c>
      <c r="C9899">
        <f>INDEX(Categories!C:C,MATCH(D9899,Categories!D:D,0))</f>
        <v>16</v>
      </c>
      <c r="D9899" s="88" t="s">
        <v>45</v>
      </c>
      <c r="E9899">
        <v>12500</v>
      </c>
    </row>
    <row r="9900" spans="1:5" x14ac:dyDescent="0.4">
      <c r="A9900" t="s">
        <v>1049</v>
      </c>
      <c r="B9900" t="s">
        <v>1050</v>
      </c>
      <c r="C9900">
        <f>INDEX(Categories!C:C,MATCH(D9900,Categories!D:D,0))</f>
        <v>17</v>
      </c>
      <c r="D9900" s="88" t="s">
        <v>46</v>
      </c>
      <c r="E9900">
        <v>0</v>
      </c>
    </row>
    <row r="9901" spans="1:5" x14ac:dyDescent="0.4">
      <c r="A9901" t="s">
        <v>1049</v>
      </c>
      <c r="B9901" t="s">
        <v>1050</v>
      </c>
      <c r="C9901">
        <f>INDEX(Categories!C:C,MATCH(D9901,Categories!D:D,0))</f>
        <v>18</v>
      </c>
      <c r="D9901" s="88" t="s">
        <v>47</v>
      </c>
      <c r="E9901">
        <v>0</v>
      </c>
    </row>
    <row r="9902" spans="1:5" x14ac:dyDescent="0.4">
      <c r="A9902" t="s">
        <v>1049</v>
      </c>
      <c r="B9902" t="s">
        <v>1050</v>
      </c>
      <c r="C9902">
        <f>INDEX(Categories!C:C,MATCH(D9902,Categories!D:D,0))</f>
        <v>20</v>
      </c>
      <c r="D9902" s="88" t="s">
        <v>49</v>
      </c>
      <c r="E9902">
        <v>0</v>
      </c>
    </row>
    <row r="9903" spans="1:5" x14ac:dyDescent="0.4">
      <c r="A9903" t="s">
        <v>1049</v>
      </c>
      <c r="B9903" t="s">
        <v>1050</v>
      </c>
      <c r="C9903">
        <f>INDEX(Categories!C:C,MATCH(D9903,Categories!D:D,0))</f>
        <v>21</v>
      </c>
      <c r="D9903" s="88" t="s">
        <v>50</v>
      </c>
      <c r="E9903">
        <v>0</v>
      </c>
    </row>
    <row r="9904" spans="1:5" x14ac:dyDescent="0.4">
      <c r="A9904" t="s">
        <v>1049</v>
      </c>
      <c r="B9904" t="s">
        <v>1050</v>
      </c>
      <c r="C9904">
        <f>INDEX(Categories!C:C,MATCH(D9904,Categories!D:D,0))</f>
        <v>22</v>
      </c>
      <c r="D9904" s="88" t="s">
        <v>51</v>
      </c>
      <c r="E9904">
        <v>0</v>
      </c>
    </row>
    <row r="9905" spans="1:5" x14ac:dyDescent="0.4">
      <c r="A9905" t="s">
        <v>1049</v>
      </c>
      <c r="B9905" t="s">
        <v>1050</v>
      </c>
      <c r="C9905">
        <f>INDEX(Categories!C:C,MATCH(D9905,Categories!D:D,0))</f>
        <v>23</v>
      </c>
      <c r="D9905" s="88" t="s">
        <v>52</v>
      </c>
      <c r="E9905">
        <v>0</v>
      </c>
    </row>
    <row r="9906" spans="1:5" x14ac:dyDescent="0.4">
      <c r="A9906" t="s">
        <v>1049</v>
      </c>
      <c r="B9906" t="s">
        <v>1050</v>
      </c>
      <c r="C9906">
        <f>INDEX(Categories!C:C,MATCH(D9906,Categories!D:D,0))</f>
        <v>24</v>
      </c>
      <c r="D9906" s="88" t="s">
        <v>53</v>
      </c>
      <c r="E9906">
        <v>0</v>
      </c>
    </row>
    <row r="9907" spans="1:5" x14ac:dyDescent="0.4">
      <c r="A9907" t="s">
        <v>1049</v>
      </c>
      <c r="B9907" t="s">
        <v>1050</v>
      </c>
      <c r="C9907">
        <f>INDEX(Categories!C:C,MATCH(D9907,Categories!D:D,0))</f>
        <v>25</v>
      </c>
      <c r="D9907" s="88" t="s">
        <v>56</v>
      </c>
      <c r="E9907">
        <v>0</v>
      </c>
    </row>
    <row r="9908" spans="1:5" x14ac:dyDescent="0.4">
      <c r="A9908" t="s">
        <v>1049</v>
      </c>
      <c r="B9908" t="s">
        <v>1050</v>
      </c>
      <c r="C9908">
        <f>INDEX(Categories!C:C,MATCH(D9908,Categories!D:D,0))</f>
        <v>5</v>
      </c>
      <c r="D9908" s="88" t="s">
        <v>32</v>
      </c>
      <c r="E9908">
        <v>2450</v>
      </c>
    </row>
    <row r="9909" spans="1:5" x14ac:dyDescent="0.4">
      <c r="A9909" t="s">
        <v>1049</v>
      </c>
      <c r="B9909" t="s">
        <v>1050</v>
      </c>
      <c r="C9909">
        <f>INDEX(Categories!C:C,MATCH(D9909,Categories!D:D,0))</f>
        <v>8</v>
      </c>
      <c r="D9909" s="88" t="s">
        <v>36</v>
      </c>
      <c r="E9909">
        <v>0</v>
      </c>
    </row>
    <row r="9910" spans="1:5" x14ac:dyDescent="0.4">
      <c r="A9910" t="s">
        <v>1049</v>
      </c>
      <c r="B9910" t="s">
        <v>1050</v>
      </c>
      <c r="C9910">
        <f>INDEX(Categories!C:C,MATCH(D9910,Categories!D:D,0))</f>
        <v>9</v>
      </c>
      <c r="D9910" s="88" t="s">
        <v>37</v>
      </c>
      <c r="E9910">
        <v>0</v>
      </c>
    </row>
    <row r="9911" spans="1:5" x14ac:dyDescent="0.4">
      <c r="A9911" t="s">
        <v>1049</v>
      </c>
      <c r="B9911" t="s">
        <v>1050</v>
      </c>
      <c r="C9911">
        <f>INDEX(Categories!C:C,MATCH(D9911,Categories!D:D,0))</f>
        <v>11</v>
      </c>
      <c r="D9911" s="88" t="s">
        <v>601</v>
      </c>
      <c r="E9911">
        <v>0</v>
      </c>
    </row>
    <row r="9912" spans="1:5" x14ac:dyDescent="0.4">
      <c r="A9912" t="s">
        <v>1049</v>
      </c>
      <c r="B9912" t="s">
        <v>1050</v>
      </c>
      <c r="C9912">
        <f>INDEX(Categories!C:C,MATCH(D9912,Categories!D:D,0))</f>
        <v>12</v>
      </c>
      <c r="D9912" s="88" t="s">
        <v>602</v>
      </c>
      <c r="E9912">
        <v>0</v>
      </c>
    </row>
    <row r="9913" spans="1:5" x14ac:dyDescent="0.4">
      <c r="A9913" t="s">
        <v>1049</v>
      </c>
      <c r="B9913" t="s">
        <v>1050</v>
      </c>
      <c r="C9913">
        <f>INDEX(Categories!C:C,MATCH(D9913,Categories!D:D,0))</f>
        <v>13</v>
      </c>
      <c r="D9913" s="88" t="s">
        <v>604</v>
      </c>
      <c r="E9913">
        <v>238572</v>
      </c>
    </row>
    <row r="9914" spans="1:5" x14ac:dyDescent="0.4">
      <c r="A9914" t="s">
        <v>1049</v>
      </c>
      <c r="B9914" t="s">
        <v>1050</v>
      </c>
      <c r="C9914">
        <f>INDEX(Categories!C:C,MATCH(D9914,Categories!D:D,0))</f>
        <v>14</v>
      </c>
      <c r="D9914" s="88" t="s">
        <v>41</v>
      </c>
      <c r="E9914">
        <v>0</v>
      </c>
    </row>
    <row r="9915" spans="1:5" x14ac:dyDescent="0.4">
      <c r="A9915" t="s">
        <v>1049</v>
      </c>
      <c r="B9915" t="s">
        <v>1050</v>
      </c>
      <c r="C9915">
        <f>INDEX(Categories!C:C,MATCH(D9915,Categories!D:D,0))</f>
        <v>19</v>
      </c>
      <c r="D9915" s="88" t="s">
        <v>48</v>
      </c>
      <c r="E9915">
        <v>0</v>
      </c>
    </row>
    <row r="9916" spans="1:5" x14ac:dyDescent="0.4">
      <c r="A9916" t="s">
        <v>1049</v>
      </c>
      <c r="B9916" t="s">
        <v>1050</v>
      </c>
      <c r="C9916">
        <f>INDEX(Categories!C:C,MATCH(D9916,Categories!D:D,0))</f>
        <v>26</v>
      </c>
      <c r="D9916" s="88" t="s">
        <v>57</v>
      </c>
      <c r="E9916">
        <v>0</v>
      </c>
    </row>
    <row r="9917" spans="1:5" x14ac:dyDescent="0.4">
      <c r="A9917" t="s">
        <v>1049</v>
      </c>
      <c r="B9917" t="s">
        <v>1050</v>
      </c>
      <c r="C9917">
        <f>INDEX(Categories!C:C,MATCH(D9917,Categories!D:D,0))</f>
        <v>27</v>
      </c>
      <c r="D9917" s="88" t="s">
        <v>58</v>
      </c>
      <c r="E9917">
        <v>0</v>
      </c>
    </row>
    <row r="9918" spans="1:5" x14ac:dyDescent="0.4">
      <c r="A9918" t="s">
        <v>1049</v>
      </c>
      <c r="B9918" t="s">
        <v>1050</v>
      </c>
      <c r="C9918">
        <f>INDEX(Categories!C:C,MATCH(D9918,Categories!D:D,0))</f>
        <v>28</v>
      </c>
      <c r="D9918" s="88" t="s">
        <v>59</v>
      </c>
      <c r="E9918">
        <v>0</v>
      </c>
    </row>
    <row r="9919" spans="1:5" x14ac:dyDescent="0.4">
      <c r="A9919" t="s">
        <v>1049</v>
      </c>
      <c r="B9919" t="s">
        <v>1050</v>
      </c>
      <c r="C9919">
        <f>INDEX(Categories!C:C,MATCH(D9919,Categories!D:D,0))</f>
        <v>29</v>
      </c>
      <c r="D9919" s="88" t="s">
        <v>92</v>
      </c>
      <c r="E9919">
        <v>0</v>
      </c>
    </row>
    <row r="9920" spans="1:5" x14ac:dyDescent="0.4">
      <c r="A9920" t="s">
        <v>1051</v>
      </c>
      <c r="B9920" t="s">
        <v>1052</v>
      </c>
      <c r="C9920">
        <f>INDEX(Categories!C:C,MATCH(D9920,Categories!D:D,0))</f>
        <v>1</v>
      </c>
      <c r="D9920" s="88" t="s">
        <v>595</v>
      </c>
      <c r="E9920">
        <v>200000</v>
      </c>
    </row>
    <row r="9921" spans="1:5" x14ac:dyDescent="0.4">
      <c r="A9921" t="s">
        <v>1051</v>
      </c>
      <c r="B9921" t="s">
        <v>1052</v>
      </c>
      <c r="C9921">
        <f>INDEX(Categories!C:C,MATCH(D9921,Categories!D:D,0))</f>
        <v>2</v>
      </c>
      <c r="D9921" s="88" t="s">
        <v>597</v>
      </c>
      <c r="E9921">
        <v>10000</v>
      </c>
    </row>
    <row r="9922" spans="1:5" x14ac:dyDescent="0.4">
      <c r="A9922" t="s">
        <v>1051</v>
      </c>
      <c r="B9922" t="s">
        <v>1052</v>
      </c>
      <c r="C9922">
        <f>INDEX(Categories!C:C,MATCH(D9922,Categories!D:D,0))</f>
        <v>3</v>
      </c>
      <c r="D9922" s="88" t="s">
        <v>30</v>
      </c>
      <c r="E9922">
        <v>25000</v>
      </c>
    </row>
    <row r="9923" spans="1:5" x14ac:dyDescent="0.4">
      <c r="A9923" t="s">
        <v>1051</v>
      </c>
      <c r="B9923" t="s">
        <v>1052</v>
      </c>
      <c r="C9923">
        <f>INDEX(Categories!C:C,MATCH(D9923,Categories!D:D,0))</f>
        <v>4</v>
      </c>
      <c r="D9923" s="88" t="s">
        <v>31</v>
      </c>
      <c r="E9923">
        <v>10000</v>
      </c>
    </row>
    <row r="9924" spans="1:5" x14ac:dyDescent="0.4">
      <c r="A9924" t="s">
        <v>1051</v>
      </c>
      <c r="B9924" t="s">
        <v>1052</v>
      </c>
      <c r="C9924">
        <f>INDEX(Categories!C:C,MATCH(D9924,Categories!D:D,0))</f>
        <v>6</v>
      </c>
      <c r="D9924" s="88" t="s">
        <v>34</v>
      </c>
      <c r="E9924">
        <v>25000</v>
      </c>
    </row>
    <row r="9925" spans="1:5" x14ac:dyDescent="0.4">
      <c r="A9925" t="s">
        <v>1051</v>
      </c>
      <c r="B9925" t="s">
        <v>1052</v>
      </c>
      <c r="C9925">
        <f>INDEX(Categories!C:C,MATCH(D9925,Categories!D:D,0))</f>
        <v>7</v>
      </c>
      <c r="D9925" s="88" t="s">
        <v>35</v>
      </c>
      <c r="E9925">
        <v>200000</v>
      </c>
    </row>
    <row r="9926" spans="1:5" x14ac:dyDescent="0.4">
      <c r="A9926" t="s">
        <v>1051</v>
      </c>
      <c r="B9926" t="s">
        <v>1052</v>
      </c>
      <c r="C9926">
        <f>INDEX(Categories!C:C,MATCH(D9926,Categories!D:D,0))</f>
        <v>10</v>
      </c>
      <c r="D9926" s="88" t="s">
        <v>38</v>
      </c>
      <c r="E9926">
        <v>150000</v>
      </c>
    </row>
    <row r="9927" spans="1:5" x14ac:dyDescent="0.4">
      <c r="A9927" t="s">
        <v>1051</v>
      </c>
      <c r="B9927" t="s">
        <v>1052</v>
      </c>
      <c r="C9927">
        <f>INDEX(Categories!C:C,MATCH(D9927,Categories!D:D,0))</f>
        <v>15</v>
      </c>
      <c r="D9927" s="88" t="s">
        <v>42</v>
      </c>
      <c r="E9927">
        <v>50000</v>
      </c>
    </row>
    <row r="9928" spans="1:5" x14ac:dyDescent="0.4">
      <c r="A9928" t="s">
        <v>1051</v>
      </c>
      <c r="B9928" t="s">
        <v>1052</v>
      </c>
      <c r="C9928">
        <f>INDEX(Categories!C:C,MATCH(D9928,Categories!D:D,0))</f>
        <v>16</v>
      </c>
      <c r="D9928" s="88" t="s">
        <v>45</v>
      </c>
      <c r="E9928">
        <v>10000</v>
      </c>
    </row>
    <row r="9929" spans="1:5" x14ac:dyDescent="0.4">
      <c r="A9929" t="s">
        <v>1051</v>
      </c>
      <c r="B9929" t="s">
        <v>1052</v>
      </c>
      <c r="C9929">
        <f>INDEX(Categories!C:C,MATCH(D9929,Categories!D:D,0))</f>
        <v>17</v>
      </c>
      <c r="D9929" s="88" t="s">
        <v>46</v>
      </c>
      <c r="E9929">
        <v>0</v>
      </c>
    </row>
    <row r="9930" spans="1:5" x14ac:dyDescent="0.4">
      <c r="A9930" t="s">
        <v>1051</v>
      </c>
      <c r="B9930" t="s">
        <v>1052</v>
      </c>
      <c r="C9930">
        <f>INDEX(Categories!C:C,MATCH(D9930,Categories!D:D,0))</f>
        <v>18</v>
      </c>
      <c r="D9930" s="88" t="s">
        <v>47</v>
      </c>
      <c r="E9930">
        <v>25000</v>
      </c>
    </row>
    <row r="9931" spans="1:5" x14ac:dyDescent="0.4">
      <c r="A9931" t="s">
        <v>1051</v>
      </c>
      <c r="B9931" t="s">
        <v>1052</v>
      </c>
      <c r="C9931">
        <f>INDEX(Categories!C:C,MATCH(D9931,Categories!D:D,0))</f>
        <v>20</v>
      </c>
      <c r="D9931" s="88" t="s">
        <v>49</v>
      </c>
      <c r="E9931">
        <v>38248</v>
      </c>
    </row>
    <row r="9932" spans="1:5" x14ac:dyDescent="0.4">
      <c r="A9932" t="s">
        <v>1051</v>
      </c>
      <c r="B9932" t="s">
        <v>1052</v>
      </c>
      <c r="C9932">
        <f>INDEX(Categories!C:C,MATCH(D9932,Categories!D:D,0))</f>
        <v>21</v>
      </c>
      <c r="D9932" s="88" t="s">
        <v>50</v>
      </c>
      <c r="E9932">
        <v>10000</v>
      </c>
    </row>
    <row r="9933" spans="1:5" x14ac:dyDescent="0.4">
      <c r="A9933" t="s">
        <v>1051</v>
      </c>
      <c r="B9933" t="s">
        <v>1052</v>
      </c>
      <c r="C9933">
        <f>INDEX(Categories!C:C,MATCH(D9933,Categories!D:D,0))</f>
        <v>22</v>
      </c>
      <c r="D9933" s="88" t="s">
        <v>51</v>
      </c>
      <c r="E9933">
        <v>10000</v>
      </c>
    </row>
    <row r="9934" spans="1:5" x14ac:dyDescent="0.4">
      <c r="A9934" t="s">
        <v>1051</v>
      </c>
      <c r="B9934" t="s">
        <v>1052</v>
      </c>
      <c r="C9934">
        <f>INDEX(Categories!C:C,MATCH(D9934,Categories!D:D,0))</f>
        <v>23</v>
      </c>
      <c r="D9934" s="88" t="s">
        <v>52</v>
      </c>
      <c r="E9934">
        <v>50000</v>
      </c>
    </row>
    <row r="9935" spans="1:5" x14ac:dyDescent="0.4">
      <c r="A9935" t="s">
        <v>1051</v>
      </c>
      <c r="B9935" t="s">
        <v>1052</v>
      </c>
      <c r="C9935">
        <f>INDEX(Categories!C:C,MATCH(D9935,Categories!D:D,0))</f>
        <v>24</v>
      </c>
      <c r="D9935" s="88" t="s">
        <v>53</v>
      </c>
      <c r="E9935">
        <v>50000</v>
      </c>
    </row>
    <row r="9936" spans="1:5" x14ac:dyDescent="0.4">
      <c r="A9936" t="s">
        <v>1051</v>
      </c>
      <c r="B9936" t="s">
        <v>1052</v>
      </c>
      <c r="C9936">
        <f>INDEX(Categories!C:C,MATCH(D9936,Categories!D:D,0))</f>
        <v>25</v>
      </c>
      <c r="D9936" s="88" t="s">
        <v>56</v>
      </c>
      <c r="E9936">
        <v>100000</v>
      </c>
    </row>
    <row r="9937" spans="1:5" x14ac:dyDescent="0.4">
      <c r="A9937" t="s">
        <v>1051</v>
      </c>
      <c r="B9937" t="s">
        <v>1052</v>
      </c>
      <c r="C9937">
        <f>INDEX(Categories!C:C,MATCH(D9937,Categories!D:D,0))</f>
        <v>5</v>
      </c>
      <c r="D9937" s="88" t="s">
        <v>32</v>
      </c>
      <c r="E9937">
        <v>200000</v>
      </c>
    </row>
    <row r="9938" spans="1:5" x14ac:dyDescent="0.4">
      <c r="A9938" t="s">
        <v>1051</v>
      </c>
      <c r="B9938" t="s">
        <v>1052</v>
      </c>
      <c r="C9938">
        <f>INDEX(Categories!C:C,MATCH(D9938,Categories!D:D,0))</f>
        <v>8</v>
      </c>
      <c r="D9938" s="88" t="s">
        <v>36</v>
      </c>
      <c r="E9938">
        <v>10000</v>
      </c>
    </row>
    <row r="9939" spans="1:5" x14ac:dyDescent="0.4">
      <c r="A9939" t="s">
        <v>1051</v>
      </c>
      <c r="B9939" t="s">
        <v>1052</v>
      </c>
      <c r="C9939">
        <f>INDEX(Categories!C:C,MATCH(D9939,Categories!D:D,0))</f>
        <v>9</v>
      </c>
      <c r="D9939" s="88" t="s">
        <v>37</v>
      </c>
      <c r="E9939">
        <v>10000</v>
      </c>
    </row>
    <row r="9940" spans="1:5" x14ac:dyDescent="0.4">
      <c r="A9940" t="s">
        <v>1051</v>
      </c>
      <c r="B9940" t="s">
        <v>1052</v>
      </c>
      <c r="C9940">
        <f>INDEX(Categories!C:C,MATCH(D9940,Categories!D:D,0))</f>
        <v>11</v>
      </c>
      <c r="D9940" s="88" t="s">
        <v>601</v>
      </c>
      <c r="E9940">
        <v>125000</v>
      </c>
    </row>
    <row r="9941" spans="1:5" x14ac:dyDescent="0.4">
      <c r="A9941" t="s">
        <v>1051</v>
      </c>
      <c r="B9941" t="s">
        <v>1052</v>
      </c>
      <c r="C9941">
        <f>INDEX(Categories!C:C,MATCH(D9941,Categories!D:D,0))</f>
        <v>12</v>
      </c>
      <c r="D9941" s="88" t="s">
        <v>602</v>
      </c>
      <c r="E9941">
        <v>121186</v>
      </c>
    </row>
    <row r="9942" spans="1:5" x14ac:dyDescent="0.4">
      <c r="A9942" t="s">
        <v>1051</v>
      </c>
      <c r="B9942" t="s">
        <v>1052</v>
      </c>
      <c r="C9942">
        <f>INDEX(Categories!C:C,MATCH(D9942,Categories!D:D,0))</f>
        <v>13</v>
      </c>
      <c r="D9942" s="88" t="s">
        <v>604</v>
      </c>
      <c r="E9942">
        <v>150000</v>
      </c>
    </row>
    <row r="9943" spans="1:5" x14ac:dyDescent="0.4">
      <c r="A9943" t="s">
        <v>1051</v>
      </c>
      <c r="B9943" t="s">
        <v>1052</v>
      </c>
      <c r="C9943">
        <f>INDEX(Categories!C:C,MATCH(D9943,Categories!D:D,0))</f>
        <v>14</v>
      </c>
      <c r="D9943" s="88" t="s">
        <v>41</v>
      </c>
      <c r="E9943">
        <v>0</v>
      </c>
    </row>
    <row r="9944" spans="1:5" x14ac:dyDescent="0.4">
      <c r="A9944" t="s">
        <v>1051</v>
      </c>
      <c r="B9944" t="s">
        <v>1052</v>
      </c>
      <c r="C9944">
        <f>INDEX(Categories!C:C,MATCH(D9944,Categories!D:D,0))</f>
        <v>19</v>
      </c>
      <c r="D9944" s="88" t="s">
        <v>48</v>
      </c>
      <c r="E9944">
        <v>75000</v>
      </c>
    </row>
    <row r="9945" spans="1:5" x14ac:dyDescent="0.4">
      <c r="A9945" t="s">
        <v>1051</v>
      </c>
      <c r="B9945" t="s">
        <v>1052</v>
      </c>
      <c r="C9945">
        <f>INDEX(Categories!C:C,MATCH(D9945,Categories!D:D,0))</f>
        <v>26</v>
      </c>
      <c r="D9945" s="88" t="s">
        <v>57</v>
      </c>
      <c r="E9945">
        <v>25000</v>
      </c>
    </row>
    <row r="9946" spans="1:5" x14ac:dyDescent="0.4">
      <c r="A9946" t="s">
        <v>1051</v>
      </c>
      <c r="B9946" t="s">
        <v>1052</v>
      </c>
      <c r="C9946">
        <f>INDEX(Categories!C:C,MATCH(D9946,Categories!D:D,0))</f>
        <v>27</v>
      </c>
      <c r="D9946" s="88" t="s">
        <v>58</v>
      </c>
      <c r="E9946">
        <v>0</v>
      </c>
    </row>
    <row r="9947" spans="1:5" x14ac:dyDescent="0.4">
      <c r="A9947" t="s">
        <v>1051</v>
      </c>
      <c r="B9947" t="s">
        <v>1052</v>
      </c>
      <c r="C9947">
        <f>INDEX(Categories!C:C,MATCH(D9947,Categories!D:D,0))</f>
        <v>28</v>
      </c>
      <c r="D9947" s="88" t="s">
        <v>59</v>
      </c>
      <c r="E9947">
        <v>5000</v>
      </c>
    </row>
    <row r="9948" spans="1:5" x14ac:dyDescent="0.4">
      <c r="A9948" t="s">
        <v>1051</v>
      </c>
      <c r="B9948" t="s">
        <v>1052</v>
      </c>
      <c r="C9948">
        <f>INDEX(Categories!C:C,MATCH(D9948,Categories!D:D,0))</f>
        <v>29</v>
      </c>
      <c r="D9948" s="88" t="s">
        <v>92</v>
      </c>
      <c r="E9948">
        <v>0</v>
      </c>
    </row>
    <row r="9949" spans="1:5" x14ac:dyDescent="0.4">
      <c r="A9949" t="s">
        <v>1053</v>
      </c>
      <c r="B9949" t="s">
        <v>1054</v>
      </c>
      <c r="C9949">
        <f>INDEX(Categories!C:C,MATCH(D9949,Categories!D:D,0))</f>
        <v>1</v>
      </c>
      <c r="D9949" s="88" t="s">
        <v>595</v>
      </c>
      <c r="E9949">
        <v>0</v>
      </c>
    </row>
    <row r="9950" spans="1:5" x14ac:dyDescent="0.4">
      <c r="A9950" t="s">
        <v>1053</v>
      </c>
      <c r="B9950" t="s">
        <v>1054</v>
      </c>
      <c r="C9950">
        <f>INDEX(Categories!C:C,MATCH(D9950,Categories!D:D,0))</f>
        <v>2</v>
      </c>
      <c r="D9950" s="88" t="s">
        <v>597</v>
      </c>
      <c r="E9950">
        <v>0</v>
      </c>
    </row>
    <row r="9951" spans="1:5" x14ac:dyDescent="0.4">
      <c r="A9951" t="s">
        <v>1053</v>
      </c>
      <c r="B9951" t="s">
        <v>1054</v>
      </c>
      <c r="C9951">
        <f>INDEX(Categories!C:C,MATCH(D9951,Categories!D:D,0))</f>
        <v>3</v>
      </c>
      <c r="D9951" s="88" t="s">
        <v>30</v>
      </c>
      <c r="E9951">
        <v>0</v>
      </c>
    </row>
    <row r="9952" spans="1:5" x14ac:dyDescent="0.4">
      <c r="A9952" t="s">
        <v>1053</v>
      </c>
      <c r="B9952" t="s">
        <v>1054</v>
      </c>
      <c r="C9952">
        <f>INDEX(Categories!C:C,MATCH(D9952,Categories!D:D,0))</f>
        <v>4</v>
      </c>
      <c r="D9952" s="88" t="s">
        <v>31</v>
      </c>
      <c r="E9952">
        <v>0</v>
      </c>
    </row>
    <row r="9953" spans="1:5" x14ac:dyDescent="0.4">
      <c r="A9953" t="s">
        <v>1053</v>
      </c>
      <c r="B9953" t="s">
        <v>1054</v>
      </c>
      <c r="C9953">
        <f>INDEX(Categories!C:C,MATCH(D9953,Categories!D:D,0))</f>
        <v>6</v>
      </c>
      <c r="D9953" s="88" t="s">
        <v>34</v>
      </c>
      <c r="E9953">
        <v>0</v>
      </c>
    </row>
    <row r="9954" spans="1:5" x14ac:dyDescent="0.4">
      <c r="A9954" t="s">
        <v>1053</v>
      </c>
      <c r="B9954" t="s">
        <v>1054</v>
      </c>
      <c r="C9954">
        <f>INDEX(Categories!C:C,MATCH(D9954,Categories!D:D,0))</f>
        <v>7</v>
      </c>
      <c r="D9954" s="88" t="s">
        <v>35</v>
      </c>
      <c r="E9954">
        <v>0</v>
      </c>
    </row>
    <row r="9955" spans="1:5" x14ac:dyDescent="0.4">
      <c r="A9955" t="s">
        <v>1053</v>
      </c>
      <c r="B9955" t="s">
        <v>1054</v>
      </c>
      <c r="C9955">
        <f>INDEX(Categories!C:C,MATCH(D9955,Categories!D:D,0))</f>
        <v>10</v>
      </c>
      <c r="D9955" s="88" t="s">
        <v>38</v>
      </c>
      <c r="E9955">
        <v>0</v>
      </c>
    </row>
    <row r="9956" spans="1:5" x14ac:dyDescent="0.4">
      <c r="A9956" t="s">
        <v>1053</v>
      </c>
      <c r="B9956" t="s">
        <v>1054</v>
      </c>
      <c r="C9956">
        <f>INDEX(Categories!C:C,MATCH(D9956,Categories!D:D,0))</f>
        <v>15</v>
      </c>
      <c r="D9956" s="88" t="s">
        <v>42</v>
      </c>
      <c r="E9956">
        <v>0</v>
      </c>
    </row>
    <row r="9957" spans="1:5" x14ac:dyDescent="0.4">
      <c r="A9957" t="s">
        <v>1053</v>
      </c>
      <c r="B9957" t="s">
        <v>1054</v>
      </c>
      <c r="C9957">
        <f>INDEX(Categories!C:C,MATCH(D9957,Categories!D:D,0))</f>
        <v>16</v>
      </c>
      <c r="D9957" s="88" t="s">
        <v>45</v>
      </c>
      <c r="E9957">
        <v>0</v>
      </c>
    </row>
    <row r="9958" spans="1:5" x14ac:dyDescent="0.4">
      <c r="A9958" t="s">
        <v>1053</v>
      </c>
      <c r="B9958" t="s">
        <v>1054</v>
      </c>
      <c r="C9958">
        <f>INDEX(Categories!C:C,MATCH(D9958,Categories!D:D,0))</f>
        <v>17</v>
      </c>
      <c r="D9958" s="88" t="s">
        <v>46</v>
      </c>
      <c r="E9958">
        <v>0</v>
      </c>
    </row>
    <row r="9959" spans="1:5" x14ac:dyDescent="0.4">
      <c r="A9959" t="s">
        <v>1053</v>
      </c>
      <c r="B9959" t="s">
        <v>1054</v>
      </c>
      <c r="C9959">
        <f>INDEX(Categories!C:C,MATCH(D9959,Categories!D:D,0))</f>
        <v>18</v>
      </c>
      <c r="D9959" s="88" t="s">
        <v>47</v>
      </c>
      <c r="E9959">
        <v>0</v>
      </c>
    </row>
    <row r="9960" spans="1:5" x14ac:dyDescent="0.4">
      <c r="A9960" t="s">
        <v>1053</v>
      </c>
      <c r="B9960" t="s">
        <v>1054</v>
      </c>
      <c r="C9960">
        <f>INDEX(Categories!C:C,MATCH(D9960,Categories!D:D,0))</f>
        <v>20</v>
      </c>
      <c r="D9960" s="88" t="s">
        <v>49</v>
      </c>
      <c r="E9960">
        <v>0</v>
      </c>
    </row>
    <row r="9961" spans="1:5" x14ac:dyDescent="0.4">
      <c r="A9961" t="s">
        <v>1053</v>
      </c>
      <c r="B9961" t="s">
        <v>1054</v>
      </c>
      <c r="C9961">
        <f>INDEX(Categories!C:C,MATCH(D9961,Categories!D:D,0))</f>
        <v>21</v>
      </c>
      <c r="D9961" s="88" t="s">
        <v>50</v>
      </c>
      <c r="E9961">
        <v>0</v>
      </c>
    </row>
    <row r="9962" spans="1:5" x14ac:dyDescent="0.4">
      <c r="A9962" t="s">
        <v>1053</v>
      </c>
      <c r="B9962" t="s">
        <v>1054</v>
      </c>
      <c r="C9962">
        <f>INDEX(Categories!C:C,MATCH(D9962,Categories!D:D,0))</f>
        <v>22</v>
      </c>
      <c r="D9962" s="88" t="s">
        <v>51</v>
      </c>
      <c r="E9962">
        <v>0</v>
      </c>
    </row>
    <row r="9963" spans="1:5" x14ac:dyDescent="0.4">
      <c r="A9963" t="s">
        <v>1053</v>
      </c>
      <c r="B9963" t="s">
        <v>1054</v>
      </c>
      <c r="C9963">
        <f>INDEX(Categories!C:C,MATCH(D9963,Categories!D:D,0))</f>
        <v>23</v>
      </c>
      <c r="D9963" s="88" t="s">
        <v>52</v>
      </c>
      <c r="E9963">
        <v>0</v>
      </c>
    </row>
    <row r="9964" spans="1:5" x14ac:dyDescent="0.4">
      <c r="A9964" t="s">
        <v>1053</v>
      </c>
      <c r="B9964" t="s">
        <v>1054</v>
      </c>
      <c r="C9964">
        <f>INDEX(Categories!C:C,MATCH(D9964,Categories!D:D,0))</f>
        <v>24</v>
      </c>
      <c r="D9964" s="88" t="s">
        <v>53</v>
      </c>
      <c r="E9964">
        <v>0</v>
      </c>
    </row>
    <row r="9965" spans="1:5" x14ac:dyDescent="0.4">
      <c r="A9965" t="s">
        <v>1053</v>
      </c>
      <c r="B9965" t="s">
        <v>1054</v>
      </c>
      <c r="C9965">
        <f>INDEX(Categories!C:C,MATCH(D9965,Categories!D:D,0))</f>
        <v>25</v>
      </c>
      <c r="D9965" s="88" t="s">
        <v>56</v>
      </c>
      <c r="E9965">
        <v>0</v>
      </c>
    </row>
    <row r="9966" spans="1:5" x14ac:dyDescent="0.4">
      <c r="A9966" t="s">
        <v>1053</v>
      </c>
      <c r="B9966" t="s">
        <v>1054</v>
      </c>
      <c r="C9966">
        <f>INDEX(Categories!C:C,MATCH(D9966,Categories!D:D,0))</f>
        <v>5</v>
      </c>
      <c r="D9966" s="88" t="s">
        <v>32</v>
      </c>
      <c r="E9966">
        <v>0</v>
      </c>
    </row>
    <row r="9967" spans="1:5" x14ac:dyDescent="0.4">
      <c r="A9967" t="s">
        <v>1053</v>
      </c>
      <c r="B9967" t="s">
        <v>1054</v>
      </c>
      <c r="C9967">
        <f>INDEX(Categories!C:C,MATCH(D9967,Categories!D:D,0))</f>
        <v>8</v>
      </c>
      <c r="D9967" s="88" t="s">
        <v>36</v>
      </c>
      <c r="E9967">
        <v>0</v>
      </c>
    </row>
    <row r="9968" spans="1:5" x14ac:dyDescent="0.4">
      <c r="A9968" t="s">
        <v>1053</v>
      </c>
      <c r="B9968" t="s">
        <v>1054</v>
      </c>
      <c r="C9968">
        <f>INDEX(Categories!C:C,MATCH(D9968,Categories!D:D,0))</f>
        <v>9</v>
      </c>
      <c r="D9968" s="88" t="s">
        <v>37</v>
      </c>
      <c r="E9968">
        <v>0</v>
      </c>
    </row>
    <row r="9969" spans="1:5" x14ac:dyDescent="0.4">
      <c r="A9969" t="s">
        <v>1053</v>
      </c>
      <c r="B9969" t="s">
        <v>1054</v>
      </c>
      <c r="C9969">
        <f>INDEX(Categories!C:C,MATCH(D9969,Categories!D:D,0))</f>
        <v>11</v>
      </c>
      <c r="D9969" s="88" t="s">
        <v>601</v>
      </c>
      <c r="E9969">
        <v>0</v>
      </c>
    </row>
    <row r="9970" spans="1:5" x14ac:dyDescent="0.4">
      <c r="A9970" t="s">
        <v>1053</v>
      </c>
      <c r="B9970" t="s">
        <v>1054</v>
      </c>
      <c r="C9970">
        <f>INDEX(Categories!C:C,MATCH(D9970,Categories!D:D,0))</f>
        <v>12</v>
      </c>
      <c r="D9970" s="88" t="s">
        <v>602</v>
      </c>
      <c r="E9970">
        <v>0</v>
      </c>
    </row>
    <row r="9971" spans="1:5" x14ac:dyDescent="0.4">
      <c r="A9971" t="s">
        <v>1053</v>
      </c>
      <c r="B9971" t="s">
        <v>1054</v>
      </c>
      <c r="C9971">
        <f>INDEX(Categories!C:C,MATCH(D9971,Categories!D:D,0))</f>
        <v>13</v>
      </c>
      <c r="D9971" s="88" t="s">
        <v>604</v>
      </c>
      <c r="E9971">
        <v>0</v>
      </c>
    </row>
    <row r="9972" spans="1:5" x14ac:dyDescent="0.4">
      <c r="A9972" t="s">
        <v>1053</v>
      </c>
      <c r="B9972" t="s">
        <v>1054</v>
      </c>
      <c r="C9972">
        <f>INDEX(Categories!C:C,MATCH(D9972,Categories!D:D,0))</f>
        <v>14</v>
      </c>
      <c r="D9972" s="88" t="s">
        <v>41</v>
      </c>
      <c r="E9972">
        <v>0</v>
      </c>
    </row>
    <row r="9973" spans="1:5" x14ac:dyDescent="0.4">
      <c r="A9973" t="s">
        <v>1053</v>
      </c>
      <c r="B9973" t="s">
        <v>1054</v>
      </c>
      <c r="C9973">
        <f>INDEX(Categories!C:C,MATCH(D9973,Categories!D:D,0))</f>
        <v>19</v>
      </c>
      <c r="D9973" s="88" t="s">
        <v>48</v>
      </c>
      <c r="E9973">
        <v>0</v>
      </c>
    </row>
    <row r="9974" spans="1:5" x14ac:dyDescent="0.4">
      <c r="A9974" t="s">
        <v>1053</v>
      </c>
      <c r="B9974" t="s">
        <v>1054</v>
      </c>
      <c r="C9974">
        <f>INDEX(Categories!C:C,MATCH(D9974,Categories!D:D,0))</f>
        <v>26</v>
      </c>
      <c r="D9974" s="88" t="s">
        <v>57</v>
      </c>
      <c r="E9974">
        <v>0</v>
      </c>
    </row>
    <row r="9975" spans="1:5" x14ac:dyDescent="0.4">
      <c r="A9975" t="s">
        <v>1053</v>
      </c>
      <c r="B9975" t="s">
        <v>1054</v>
      </c>
      <c r="C9975">
        <f>INDEX(Categories!C:C,MATCH(D9975,Categories!D:D,0))</f>
        <v>27</v>
      </c>
      <c r="D9975" s="88" t="s">
        <v>58</v>
      </c>
      <c r="E9975">
        <v>0</v>
      </c>
    </row>
    <row r="9976" spans="1:5" x14ac:dyDescent="0.4">
      <c r="A9976" t="s">
        <v>1053</v>
      </c>
      <c r="B9976" t="s">
        <v>1054</v>
      </c>
      <c r="C9976">
        <f>INDEX(Categories!C:C,MATCH(D9976,Categories!D:D,0))</f>
        <v>28</v>
      </c>
      <c r="D9976" s="88" t="s">
        <v>59</v>
      </c>
      <c r="E9976">
        <v>0</v>
      </c>
    </row>
    <row r="9977" spans="1:5" x14ac:dyDescent="0.4">
      <c r="A9977" t="s">
        <v>1053</v>
      </c>
      <c r="B9977" t="s">
        <v>1054</v>
      </c>
      <c r="C9977">
        <f>INDEX(Categories!C:C,MATCH(D9977,Categories!D:D,0))</f>
        <v>29</v>
      </c>
      <c r="D9977" s="88" t="s">
        <v>92</v>
      </c>
      <c r="E9977">
        <v>0</v>
      </c>
    </row>
    <row r="9978" spans="1:5" x14ac:dyDescent="0.4">
      <c r="A9978" t="s">
        <v>1055</v>
      </c>
      <c r="B9978" t="s">
        <v>1056</v>
      </c>
      <c r="C9978">
        <f>INDEX(Categories!C:C,MATCH(D9978,Categories!D:D,0))</f>
        <v>1</v>
      </c>
      <c r="D9978" s="88" t="s">
        <v>595</v>
      </c>
      <c r="E9978">
        <v>0</v>
      </c>
    </row>
    <row r="9979" spans="1:5" x14ac:dyDescent="0.4">
      <c r="A9979" t="s">
        <v>1055</v>
      </c>
      <c r="B9979" t="s">
        <v>1056</v>
      </c>
      <c r="C9979">
        <f>INDEX(Categories!C:C,MATCH(D9979,Categories!D:D,0))</f>
        <v>2</v>
      </c>
      <c r="D9979" s="88" t="s">
        <v>597</v>
      </c>
      <c r="E9979">
        <v>0</v>
      </c>
    </row>
    <row r="9980" spans="1:5" x14ac:dyDescent="0.4">
      <c r="A9980" t="s">
        <v>1055</v>
      </c>
      <c r="B9980" t="s">
        <v>1056</v>
      </c>
      <c r="C9980">
        <f>INDEX(Categories!C:C,MATCH(D9980,Categories!D:D,0))</f>
        <v>3</v>
      </c>
      <c r="D9980" s="88" t="s">
        <v>30</v>
      </c>
      <c r="E9980">
        <v>0</v>
      </c>
    </row>
    <row r="9981" spans="1:5" x14ac:dyDescent="0.4">
      <c r="A9981" t="s">
        <v>1055</v>
      </c>
      <c r="B9981" t="s">
        <v>1056</v>
      </c>
      <c r="C9981">
        <f>INDEX(Categories!C:C,MATCH(D9981,Categories!D:D,0))</f>
        <v>4</v>
      </c>
      <c r="D9981" s="88" t="s">
        <v>31</v>
      </c>
      <c r="E9981">
        <v>0</v>
      </c>
    </row>
    <row r="9982" spans="1:5" x14ac:dyDescent="0.4">
      <c r="A9982" t="s">
        <v>1055</v>
      </c>
      <c r="B9982" t="s">
        <v>1056</v>
      </c>
      <c r="C9982">
        <f>INDEX(Categories!C:C,MATCH(D9982,Categories!D:D,0))</f>
        <v>6</v>
      </c>
      <c r="D9982" s="88" t="s">
        <v>34</v>
      </c>
      <c r="E9982">
        <v>0</v>
      </c>
    </row>
    <row r="9983" spans="1:5" x14ac:dyDescent="0.4">
      <c r="A9983" t="s">
        <v>1055</v>
      </c>
      <c r="B9983" t="s">
        <v>1056</v>
      </c>
      <c r="C9983">
        <f>INDEX(Categories!C:C,MATCH(D9983,Categories!D:D,0))</f>
        <v>7</v>
      </c>
      <c r="D9983" s="88" t="s">
        <v>35</v>
      </c>
      <c r="E9983">
        <v>0</v>
      </c>
    </row>
    <row r="9984" spans="1:5" x14ac:dyDescent="0.4">
      <c r="A9984" t="s">
        <v>1055</v>
      </c>
      <c r="B9984" t="s">
        <v>1056</v>
      </c>
      <c r="C9984">
        <f>INDEX(Categories!C:C,MATCH(D9984,Categories!D:D,0))</f>
        <v>10</v>
      </c>
      <c r="D9984" s="88" t="s">
        <v>38</v>
      </c>
      <c r="E9984">
        <v>0</v>
      </c>
    </row>
    <row r="9985" spans="1:5" x14ac:dyDescent="0.4">
      <c r="A9985" t="s">
        <v>1055</v>
      </c>
      <c r="B9985" t="s">
        <v>1056</v>
      </c>
      <c r="C9985">
        <f>INDEX(Categories!C:C,MATCH(D9985,Categories!D:D,0))</f>
        <v>15</v>
      </c>
      <c r="D9985" s="88" t="s">
        <v>42</v>
      </c>
      <c r="E9985">
        <v>0</v>
      </c>
    </row>
    <row r="9986" spans="1:5" x14ac:dyDescent="0.4">
      <c r="A9986" t="s">
        <v>1055</v>
      </c>
      <c r="B9986" t="s">
        <v>1056</v>
      </c>
      <c r="C9986">
        <f>INDEX(Categories!C:C,MATCH(D9986,Categories!D:D,0))</f>
        <v>16</v>
      </c>
      <c r="D9986" s="88" t="s">
        <v>45</v>
      </c>
      <c r="E9986">
        <v>0</v>
      </c>
    </row>
    <row r="9987" spans="1:5" x14ac:dyDescent="0.4">
      <c r="A9987" t="s">
        <v>1055</v>
      </c>
      <c r="B9987" t="s">
        <v>1056</v>
      </c>
      <c r="C9987">
        <f>INDEX(Categories!C:C,MATCH(D9987,Categories!D:D,0))</f>
        <v>17</v>
      </c>
      <c r="D9987" s="88" t="s">
        <v>46</v>
      </c>
      <c r="E9987">
        <v>0</v>
      </c>
    </row>
    <row r="9988" spans="1:5" x14ac:dyDescent="0.4">
      <c r="A9988" t="s">
        <v>1055</v>
      </c>
      <c r="B9988" t="s">
        <v>1056</v>
      </c>
      <c r="C9988">
        <f>INDEX(Categories!C:C,MATCH(D9988,Categories!D:D,0))</f>
        <v>18</v>
      </c>
      <c r="D9988" s="88" t="s">
        <v>47</v>
      </c>
      <c r="E9988">
        <v>0</v>
      </c>
    </row>
    <row r="9989" spans="1:5" x14ac:dyDescent="0.4">
      <c r="A9989" t="s">
        <v>1055</v>
      </c>
      <c r="B9989" t="s">
        <v>1056</v>
      </c>
      <c r="C9989">
        <f>INDEX(Categories!C:C,MATCH(D9989,Categories!D:D,0))</f>
        <v>20</v>
      </c>
      <c r="D9989" s="88" t="s">
        <v>49</v>
      </c>
      <c r="E9989">
        <v>0</v>
      </c>
    </row>
    <row r="9990" spans="1:5" x14ac:dyDescent="0.4">
      <c r="A9990" t="s">
        <v>1055</v>
      </c>
      <c r="B9990" t="s">
        <v>1056</v>
      </c>
      <c r="C9990">
        <f>INDEX(Categories!C:C,MATCH(D9990,Categories!D:D,0))</f>
        <v>21</v>
      </c>
      <c r="D9990" s="88" t="s">
        <v>50</v>
      </c>
      <c r="E9990">
        <v>0</v>
      </c>
    </row>
    <row r="9991" spans="1:5" x14ac:dyDescent="0.4">
      <c r="A9991" t="s">
        <v>1055</v>
      </c>
      <c r="B9991" t="s">
        <v>1056</v>
      </c>
      <c r="C9991">
        <f>INDEX(Categories!C:C,MATCH(D9991,Categories!D:D,0))</f>
        <v>22</v>
      </c>
      <c r="D9991" s="88" t="s">
        <v>51</v>
      </c>
      <c r="E9991">
        <v>0</v>
      </c>
    </row>
    <row r="9992" spans="1:5" x14ac:dyDescent="0.4">
      <c r="A9992" t="s">
        <v>1055</v>
      </c>
      <c r="B9992" t="s">
        <v>1056</v>
      </c>
      <c r="C9992">
        <f>INDEX(Categories!C:C,MATCH(D9992,Categories!D:D,0))</f>
        <v>23</v>
      </c>
      <c r="D9992" s="88" t="s">
        <v>52</v>
      </c>
      <c r="E9992">
        <v>0</v>
      </c>
    </row>
    <row r="9993" spans="1:5" x14ac:dyDescent="0.4">
      <c r="A9993" t="s">
        <v>1055</v>
      </c>
      <c r="B9993" t="s">
        <v>1056</v>
      </c>
      <c r="C9993">
        <f>INDEX(Categories!C:C,MATCH(D9993,Categories!D:D,0))</f>
        <v>24</v>
      </c>
      <c r="D9993" s="88" t="s">
        <v>53</v>
      </c>
      <c r="E9993">
        <v>0</v>
      </c>
    </row>
    <row r="9994" spans="1:5" x14ac:dyDescent="0.4">
      <c r="A9994" t="s">
        <v>1055</v>
      </c>
      <c r="B9994" t="s">
        <v>1056</v>
      </c>
      <c r="C9994">
        <f>INDEX(Categories!C:C,MATCH(D9994,Categories!D:D,0))</f>
        <v>25</v>
      </c>
      <c r="D9994" s="88" t="s">
        <v>56</v>
      </c>
      <c r="E9994">
        <v>0</v>
      </c>
    </row>
    <row r="9995" spans="1:5" x14ac:dyDescent="0.4">
      <c r="A9995" t="s">
        <v>1055</v>
      </c>
      <c r="B9995" t="s">
        <v>1056</v>
      </c>
      <c r="C9995">
        <f>INDEX(Categories!C:C,MATCH(D9995,Categories!D:D,0))</f>
        <v>5</v>
      </c>
      <c r="D9995" s="88" t="s">
        <v>32</v>
      </c>
      <c r="E9995">
        <v>0</v>
      </c>
    </row>
    <row r="9996" spans="1:5" x14ac:dyDescent="0.4">
      <c r="A9996" t="s">
        <v>1055</v>
      </c>
      <c r="B9996" t="s">
        <v>1056</v>
      </c>
      <c r="C9996">
        <f>INDEX(Categories!C:C,MATCH(D9996,Categories!D:D,0))</f>
        <v>8</v>
      </c>
      <c r="D9996" s="88" t="s">
        <v>36</v>
      </c>
      <c r="E9996">
        <v>0</v>
      </c>
    </row>
    <row r="9997" spans="1:5" x14ac:dyDescent="0.4">
      <c r="A9997" t="s">
        <v>1055</v>
      </c>
      <c r="B9997" t="s">
        <v>1056</v>
      </c>
      <c r="C9997">
        <f>INDEX(Categories!C:C,MATCH(D9997,Categories!D:D,0))</f>
        <v>9</v>
      </c>
      <c r="D9997" s="88" t="s">
        <v>37</v>
      </c>
      <c r="E9997">
        <v>0</v>
      </c>
    </row>
    <row r="9998" spans="1:5" x14ac:dyDescent="0.4">
      <c r="A9998" t="s">
        <v>1055</v>
      </c>
      <c r="B9998" t="s">
        <v>1056</v>
      </c>
      <c r="C9998">
        <f>INDEX(Categories!C:C,MATCH(D9998,Categories!D:D,0))</f>
        <v>11</v>
      </c>
      <c r="D9998" s="88" t="s">
        <v>601</v>
      </c>
      <c r="E9998">
        <v>0</v>
      </c>
    </row>
    <row r="9999" spans="1:5" x14ac:dyDescent="0.4">
      <c r="A9999" t="s">
        <v>1055</v>
      </c>
      <c r="B9999" t="s">
        <v>1056</v>
      </c>
      <c r="C9999">
        <f>INDEX(Categories!C:C,MATCH(D9999,Categories!D:D,0))</f>
        <v>12</v>
      </c>
      <c r="D9999" s="88" t="s">
        <v>602</v>
      </c>
      <c r="E9999">
        <v>0</v>
      </c>
    </row>
    <row r="10000" spans="1:5" x14ac:dyDescent="0.4">
      <c r="A10000" t="s">
        <v>1055</v>
      </c>
      <c r="B10000" t="s">
        <v>1056</v>
      </c>
      <c r="C10000">
        <f>INDEX(Categories!C:C,MATCH(D10000,Categories!D:D,0))</f>
        <v>13</v>
      </c>
      <c r="D10000" s="88" t="s">
        <v>604</v>
      </c>
      <c r="E10000">
        <v>0</v>
      </c>
    </row>
    <row r="10001" spans="1:5" x14ac:dyDescent="0.4">
      <c r="A10001" t="s">
        <v>1055</v>
      </c>
      <c r="B10001" t="s">
        <v>1056</v>
      </c>
      <c r="C10001">
        <f>INDEX(Categories!C:C,MATCH(D10001,Categories!D:D,0))</f>
        <v>14</v>
      </c>
      <c r="D10001" s="88" t="s">
        <v>41</v>
      </c>
      <c r="E10001">
        <v>0</v>
      </c>
    </row>
    <row r="10002" spans="1:5" x14ac:dyDescent="0.4">
      <c r="A10002" t="s">
        <v>1055</v>
      </c>
      <c r="B10002" t="s">
        <v>1056</v>
      </c>
      <c r="C10002">
        <f>INDEX(Categories!C:C,MATCH(D10002,Categories!D:D,0))</f>
        <v>19</v>
      </c>
      <c r="D10002" s="88" t="s">
        <v>48</v>
      </c>
      <c r="E10002">
        <v>0</v>
      </c>
    </row>
    <row r="10003" spans="1:5" x14ac:dyDescent="0.4">
      <c r="A10003" t="s">
        <v>1055</v>
      </c>
      <c r="B10003" t="s">
        <v>1056</v>
      </c>
      <c r="C10003">
        <f>INDEX(Categories!C:C,MATCH(D10003,Categories!D:D,0))</f>
        <v>26</v>
      </c>
      <c r="D10003" s="88" t="s">
        <v>57</v>
      </c>
      <c r="E10003">
        <v>0</v>
      </c>
    </row>
    <row r="10004" spans="1:5" x14ac:dyDescent="0.4">
      <c r="A10004" t="s">
        <v>1055</v>
      </c>
      <c r="B10004" t="s">
        <v>1056</v>
      </c>
      <c r="C10004">
        <f>INDEX(Categories!C:C,MATCH(D10004,Categories!D:D,0))</f>
        <v>27</v>
      </c>
      <c r="D10004" s="88" t="s">
        <v>58</v>
      </c>
      <c r="E10004">
        <v>0</v>
      </c>
    </row>
    <row r="10005" spans="1:5" x14ac:dyDescent="0.4">
      <c r="A10005" t="s">
        <v>1055</v>
      </c>
      <c r="B10005" t="s">
        <v>1056</v>
      </c>
      <c r="C10005">
        <f>INDEX(Categories!C:C,MATCH(D10005,Categories!D:D,0))</f>
        <v>28</v>
      </c>
      <c r="D10005" s="88" t="s">
        <v>59</v>
      </c>
      <c r="E10005">
        <v>0</v>
      </c>
    </row>
    <row r="10006" spans="1:5" x14ac:dyDescent="0.4">
      <c r="A10006" t="s">
        <v>1055</v>
      </c>
      <c r="B10006" t="s">
        <v>1056</v>
      </c>
      <c r="C10006">
        <f>INDEX(Categories!C:C,MATCH(D10006,Categories!D:D,0))</f>
        <v>29</v>
      </c>
      <c r="D10006" s="88" t="s">
        <v>92</v>
      </c>
      <c r="E10006">
        <v>0</v>
      </c>
    </row>
    <row r="10007" spans="1:5" x14ac:dyDescent="0.4">
      <c r="A10007" t="s">
        <v>563</v>
      </c>
      <c r="B10007" t="s">
        <v>562</v>
      </c>
      <c r="C10007">
        <f>INDEX(Categories!C:C,MATCH(D10007,Categories!D:D,0))</f>
        <v>1</v>
      </c>
      <c r="D10007" s="88" t="s">
        <v>595</v>
      </c>
      <c r="E10007">
        <v>100000</v>
      </c>
    </row>
    <row r="10008" spans="1:5" x14ac:dyDescent="0.4">
      <c r="A10008" t="s">
        <v>563</v>
      </c>
      <c r="B10008" t="s">
        <v>562</v>
      </c>
      <c r="C10008">
        <f>INDEX(Categories!C:C,MATCH(D10008,Categories!D:D,0))</f>
        <v>2</v>
      </c>
      <c r="D10008" s="88" t="s">
        <v>597</v>
      </c>
      <c r="E10008">
        <v>0</v>
      </c>
    </row>
    <row r="10009" spans="1:5" x14ac:dyDescent="0.4">
      <c r="A10009" t="s">
        <v>563</v>
      </c>
      <c r="B10009" t="s">
        <v>562</v>
      </c>
      <c r="C10009">
        <f>INDEX(Categories!C:C,MATCH(D10009,Categories!D:D,0))</f>
        <v>3</v>
      </c>
      <c r="D10009" s="88" t="s">
        <v>30</v>
      </c>
      <c r="E10009">
        <v>0</v>
      </c>
    </row>
    <row r="10010" spans="1:5" x14ac:dyDescent="0.4">
      <c r="A10010" t="s">
        <v>563</v>
      </c>
      <c r="B10010" t="s">
        <v>562</v>
      </c>
      <c r="C10010">
        <f>INDEX(Categories!C:C,MATCH(D10010,Categories!D:D,0))</f>
        <v>4</v>
      </c>
      <c r="D10010" s="88" t="s">
        <v>31</v>
      </c>
      <c r="E10010">
        <v>0</v>
      </c>
    </row>
    <row r="10011" spans="1:5" x14ac:dyDescent="0.4">
      <c r="A10011" t="s">
        <v>563</v>
      </c>
      <c r="B10011" t="s">
        <v>562</v>
      </c>
      <c r="C10011">
        <f>INDEX(Categories!C:C,MATCH(D10011,Categories!D:D,0))</f>
        <v>6</v>
      </c>
      <c r="D10011" s="88" t="s">
        <v>34</v>
      </c>
      <c r="E10011">
        <v>0</v>
      </c>
    </row>
    <row r="10012" spans="1:5" x14ac:dyDescent="0.4">
      <c r="A10012" t="s">
        <v>563</v>
      </c>
      <c r="B10012" t="s">
        <v>562</v>
      </c>
      <c r="C10012">
        <f>INDEX(Categories!C:C,MATCH(D10012,Categories!D:D,0))</f>
        <v>7</v>
      </c>
      <c r="D10012" s="88" t="s">
        <v>35</v>
      </c>
      <c r="E10012">
        <v>275000</v>
      </c>
    </row>
    <row r="10013" spans="1:5" x14ac:dyDescent="0.4">
      <c r="A10013" t="s">
        <v>563</v>
      </c>
      <c r="B10013" t="s">
        <v>562</v>
      </c>
      <c r="C10013">
        <f>INDEX(Categories!C:C,MATCH(D10013,Categories!D:D,0))</f>
        <v>10</v>
      </c>
      <c r="D10013" s="88" t="s">
        <v>38</v>
      </c>
      <c r="E10013">
        <v>75000</v>
      </c>
    </row>
    <row r="10014" spans="1:5" x14ac:dyDescent="0.4">
      <c r="A10014" t="s">
        <v>563</v>
      </c>
      <c r="B10014" t="s">
        <v>562</v>
      </c>
      <c r="C10014">
        <f>INDEX(Categories!C:C,MATCH(D10014,Categories!D:D,0))</f>
        <v>15</v>
      </c>
      <c r="D10014" s="88" t="s">
        <v>42</v>
      </c>
      <c r="E10014">
        <v>0</v>
      </c>
    </row>
    <row r="10015" spans="1:5" x14ac:dyDescent="0.4">
      <c r="A10015" t="s">
        <v>563</v>
      </c>
      <c r="B10015" t="s">
        <v>562</v>
      </c>
      <c r="C10015">
        <f>INDEX(Categories!C:C,MATCH(D10015,Categories!D:D,0))</f>
        <v>16</v>
      </c>
      <c r="D10015" s="88" t="s">
        <v>45</v>
      </c>
      <c r="E10015">
        <v>4000</v>
      </c>
    </row>
    <row r="10016" spans="1:5" x14ac:dyDescent="0.4">
      <c r="A10016" t="s">
        <v>563</v>
      </c>
      <c r="B10016" t="s">
        <v>562</v>
      </c>
      <c r="C10016">
        <f>INDEX(Categories!C:C,MATCH(D10016,Categories!D:D,0))</f>
        <v>17</v>
      </c>
      <c r="D10016" s="88" t="s">
        <v>46</v>
      </c>
      <c r="E10016">
        <v>0</v>
      </c>
    </row>
    <row r="10017" spans="1:5" x14ac:dyDescent="0.4">
      <c r="A10017" t="s">
        <v>563</v>
      </c>
      <c r="B10017" t="s">
        <v>562</v>
      </c>
      <c r="C10017">
        <f>INDEX(Categories!C:C,MATCH(D10017,Categories!D:D,0))</f>
        <v>18</v>
      </c>
      <c r="D10017" s="88" t="s">
        <v>47</v>
      </c>
      <c r="E10017">
        <v>15000</v>
      </c>
    </row>
    <row r="10018" spans="1:5" x14ac:dyDescent="0.4">
      <c r="A10018" t="s">
        <v>563</v>
      </c>
      <c r="B10018" t="s">
        <v>562</v>
      </c>
      <c r="C10018">
        <f>INDEX(Categories!C:C,MATCH(D10018,Categories!D:D,0))</f>
        <v>20</v>
      </c>
      <c r="D10018" s="88" t="s">
        <v>49</v>
      </c>
      <c r="E10018">
        <v>0</v>
      </c>
    </row>
    <row r="10019" spans="1:5" x14ac:dyDescent="0.4">
      <c r="A10019" t="s">
        <v>563</v>
      </c>
      <c r="B10019" t="s">
        <v>562</v>
      </c>
      <c r="C10019">
        <f>INDEX(Categories!C:C,MATCH(D10019,Categories!D:D,0))</f>
        <v>21</v>
      </c>
      <c r="D10019" s="88" t="s">
        <v>50</v>
      </c>
      <c r="E10019">
        <v>0</v>
      </c>
    </row>
    <row r="10020" spans="1:5" x14ac:dyDescent="0.4">
      <c r="A10020" t="s">
        <v>563</v>
      </c>
      <c r="B10020" t="s">
        <v>562</v>
      </c>
      <c r="C10020">
        <f>INDEX(Categories!C:C,MATCH(D10020,Categories!D:D,0))</f>
        <v>22</v>
      </c>
      <c r="D10020" s="88" t="s">
        <v>51</v>
      </c>
      <c r="E10020">
        <v>0</v>
      </c>
    </row>
    <row r="10021" spans="1:5" x14ac:dyDescent="0.4">
      <c r="A10021" t="s">
        <v>563</v>
      </c>
      <c r="B10021" t="s">
        <v>562</v>
      </c>
      <c r="C10021">
        <f>INDEX(Categories!C:C,MATCH(D10021,Categories!D:D,0))</f>
        <v>23</v>
      </c>
      <c r="D10021" s="88" t="s">
        <v>52</v>
      </c>
      <c r="E10021">
        <v>0</v>
      </c>
    </row>
    <row r="10022" spans="1:5" x14ac:dyDescent="0.4">
      <c r="A10022" t="s">
        <v>563</v>
      </c>
      <c r="B10022" t="s">
        <v>562</v>
      </c>
      <c r="C10022">
        <f>INDEX(Categories!C:C,MATCH(D10022,Categories!D:D,0))</f>
        <v>24</v>
      </c>
      <c r="D10022" s="88" t="s">
        <v>53</v>
      </c>
      <c r="E10022">
        <v>0</v>
      </c>
    </row>
    <row r="10023" spans="1:5" x14ac:dyDescent="0.4">
      <c r="A10023" t="s">
        <v>563</v>
      </c>
      <c r="B10023" t="s">
        <v>562</v>
      </c>
      <c r="C10023">
        <f>INDEX(Categories!C:C,MATCH(D10023,Categories!D:D,0))</f>
        <v>25</v>
      </c>
      <c r="D10023" s="88" t="s">
        <v>56</v>
      </c>
      <c r="E10023">
        <v>0</v>
      </c>
    </row>
    <row r="10024" spans="1:5" x14ac:dyDescent="0.4">
      <c r="A10024" t="s">
        <v>563</v>
      </c>
      <c r="B10024" t="s">
        <v>562</v>
      </c>
      <c r="C10024">
        <f>INDEX(Categories!C:C,MATCH(D10024,Categories!D:D,0))</f>
        <v>5</v>
      </c>
      <c r="D10024" s="88" t="s">
        <v>32</v>
      </c>
      <c r="E10024">
        <v>5000</v>
      </c>
    </row>
    <row r="10025" spans="1:5" x14ac:dyDescent="0.4">
      <c r="A10025" t="s">
        <v>563</v>
      </c>
      <c r="B10025" t="s">
        <v>562</v>
      </c>
      <c r="C10025">
        <f>INDEX(Categories!C:C,MATCH(D10025,Categories!D:D,0))</f>
        <v>8</v>
      </c>
      <c r="D10025" s="88" t="s">
        <v>36</v>
      </c>
      <c r="E10025">
        <v>0</v>
      </c>
    </row>
    <row r="10026" spans="1:5" x14ac:dyDescent="0.4">
      <c r="A10026" t="s">
        <v>563</v>
      </c>
      <c r="B10026" t="s">
        <v>562</v>
      </c>
      <c r="C10026">
        <f>INDEX(Categories!C:C,MATCH(D10026,Categories!D:D,0))</f>
        <v>9</v>
      </c>
      <c r="D10026" s="88" t="s">
        <v>37</v>
      </c>
      <c r="E10026">
        <v>2000</v>
      </c>
    </row>
    <row r="10027" spans="1:5" x14ac:dyDescent="0.4">
      <c r="A10027" t="s">
        <v>563</v>
      </c>
      <c r="B10027" t="s">
        <v>562</v>
      </c>
      <c r="C10027">
        <f>INDEX(Categories!C:C,MATCH(D10027,Categories!D:D,0))</f>
        <v>11</v>
      </c>
      <c r="D10027" s="88" t="s">
        <v>601</v>
      </c>
      <c r="E10027">
        <v>250450</v>
      </c>
    </row>
    <row r="10028" spans="1:5" x14ac:dyDescent="0.4">
      <c r="A10028" t="s">
        <v>563</v>
      </c>
      <c r="B10028" t="s">
        <v>562</v>
      </c>
      <c r="C10028">
        <f>INDEX(Categories!C:C,MATCH(D10028,Categories!D:D,0))</f>
        <v>12</v>
      </c>
      <c r="D10028" s="88" t="s">
        <v>602</v>
      </c>
      <c r="E10028">
        <v>0</v>
      </c>
    </row>
    <row r="10029" spans="1:5" x14ac:dyDescent="0.4">
      <c r="A10029" t="s">
        <v>563</v>
      </c>
      <c r="B10029" t="s">
        <v>562</v>
      </c>
      <c r="C10029">
        <f>INDEX(Categories!C:C,MATCH(D10029,Categories!D:D,0))</f>
        <v>13</v>
      </c>
      <c r="D10029" s="88" t="s">
        <v>604</v>
      </c>
      <c r="E10029">
        <v>0</v>
      </c>
    </row>
    <row r="10030" spans="1:5" x14ac:dyDescent="0.4">
      <c r="A10030" t="s">
        <v>563</v>
      </c>
      <c r="B10030" t="s">
        <v>562</v>
      </c>
      <c r="C10030">
        <f>INDEX(Categories!C:C,MATCH(D10030,Categories!D:D,0))</f>
        <v>14</v>
      </c>
      <c r="D10030" s="88" t="s">
        <v>41</v>
      </c>
      <c r="E10030">
        <v>0</v>
      </c>
    </row>
    <row r="10031" spans="1:5" x14ac:dyDescent="0.4">
      <c r="A10031" t="s">
        <v>563</v>
      </c>
      <c r="B10031" t="s">
        <v>562</v>
      </c>
      <c r="C10031">
        <f>INDEX(Categories!C:C,MATCH(D10031,Categories!D:D,0))</f>
        <v>19</v>
      </c>
      <c r="D10031" s="88" t="s">
        <v>48</v>
      </c>
      <c r="E10031">
        <v>0</v>
      </c>
    </row>
    <row r="10032" spans="1:5" x14ac:dyDescent="0.4">
      <c r="A10032" t="s">
        <v>563</v>
      </c>
      <c r="B10032" t="s">
        <v>562</v>
      </c>
      <c r="C10032">
        <f>INDEX(Categories!C:C,MATCH(D10032,Categories!D:D,0))</f>
        <v>26</v>
      </c>
      <c r="D10032" s="88" t="s">
        <v>57</v>
      </c>
      <c r="E10032">
        <v>0</v>
      </c>
    </row>
    <row r="10033" spans="1:5" x14ac:dyDescent="0.4">
      <c r="A10033" t="s">
        <v>563</v>
      </c>
      <c r="B10033" t="s">
        <v>562</v>
      </c>
      <c r="C10033">
        <f>INDEX(Categories!C:C,MATCH(D10033,Categories!D:D,0))</f>
        <v>27</v>
      </c>
      <c r="D10033" s="88" t="s">
        <v>58</v>
      </c>
      <c r="E10033">
        <v>0</v>
      </c>
    </row>
    <row r="10034" spans="1:5" x14ac:dyDescent="0.4">
      <c r="A10034" t="s">
        <v>563</v>
      </c>
      <c r="B10034" t="s">
        <v>562</v>
      </c>
      <c r="C10034">
        <f>INDEX(Categories!C:C,MATCH(D10034,Categories!D:D,0))</f>
        <v>28</v>
      </c>
      <c r="D10034" s="88" t="s">
        <v>59</v>
      </c>
      <c r="E10034">
        <v>0</v>
      </c>
    </row>
    <row r="10035" spans="1:5" x14ac:dyDescent="0.4">
      <c r="A10035" t="s">
        <v>563</v>
      </c>
      <c r="B10035" t="s">
        <v>562</v>
      </c>
      <c r="C10035">
        <f>INDEX(Categories!C:C,MATCH(D10035,Categories!D:D,0))</f>
        <v>29</v>
      </c>
      <c r="D10035" s="88" t="s">
        <v>92</v>
      </c>
      <c r="E10035">
        <v>320000</v>
      </c>
    </row>
    <row r="10036" spans="1:5" x14ac:dyDescent="0.4">
      <c r="A10036" t="s">
        <v>576</v>
      </c>
      <c r="B10036" t="s">
        <v>575</v>
      </c>
      <c r="C10036">
        <f>INDEX(Categories!C:C,MATCH(D10036,Categories!D:D,0))</f>
        <v>1</v>
      </c>
      <c r="D10036" s="88" t="s">
        <v>595</v>
      </c>
      <c r="E10036">
        <v>71500</v>
      </c>
    </row>
    <row r="10037" spans="1:5" x14ac:dyDescent="0.4">
      <c r="A10037" t="s">
        <v>576</v>
      </c>
      <c r="B10037" t="s">
        <v>575</v>
      </c>
      <c r="C10037">
        <f>INDEX(Categories!C:C,MATCH(D10037,Categories!D:D,0))</f>
        <v>2</v>
      </c>
      <c r="D10037" s="88" t="s">
        <v>597</v>
      </c>
      <c r="E10037">
        <v>0</v>
      </c>
    </row>
    <row r="10038" spans="1:5" x14ac:dyDescent="0.4">
      <c r="A10038" t="s">
        <v>576</v>
      </c>
      <c r="B10038" t="s">
        <v>575</v>
      </c>
      <c r="C10038">
        <f>INDEX(Categories!C:C,MATCH(D10038,Categories!D:D,0))</f>
        <v>3</v>
      </c>
      <c r="D10038" s="88" t="s">
        <v>30</v>
      </c>
      <c r="E10038">
        <v>0</v>
      </c>
    </row>
    <row r="10039" spans="1:5" x14ac:dyDescent="0.4">
      <c r="A10039" t="s">
        <v>576</v>
      </c>
      <c r="B10039" t="s">
        <v>575</v>
      </c>
      <c r="C10039">
        <f>INDEX(Categories!C:C,MATCH(D10039,Categories!D:D,0))</f>
        <v>4</v>
      </c>
      <c r="D10039" s="88" t="s">
        <v>31</v>
      </c>
      <c r="E10039">
        <v>0</v>
      </c>
    </row>
    <row r="10040" spans="1:5" x14ac:dyDescent="0.4">
      <c r="A10040" t="s">
        <v>576</v>
      </c>
      <c r="B10040" t="s">
        <v>575</v>
      </c>
      <c r="C10040">
        <f>INDEX(Categories!C:C,MATCH(D10040,Categories!D:D,0))</f>
        <v>6</v>
      </c>
      <c r="D10040" s="88" t="s">
        <v>34</v>
      </c>
      <c r="E10040">
        <v>0</v>
      </c>
    </row>
    <row r="10041" spans="1:5" x14ac:dyDescent="0.4">
      <c r="A10041" t="s">
        <v>576</v>
      </c>
      <c r="B10041" t="s">
        <v>575</v>
      </c>
      <c r="C10041">
        <f>INDEX(Categories!C:C,MATCH(D10041,Categories!D:D,0))</f>
        <v>7</v>
      </c>
      <c r="D10041" s="88" t="s">
        <v>35</v>
      </c>
      <c r="E10041">
        <v>0</v>
      </c>
    </row>
    <row r="10042" spans="1:5" x14ac:dyDescent="0.4">
      <c r="A10042" t="s">
        <v>576</v>
      </c>
      <c r="B10042" t="s">
        <v>575</v>
      </c>
      <c r="C10042">
        <f>INDEX(Categories!C:C,MATCH(D10042,Categories!D:D,0))</f>
        <v>10</v>
      </c>
      <c r="D10042" s="88" t="s">
        <v>38</v>
      </c>
      <c r="E10042">
        <v>15000</v>
      </c>
    </row>
    <row r="10043" spans="1:5" x14ac:dyDescent="0.4">
      <c r="A10043" t="s">
        <v>576</v>
      </c>
      <c r="B10043" t="s">
        <v>575</v>
      </c>
      <c r="C10043">
        <f>INDEX(Categories!C:C,MATCH(D10043,Categories!D:D,0))</f>
        <v>15</v>
      </c>
      <c r="D10043" s="88" t="s">
        <v>42</v>
      </c>
      <c r="E10043">
        <v>0</v>
      </c>
    </row>
    <row r="10044" spans="1:5" x14ac:dyDescent="0.4">
      <c r="A10044" t="s">
        <v>576</v>
      </c>
      <c r="B10044" t="s">
        <v>575</v>
      </c>
      <c r="C10044">
        <f>INDEX(Categories!C:C,MATCH(D10044,Categories!D:D,0))</f>
        <v>16</v>
      </c>
      <c r="D10044" s="88" t="s">
        <v>45</v>
      </c>
      <c r="E10044">
        <v>0</v>
      </c>
    </row>
    <row r="10045" spans="1:5" x14ac:dyDescent="0.4">
      <c r="A10045" t="s">
        <v>576</v>
      </c>
      <c r="B10045" t="s">
        <v>575</v>
      </c>
      <c r="C10045">
        <f>INDEX(Categories!C:C,MATCH(D10045,Categories!D:D,0))</f>
        <v>17</v>
      </c>
      <c r="D10045" s="88" t="s">
        <v>46</v>
      </c>
      <c r="E10045">
        <v>0</v>
      </c>
    </row>
    <row r="10046" spans="1:5" x14ac:dyDescent="0.4">
      <c r="A10046" t="s">
        <v>576</v>
      </c>
      <c r="B10046" t="s">
        <v>575</v>
      </c>
      <c r="C10046">
        <f>INDEX(Categories!C:C,MATCH(D10046,Categories!D:D,0))</f>
        <v>18</v>
      </c>
      <c r="D10046" s="88" t="s">
        <v>47</v>
      </c>
      <c r="E10046">
        <v>0</v>
      </c>
    </row>
    <row r="10047" spans="1:5" x14ac:dyDescent="0.4">
      <c r="A10047" t="s">
        <v>576</v>
      </c>
      <c r="B10047" t="s">
        <v>575</v>
      </c>
      <c r="C10047">
        <f>INDEX(Categories!C:C,MATCH(D10047,Categories!D:D,0))</f>
        <v>20</v>
      </c>
      <c r="D10047" s="88" t="s">
        <v>49</v>
      </c>
      <c r="E10047">
        <v>0</v>
      </c>
    </row>
    <row r="10048" spans="1:5" x14ac:dyDescent="0.4">
      <c r="A10048" t="s">
        <v>576</v>
      </c>
      <c r="B10048" t="s">
        <v>575</v>
      </c>
      <c r="C10048">
        <f>INDEX(Categories!C:C,MATCH(D10048,Categories!D:D,0))</f>
        <v>21</v>
      </c>
      <c r="D10048" s="88" t="s">
        <v>50</v>
      </c>
      <c r="E10048">
        <v>0</v>
      </c>
    </row>
    <row r="10049" spans="1:5" x14ac:dyDescent="0.4">
      <c r="A10049" t="s">
        <v>576</v>
      </c>
      <c r="B10049" t="s">
        <v>575</v>
      </c>
      <c r="C10049">
        <f>INDEX(Categories!C:C,MATCH(D10049,Categories!D:D,0))</f>
        <v>22</v>
      </c>
      <c r="D10049" s="88" t="s">
        <v>51</v>
      </c>
      <c r="E10049">
        <v>0</v>
      </c>
    </row>
    <row r="10050" spans="1:5" x14ac:dyDescent="0.4">
      <c r="A10050" t="s">
        <v>576</v>
      </c>
      <c r="B10050" t="s">
        <v>575</v>
      </c>
      <c r="C10050">
        <f>INDEX(Categories!C:C,MATCH(D10050,Categories!D:D,0))</f>
        <v>23</v>
      </c>
      <c r="D10050" s="88" t="s">
        <v>52</v>
      </c>
      <c r="E10050">
        <v>0</v>
      </c>
    </row>
    <row r="10051" spans="1:5" x14ac:dyDescent="0.4">
      <c r="A10051" t="s">
        <v>576</v>
      </c>
      <c r="B10051" t="s">
        <v>575</v>
      </c>
      <c r="C10051">
        <f>INDEX(Categories!C:C,MATCH(D10051,Categories!D:D,0))</f>
        <v>24</v>
      </c>
      <c r="D10051" s="88" t="s">
        <v>53</v>
      </c>
      <c r="E10051">
        <v>0</v>
      </c>
    </row>
    <row r="10052" spans="1:5" x14ac:dyDescent="0.4">
      <c r="A10052" t="s">
        <v>576</v>
      </c>
      <c r="B10052" t="s">
        <v>575</v>
      </c>
      <c r="C10052">
        <f>INDEX(Categories!C:C,MATCH(D10052,Categories!D:D,0))</f>
        <v>25</v>
      </c>
      <c r="D10052" s="88" t="s">
        <v>56</v>
      </c>
      <c r="E10052">
        <v>0</v>
      </c>
    </row>
    <row r="10053" spans="1:5" x14ac:dyDescent="0.4">
      <c r="A10053" t="s">
        <v>576</v>
      </c>
      <c r="B10053" t="s">
        <v>575</v>
      </c>
      <c r="C10053">
        <f>INDEX(Categories!C:C,MATCH(D10053,Categories!D:D,0))</f>
        <v>5</v>
      </c>
      <c r="D10053" s="88" t="s">
        <v>32</v>
      </c>
      <c r="E10053">
        <v>0</v>
      </c>
    </row>
    <row r="10054" spans="1:5" x14ac:dyDescent="0.4">
      <c r="A10054" t="s">
        <v>576</v>
      </c>
      <c r="B10054" t="s">
        <v>575</v>
      </c>
      <c r="C10054">
        <f>INDEX(Categories!C:C,MATCH(D10054,Categories!D:D,0))</f>
        <v>8</v>
      </c>
      <c r="D10054" s="88" t="s">
        <v>36</v>
      </c>
      <c r="E10054">
        <v>0</v>
      </c>
    </row>
    <row r="10055" spans="1:5" x14ac:dyDescent="0.4">
      <c r="A10055" t="s">
        <v>576</v>
      </c>
      <c r="B10055" t="s">
        <v>575</v>
      </c>
      <c r="C10055">
        <f>INDEX(Categories!C:C,MATCH(D10055,Categories!D:D,0))</f>
        <v>9</v>
      </c>
      <c r="D10055" s="88" t="s">
        <v>37</v>
      </c>
      <c r="E10055">
        <v>0</v>
      </c>
    </row>
    <row r="10056" spans="1:5" x14ac:dyDescent="0.4">
      <c r="A10056" t="s">
        <v>576</v>
      </c>
      <c r="B10056" t="s">
        <v>575</v>
      </c>
      <c r="C10056">
        <f>INDEX(Categories!C:C,MATCH(D10056,Categories!D:D,0))</f>
        <v>11</v>
      </c>
      <c r="D10056" s="88" t="s">
        <v>601</v>
      </c>
      <c r="E10056">
        <v>0</v>
      </c>
    </row>
    <row r="10057" spans="1:5" x14ac:dyDescent="0.4">
      <c r="A10057" t="s">
        <v>576</v>
      </c>
      <c r="B10057" t="s">
        <v>575</v>
      </c>
      <c r="C10057">
        <f>INDEX(Categories!C:C,MATCH(D10057,Categories!D:D,0))</f>
        <v>12</v>
      </c>
      <c r="D10057" s="88" t="s">
        <v>602</v>
      </c>
      <c r="E10057">
        <v>0</v>
      </c>
    </row>
    <row r="10058" spans="1:5" x14ac:dyDescent="0.4">
      <c r="A10058" t="s">
        <v>576</v>
      </c>
      <c r="B10058" t="s">
        <v>575</v>
      </c>
      <c r="C10058">
        <f>INDEX(Categories!C:C,MATCH(D10058,Categories!D:D,0))</f>
        <v>13</v>
      </c>
      <c r="D10058" s="88" t="s">
        <v>604</v>
      </c>
      <c r="E10058">
        <v>0</v>
      </c>
    </row>
    <row r="10059" spans="1:5" x14ac:dyDescent="0.4">
      <c r="A10059" t="s">
        <v>576</v>
      </c>
      <c r="B10059" t="s">
        <v>575</v>
      </c>
      <c r="C10059">
        <f>INDEX(Categories!C:C,MATCH(D10059,Categories!D:D,0))</f>
        <v>14</v>
      </c>
      <c r="D10059" s="88" t="s">
        <v>41</v>
      </c>
      <c r="E10059">
        <v>0</v>
      </c>
    </row>
    <row r="10060" spans="1:5" x14ac:dyDescent="0.4">
      <c r="A10060" t="s">
        <v>576</v>
      </c>
      <c r="B10060" t="s">
        <v>575</v>
      </c>
      <c r="C10060">
        <f>INDEX(Categories!C:C,MATCH(D10060,Categories!D:D,0))</f>
        <v>19</v>
      </c>
      <c r="D10060" s="88" t="s">
        <v>48</v>
      </c>
      <c r="E10060">
        <v>0</v>
      </c>
    </row>
    <row r="10061" spans="1:5" x14ac:dyDescent="0.4">
      <c r="A10061" t="s">
        <v>576</v>
      </c>
      <c r="B10061" t="s">
        <v>575</v>
      </c>
      <c r="C10061">
        <f>INDEX(Categories!C:C,MATCH(D10061,Categories!D:D,0))</f>
        <v>26</v>
      </c>
      <c r="D10061" s="88" t="s">
        <v>57</v>
      </c>
      <c r="E10061">
        <v>0</v>
      </c>
    </row>
    <row r="10062" spans="1:5" x14ac:dyDescent="0.4">
      <c r="A10062" t="s">
        <v>576</v>
      </c>
      <c r="B10062" t="s">
        <v>575</v>
      </c>
      <c r="C10062">
        <f>INDEX(Categories!C:C,MATCH(D10062,Categories!D:D,0))</f>
        <v>27</v>
      </c>
      <c r="D10062" s="88" t="s">
        <v>58</v>
      </c>
      <c r="E10062">
        <v>0</v>
      </c>
    </row>
    <row r="10063" spans="1:5" x14ac:dyDescent="0.4">
      <c r="A10063" t="s">
        <v>576</v>
      </c>
      <c r="B10063" t="s">
        <v>575</v>
      </c>
      <c r="C10063">
        <f>INDEX(Categories!C:C,MATCH(D10063,Categories!D:D,0))</f>
        <v>28</v>
      </c>
      <c r="D10063" s="88" t="s">
        <v>59</v>
      </c>
      <c r="E10063">
        <v>0</v>
      </c>
    </row>
    <row r="10064" spans="1:5" x14ac:dyDescent="0.4">
      <c r="A10064" t="s">
        <v>576</v>
      </c>
      <c r="B10064" t="s">
        <v>575</v>
      </c>
      <c r="C10064">
        <f>INDEX(Categories!C:C,MATCH(D10064,Categories!D:D,0))</f>
        <v>29</v>
      </c>
      <c r="D10064" s="88" t="s">
        <v>92</v>
      </c>
      <c r="E10064">
        <v>1145000</v>
      </c>
    </row>
    <row r="10065" spans="1:5" x14ac:dyDescent="0.4">
      <c r="A10065" t="s">
        <v>583</v>
      </c>
      <c r="B10065" t="s">
        <v>582</v>
      </c>
      <c r="C10065">
        <f>INDEX(Categories!C:C,MATCH(D10065,Categories!D:D,0))</f>
        <v>1</v>
      </c>
      <c r="D10065" s="88" t="s">
        <v>595</v>
      </c>
      <c r="E10065">
        <v>243345</v>
      </c>
    </row>
    <row r="10066" spans="1:5" x14ac:dyDescent="0.4">
      <c r="A10066" t="s">
        <v>583</v>
      </c>
      <c r="B10066" t="s">
        <v>582</v>
      </c>
      <c r="C10066">
        <f>INDEX(Categories!C:C,MATCH(D10066,Categories!D:D,0))</f>
        <v>2</v>
      </c>
      <c r="D10066" s="88" t="s">
        <v>597</v>
      </c>
      <c r="E10066">
        <v>0</v>
      </c>
    </row>
    <row r="10067" spans="1:5" x14ac:dyDescent="0.4">
      <c r="A10067" t="s">
        <v>583</v>
      </c>
      <c r="B10067" t="s">
        <v>582</v>
      </c>
      <c r="C10067">
        <f>INDEX(Categories!C:C,MATCH(D10067,Categories!D:D,0))</f>
        <v>3</v>
      </c>
      <c r="D10067" s="88" t="s">
        <v>30</v>
      </c>
      <c r="E10067">
        <v>0</v>
      </c>
    </row>
    <row r="10068" spans="1:5" x14ac:dyDescent="0.4">
      <c r="A10068" t="s">
        <v>583</v>
      </c>
      <c r="B10068" t="s">
        <v>582</v>
      </c>
      <c r="C10068">
        <f>INDEX(Categories!C:C,MATCH(D10068,Categories!D:D,0))</f>
        <v>4</v>
      </c>
      <c r="D10068" s="88" t="s">
        <v>31</v>
      </c>
      <c r="E10068">
        <v>0</v>
      </c>
    </row>
    <row r="10069" spans="1:5" x14ac:dyDescent="0.4">
      <c r="A10069" t="s">
        <v>583</v>
      </c>
      <c r="B10069" t="s">
        <v>582</v>
      </c>
      <c r="C10069">
        <f>INDEX(Categories!C:C,MATCH(D10069,Categories!D:D,0))</f>
        <v>6</v>
      </c>
      <c r="D10069" s="88" t="s">
        <v>34</v>
      </c>
      <c r="E10069">
        <v>10000</v>
      </c>
    </row>
    <row r="10070" spans="1:5" x14ac:dyDescent="0.4">
      <c r="A10070" t="s">
        <v>583</v>
      </c>
      <c r="B10070" t="s">
        <v>582</v>
      </c>
      <c r="C10070">
        <f>INDEX(Categories!C:C,MATCH(D10070,Categories!D:D,0))</f>
        <v>7</v>
      </c>
      <c r="D10070" s="88" t="s">
        <v>35</v>
      </c>
      <c r="E10070">
        <v>337515</v>
      </c>
    </row>
    <row r="10071" spans="1:5" x14ac:dyDescent="0.4">
      <c r="A10071" t="s">
        <v>583</v>
      </c>
      <c r="B10071" t="s">
        <v>582</v>
      </c>
      <c r="C10071">
        <f>INDEX(Categories!C:C,MATCH(D10071,Categories!D:D,0))</f>
        <v>10</v>
      </c>
      <c r="D10071" s="88" t="s">
        <v>38</v>
      </c>
      <c r="E10071">
        <v>249195</v>
      </c>
    </row>
    <row r="10072" spans="1:5" x14ac:dyDescent="0.4">
      <c r="A10072" t="s">
        <v>583</v>
      </c>
      <c r="B10072" t="s">
        <v>582</v>
      </c>
      <c r="C10072">
        <f>INDEX(Categories!C:C,MATCH(D10072,Categories!D:D,0))</f>
        <v>15</v>
      </c>
      <c r="D10072" s="88" t="s">
        <v>42</v>
      </c>
      <c r="E10072">
        <v>500000</v>
      </c>
    </row>
    <row r="10073" spans="1:5" x14ac:dyDescent="0.4">
      <c r="A10073" t="s">
        <v>583</v>
      </c>
      <c r="B10073" t="s">
        <v>582</v>
      </c>
      <c r="C10073">
        <f>INDEX(Categories!C:C,MATCH(D10073,Categories!D:D,0))</f>
        <v>16</v>
      </c>
      <c r="D10073" s="88" t="s">
        <v>45</v>
      </c>
      <c r="E10073">
        <v>297500</v>
      </c>
    </row>
    <row r="10074" spans="1:5" x14ac:dyDescent="0.4">
      <c r="A10074" t="s">
        <v>583</v>
      </c>
      <c r="B10074" t="s">
        <v>582</v>
      </c>
      <c r="C10074">
        <f>INDEX(Categories!C:C,MATCH(D10074,Categories!D:D,0))</f>
        <v>17</v>
      </c>
      <c r="D10074" s="88" t="s">
        <v>46</v>
      </c>
      <c r="E10074">
        <v>250000</v>
      </c>
    </row>
    <row r="10075" spans="1:5" x14ac:dyDescent="0.4">
      <c r="A10075" t="s">
        <v>583</v>
      </c>
      <c r="B10075" t="s">
        <v>582</v>
      </c>
      <c r="C10075">
        <f>INDEX(Categories!C:C,MATCH(D10075,Categories!D:D,0))</f>
        <v>18</v>
      </c>
      <c r="D10075" s="88" t="s">
        <v>47</v>
      </c>
      <c r="E10075">
        <v>212808</v>
      </c>
    </row>
    <row r="10076" spans="1:5" x14ac:dyDescent="0.4">
      <c r="A10076" t="s">
        <v>583</v>
      </c>
      <c r="B10076" t="s">
        <v>582</v>
      </c>
      <c r="C10076">
        <f>INDEX(Categories!C:C,MATCH(D10076,Categories!D:D,0))</f>
        <v>20</v>
      </c>
      <c r="D10076" s="88" t="s">
        <v>49</v>
      </c>
      <c r="E10076">
        <v>1803</v>
      </c>
    </row>
    <row r="10077" spans="1:5" x14ac:dyDescent="0.4">
      <c r="A10077" t="s">
        <v>583</v>
      </c>
      <c r="B10077" t="s">
        <v>582</v>
      </c>
      <c r="C10077">
        <f>INDEX(Categories!C:C,MATCH(D10077,Categories!D:D,0))</f>
        <v>21</v>
      </c>
      <c r="D10077" s="88" t="s">
        <v>50</v>
      </c>
      <c r="E10077">
        <v>0</v>
      </c>
    </row>
    <row r="10078" spans="1:5" x14ac:dyDescent="0.4">
      <c r="A10078" t="s">
        <v>583</v>
      </c>
      <c r="B10078" t="s">
        <v>582</v>
      </c>
      <c r="C10078">
        <f>INDEX(Categories!C:C,MATCH(D10078,Categories!D:D,0))</f>
        <v>22</v>
      </c>
      <c r="D10078" s="88" t="s">
        <v>51</v>
      </c>
      <c r="E10078">
        <v>28715</v>
      </c>
    </row>
    <row r="10079" spans="1:5" x14ac:dyDescent="0.4">
      <c r="A10079" t="s">
        <v>583</v>
      </c>
      <c r="B10079" t="s">
        <v>582</v>
      </c>
      <c r="C10079">
        <f>INDEX(Categories!C:C,MATCH(D10079,Categories!D:D,0))</f>
        <v>23</v>
      </c>
      <c r="D10079" s="88" t="s">
        <v>52</v>
      </c>
      <c r="E10079">
        <v>0</v>
      </c>
    </row>
    <row r="10080" spans="1:5" x14ac:dyDescent="0.4">
      <c r="A10080" t="s">
        <v>583</v>
      </c>
      <c r="B10080" t="s">
        <v>582</v>
      </c>
      <c r="C10080">
        <f>INDEX(Categories!C:C,MATCH(D10080,Categories!D:D,0))</f>
        <v>24</v>
      </c>
      <c r="D10080" s="88" t="s">
        <v>53</v>
      </c>
      <c r="E10080">
        <v>200000</v>
      </c>
    </row>
    <row r="10081" spans="1:5" x14ac:dyDescent="0.4">
      <c r="A10081" t="s">
        <v>583</v>
      </c>
      <c r="B10081" t="s">
        <v>582</v>
      </c>
      <c r="C10081">
        <f>INDEX(Categories!C:C,MATCH(D10081,Categories!D:D,0))</f>
        <v>25</v>
      </c>
      <c r="D10081" s="88" t="s">
        <v>56</v>
      </c>
      <c r="E10081">
        <v>0</v>
      </c>
    </row>
    <row r="10082" spans="1:5" x14ac:dyDescent="0.4">
      <c r="A10082" t="s">
        <v>583</v>
      </c>
      <c r="B10082" t="s">
        <v>582</v>
      </c>
      <c r="C10082">
        <f>INDEX(Categories!C:C,MATCH(D10082,Categories!D:D,0))</f>
        <v>5</v>
      </c>
      <c r="D10082" s="88" t="s">
        <v>32</v>
      </c>
      <c r="E10082">
        <v>2016766</v>
      </c>
    </row>
    <row r="10083" spans="1:5" x14ac:dyDescent="0.4">
      <c r="A10083" t="s">
        <v>583</v>
      </c>
      <c r="B10083" t="s">
        <v>582</v>
      </c>
      <c r="C10083">
        <f>INDEX(Categories!C:C,MATCH(D10083,Categories!D:D,0))</f>
        <v>8</v>
      </c>
      <c r="D10083" s="88" t="s">
        <v>36</v>
      </c>
      <c r="E10083">
        <v>0</v>
      </c>
    </row>
    <row r="10084" spans="1:5" x14ac:dyDescent="0.4">
      <c r="A10084" t="s">
        <v>583</v>
      </c>
      <c r="B10084" t="s">
        <v>582</v>
      </c>
      <c r="C10084">
        <f>INDEX(Categories!C:C,MATCH(D10084,Categories!D:D,0))</f>
        <v>9</v>
      </c>
      <c r="D10084" s="88" t="s">
        <v>37</v>
      </c>
      <c r="E10084">
        <v>0</v>
      </c>
    </row>
    <row r="10085" spans="1:5" x14ac:dyDescent="0.4">
      <c r="A10085" t="s">
        <v>583</v>
      </c>
      <c r="B10085" t="s">
        <v>582</v>
      </c>
      <c r="C10085">
        <f>INDEX(Categories!C:C,MATCH(D10085,Categories!D:D,0))</f>
        <v>11</v>
      </c>
      <c r="D10085" s="88" t="s">
        <v>601</v>
      </c>
      <c r="E10085">
        <v>0</v>
      </c>
    </row>
    <row r="10086" spans="1:5" x14ac:dyDescent="0.4">
      <c r="A10086" t="s">
        <v>583</v>
      </c>
      <c r="B10086" t="s">
        <v>582</v>
      </c>
      <c r="C10086">
        <f>INDEX(Categories!C:C,MATCH(D10086,Categories!D:D,0))</f>
        <v>12</v>
      </c>
      <c r="D10086" s="88" t="s">
        <v>602</v>
      </c>
      <c r="E10086">
        <v>0</v>
      </c>
    </row>
    <row r="10087" spans="1:5" x14ac:dyDescent="0.4">
      <c r="A10087" t="s">
        <v>583</v>
      </c>
      <c r="B10087" t="s">
        <v>582</v>
      </c>
      <c r="C10087">
        <f>INDEX(Categories!C:C,MATCH(D10087,Categories!D:D,0))</f>
        <v>13</v>
      </c>
      <c r="D10087" s="88" t="s">
        <v>604</v>
      </c>
      <c r="E10087">
        <v>0</v>
      </c>
    </row>
    <row r="10088" spans="1:5" x14ac:dyDescent="0.4">
      <c r="A10088" t="s">
        <v>583</v>
      </c>
      <c r="B10088" t="s">
        <v>582</v>
      </c>
      <c r="C10088">
        <f>INDEX(Categories!C:C,MATCH(D10088,Categories!D:D,0))</f>
        <v>14</v>
      </c>
      <c r="D10088" s="88" t="s">
        <v>41</v>
      </c>
      <c r="E10088">
        <v>1210000</v>
      </c>
    </row>
    <row r="10089" spans="1:5" x14ac:dyDescent="0.4">
      <c r="A10089" t="s">
        <v>583</v>
      </c>
      <c r="B10089" t="s">
        <v>582</v>
      </c>
      <c r="C10089">
        <f>INDEX(Categories!C:C,MATCH(D10089,Categories!D:D,0))</f>
        <v>19</v>
      </c>
      <c r="D10089" s="88" t="s">
        <v>48</v>
      </c>
      <c r="E10089">
        <v>0</v>
      </c>
    </row>
    <row r="10090" spans="1:5" x14ac:dyDescent="0.4">
      <c r="A10090" t="s">
        <v>583</v>
      </c>
      <c r="B10090" t="s">
        <v>582</v>
      </c>
      <c r="C10090">
        <f>INDEX(Categories!C:C,MATCH(D10090,Categories!D:D,0))</f>
        <v>26</v>
      </c>
      <c r="D10090" s="88" t="s">
        <v>57</v>
      </c>
      <c r="E10090">
        <v>0</v>
      </c>
    </row>
    <row r="10091" spans="1:5" x14ac:dyDescent="0.4">
      <c r="A10091" t="s">
        <v>583</v>
      </c>
      <c r="B10091" t="s">
        <v>582</v>
      </c>
      <c r="C10091">
        <f>INDEX(Categories!C:C,MATCH(D10091,Categories!D:D,0))</f>
        <v>27</v>
      </c>
      <c r="D10091" s="88" t="s">
        <v>58</v>
      </c>
      <c r="E10091">
        <v>0</v>
      </c>
    </row>
    <row r="10092" spans="1:5" x14ac:dyDescent="0.4">
      <c r="A10092" t="s">
        <v>583</v>
      </c>
      <c r="B10092" t="s">
        <v>582</v>
      </c>
      <c r="C10092">
        <f>INDEX(Categories!C:C,MATCH(D10092,Categories!D:D,0))</f>
        <v>28</v>
      </c>
      <c r="D10092" s="88" t="s">
        <v>59</v>
      </c>
      <c r="E10092">
        <v>0</v>
      </c>
    </row>
    <row r="10093" spans="1:5" x14ac:dyDescent="0.4">
      <c r="A10093" t="s">
        <v>583</v>
      </c>
      <c r="B10093" t="s">
        <v>582</v>
      </c>
      <c r="C10093">
        <f>INDEX(Categories!C:C,MATCH(D10093,Categories!D:D,0))</f>
        <v>29</v>
      </c>
      <c r="D10093" s="88" t="s">
        <v>92</v>
      </c>
      <c r="E10093">
        <v>415000</v>
      </c>
    </row>
    <row r="10094" spans="1:5" x14ac:dyDescent="0.4">
      <c r="A10094" t="s">
        <v>1057</v>
      </c>
      <c r="B10094" t="s">
        <v>1058</v>
      </c>
      <c r="C10094">
        <f>INDEX(Categories!C:C,MATCH(D10094,Categories!D:D,0))</f>
        <v>1</v>
      </c>
      <c r="D10094" s="88" t="s">
        <v>595</v>
      </c>
      <c r="E10094">
        <v>0</v>
      </c>
    </row>
    <row r="10095" spans="1:5" x14ac:dyDescent="0.4">
      <c r="A10095" t="s">
        <v>1057</v>
      </c>
      <c r="B10095" t="s">
        <v>1058</v>
      </c>
      <c r="C10095">
        <f>INDEX(Categories!C:C,MATCH(D10095,Categories!D:D,0))</f>
        <v>2</v>
      </c>
      <c r="D10095" s="88" t="s">
        <v>597</v>
      </c>
      <c r="E10095">
        <v>0</v>
      </c>
    </row>
    <row r="10096" spans="1:5" x14ac:dyDescent="0.4">
      <c r="A10096" t="s">
        <v>1057</v>
      </c>
      <c r="B10096" t="s">
        <v>1058</v>
      </c>
      <c r="C10096">
        <f>INDEX(Categories!C:C,MATCH(D10096,Categories!D:D,0))</f>
        <v>3</v>
      </c>
      <c r="D10096" s="88" t="s">
        <v>30</v>
      </c>
      <c r="E10096">
        <v>0</v>
      </c>
    </row>
    <row r="10097" spans="1:5" x14ac:dyDescent="0.4">
      <c r="A10097" t="s">
        <v>1057</v>
      </c>
      <c r="B10097" t="s">
        <v>1058</v>
      </c>
      <c r="C10097">
        <f>INDEX(Categories!C:C,MATCH(D10097,Categories!D:D,0))</f>
        <v>4</v>
      </c>
      <c r="D10097" s="88" t="s">
        <v>31</v>
      </c>
      <c r="E10097">
        <v>0</v>
      </c>
    </row>
    <row r="10098" spans="1:5" x14ac:dyDescent="0.4">
      <c r="A10098" t="s">
        <v>1057</v>
      </c>
      <c r="B10098" t="s">
        <v>1058</v>
      </c>
      <c r="C10098">
        <f>INDEX(Categories!C:C,MATCH(D10098,Categories!D:D,0))</f>
        <v>6</v>
      </c>
      <c r="D10098" s="88" t="s">
        <v>34</v>
      </c>
      <c r="E10098">
        <v>0</v>
      </c>
    </row>
    <row r="10099" spans="1:5" x14ac:dyDescent="0.4">
      <c r="A10099" t="s">
        <v>1057</v>
      </c>
      <c r="B10099" t="s">
        <v>1058</v>
      </c>
      <c r="C10099">
        <f>INDEX(Categories!C:C,MATCH(D10099,Categories!D:D,0))</f>
        <v>7</v>
      </c>
      <c r="D10099" s="88" t="s">
        <v>35</v>
      </c>
      <c r="E10099">
        <v>0</v>
      </c>
    </row>
    <row r="10100" spans="1:5" x14ac:dyDescent="0.4">
      <c r="A10100" t="s">
        <v>1057</v>
      </c>
      <c r="B10100" t="s">
        <v>1058</v>
      </c>
      <c r="C10100">
        <f>INDEX(Categories!C:C,MATCH(D10100,Categories!D:D,0))</f>
        <v>10</v>
      </c>
      <c r="D10100" s="88" t="s">
        <v>38</v>
      </c>
      <c r="E10100">
        <v>0</v>
      </c>
    </row>
    <row r="10101" spans="1:5" x14ac:dyDescent="0.4">
      <c r="A10101" t="s">
        <v>1057</v>
      </c>
      <c r="B10101" t="s">
        <v>1058</v>
      </c>
      <c r="C10101">
        <f>INDEX(Categories!C:C,MATCH(D10101,Categories!D:D,0))</f>
        <v>15</v>
      </c>
      <c r="D10101" s="88" t="s">
        <v>42</v>
      </c>
      <c r="E10101">
        <v>0</v>
      </c>
    </row>
    <row r="10102" spans="1:5" x14ac:dyDescent="0.4">
      <c r="A10102" t="s">
        <v>1057</v>
      </c>
      <c r="B10102" t="s">
        <v>1058</v>
      </c>
      <c r="C10102">
        <f>INDEX(Categories!C:C,MATCH(D10102,Categories!D:D,0))</f>
        <v>16</v>
      </c>
      <c r="D10102" s="88" t="s">
        <v>45</v>
      </c>
      <c r="E10102">
        <v>0</v>
      </c>
    </row>
    <row r="10103" spans="1:5" x14ac:dyDescent="0.4">
      <c r="A10103" t="s">
        <v>1057</v>
      </c>
      <c r="B10103" t="s">
        <v>1058</v>
      </c>
      <c r="C10103">
        <f>INDEX(Categories!C:C,MATCH(D10103,Categories!D:D,0))</f>
        <v>17</v>
      </c>
      <c r="D10103" s="88" t="s">
        <v>46</v>
      </c>
      <c r="E10103">
        <v>0</v>
      </c>
    </row>
    <row r="10104" spans="1:5" x14ac:dyDescent="0.4">
      <c r="A10104" t="s">
        <v>1057</v>
      </c>
      <c r="B10104" t="s">
        <v>1058</v>
      </c>
      <c r="C10104">
        <f>INDEX(Categories!C:C,MATCH(D10104,Categories!D:D,0))</f>
        <v>18</v>
      </c>
      <c r="D10104" s="88" t="s">
        <v>47</v>
      </c>
      <c r="E10104">
        <v>0</v>
      </c>
    </row>
    <row r="10105" spans="1:5" x14ac:dyDescent="0.4">
      <c r="A10105" t="s">
        <v>1057</v>
      </c>
      <c r="B10105" t="s">
        <v>1058</v>
      </c>
      <c r="C10105">
        <f>INDEX(Categories!C:C,MATCH(D10105,Categories!D:D,0))</f>
        <v>20</v>
      </c>
      <c r="D10105" s="88" t="s">
        <v>49</v>
      </c>
      <c r="E10105">
        <v>0</v>
      </c>
    </row>
    <row r="10106" spans="1:5" x14ac:dyDescent="0.4">
      <c r="A10106" t="s">
        <v>1057</v>
      </c>
      <c r="B10106" t="s">
        <v>1058</v>
      </c>
      <c r="C10106">
        <f>INDEX(Categories!C:C,MATCH(D10106,Categories!D:D,0))</f>
        <v>21</v>
      </c>
      <c r="D10106" s="88" t="s">
        <v>50</v>
      </c>
      <c r="E10106">
        <v>0</v>
      </c>
    </row>
    <row r="10107" spans="1:5" x14ac:dyDescent="0.4">
      <c r="A10107" t="s">
        <v>1057</v>
      </c>
      <c r="B10107" t="s">
        <v>1058</v>
      </c>
      <c r="C10107">
        <f>INDEX(Categories!C:C,MATCH(D10107,Categories!D:D,0))</f>
        <v>22</v>
      </c>
      <c r="D10107" s="88" t="s">
        <v>51</v>
      </c>
      <c r="E10107">
        <v>0</v>
      </c>
    </row>
    <row r="10108" spans="1:5" x14ac:dyDescent="0.4">
      <c r="A10108" t="s">
        <v>1057</v>
      </c>
      <c r="B10108" t="s">
        <v>1058</v>
      </c>
      <c r="C10108">
        <f>INDEX(Categories!C:C,MATCH(D10108,Categories!D:D,0))</f>
        <v>23</v>
      </c>
      <c r="D10108" s="88" t="s">
        <v>52</v>
      </c>
      <c r="E10108">
        <v>0</v>
      </c>
    </row>
    <row r="10109" spans="1:5" x14ac:dyDescent="0.4">
      <c r="A10109" t="s">
        <v>1057</v>
      </c>
      <c r="B10109" t="s">
        <v>1058</v>
      </c>
      <c r="C10109">
        <f>INDEX(Categories!C:C,MATCH(D10109,Categories!D:D,0))</f>
        <v>24</v>
      </c>
      <c r="D10109" s="88" t="s">
        <v>53</v>
      </c>
      <c r="E10109">
        <v>0</v>
      </c>
    </row>
    <row r="10110" spans="1:5" x14ac:dyDescent="0.4">
      <c r="A10110" t="s">
        <v>1057</v>
      </c>
      <c r="B10110" t="s">
        <v>1058</v>
      </c>
      <c r="C10110">
        <f>INDEX(Categories!C:C,MATCH(D10110,Categories!D:D,0))</f>
        <v>25</v>
      </c>
      <c r="D10110" s="88" t="s">
        <v>56</v>
      </c>
      <c r="E10110">
        <v>0</v>
      </c>
    </row>
    <row r="10111" spans="1:5" x14ac:dyDescent="0.4">
      <c r="A10111" t="s">
        <v>1057</v>
      </c>
      <c r="B10111" t="s">
        <v>1058</v>
      </c>
      <c r="C10111">
        <f>INDEX(Categories!C:C,MATCH(D10111,Categories!D:D,0))</f>
        <v>5</v>
      </c>
      <c r="D10111" s="88" t="s">
        <v>32</v>
      </c>
      <c r="E10111">
        <v>0</v>
      </c>
    </row>
    <row r="10112" spans="1:5" x14ac:dyDescent="0.4">
      <c r="A10112" t="s">
        <v>1057</v>
      </c>
      <c r="B10112" t="s">
        <v>1058</v>
      </c>
      <c r="C10112">
        <f>INDEX(Categories!C:C,MATCH(D10112,Categories!D:D,0))</f>
        <v>8</v>
      </c>
      <c r="D10112" s="88" t="s">
        <v>36</v>
      </c>
      <c r="E10112">
        <v>0</v>
      </c>
    </row>
    <row r="10113" spans="1:5" x14ac:dyDescent="0.4">
      <c r="A10113" t="s">
        <v>1057</v>
      </c>
      <c r="B10113" t="s">
        <v>1058</v>
      </c>
      <c r="C10113">
        <f>INDEX(Categories!C:C,MATCH(D10113,Categories!D:D,0))</f>
        <v>9</v>
      </c>
      <c r="D10113" s="88" t="s">
        <v>37</v>
      </c>
      <c r="E10113">
        <v>0</v>
      </c>
    </row>
    <row r="10114" spans="1:5" x14ac:dyDescent="0.4">
      <c r="A10114" t="s">
        <v>1057</v>
      </c>
      <c r="B10114" t="s">
        <v>1058</v>
      </c>
      <c r="C10114">
        <f>INDEX(Categories!C:C,MATCH(D10114,Categories!D:D,0))</f>
        <v>11</v>
      </c>
      <c r="D10114" s="88" t="s">
        <v>601</v>
      </c>
      <c r="E10114">
        <v>0</v>
      </c>
    </row>
    <row r="10115" spans="1:5" x14ac:dyDescent="0.4">
      <c r="A10115" t="s">
        <v>1057</v>
      </c>
      <c r="B10115" t="s">
        <v>1058</v>
      </c>
      <c r="C10115">
        <f>INDEX(Categories!C:C,MATCH(D10115,Categories!D:D,0))</f>
        <v>12</v>
      </c>
      <c r="D10115" s="88" t="s">
        <v>602</v>
      </c>
      <c r="E10115">
        <v>0</v>
      </c>
    </row>
    <row r="10116" spans="1:5" x14ac:dyDescent="0.4">
      <c r="A10116" t="s">
        <v>1057</v>
      </c>
      <c r="B10116" t="s">
        <v>1058</v>
      </c>
      <c r="C10116">
        <f>INDEX(Categories!C:C,MATCH(D10116,Categories!D:D,0))</f>
        <v>13</v>
      </c>
      <c r="D10116" s="88" t="s">
        <v>604</v>
      </c>
      <c r="E10116">
        <v>0</v>
      </c>
    </row>
    <row r="10117" spans="1:5" x14ac:dyDescent="0.4">
      <c r="A10117" t="s">
        <v>1057</v>
      </c>
      <c r="B10117" t="s">
        <v>1058</v>
      </c>
      <c r="C10117">
        <f>INDEX(Categories!C:C,MATCH(D10117,Categories!D:D,0))</f>
        <v>14</v>
      </c>
      <c r="D10117" s="88" t="s">
        <v>41</v>
      </c>
      <c r="E10117">
        <v>0</v>
      </c>
    </row>
    <row r="10118" spans="1:5" x14ac:dyDescent="0.4">
      <c r="A10118" t="s">
        <v>1057</v>
      </c>
      <c r="B10118" t="s">
        <v>1058</v>
      </c>
      <c r="C10118">
        <f>INDEX(Categories!C:C,MATCH(D10118,Categories!D:D,0))</f>
        <v>19</v>
      </c>
      <c r="D10118" s="88" t="s">
        <v>48</v>
      </c>
      <c r="E10118">
        <v>0</v>
      </c>
    </row>
    <row r="10119" spans="1:5" x14ac:dyDescent="0.4">
      <c r="A10119" t="s">
        <v>1057</v>
      </c>
      <c r="B10119" t="s">
        <v>1058</v>
      </c>
      <c r="C10119">
        <f>INDEX(Categories!C:C,MATCH(D10119,Categories!D:D,0))</f>
        <v>26</v>
      </c>
      <c r="D10119" s="88" t="s">
        <v>57</v>
      </c>
      <c r="E10119">
        <v>0</v>
      </c>
    </row>
    <row r="10120" spans="1:5" x14ac:dyDescent="0.4">
      <c r="A10120" t="s">
        <v>1057</v>
      </c>
      <c r="B10120" t="s">
        <v>1058</v>
      </c>
      <c r="C10120">
        <f>INDEX(Categories!C:C,MATCH(D10120,Categories!D:D,0))</f>
        <v>27</v>
      </c>
      <c r="D10120" s="88" t="s">
        <v>58</v>
      </c>
      <c r="E10120">
        <v>0</v>
      </c>
    </row>
    <row r="10121" spans="1:5" x14ac:dyDescent="0.4">
      <c r="A10121" t="s">
        <v>1057</v>
      </c>
      <c r="B10121" t="s">
        <v>1058</v>
      </c>
      <c r="C10121">
        <f>INDEX(Categories!C:C,MATCH(D10121,Categories!D:D,0))</f>
        <v>28</v>
      </c>
      <c r="D10121" s="88" t="s">
        <v>59</v>
      </c>
      <c r="E10121">
        <v>0</v>
      </c>
    </row>
    <row r="10122" spans="1:5" x14ac:dyDescent="0.4">
      <c r="A10122" t="s">
        <v>1057</v>
      </c>
      <c r="B10122" t="s">
        <v>1058</v>
      </c>
      <c r="C10122">
        <f>INDEX(Categories!C:C,MATCH(D10122,Categories!D:D,0))</f>
        <v>29</v>
      </c>
      <c r="D10122" s="88" t="s">
        <v>92</v>
      </c>
      <c r="E10122">
        <v>0</v>
      </c>
    </row>
    <row r="10123" spans="1:5" x14ac:dyDescent="0.4">
      <c r="A10123" t="s">
        <v>585</v>
      </c>
      <c r="B10123" t="s">
        <v>584</v>
      </c>
      <c r="C10123">
        <f>INDEX(Categories!C:C,MATCH(D10123,Categories!D:D,0))</f>
        <v>1</v>
      </c>
      <c r="D10123" s="88" t="s">
        <v>595</v>
      </c>
      <c r="E10123">
        <v>175000</v>
      </c>
    </row>
    <row r="10124" spans="1:5" x14ac:dyDescent="0.4">
      <c r="A10124" t="s">
        <v>585</v>
      </c>
      <c r="B10124" t="s">
        <v>584</v>
      </c>
      <c r="C10124">
        <f>INDEX(Categories!C:C,MATCH(D10124,Categories!D:D,0))</f>
        <v>2</v>
      </c>
      <c r="D10124" s="88" t="s">
        <v>597</v>
      </c>
      <c r="E10124">
        <v>9800</v>
      </c>
    </row>
    <row r="10125" spans="1:5" x14ac:dyDescent="0.4">
      <c r="A10125" t="s">
        <v>585</v>
      </c>
      <c r="B10125" t="s">
        <v>584</v>
      </c>
      <c r="C10125">
        <f>INDEX(Categories!C:C,MATCH(D10125,Categories!D:D,0))</f>
        <v>3</v>
      </c>
      <c r="D10125" s="88" t="s">
        <v>30</v>
      </c>
      <c r="E10125">
        <v>40000</v>
      </c>
    </row>
    <row r="10126" spans="1:5" x14ac:dyDescent="0.4">
      <c r="A10126" t="s">
        <v>585</v>
      </c>
      <c r="B10126" t="s">
        <v>584</v>
      </c>
      <c r="C10126">
        <f>INDEX(Categories!C:C,MATCH(D10126,Categories!D:D,0))</f>
        <v>4</v>
      </c>
      <c r="D10126" s="88" t="s">
        <v>31</v>
      </c>
      <c r="E10126">
        <v>15000</v>
      </c>
    </row>
    <row r="10127" spans="1:5" x14ac:dyDescent="0.4">
      <c r="A10127" t="s">
        <v>585</v>
      </c>
      <c r="B10127" t="s">
        <v>584</v>
      </c>
      <c r="C10127">
        <f>INDEX(Categories!C:C,MATCH(D10127,Categories!D:D,0))</f>
        <v>6</v>
      </c>
      <c r="D10127" s="88" t="s">
        <v>34</v>
      </c>
      <c r="E10127">
        <v>10000</v>
      </c>
    </row>
    <row r="10128" spans="1:5" x14ac:dyDescent="0.4">
      <c r="A10128" t="s">
        <v>585</v>
      </c>
      <c r="B10128" t="s">
        <v>584</v>
      </c>
      <c r="C10128">
        <f>INDEX(Categories!C:C,MATCH(D10128,Categories!D:D,0))</f>
        <v>7</v>
      </c>
      <c r="D10128" s="88" t="s">
        <v>35</v>
      </c>
      <c r="E10128">
        <v>50000</v>
      </c>
    </row>
    <row r="10129" spans="1:5" x14ac:dyDescent="0.4">
      <c r="A10129" t="s">
        <v>585</v>
      </c>
      <c r="B10129" t="s">
        <v>584</v>
      </c>
      <c r="C10129">
        <f>INDEX(Categories!C:C,MATCH(D10129,Categories!D:D,0))</f>
        <v>10</v>
      </c>
      <c r="D10129" s="88" t="s">
        <v>38</v>
      </c>
      <c r="E10129">
        <v>35000</v>
      </c>
    </row>
    <row r="10130" spans="1:5" x14ac:dyDescent="0.4">
      <c r="A10130" t="s">
        <v>585</v>
      </c>
      <c r="B10130" t="s">
        <v>584</v>
      </c>
      <c r="C10130">
        <f>INDEX(Categories!C:C,MATCH(D10130,Categories!D:D,0))</f>
        <v>15</v>
      </c>
      <c r="D10130" s="88" t="s">
        <v>42</v>
      </c>
      <c r="E10130">
        <v>15000</v>
      </c>
    </row>
    <row r="10131" spans="1:5" x14ac:dyDescent="0.4">
      <c r="A10131" t="s">
        <v>585</v>
      </c>
      <c r="B10131" t="s">
        <v>584</v>
      </c>
      <c r="C10131">
        <f>INDEX(Categories!C:C,MATCH(D10131,Categories!D:D,0))</f>
        <v>16</v>
      </c>
      <c r="D10131" s="88" t="s">
        <v>45</v>
      </c>
      <c r="E10131">
        <v>40000</v>
      </c>
    </row>
    <row r="10132" spans="1:5" x14ac:dyDescent="0.4">
      <c r="A10132" t="s">
        <v>585</v>
      </c>
      <c r="B10132" t="s">
        <v>584</v>
      </c>
      <c r="C10132">
        <f>INDEX(Categories!C:C,MATCH(D10132,Categories!D:D,0))</f>
        <v>17</v>
      </c>
      <c r="D10132" s="88" t="s">
        <v>46</v>
      </c>
      <c r="E10132">
        <v>0</v>
      </c>
    </row>
    <row r="10133" spans="1:5" x14ac:dyDescent="0.4">
      <c r="A10133" t="s">
        <v>585</v>
      </c>
      <c r="B10133" t="s">
        <v>584</v>
      </c>
      <c r="C10133">
        <f>INDEX(Categories!C:C,MATCH(D10133,Categories!D:D,0))</f>
        <v>18</v>
      </c>
      <c r="D10133" s="88" t="s">
        <v>47</v>
      </c>
      <c r="E10133">
        <v>0</v>
      </c>
    </row>
    <row r="10134" spans="1:5" x14ac:dyDescent="0.4">
      <c r="A10134" t="s">
        <v>585</v>
      </c>
      <c r="B10134" t="s">
        <v>584</v>
      </c>
      <c r="C10134">
        <f>INDEX(Categories!C:C,MATCH(D10134,Categories!D:D,0))</f>
        <v>20</v>
      </c>
      <c r="D10134" s="88" t="s">
        <v>49</v>
      </c>
      <c r="E10134">
        <v>0</v>
      </c>
    </row>
    <row r="10135" spans="1:5" x14ac:dyDescent="0.4">
      <c r="A10135" t="s">
        <v>585</v>
      </c>
      <c r="B10135" t="s">
        <v>584</v>
      </c>
      <c r="C10135">
        <f>INDEX(Categories!C:C,MATCH(D10135,Categories!D:D,0))</f>
        <v>21</v>
      </c>
      <c r="D10135" s="88" t="s">
        <v>50</v>
      </c>
      <c r="E10135">
        <v>5000</v>
      </c>
    </row>
    <row r="10136" spans="1:5" x14ac:dyDescent="0.4">
      <c r="A10136" t="s">
        <v>585</v>
      </c>
      <c r="B10136" t="s">
        <v>584</v>
      </c>
      <c r="C10136">
        <f>INDEX(Categories!C:C,MATCH(D10136,Categories!D:D,0))</f>
        <v>22</v>
      </c>
      <c r="D10136" s="88" t="s">
        <v>51</v>
      </c>
      <c r="E10136">
        <v>10000</v>
      </c>
    </row>
    <row r="10137" spans="1:5" x14ac:dyDescent="0.4">
      <c r="A10137" t="s">
        <v>585</v>
      </c>
      <c r="B10137" t="s">
        <v>584</v>
      </c>
      <c r="C10137">
        <f>INDEX(Categories!C:C,MATCH(D10137,Categories!D:D,0))</f>
        <v>23</v>
      </c>
      <c r="D10137" s="88" t="s">
        <v>52</v>
      </c>
      <c r="E10137">
        <v>5000</v>
      </c>
    </row>
    <row r="10138" spans="1:5" x14ac:dyDescent="0.4">
      <c r="A10138" t="s">
        <v>585</v>
      </c>
      <c r="B10138" t="s">
        <v>584</v>
      </c>
      <c r="C10138">
        <f>INDEX(Categories!C:C,MATCH(D10138,Categories!D:D,0))</f>
        <v>24</v>
      </c>
      <c r="D10138" s="88" t="s">
        <v>53</v>
      </c>
      <c r="E10138">
        <v>50000</v>
      </c>
    </row>
    <row r="10139" spans="1:5" x14ac:dyDescent="0.4">
      <c r="A10139" t="s">
        <v>585</v>
      </c>
      <c r="B10139" t="s">
        <v>584</v>
      </c>
      <c r="C10139">
        <f>INDEX(Categories!C:C,MATCH(D10139,Categories!D:D,0))</f>
        <v>25</v>
      </c>
      <c r="D10139" s="88" t="s">
        <v>56</v>
      </c>
      <c r="E10139">
        <v>5000</v>
      </c>
    </row>
    <row r="10140" spans="1:5" x14ac:dyDescent="0.4">
      <c r="A10140" t="s">
        <v>585</v>
      </c>
      <c r="B10140" t="s">
        <v>584</v>
      </c>
      <c r="C10140">
        <f>INDEX(Categories!C:C,MATCH(D10140,Categories!D:D,0))</f>
        <v>5</v>
      </c>
      <c r="D10140" s="88" t="s">
        <v>32</v>
      </c>
      <c r="E10140">
        <v>80000</v>
      </c>
    </row>
    <row r="10141" spans="1:5" x14ac:dyDescent="0.4">
      <c r="A10141" t="s">
        <v>585</v>
      </c>
      <c r="B10141" t="s">
        <v>584</v>
      </c>
      <c r="C10141">
        <f>INDEX(Categories!C:C,MATCH(D10141,Categories!D:D,0))</f>
        <v>8</v>
      </c>
      <c r="D10141" s="88" t="s">
        <v>36</v>
      </c>
      <c r="E10141">
        <v>2000</v>
      </c>
    </row>
    <row r="10142" spans="1:5" x14ac:dyDescent="0.4">
      <c r="A10142" t="s">
        <v>585</v>
      </c>
      <c r="B10142" t="s">
        <v>584</v>
      </c>
      <c r="C10142">
        <f>INDEX(Categories!C:C,MATCH(D10142,Categories!D:D,0))</f>
        <v>9</v>
      </c>
      <c r="D10142" s="88" t="s">
        <v>37</v>
      </c>
      <c r="E10142">
        <v>5000</v>
      </c>
    </row>
    <row r="10143" spans="1:5" x14ac:dyDescent="0.4">
      <c r="A10143" t="s">
        <v>585</v>
      </c>
      <c r="B10143" t="s">
        <v>584</v>
      </c>
      <c r="C10143">
        <f>INDEX(Categories!C:C,MATCH(D10143,Categories!D:D,0))</f>
        <v>11</v>
      </c>
      <c r="D10143" s="88" t="s">
        <v>601</v>
      </c>
      <c r="E10143">
        <v>130750</v>
      </c>
    </row>
    <row r="10144" spans="1:5" x14ac:dyDescent="0.4">
      <c r="A10144" t="s">
        <v>585</v>
      </c>
      <c r="B10144" t="s">
        <v>584</v>
      </c>
      <c r="C10144">
        <f>INDEX(Categories!C:C,MATCH(D10144,Categories!D:D,0))</f>
        <v>12</v>
      </c>
      <c r="D10144" s="88" t="s">
        <v>602</v>
      </c>
      <c r="E10144">
        <v>30000</v>
      </c>
    </row>
    <row r="10145" spans="1:5" x14ac:dyDescent="0.4">
      <c r="A10145" t="s">
        <v>585</v>
      </c>
      <c r="B10145" t="s">
        <v>584</v>
      </c>
      <c r="C10145">
        <f>INDEX(Categories!C:C,MATCH(D10145,Categories!D:D,0))</f>
        <v>13</v>
      </c>
      <c r="D10145" s="88" t="s">
        <v>604</v>
      </c>
      <c r="E10145">
        <v>38750</v>
      </c>
    </row>
    <row r="10146" spans="1:5" x14ac:dyDescent="0.4">
      <c r="A10146" t="s">
        <v>585</v>
      </c>
      <c r="B10146" t="s">
        <v>584</v>
      </c>
      <c r="C10146">
        <f>INDEX(Categories!C:C,MATCH(D10146,Categories!D:D,0))</f>
        <v>14</v>
      </c>
      <c r="D10146" s="88" t="s">
        <v>41</v>
      </c>
      <c r="E10146">
        <v>0</v>
      </c>
    </row>
    <row r="10147" spans="1:5" x14ac:dyDescent="0.4">
      <c r="A10147" t="s">
        <v>585</v>
      </c>
      <c r="B10147" t="s">
        <v>584</v>
      </c>
      <c r="C10147">
        <f>INDEX(Categories!C:C,MATCH(D10147,Categories!D:D,0))</f>
        <v>19</v>
      </c>
      <c r="D10147" s="88" t="s">
        <v>48</v>
      </c>
      <c r="E10147">
        <v>0</v>
      </c>
    </row>
    <row r="10148" spans="1:5" x14ac:dyDescent="0.4">
      <c r="A10148" t="s">
        <v>585</v>
      </c>
      <c r="B10148" t="s">
        <v>584</v>
      </c>
      <c r="C10148">
        <f>INDEX(Categories!C:C,MATCH(D10148,Categories!D:D,0))</f>
        <v>26</v>
      </c>
      <c r="D10148" s="88" t="s">
        <v>57</v>
      </c>
      <c r="E10148">
        <v>2500</v>
      </c>
    </row>
    <row r="10149" spans="1:5" x14ac:dyDescent="0.4">
      <c r="A10149" t="s">
        <v>585</v>
      </c>
      <c r="B10149" t="s">
        <v>584</v>
      </c>
      <c r="C10149">
        <f>INDEX(Categories!C:C,MATCH(D10149,Categories!D:D,0))</f>
        <v>27</v>
      </c>
      <c r="D10149" s="88" t="s">
        <v>58</v>
      </c>
      <c r="E10149">
        <v>0</v>
      </c>
    </row>
    <row r="10150" spans="1:5" x14ac:dyDescent="0.4">
      <c r="A10150" t="s">
        <v>585</v>
      </c>
      <c r="B10150" t="s">
        <v>584</v>
      </c>
      <c r="C10150">
        <f>INDEX(Categories!C:C,MATCH(D10150,Categories!D:D,0))</f>
        <v>28</v>
      </c>
      <c r="D10150" s="88" t="s">
        <v>59</v>
      </c>
      <c r="E10150">
        <v>0</v>
      </c>
    </row>
    <row r="10151" spans="1:5" x14ac:dyDescent="0.4">
      <c r="A10151" t="s">
        <v>585</v>
      </c>
      <c r="B10151" t="s">
        <v>584</v>
      </c>
      <c r="C10151">
        <f>INDEX(Categories!C:C,MATCH(D10151,Categories!D:D,0))</f>
        <v>29</v>
      </c>
      <c r="D10151" s="88" t="s">
        <v>92</v>
      </c>
      <c r="E10151">
        <v>625000</v>
      </c>
    </row>
    <row r="10152" spans="1:5" x14ac:dyDescent="0.4">
      <c r="A10152" t="s">
        <v>1059</v>
      </c>
      <c r="B10152" t="s">
        <v>1060</v>
      </c>
      <c r="C10152">
        <f>INDEX(Categories!C:C,MATCH(D10152,Categories!D:D,0))</f>
        <v>1</v>
      </c>
      <c r="D10152" s="88" t="s">
        <v>595</v>
      </c>
      <c r="E10152">
        <v>0</v>
      </c>
    </row>
    <row r="10153" spans="1:5" x14ac:dyDescent="0.4">
      <c r="A10153" t="s">
        <v>1059</v>
      </c>
      <c r="B10153" t="s">
        <v>1060</v>
      </c>
      <c r="C10153">
        <f>INDEX(Categories!C:C,MATCH(D10153,Categories!D:D,0))</f>
        <v>2</v>
      </c>
      <c r="D10153" s="88" t="s">
        <v>597</v>
      </c>
      <c r="E10153">
        <v>0</v>
      </c>
    </row>
    <row r="10154" spans="1:5" x14ac:dyDescent="0.4">
      <c r="A10154" t="s">
        <v>1059</v>
      </c>
      <c r="B10154" t="s">
        <v>1060</v>
      </c>
      <c r="C10154">
        <f>INDEX(Categories!C:C,MATCH(D10154,Categories!D:D,0))</f>
        <v>3</v>
      </c>
      <c r="D10154" s="88" t="s">
        <v>30</v>
      </c>
      <c r="E10154">
        <v>0</v>
      </c>
    </row>
    <row r="10155" spans="1:5" x14ac:dyDescent="0.4">
      <c r="A10155" t="s">
        <v>1059</v>
      </c>
      <c r="B10155" t="s">
        <v>1060</v>
      </c>
      <c r="C10155">
        <f>INDEX(Categories!C:C,MATCH(D10155,Categories!D:D,0))</f>
        <v>4</v>
      </c>
      <c r="D10155" s="88" t="s">
        <v>31</v>
      </c>
      <c r="E10155">
        <v>0</v>
      </c>
    </row>
    <row r="10156" spans="1:5" x14ac:dyDescent="0.4">
      <c r="A10156" t="s">
        <v>1059</v>
      </c>
      <c r="B10156" t="s">
        <v>1060</v>
      </c>
      <c r="C10156">
        <f>INDEX(Categories!C:C,MATCH(D10156,Categories!D:D,0))</f>
        <v>6</v>
      </c>
      <c r="D10156" s="88" t="s">
        <v>34</v>
      </c>
      <c r="E10156">
        <v>0</v>
      </c>
    </row>
    <row r="10157" spans="1:5" x14ac:dyDescent="0.4">
      <c r="A10157" t="s">
        <v>1059</v>
      </c>
      <c r="B10157" t="s">
        <v>1060</v>
      </c>
      <c r="C10157">
        <f>INDEX(Categories!C:C,MATCH(D10157,Categories!D:D,0))</f>
        <v>7</v>
      </c>
      <c r="D10157" s="88" t="s">
        <v>35</v>
      </c>
      <c r="E10157">
        <v>0</v>
      </c>
    </row>
    <row r="10158" spans="1:5" x14ac:dyDescent="0.4">
      <c r="A10158" t="s">
        <v>1059</v>
      </c>
      <c r="B10158" t="s">
        <v>1060</v>
      </c>
      <c r="C10158">
        <f>INDEX(Categories!C:C,MATCH(D10158,Categories!D:D,0))</f>
        <v>10</v>
      </c>
      <c r="D10158" s="88" t="s">
        <v>38</v>
      </c>
      <c r="E10158">
        <v>0</v>
      </c>
    </row>
    <row r="10159" spans="1:5" x14ac:dyDescent="0.4">
      <c r="A10159" t="s">
        <v>1059</v>
      </c>
      <c r="B10159" t="s">
        <v>1060</v>
      </c>
      <c r="C10159">
        <f>INDEX(Categories!C:C,MATCH(D10159,Categories!D:D,0))</f>
        <v>15</v>
      </c>
      <c r="D10159" s="88" t="s">
        <v>42</v>
      </c>
      <c r="E10159">
        <v>0</v>
      </c>
    </row>
    <row r="10160" spans="1:5" x14ac:dyDescent="0.4">
      <c r="A10160" t="s">
        <v>1059</v>
      </c>
      <c r="B10160" t="s">
        <v>1060</v>
      </c>
      <c r="C10160">
        <f>INDEX(Categories!C:C,MATCH(D10160,Categories!D:D,0))</f>
        <v>16</v>
      </c>
      <c r="D10160" s="88" t="s">
        <v>45</v>
      </c>
      <c r="E10160">
        <v>0</v>
      </c>
    </row>
    <row r="10161" spans="1:5" x14ac:dyDescent="0.4">
      <c r="A10161" t="s">
        <v>1059</v>
      </c>
      <c r="B10161" t="s">
        <v>1060</v>
      </c>
      <c r="C10161">
        <f>INDEX(Categories!C:C,MATCH(D10161,Categories!D:D,0))</f>
        <v>17</v>
      </c>
      <c r="D10161" s="88" t="s">
        <v>46</v>
      </c>
      <c r="E10161">
        <v>0</v>
      </c>
    </row>
    <row r="10162" spans="1:5" x14ac:dyDescent="0.4">
      <c r="A10162" t="s">
        <v>1059</v>
      </c>
      <c r="B10162" t="s">
        <v>1060</v>
      </c>
      <c r="C10162">
        <f>INDEX(Categories!C:C,MATCH(D10162,Categories!D:D,0))</f>
        <v>18</v>
      </c>
      <c r="D10162" s="88" t="s">
        <v>47</v>
      </c>
      <c r="E10162">
        <v>0</v>
      </c>
    </row>
    <row r="10163" spans="1:5" x14ac:dyDescent="0.4">
      <c r="A10163" t="s">
        <v>1059</v>
      </c>
      <c r="B10163" t="s">
        <v>1060</v>
      </c>
      <c r="C10163">
        <f>INDEX(Categories!C:C,MATCH(D10163,Categories!D:D,0))</f>
        <v>20</v>
      </c>
      <c r="D10163" s="88" t="s">
        <v>49</v>
      </c>
      <c r="E10163">
        <v>0</v>
      </c>
    </row>
    <row r="10164" spans="1:5" x14ac:dyDescent="0.4">
      <c r="A10164" t="s">
        <v>1059</v>
      </c>
      <c r="B10164" t="s">
        <v>1060</v>
      </c>
      <c r="C10164">
        <f>INDEX(Categories!C:C,MATCH(D10164,Categories!D:D,0))</f>
        <v>21</v>
      </c>
      <c r="D10164" s="88" t="s">
        <v>50</v>
      </c>
      <c r="E10164">
        <v>0</v>
      </c>
    </row>
    <row r="10165" spans="1:5" x14ac:dyDescent="0.4">
      <c r="A10165" t="s">
        <v>1059</v>
      </c>
      <c r="B10165" t="s">
        <v>1060</v>
      </c>
      <c r="C10165">
        <f>INDEX(Categories!C:C,MATCH(D10165,Categories!D:D,0))</f>
        <v>22</v>
      </c>
      <c r="D10165" s="88" t="s">
        <v>51</v>
      </c>
      <c r="E10165">
        <v>0</v>
      </c>
    </row>
    <row r="10166" spans="1:5" x14ac:dyDescent="0.4">
      <c r="A10166" t="s">
        <v>1059</v>
      </c>
      <c r="B10166" t="s">
        <v>1060</v>
      </c>
      <c r="C10166">
        <f>INDEX(Categories!C:C,MATCH(D10166,Categories!D:D,0))</f>
        <v>23</v>
      </c>
      <c r="D10166" s="88" t="s">
        <v>52</v>
      </c>
      <c r="E10166">
        <v>0</v>
      </c>
    </row>
    <row r="10167" spans="1:5" x14ac:dyDescent="0.4">
      <c r="A10167" t="s">
        <v>1059</v>
      </c>
      <c r="B10167" t="s">
        <v>1060</v>
      </c>
      <c r="C10167">
        <f>INDEX(Categories!C:C,MATCH(D10167,Categories!D:D,0))</f>
        <v>24</v>
      </c>
      <c r="D10167" s="88" t="s">
        <v>53</v>
      </c>
      <c r="E10167">
        <v>0</v>
      </c>
    </row>
    <row r="10168" spans="1:5" x14ac:dyDescent="0.4">
      <c r="A10168" t="s">
        <v>1059</v>
      </c>
      <c r="B10168" t="s">
        <v>1060</v>
      </c>
      <c r="C10168">
        <f>INDEX(Categories!C:C,MATCH(D10168,Categories!D:D,0))</f>
        <v>25</v>
      </c>
      <c r="D10168" s="88" t="s">
        <v>56</v>
      </c>
      <c r="E10168">
        <v>0</v>
      </c>
    </row>
    <row r="10169" spans="1:5" x14ac:dyDescent="0.4">
      <c r="A10169" t="s">
        <v>1059</v>
      </c>
      <c r="B10169" t="s">
        <v>1060</v>
      </c>
      <c r="C10169">
        <f>INDEX(Categories!C:C,MATCH(D10169,Categories!D:D,0))</f>
        <v>5</v>
      </c>
      <c r="D10169" s="88" t="s">
        <v>32</v>
      </c>
      <c r="E10169">
        <v>0</v>
      </c>
    </row>
    <row r="10170" spans="1:5" x14ac:dyDescent="0.4">
      <c r="A10170" t="s">
        <v>1059</v>
      </c>
      <c r="B10170" t="s">
        <v>1060</v>
      </c>
      <c r="C10170">
        <f>INDEX(Categories!C:C,MATCH(D10170,Categories!D:D,0))</f>
        <v>8</v>
      </c>
      <c r="D10170" s="88" t="s">
        <v>36</v>
      </c>
      <c r="E10170">
        <v>0</v>
      </c>
    </row>
    <row r="10171" spans="1:5" x14ac:dyDescent="0.4">
      <c r="A10171" t="s">
        <v>1059</v>
      </c>
      <c r="B10171" t="s">
        <v>1060</v>
      </c>
      <c r="C10171">
        <f>INDEX(Categories!C:C,MATCH(D10171,Categories!D:D,0))</f>
        <v>9</v>
      </c>
      <c r="D10171" s="88" t="s">
        <v>37</v>
      </c>
      <c r="E10171">
        <v>0</v>
      </c>
    </row>
    <row r="10172" spans="1:5" x14ac:dyDescent="0.4">
      <c r="A10172" t="s">
        <v>1059</v>
      </c>
      <c r="B10172" t="s">
        <v>1060</v>
      </c>
      <c r="C10172">
        <f>INDEX(Categories!C:C,MATCH(D10172,Categories!D:D,0))</f>
        <v>11</v>
      </c>
      <c r="D10172" s="88" t="s">
        <v>601</v>
      </c>
      <c r="E10172">
        <v>0</v>
      </c>
    </row>
    <row r="10173" spans="1:5" x14ac:dyDescent="0.4">
      <c r="A10173" t="s">
        <v>1059</v>
      </c>
      <c r="B10173" t="s">
        <v>1060</v>
      </c>
      <c r="C10173">
        <f>INDEX(Categories!C:C,MATCH(D10173,Categories!D:D,0))</f>
        <v>12</v>
      </c>
      <c r="D10173" s="88" t="s">
        <v>602</v>
      </c>
      <c r="E10173">
        <v>0</v>
      </c>
    </row>
    <row r="10174" spans="1:5" x14ac:dyDescent="0.4">
      <c r="A10174" t="s">
        <v>1059</v>
      </c>
      <c r="B10174" t="s">
        <v>1060</v>
      </c>
      <c r="C10174">
        <f>INDEX(Categories!C:C,MATCH(D10174,Categories!D:D,0))</f>
        <v>13</v>
      </c>
      <c r="D10174" s="88" t="s">
        <v>604</v>
      </c>
      <c r="E10174">
        <v>0</v>
      </c>
    </row>
    <row r="10175" spans="1:5" x14ac:dyDescent="0.4">
      <c r="A10175" t="s">
        <v>1059</v>
      </c>
      <c r="B10175" t="s">
        <v>1060</v>
      </c>
      <c r="C10175">
        <f>INDEX(Categories!C:C,MATCH(D10175,Categories!D:D,0))</f>
        <v>14</v>
      </c>
      <c r="D10175" s="88" t="s">
        <v>41</v>
      </c>
      <c r="E10175">
        <v>0</v>
      </c>
    </row>
    <row r="10176" spans="1:5" x14ac:dyDescent="0.4">
      <c r="A10176" t="s">
        <v>1059</v>
      </c>
      <c r="B10176" t="s">
        <v>1060</v>
      </c>
      <c r="C10176">
        <f>INDEX(Categories!C:C,MATCH(D10176,Categories!D:D,0))</f>
        <v>19</v>
      </c>
      <c r="D10176" s="88" t="s">
        <v>48</v>
      </c>
      <c r="E10176">
        <v>0</v>
      </c>
    </row>
    <row r="10177" spans="1:5" x14ac:dyDescent="0.4">
      <c r="A10177" t="s">
        <v>1059</v>
      </c>
      <c r="B10177" t="s">
        <v>1060</v>
      </c>
      <c r="C10177">
        <f>INDEX(Categories!C:C,MATCH(D10177,Categories!D:D,0))</f>
        <v>26</v>
      </c>
      <c r="D10177" s="88" t="s">
        <v>57</v>
      </c>
      <c r="E10177">
        <v>0</v>
      </c>
    </row>
    <row r="10178" spans="1:5" x14ac:dyDescent="0.4">
      <c r="A10178" t="s">
        <v>1059</v>
      </c>
      <c r="B10178" t="s">
        <v>1060</v>
      </c>
      <c r="C10178">
        <f>INDEX(Categories!C:C,MATCH(D10178,Categories!D:D,0))</f>
        <v>27</v>
      </c>
      <c r="D10178" s="88" t="s">
        <v>58</v>
      </c>
      <c r="E10178">
        <v>0</v>
      </c>
    </row>
    <row r="10179" spans="1:5" x14ac:dyDescent="0.4">
      <c r="A10179" t="s">
        <v>1059</v>
      </c>
      <c r="B10179" t="s">
        <v>1060</v>
      </c>
      <c r="C10179">
        <f>INDEX(Categories!C:C,MATCH(D10179,Categories!D:D,0))</f>
        <v>28</v>
      </c>
      <c r="D10179" s="88" t="s">
        <v>59</v>
      </c>
      <c r="E10179">
        <v>0</v>
      </c>
    </row>
    <row r="10180" spans="1:5" x14ac:dyDescent="0.4">
      <c r="A10180" t="s">
        <v>1059</v>
      </c>
      <c r="B10180" t="s">
        <v>1060</v>
      </c>
      <c r="C10180">
        <f>INDEX(Categories!C:C,MATCH(D10180,Categories!D:D,0))</f>
        <v>29</v>
      </c>
      <c r="D10180" s="88" t="s">
        <v>92</v>
      </c>
      <c r="E10180">
        <v>0</v>
      </c>
    </row>
  </sheetData>
  <sheetProtection algorithmName="SHA-512" hashValue="MlIe1rIGmLVB/dvUEjukgtPu+KjUSAKVVpld81yUJrNaEQu/dshFGkxx72H5+5Naiekj2xyK3eih6FiApqe3FQ==" saltValue="TKcLcgTmTMGJvTRXa3CgMA==" spinCount="100000" sheet="1" objects="1" scenarios="1"/>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F0909-AAFC-450D-8FFC-8C457E3B5F0C}">
  <sheetPr codeName="Sheet13"/>
  <dimension ref="A1:AO352"/>
  <sheetViews>
    <sheetView topLeftCell="A45" workbookViewId="0">
      <selection activeCell="G59" sqref="G59"/>
    </sheetView>
  </sheetViews>
  <sheetFormatPr defaultRowHeight="14.6" x14ac:dyDescent="0.4"/>
  <cols>
    <col min="1" max="1" width="11.15234375" customWidth="1"/>
    <col min="2" max="2" width="13" customWidth="1"/>
    <col min="6" max="6" width="20.3828125" customWidth="1"/>
    <col min="7" max="7" width="26.3046875" customWidth="1"/>
    <col min="8" max="8" width="16.84375" customWidth="1"/>
    <col min="9" max="9" width="25" customWidth="1"/>
    <col min="10" max="15" width="39.53515625" customWidth="1"/>
    <col min="16" max="16" width="35.69140625" customWidth="1"/>
    <col min="17" max="23" width="39.53515625" customWidth="1"/>
    <col min="24" max="24" width="37.69140625" customWidth="1"/>
    <col min="25" max="25" width="19.84375" customWidth="1"/>
    <col min="26" max="26" width="39.53515625" customWidth="1"/>
    <col min="28" max="28" width="17.53515625" customWidth="1"/>
    <col min="29" max="29" width="39.53515625" customWidth="1"/>
    <col min="30" max="30" width="29.53515625" customWidth="1"/>
    <col min="31" max="31" width="15.84375" customWidth="1"/>
    <col min="32" max="36" width="39.53515625" customWidth="1"/>
    <col min="37" max="37" width="37" customWidth="1"/>
    <col min="38" max="38" width="34.69140625" customWidth="1"/>
    <col min="39" max="39" width="23.84375" customWidth="1"/>
    <col min="40" max="40" width="14.3046875" customWidth="1"/>
  </cols>
  <sheetData>
    <row r="1" spans="1:41" x14ac:dyDescent="0.4">
      <c r="A1" s="1" t="s">
        <v>5</v>
      </c>
      <c r="B1" s="1" t="s">
        <v>3</v>
      </c>
      <c r="C1" s="1" t="s">
        <v>7</v>
      </c>
      <c r="D1" s="1" t="s">
        <v>1061</v>
      </c>
      <c r="E1" s="1" t="s">
        <v>1062</v>
      </c>
      <c r="F1" s="3" t="s">
        <v>1063</v>
      </c>
      <c r="G1" s="3" t="s">
        <v>1064</v>
      </c>
      <c r="H1" s="3" t="s">
        <v>1065</v>
      </c>
      <c r="I1" s="3" t="s">
        <v>1066</v>
      </c>
      <c r="J1" t="s">
        <v>595</v>
      </c>
      <c r="K1" t="s">
        <v>597</v>
      </c>
      <c r="L1" t="s">
        <v>30</v>
      </c>
      <c r="M1" t="s">
        <v>31</v>
      </c>
      <c r="N1" t="s">
        <v>34</v>
      </c>
      <c r="O1" t="s">
        <v>35</v>
      </c>
      <c r="P1" t="s">
        <v>38</v>
      </c>
      <c r="Q1" t="s">
        <v>42</v>
      </c>
      <c r="R1" t="s">
        <v>45</v>
      </c>
      <c r="S1" t="s">
        <v>46</v>
      </c>
      <c r="T1" t="s">
        <v>47</v>
      </c>
      <c r="U1" t="s">
        <v>49</v>
      </c>
      <c r="V1" t="s">
        <v>50</v>
      </c>
      <c r="W1" t="s">
        <v>51</v>
      </c>
      <c r="X1" t="s">
        <v>52</v>
      </c>
      <c r="Y1" t="s">
        <v>53</v>
      </c>
      <c r="Z1" t="s">
        <v>56</v>
      </c>
      <c r="AA1" t="s">
        <v>1067</v>
      </c>
      <c r="AB1" t="s">
        <v>1068</v>
      </c>
      <c r="AC1" t="s">
        <v>32</v>
      </c>
      <c r="AD1" t="s">
        <v>36</v>
      </c>
      <c r="AE1" t="s">
        <v>37</v>
      </c>
      <c r="AF1" t="s">
        <v>601</v>
      </c>
      <c r="AG1" t="s">
        <v>602</v>
      </c>
      <c r="AH1" t="s">
        <v>604</v>
      </c>
      <c r="AI1" t="s">
        <v>41</v>
      </c>
      <c r="AJ1" t="s">
        <v>48</v>
      </c>
      <c r="AK1" t="s">
        <v>57</v>
      </c>
      <c r="AL1" t="s">
        <v>58</v>
      </c>
      <c r="AM1" t="s">
        <v>59</v>
      </c>
      <c r="AN1" t="s">
        <v>92</v>
      </c>
      <c r="AO1" t="s">
        <v>617</v>
      </c>
    </row>
    <row r="2" spans="1:41" x14ac:dyDescent="0.4">
      <c r="A2" t="s">
        <v>619</v>
      </c>
      <c r="B2" t="s">
        <v>620</v>
      </c>
      <c r="C2" t="s">
        <v>912</v>
      </c>
      <c r="D2" t="s">
        <v>1069</v>
      </c>
      <c r="F2" s="2">
        <v>16516</v>
      </c>
      <c r="G2" s="2">
        <v>0</v>
      </c>
      <c r="H2" s="2">
        <v>0</v>
      </c>
      <c r="I2" s="2">
        <f>IF((G2-H2)&lt;0,0,G2-H2)</f>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row>
    <row r="3" spans="1:41" x14ac:dyDescent="0.4">
      <c r="A3" t="s">
        <v>81</v>
      </c>
      <c r="B3" t="s">
        <v>80</v>
      </c>
      <c r="C3" t="s">
        <v>1070</v>
      </c>
      <c r="D3" t="s">
        <v>1071</v>
      </c>
      <c r="F3" s="2">
        <v>23738</v>
      </c>
      <c r="G3" s="2">
        <v>2092925</v>
      </c>
      <c r="H3" s="2">
        <v>190974.5</v>
      </c>
      <c r="I3" s="2">
        <f t="shared" ref="I3:I66" si="0">IF((G3-H3)&lt;0,0,G3-H3)</f>
        <v>1901950.5</v>
      </c>
      <c r="J3">
        <v>95266</v>
      </c>
      <c r="K3">
        <v>249</v>
      </c>
      <c r="L3">
        <v>0</v>
      </c>
      <c r="M3">
        <v>75000</v>
      </c>
      <c r="N3">
        <v>0</v>
      </c>
      <c r="O3">
        <v>6917</v>
      </c>
      <c r="P3">
        <v>46812</v>
      </c>
      <c r="Q3">
        <v>0</v>
      </c>
      <c r="R3">
        <v>0</v>
      </c>
      <c r="S3">
        <v>0</v>
      </c>
      <c r="T3">
        <v>0</v>
      </c>
      <c r="U3">
        <v>0</v>
      </c>
      <c r="V3">
        <v>0</v>
      </c>
      <c r="W3">
        <v>3170</v>
      </c>
      <c r="X3">
        <v>0</v>
      </c>
      <c r="Y3">
        <v>0</v>
      </c>
      <c r="Z3">
        <v>0</v>
      </c>
      <c r="AA3">
        <v>170560.5</v>
      </c>
      <c r="AB3">
        <v>56853.5</v>
      </c>
      <c r="AC3">
        <v>29218</v>
      </c>
      <c r="AD3">
        <v>0</v>
      </c>
      <c r="AE3">
        <v>0</v>
      </c>
      <c r="AF3">
        <v>0</v>
      </c>
      <c r="AG3">
        <v>0</v>
      </c>
      <c r="AH3">
        <v>0</v>
      </c>
      <c r="AI3">
        <v>0</v>
      </c>
      <c r="AJ3">
        <v>0</v>
      </c>
      <c r="AK3">
        <v>0</v>
      </c>
      <c r="AL3">
        <v>50000</v>
      </c>
      <c r="AM3">
        <v>0</v>
      </c>
      <c r="AN3">
        <v>54903</v>
      </c>
    </row>
    <row r="4" spans="1:41" x14ac:dyDescent="0.4">
      <c r="A4" t="s">
        <v>621</v>
      </c>
      <c r="B4" t="s">
        <v>622</v>
      </c>
      <c r="C4" t="s">
        <v>1072</v>
      </c>
      <c r="D4" t="s">
        <v>1073</v>
      </c>
      <c r="F4" s="2">
        <v>10580</v>
      </c>
      <c r="G4" s="2">
        <v>932814</v>
      </c>
      <c r="H4" s="2">
        <v>187340.5</v>
      </c>
      <c r="I4" s="2">
        <f t="shared" si="0"/>
        <v>745473.5</v>
      </c>
      <c r="J4">
        <v>10324</v>
      </c>
      <c r="K4">
        <v>0</v>
      </c>
      <c r="L4">
        <v>0</v>
      </c>
      <c r="M4">
        <v>0</v>
      </c>
      <c r="N4">
        <v>0</v>
      </c>
      <c r="O4">
        <v>30456</v>
      </c>
      <c r="P4">
        <v>58300</v>
      </c>
      <c r="Q4">
        <v>0</v>
      </c>
      <c r="R4">
        <v>0</v>
      </c>
      <c r="S4">
        <v>0</v>
      </c>
      <c r="T4">
        <v>0</v>
      </c>
      <c r="U4">
        <v>0</v>
      </c>
      <c r="V4">
        <v>0</v>
      </c>
      <c r="W4">
        <v>0</v>
      </c>
      <c r="X4">
        <v>0</v>
      </c>
      <c r="Y4">
        <v>0</v>
      </c>
      <c r="Z4">
        <v>1498</v>
      </c>
      <c r="AA4">
        <v>75433.5</v>
      </c>
      <c r="AB4">
        <v>25144.5</v>
      </c>
      <c r="AC4">
        <v>9096</v>
      </c>
      <c r="AD4">
        <v>0</v>
      </c>
      <c r="AE4">
        <v>0</v>
      </c>
      <c r="AF4">
        <v>153100</v>
      </c>
      <c r="AG4">
        <v>0</v>
      </c>
      <c r="AH4">
        <v>0</v>
      </c>
      <c r="AI4">
        <v>0</v>
      </c>
      <c r="AJ4">
        <v>0</v>
      </c>
      <c r="AK4">
        <v>0</v>
      </c>
      <c r="AL4">
        <v>0</v>
      </c>
      <c r="AM4">
        <v>0</v>
      </c>
      <c r="AN4">
        <v>0</v>
      </c>
    </row>
    <row r="5" spans="1:41" x14ac:dyDescent="0.4">
      <c r="A5" t="s">
        <v>90</v>
      </c>
      <c r="B5" t="s">
        <v>89</v>
      </c>
      <c r="C5" t="s">
        <v>1074</v>
      </c>
      <c r="D5" t="s">
        <v>1075</v>
      </c>
      <c r="F5" s="2">
        <v>8077</v>
      </c>
      <c r="G5" s="2">
        <v>712131</v>
      </c>
      <c r="H5" s="2">
        <v>42932.75</v>
      </c>
      <c r="I5" s="2">
        <f t="shared" si="0"/>
        <v>669198.25</v>
      </c>
      <c r="J5">
        <v>36060</v>
      </c>
      <c r="K5">
        <v>0</v>
      </c>
      <c r="L5">
        <v>0</v>
      </c>
      <c r="M5">
        <v>0</v>
      </c>
      <c r="N5">
        <v>0</v>
      </c>
      <c r="O5">
        <v>5932</v>
      </c>
      <c r="P5">
        <v>28815</v>
      </c>
      <c r="Q5">
        <v>0</v>
      </c>
      <c r="R5">
        <v>3408</v>
      </c>
      <c r="S5">
        <v>0</v>
      </c>
      <c r="T5">
        <v>0</v>
      </c>
      <c r="U5">
        <v>0</v>
      </c>
      <c r="V5">
        <v>0</v>
      </c>
      <c r="W5">
        <v>1000</v>
      </c>
      <c r="X5">
        <v>0</v>
      </c>
      <c r="Y5">
        <v>0</v>
      </c>
      <c r="Z5">
        <v>456</v>
      </c>
      <c r="AA5">
        <v>56753.25</v>
      </c>
      <c r="AB5">
        <v>18917.75</v>
      </c>
      <c r="AC5">
        <v>13692</v>
      </c>
      <c r="AD5">
        <v>0</v>
      </c>
      <c r="AE5">
        <v>0</v>
      </c>
      <c r="AF5">
        <v>0</v>
      </c>
      <c r="AG5">
        <v>0</v>
      </c>
      <c r="AH5">
        <v>0</v>
      </c>
      <c r="AI5">
        <v>0</v>
      </c>
      <c r="AJ5">
        <v>0</v>
      </c>
      <c r="AK5">
        <v>1636</v>
      </c>
      <c r="AL5">
        <v>0</v>
      </c>
      <c r="AM5">
        <v>0</v>
      </c>
      <c r="AN5">
        <v>8687</v>
      </c>
    </row>
    <row r="6" spans="1:41" x14ac:dyDescent="0.4">
      <c r="A6" t="s">
        <v>623</v>
      </c>
      <c r="B6" t="s">
        <v>624</v>
      </c>
      <c r="C6" t="s">
        <v>277</v>
      </c>
      <c r="D6" t="s">
        <v>1075</v>
      </c>
      <c r="F6" s="2">
        <v>28854</v>
      </c>
      <c r="G6" s="2">
        <v>2543991</v>
      </c>
      <c r="H6" s="2">
        <v>490049</v>
      </c>
      <c r="I6" s="2">
        <f t="shared" si="0"/>
        <v>2053942</v>
      </c>
      <c r="J6">
        <v>24238</v>
      </c>
      <c r="K6">
        <v>0</v>
      </c>
      <c r="L6">
        <v>0</v>
      </c>
      <c r="M6">
        <v>0</v>
      </c>
      <c r="N6">
        <v>0</v>
      </c>
      <c r="O6">
        <v>40029</v>
      </c>
      <c r="P6">
        <v>21484</v>
      </c>
      <c r="Q6">
        <v>0</v>
      </c>
      <c r="R6">
        <v>0</v>
      </c>
      <c r="S6">
        <v>0</v>
      </c>
      <c r="T6">
        <v>0</v>
      </c>
      <c r="U6">
        <v>0</v>
      </c>
      <c r="V6">
        <v>0</v>
      </c>
      <c r="W6">
        <v>1312</v>
      </c>
      <c r="X6">
        <v>1431</v>
      </c>
      <c r="Y6">
        <v>0</v>
      </c>
      <c r="Z6">
        <v>8098</v>
      </c>
      <c r="AA6">
        <v>72444</v>
      </c>
      <c r="AB6">
        <v>24148</v>
      </c>
      <c r="AC6">
        <v>15835</v>
      </c>
      <c r="AD6">
        <v>6884</v>
      </c>
      <c r="AE6">
        <v>0</v>
      </c>
      <c r="AF6">
        <v>0</v>
      </c>
      <c r="AG6">
        <v>107354</v>
      </c>
      <c r="AH6">
        <v>335828</v>
      </c>
      <c r="AI6">
        <v>0</v>
      </c>
      <c r="AJ6">
        <v>0</v>
      </c>
      <c r="AK6">
        <v>0</v>
      </c>
      <c r="AL6">
        <v>0</v>
      </c>
      <c r="AM6">
        <v>0</v>
      </c>
      <c r="AN6">
        <v>0</v>
      </c>
    </row>
    <row r="7" spans="1:41" x14ac:dyDescent="0.4">
      <c r="A7" t="s">
        <v>95</v>
      </c>
      <c r="B7" t="s">
        <v>94</v>
      </c>
      <c r="C7" t="s">
        <v>1074</v>
      </c>
      <c r="D7" t="s">
        <v>1075</v>
      </c>
      <c r="F7" s="2">
        <v>491</v>
      </c>
      <c r="G7" s="2">
        <v>43290</v>
      </c>
      <c r="H7" s="2">
        <v>7150</v>
      </c>
      <c r="I7" s="2">
        <f t="shared" si="0"/>
        <v>36140</v>
      </c>
      <c r="J7">
        <v>0</v>
      </c>
      <c r="K7">
        <v>0</v>
      </c>
      <c r="L7">
        <v>9000</v>
      </c>
      <c r="M7">
        <v>0</v>
      </c>
      <c r="N7">
        <v>0</v>
      </c>
      <c r="O7">
        <v>3000</v>
      </c>
      <c r="P7">
        <v>3000</v>
      </c>
      <c r="Q7">
        <v>0</v>
      </c>
      <c r="R7">
        <v>0</v>
      </c>
      <c r="S7">
        <v>0</v>
      </c>
      <c r="T7">
        <v>0</v>
      </c>
      <c r="U7">
        <v>0</v>
      </c>
      <c r="V7">
        <v>0</v>
      </c>
      <c r="W7">
        <v>0</v>
      </c>
      <c r="X7">
        <v>0</v>
      </c>
      <c r="Y7">
        <v>0</v>
      </c>
      <c r="Z7">
        <v>0</v>
      </c>
      <c r="AA7">
        <v>11250</v>
      </c>
      <c r="AB7">
        <v>3750</v>
      </c>
      <c r="AC7">
        <v>0</v>
      </c>
      <c r="AD7">
        <v>1400</v>
      </c>
      <c r="AE7">
        <v>0</v>
      </c>
      <c r="AF7">
        <v>0</v>
      </c>
      <c r="AG7">
        <v>0</v>
      </c>
      <c r="AH7">
        <v>0</v>
      </c>
      <c r="AI7">
        <v>0</v>
      </c>
      <c r="AJ7">
        <v>0</v>
      </c>
      <c r="AK7">
        <v>0</v>
      </c>
      <c r="AL7">
        <v>0</v>
      </c>
      <c r="AM7">
        <v>0</v>
      </c>
      <c r="AN7">
        <v>2000</v>
      </c>
    </row>
    <row r="8" spans="1:41" x14ac:dyDescent="0.4">
      <c r="A8" t="s">
        <v>625</v>
      </c>
      <c r="B8" t="s">
        <v>626</v>
      </c>
      <c r="C8" t="s">
        <v>211</v>
      </c>
      <c r="D8" t="s">
        <v>1076</v>
      </c>
      <c r="F8" s="2">
        <v>17569</v>
      </c>
      <c r="G8" s="2">
        <v>1549019</v>
      </c>
      <c r="H8" s="2">
        <v>72337.25</v>
      </c>
      <c r="I8" s="2">
        <f t="shared" si="0"/>
        <v>1476681.75</v>
      </c>
      <c r="J8">
        <v>75731</v>
      </c>
      <c r="K8">
        <v>0</v>
      </c>
      <c r="L8">
        <v>0</v>
      </c>
      <c r="M8">
        <v>9422</v>
      </c>
      <c r="N8">
        <v>0</v>
      </c>
      <c r="O8">
        <v>0</v>
      </c>
      <c r="P8">
        <v>64196</v>
      </c>
      <c r="Q8">
        <v>0</v>
      </c>
      <c r="R8">
        <v>0</v>
      </c>
      <c r="S8">
        <v>0</v>
      </c>
      <c r="T8">
        <v>0</v>
      </c>
      <c r="U8">
        <v>0</v>
      </c>
      <c r="V8">
        <v>0</v>
      </c>
      <c r="W8">
        <v>0</v>
      </c>
      <c r="X8">
        <v>0</v>
      </c>
      <c r="Y8">
        <v>0</v>
      </c>
      <c r="Z8">
        <v>0</v>
      </c>
      <c r="AA8">
        <v>112011.75</v>
      </c>
      <c r="AB8">
        <v>37337.25</v>
      </c>
      <c r="AC8">
        <v>0</v>
      </c>
      <c r="AD8">
        <v>0</v>
      </c>
      <c r="AE8">
        <v>0</v>
      </c>
      <c r="AF8">
        <v>0</v>
      </c>
      <c r="AG8">
        <v>0</v>
      </c>
      <c r="AH8">
        <v>35000</v>
      </c>
      <c r="AI8">
        <v>0</v>
      </c>
      <c r="AJ8">
        <v>0</v>
      </c>
      <c r="AK8">
        <v>0</v>
      </c>
      <c r="AL8">
        <v>0</v>
      </c>
      <c r="AM8">
        <v>0</v>
      </c>
      <c r="AN8">
        <v>0</v>
      </c>
    </row>
    <row r="9" spans="1:41" x14ac:dyDescent="0.4">
      <c r="A9" t="s">
        <v>99</v>
      </c>
      <c r="B9" t="s">
        <v>98</v>
      </c>
      <c r="C9" t="s">
        <v>1077</v>
      </c>
      <c r="D9" t="s">
        <v>1078</v>
      </c>
      <c r="F9" s="2">
        <v>39503</v>
      </c>
      <c r="G9" s="2">
        <v>3482889</v>
      </c>
      <c r="H9" s="2">
        <v>314794</v>
      </c>
      <c r="I9" s="2">
        <f t="shared" si="0"/>
        <v>3168095</v>
      </c>
      <c r="J9">
        <v>87269</v>
      </c>
      <c r="K9">
        <v>0</v>
      </c>
      <c r="L9">
        <v>0</v>
      </c>
      <c r="M9">
        <v>0</v>
      </c>
      <c r="N9">
        <v>0</v>
      </c>
      <c r="O9">
        <v>114064</v>
      </c>
      <c r="P9">
        <v>122700</v>
      </c>
      <c r="Q9">
        <v>0</v>
      </c>
      <c r="R9">
        <v>7150</v>
      </c>
      <c r="S9">
        <v>0</v>
      </c>
      <c r="T9">
        <v>18755</v>
      </c>
      <c r="U9">
        <v>0</v>
      </c>
      <c r="V9">
        <v>0</v>
      </c>
      <c r="W9">
        <v>6605</v>
      </c>
      <c r="X9">
        <v>0</v>
      </c>
      <c r="Y9">
        <v>328</v>
      </c>
      <c r="Z9">
        <v>1305</v>
      </c>
      <c r="AA9">
        <v>268632</v>
      </c>
      <c r="AB9">
        <v>89544</v>
      </c>
      <c r="AC9">
        <v>6419</v>
      </c>
      <c r="AD9">
        <v>2171</v>
      </c>
      <c r="AE9">
        <v>0</v>
      </c>
      <c r="AF9">
        <v>0</v>
      </c>
      <c r="AG9">
        <v>0</v>
      </c>
      <c r="AH9">
        <v>0</v>
      </c>
      <c r="AI9">
        <v>0</v>
      </c>
      <c r="AJ9">
        <v>0</v>
      </c>
      <c r="AK9">
        <v>0</v>
      </c>
      <c r="AL9">
        <v>200000</v>
      </c>
      <c r="AM9">
        <v>0</v>
      </c>
      <c r="AN9">
        <v>16660</v>
      </c>
    </row>
    <row r="10" spans="1:41" x14ac:dyDescent="0.4">
      <c r="A10" t="s">
        <v>101</v>
      </c>
      <c r="B10" t="s">
        <v>100</v>
      </c>
      <c r="C10" t="s">
        <v>211</v>
      </c>
      <c r="D10" t="s">
        <v>1071</v>
      </c>
      <c r="E10" t="s">
        <v>1076</v>
      </c>
      <c r="F10" s="2">
        <v>36403</v>
      </c>
      <c r="G10" s="2">
        <v>3209569</v>
      </c>
      <c r="H10" s="2">
        <v>271739.75</v>
      </c>
      <c r="I10" s="2">
        <f t="shared" si="0"/>
        <v>2937829.25</v>
      </c>
      <c r="J10">
        <v>88967</v>
      </c>
      <c r="K10">
        <v>6661</v>
      </c>
      <c r="L10">
        <v>0</v>
      </c>
      <c r="M10">
        <v>0</v>
      </c>
      <c r="N10">
        <v>0</v>
      </c>
      <c r="O10">
        <v>117900</v>
      </c>
      <c r="P10">
        <v>80752</v>
      </c>
      <c r="Q10">
        <v>0</v>
      </c>
      <c r="R10">
        <v>0</v>
      </c>
      <c r="S10">
        <v>0</v>
      </c>
      <c r="T10">
        <v>0</v>
      </c>
      <c r="U10">
        <v>0</v>
      </c>
      <c r="V10">
        <v>0</v>
      </c>
      <c r="W10">
        <v>2725</v>
      </c>
      <c r="X10">
        <v>0</v>
      </c>
      <c r="Y10">
        <v>0</v>
      </c>
      <c r="Z10">
        <v>4242</v>
      </c>
      <c r="AA10">
        <v>225935.25</v>
      </c>
      <c r="AB10">
        <v>75311.75</v>
      </c>
      <c r="AC10">
        <v>27005</v>
      </c>
      <c r="AD10">
        <v>22773</v>
      </c>
      <c r="AE10">
        <v>0</v>
      </c>
      <c r="AF10">
        <v>7875</v>
      </c>
      <c r="AG10">
        <v>0</v>
      </c>
      <c r="AH10">
        <v>0</v>
      </c>
      <c r="AI10">
        <v>0</v>
      </c>
      <c r="AJ10">
        <v>0</v>
      </c>
      <c r="AK10">
        <v>0</v>
      </c>
      <c r="AL10">
        <v>0</v>
      </c>
      <c r="AM10">
        <v>0</v>
      </c>
      <c r="AN10">
        <v>138775</v>
      </c>
    </row>
    <row r="11" spans="1:41" x14ac:dyDescent="0.4">
      <c r="A11" t="s">
        <v>627</v>
      </c>
      <c r="B11" t="s">
        <v>628</v>
      </c>
      <c r="C11" t="s">
        <v>1079</v>
      </c>
      <c r="D11" t="s">
        <v>1073</v>
      </c>
      <c r="F11" s="2">
        <v>327</v>
      </c>
      <c r="G11" s="2">
        <v>28831</v>
      </c>
      <c r="H11" s="2">
        <v>29000</v>
      </c>
      <c r="I11" s="2">
        <f t="shared" si="0"/>
        <v>0</v>
      </c>
      <c r="J11">
        <v>10000</v>
      </c>
      <c r="K11">
        <v>0</v>
      </c>
      <c r="L11">
        <v>10000</v>
      </c>
      <c r="M11">
        <v>3000</v>
      </c>
      <c r="N11">
        <v>0</v>
      </c>
      <c r="O11">
        <v>2000</v>
      </c>
      <c r="P11">
        <v>5000</v>
      </c>
      <c r="Q11">
        <v>2000</v>
      </c>
      <c r="R11">
        <v>1000</v>
      </c>
      <c r="S11">
        <v>0</v>
      </c>
      <c r="T11">
        <v>0</v>
      </c>
      <c r="U11">
        <v>1000</v>
      </c>
      <c r="V11">
        <v>0</v>
      </c>
      <c r="W11">
        <v>2000</v>
      </c>
      <c r="X11">
        <v>0</v>
      </c>
      <c r="Y11">
        <v>0</v>
      </c>
      <c r="Z11">
        <v>0</v>
      </c>
      <c r="AA11">
        <v>27000</v>
      </c>
      <c r="AB11">
        <v>9000</v>
      </c>
      <c r="AC11">
        <v>5000</v>
      </c>
      <c r="AD11">
        <v>5000</v>
      </c>
      <c r="AE11">
        <v>0</v>
      </c>
      <c r="AF11">
        <v>5000</v>
      </c>
      <c r="AG11">
        <v>0</v>
      </c>
      <c r="AH11">
        <v>0</v>
      </c>
      <c r="AI11">
        <v>3000</v>
      </c>
      <c r="AJ11">
        <v>0</v>
      </c>
      <c r="AK11">
        <v>2000</v>
      </c>
      <c r="AL11">
        <v>0</v>
      </c>
      <c r="AM11">
        <v>0</v>
      </c>
      <c r="AN11">
        <v>0</v>
      </c>
    </row>
    <row r="12" spans="1:41" x14ac:dyDescent="0.4">
      <c r="A12" t="s">
        <v>103</v>
      </c>
      <c r="B12" t="s">
        <v>102</v>
      </c>
      <c r="C12" t="s">
        <v>1070</v>
      </c>
      <c r="D12" t="s">
        <v>1080</v>
      </c>
      <c r="F12" s="2">
        <v>45624</v>
      </c>
      <c r="G12" s="2">
        <v>4022564</v>
      </c>
      <c r="H12" s="2">
        <v>1052770</v>
      </c>
      <c r="I12" s="2">
        <f t="shared" si="0"/>
        <v>2969794</v>
      </c>
      <c r="J12">
        <v>113289</v>
      </c>
      <c r="K12">
        <v>1386</v>
      </c>
      <c r="L12">
        <v>25953</v>
      </c>
      <c r="M12">
        <v>2014</v>
      </c>
      <c r="N12">
        <v>0</v>
      </c>
      <c r="O12">
        <v>49368</v>
      </c>
      <c r="P12">
        <v>141179</v>
      </c>
      <c r="Q12">
        <v>0</v>
      </c>
      <c r="R12">
        <v>41483</v>
      </c>
      <c r="S12">
        <v>0</v>
      </c>
      <c r="T12">
        <v>0</v>
      </c>
      <c r="U12">
        <v>0</v>
      </c>
      <c r="V12">
        <v>0</v>
      </c>
      <c r="W12">
        <v>11304</v>
      </c>
      <c r="X12">
        <v>0</v>
      </c>
      <c r="Y12">
        <v>5000</v>
      </c>
      <c r="Z12">
        <v>0</v>
      </c>
      <c r="AA12">
        <v>293232</v>
      </c>
      <c r="AB12">
        <v>97744</v>
      </c>
      <c r="AC12">
        <v>660885</v>
      </c>
      <c r="AD12">
        <v>0</v>
      </c>
      <c r="AE12">
        <v>0</v>
      </c>
      <c r="AF12">
        <v>200000</v>
      </c>
      <c r="AG12">
        <v>0</v>
      </c>
      <c r="AH12">
        <v>0</v>
      </c>
      <c r="AI12">
        <v>0</v>
      </c>
      <c r="AJ12">
        <v>0</v>
      </c>
      <c r="AK12">
        <v>0</v>
      </c>
      <c r="AL12">
        <v>0</v>
      </c>
      <c r="AM12">
        <v>0</v>
      </c>
      <c r="AN12">
        <v>94141</v>
      </c>
    </row>
    <row r="13" spans="1:41" x14ac:dyDescent="0.4">
      <c r="A13" t="s">
        <v>113</v>
      </c>
      <c r="B13" t="s">
        <v>112</v>
      </c>
      <c r="C13" t="s">
        <v>582</v>
      </c>
      <c r="D13" t="s">
        <v>1071</v>
      </c>
      <c r="F13" s="2">
        <v>6346</v>
      </c>
      <c r="G13" s="2">
        <v>559512</v>
      </c>
      <c r="H13" s="2">
        <v>99638.75</v>
      </c>
      <c r="I13" s="2">
        <f t="shared" si="0"/>
        <v>459873.25</v>
      </c>
      <c r="J13">
        <v>128050</v>
      </c>
      <c r="K13">
        <v>0</v>
      </c>
      <c r="L13">
        <v>3779</v>
      </c>
      <c r="M13">
        <v>0</v>
      </c>
      <c r="N13">
        <v>0</v>
      </c>
      <c r="O13">
        <v>7297</v>
      </c>
      <c r="P13">
        <v>6864</v>
      </c>
      <c r="Q13">
        <v>0</v>
      </c>
      <c r="R13">
        <v>7389</v>
      </c>
      <c r="S13">
        <v>0</v>
      </c>
      <c r="T13">
        <v>0</v>
      </c>
      <c r="U13">
        <v>0</v>
      </c>
      <c r="V13">
        <v>0</v>
      </c>
      <c r="W13">
        <v>0</v>
      </c>
      <c r="X13">
        <v>0</v>
      </c>
      <c r="Y13">
        <v>0</v>
      </c>
      <c r="Z13">
        <v>0</v>
      </c>
      <c r="AA13">
        <v>115034.25</v>
      </c>
      <c r="AB13">
        <v>38344.75</v>
      </c>
      <c r="AC13">
        <v>13825</v>
      </c>
      <c r="AD13">
        <v>0</v>
      </c>
      <c r="AE13">
        <v>0</v>
      </c>
      <c r="AF13">
        <v>0</v>
      </c>
      <c r="AG13">
        <v>0</v>
      </c>
      <c r="AH13">
        <v>0</v>
      </c>
      <c r="AI13">
        <v>0</v>
      </c>
      <c r="AJ13">
        <v>0</v>
      </c>
      <c r="AK13">
        <v>0</v>
      </c>
      <c r="AL13">
        <v>0</v>
      </c>
      <c r="AM13">
        <v>0</v>
      </c>
      <c r="AN13">
        <v>47469</v>
      </c>
    </row>
    <row r="14" spans="1:41" x14ac:dyDescent="0.4">
      <c r="A14" t="s">
        <v>629</v>
      </c>
      <c r="B14" t="s">
        <v>630</v>
      </c>
      <c r="C14" t="s">
        <v>1070</v>
      </c>
      <c r="D14" t="s">
        <v>1071</v>
      </c>
      <c r="F14" s="2">
        <v>3234</v>
      </c>
      <c r="G14" s="2">
        <v>285134</v>
      </c>
      <c r="H14" s="2">
        <v>0</v>
      </c>
      <c r="I14" s="2">
        <f t="shared" si="0"/>
        <v>285134</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row>
    <row r="15" spans="1:41" x14ac:dyDescent="0.4">
      <c r="A15" t="s">
        <v>631</v>
      </c>
      <c r="B15" t="s">
        <v>632</v>
      </c>
      <c r="C15" t="s">
        <v>734</v>
      </c>
      <c r="D15" t="s">
        <v>1075</v>
      </c>
      <c r="F15" s="2">
        <v>1734</v>
      </c>
      <c r="G15" s="2">
        <v>152883</v>
      </c>
      <c r="H15" s="2">
        <v>0</v>
      </c>
      <c r="I15" s="2">
        <f t="shared" si="0"/>
        <v>152883</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row>
    <row r="16" spans="1:41" x14ac:dyDescent="0.4">
      <c r="A16" t="s">
        <v>121</v>
      </c>
      <c r="B16" t="s">
        <v>120</v>
      </c>
      <c r="C16" t="s">
        <v>1070</v>
      </c>
      <c r="D16" t="s">
        <v>1080</v>
      </c>
      <c r="F16" s="2">
        <v>17739</v>
      </c>
      <c r="G16" s="2">
        <v>1564007</v>
      </c>
      <c r="H16" s="2">
        <v>1564007</v>
      </c>
      <c r="I16" s="2">
        <f t="shared" si="0"/>
        <v>0</v>
      </c>
      <c r="J16">
        <v>50000</v>
      </c>
      <c r="K16">
        <v>0</v>
      </c>
      <c r="L16">
        <v>0</v>
      </c>
      <c r="M16">
        <v>40000</v>
      </c>
      <c r="N16">
        <v>0</v>
      </c>
      <c r="O16">
        <v>100000</v>
      </c>
      <c r="P16">
        <v>25000</v>
      </c>
      <c r="Q16">
        <v>0</v>
      </c>
      <c r="R16">
        <v>0</v>
      </c>
      <c r="S16">
        <v>0</v>
      </c>
      <c r="T16">
        <v>0</v>
      </c>
      <c r="U16">
        <v>0</v>
      </c>
      <c r="V16">
        <v>0</v>
      </c>
      <c r="W16">
        <v>0</v>
      </c>
      <c r="X16">
        <v>0</v>
      </c>
      <c r="Y16">
        <v>0</v>
      </c>
      <c r="Z16">
        <v>0</v>
      </c>
      <c r="AA16">
        <v>161250</v>
      </c>
      <c r="AB16">
        <v>53750</v>
      </c>
      <c r="AC16">
        <v>25000</v>
      </c>
      <c r="AD16">
        <v>0</v>
      </c>
      <c r="AE16">
        <v>0</v>
      </c>
      <c r="AF16">
        <v>0</v>
      </c>
      <c r="AG16">
        <v>0</v>
      </c>
      <c r="AH16">
        <v>10000</v>
      </c>
      <c r="AI16">
        <v>0</v>
      </c>
      <c r="AJ16">
        <v>0</v>
      </c>
      <c r="AK16">
        <v>0</v>
      </c>
      <c r="AL16">
        <v>0</v>
      </c>
      <c r="AM16">
        <v>0</v>
      </c>
      <c r="AN16">
        <v>1475257</v>
      </c>
    </row>
    <row r="17" spans="1:40" x14ac:dyDescent="0.4">
      <c r="A17" t="s">
        <v>633</v>
      </c>
      <c r="B17" t="s">
        <v>634</v>
      </c>
      <c r="C17" t="s">
        <v>582</v>
      </c>
      <c r="D17" t="s">
        <v>1078</v>
      </c>
      <c r="F17" s="2">
        <v>11753</v>
      </c>
      <c r="G17" s="2">
        <v>1036235</v>
      </c>
      <c r="H17" s="2">
        <v>0</v>
      </c>
      <c r="I17" s="2">
        <f t="shared" si="0"/>
        <v>1036235</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row>
    <row r="18" spans="1:40" x14ac:dyDescent="0.4">
      <c r="A18" t="s">
        <v>635</v>
      </c>
      <c r="B18" t="s">
        <v>636</v>
      </c>
      <c r="C18" t="s">
        <v>1072</v>
      </c>
      <c r="D18" t="s">
        <v>1081</v>
      </c>
      <c r="F18" s="2">
        <v>45117</v>
      </c>
      <c r="G18" s="2">
        <v>3977863</v>
      </c>
      <c r="H18" s="2">
        <v>730464.25</v>
      </c>
      <c r="I18" s="2">
        <f t="shared" si="0"/>
        <v>3247398.75</v>
      </c>
      <c r="J18">
        <v>202271</v>
      </c>
      <c r="K18">
        <v>9711</v>
      </c>
      <c r="L18">
        <v>13300</v>
      </c>
      <c r="M18">
        <v>154</v>
      </c>
      <c r="N18">
        <v>12923</v>
      </c>
      <c r="O18">
        <v>72805</v>
      </c>
      <c r="P18">
        <v>19165</v>
      </c>
      <c r="Q18">
        <v>0</v>
      </c>
      <c r="R18">
        <v>0</v>
      </c>
      <c r="S18">
        <v>0</v>
      </c>
      <c r="T18">
        <v>0</v>
      </c>
      <c r="U18">
        <v>0</v>
      </c>
      <c r="V18">
        <v>0</v>
      </c>
      <c r="W18">
        <v>0</v>
      </c>
      <c r="X18">
        <v>772</v>
      </c>
      <c r="Y18">
        <v>0</v>
      </c>
      <c r="Z18">
        <v>0</v>
      </c>
      <c r="AA18">
        <v>248325.75</v>
      </c>
      <c r="AB18">
        <v>82775.25</v>
      </c>
      <c r="AC18">
        <v>87149</v>
      </c>
      <c r="AD18">
        <v>0</v>
      </c>
      <c r="AE18">
        <v>0</v>
      </c>
      <c r="AF18">
        <v>560540</v>
      </c>
      <c r="AG18">
        <v>0</v>
      </c>
      <c r="AH18">
        <v>0</v>
      </c>
      <c r="AI18">
        <v>0</v>
      </c>
      <c r="AJ18">
        <v>0</v>
      </c>
      <c r="AK18">
        <v>0</v>
      </c>
      <c r="AL18">
        <v>0</v>
      </c>
      <c r="AM18">
        <v>0</v>
      </c>
      <c r="AN18">
        <v>0</v>
      </c>
    </row>
    <row r="19" spans="1:40" x14ac:dyDescent="0.4">
      <c r="A19" t="s">
        <v>122</v>
      </c>
      <c r="B19" t="s">
        <v>4</v>
      </c>
      <c r="C19" t="s">
        <v>582</v>
      </c>
      <c r="D19" t="s">
        <v>1078</v>
      </c>
      <c r="F19" s="2">
        <v>16782</v>
      </c>
      <c r="G19" s="2">
        <v>1479631</v>
      </c>
      <c r="H19" s="2">
        <v>153277.5</v>
      </c>
      <c r="I19" s="2">
        <f t="shared" si="0"/>
        <v>1326353.5</v>
      </c>
      <c r="J19">
        <v>53414</v>
      </c>
      <c r="K19">
        <v>0</v>
      </c>
      <c r="L19">
        <v>0</v>
      </c>
      <c r="M19">
        <v>15000</v>
      </c>
      <c r="N19">
        <v>0</v>
      </c>
      <c r="O19">
        <v>23921</v>
      </c>
      <c r="P19">
        <v>71639</v>
      </c>
      <c r="Q19">
        <v>0</v>
      </c>
      <c r="R19">
        <v>15000</v>
      </c>
      <c r="S19">
        <v>0</v>
      </c>
      <c r="T19">
        <v>0</v>
      </c>
      <c r="U19">
        <v>0</v>
      </c>
      <c r="V19">
        <v>0</v>
      </c>
      <c r="W19">
        <v>2500</v>
      </c>
      <c r="X19">
        <v>0</v>
      </c>
      <c r="Y19">
        <v>0</v>
      </c>
      <c r="Z19">
        <v>0</v>
      </c>
      <c r="AA19">
        <v>136105.5</v>
      </c>
      <c r="AB19">
        <v>45368.5</v>
      </c>
      <c r="AC19">
        <v>35836</v>
      </c>
      <c r="AD19">
        <v>1319</v>
      </c>
      <c r="AE19">
        <v>0</v>
      </c>
      <c r="AF19">
        <v>17896</v>
      </c>
      <c r="AG19">
        <v>0</v>
      </c>
      <c r="AH19">
        <v>18044</v>
      </c>
      <c r="AI19">
        <v>0</v>
      </c>
      <c r="AJ19">
        <v>22500</v>
      </c>
      <c r="AK19">
        <v>0</v>
      </c>
      <c r="AL19">
        <v>0</v>
      </c>
      <c r="AM19">
        <v>0</v>
      </c>
      <c r="AN19">
        <v>12314</v>
      </c>
    </row>
    <row r="20" spans="1:40" x14ac:dyDescent="0.4">
      <c r="A20" t="s">
        <v>124</v>
      </c>
      <c r="B20" t="s">
        <v>123</v>
      </c>
      <c r="C20" t="s">
        <v>876</v>
      </c>
      <c r="D20" t="s">
        <v>1069</v>
      </c>
      <c r="F20" s="2">
        <v>4519</v>
      </c>
      <c r="G20" s="2">
        <v>398430</v>
      </c>
      <c r="H20" s="2">
        <v>67690.25</v>
      </c>
      <c r="I20" s="2">
        <f t="shared" si="0"/>
        <v>330739.75</v>
      </c>
      <c r="J20">
        <v>16652</v>
      </c>
      <c r="K20">
        <v>0</v>
      </c>
      <c r="L20">
        <v>0</v>
      </c>
      <c r="M20">
        <v>0</v>
      </c>
      <c r="N20">
        <v>0</v>
      </c>
      <c r="O20">
        <v>20130</v>
      </c>
      <c r="P20">
        <v>48867</v>
      </c>
      <c r="Q20">
        <v>0</v>
      </c>
      <c r="R20">
        <v>0</v>
      </c>
      <c r="S20">
        <v>0</v>
      </c>
      <c r="T20">
        <v>0</v>
      </c>
      <c r="U20">
        <v>0</v>
      </c>
      <c r="V20">
        <v>0</v>
      </c>
      <c r="W20">
        <v>108</v>
      </c>
      <c r="X20">
        <v>0</v>
      </c>
      <c r="Y20">
        <v>0</v>
      </c>
      <c r="Z20">
        <v>8216</v>
      </c>
      <c r="AA20">
        <v>70479.75</v>
      </c>
      <c r="AB20">
        <v>23493.25</v>
      </c>
      <c r="AC20">
        <v>17016</v>
      </c>
      <c r="AD20">
        <v>0</v>
      </c>
      <c r="AE20">
        <v>0</v>
      </c>
      <c r="AF20">
        <v>17344</v>
      </c>
      <c r="AG20">
        <v>0</v>
      </c>
      <c r="AH20">
        <v>0</v>
      </c>
      <c r="AI20">
        <v>0</v>
      </c>
      <c r="AJ20">
        <v>0</v>
      </c>
      <c r="AK20">
        <v>404</v>
      </c>
      <c r="AL20">
        <v>0</v>
      </c>
      <c r="AM20">
        <v>0</v>
      </c>
      <c r="AN20">
        <v>9433</v>
      </c>
    </row>
    <row r="21" spans="1:40" x14ac:dyDescent="0.4">
      <c r="A21" t="s">
        <v>637</v>
      </c>
      <c r="B21" t="s">
        <v>638</v>
      </c>
      <c r="C21" t="s">
        <v>1070</v>
      </c>
      <c r="D21" t="s">
        <v>1071</v>
      </c>
      <c r="F21" s="2">
        <v>8164</v>
      </c>
      <c r="G21" s="2">
        <v>719801</v>
      </c>
      <c r="H21" s="2">
        <v>28250</v>
      </c>
      <c r="I21" s="2">
        <f t="shared" si="0"/>
        <v>691551</v>
      </c>
      <c r="J21">
        <v>0</v>
      </c>
      <c r="K21">
        <v>17000</v>
      </c>
      <c r="L21">
        <v>0</v>
      </c>
      <c r="M21">
        <v>0</v>
      </c>
      <c r="N21">
        <v>0</v>
      </c>
      <c r="O21">
        <v>9500</v>
      </c>
      <c r="P21">
        <v>12500</v>
      </c>
      <c r="Q21">
        <v>0</v>
      </c>
      <c r="R21">
        <v>10000</v>
      </c>
      <c r="S21">
        <v>0</v>
      </c>
      <c r="T21">
        <v>0</v>
      </c>
      <c r="U21">
        <v>0</v>
      </c>
      <c r="V21">
        <v>0</v>
      </c>
      <c r="W21">
        <v>0</v>
      </c>
      <c r="X21">
        <v>0</v>
      </c>
      <c r="Y21">
        <v>0</v>
      </c>
      <c r="Z21">
        <v>0</v>
      </c>
      <c r="AA21">
        <v>36750</v>
      </c>
      <c r="AB21">
        <v>12250</v>
      </c>
      <c r="AC21">
        <v>16000</v>
      </c>
      <c r="AD21">
        <v>0</v>
      </c>
      <c r="AE21">
        <v>0</v>
      </c>
      <c r="AF21">
        <v>0</v>
      </c>
      <c r="AG21">
        <v>0</v>
      </c>
      <c r="AH21">
        <v>0</v>
      </c>
      <c r="AI21">
        <v>0</v>
      </c>
      <c r="AJ21">
        <v>0</v>
      </c>
      <c r="AK21">
        <v>0</v>
      </c>
      <c r="AL21">
        <v>0</v>
      </c>
      <c r="AM21">
        <v>0</v>
      </c>
      <c r="AN21">
        <v>0</v>
      </c>
    </row>
    <row r="22" spans="1:40" x14ac:dyDescent="0.4">
      <c r="A22" t="s">
        <v>130</v>
      </c>
      <c r="B22" t="s">
        <v>129</v>
      </c>
      <c r="C22" t="s">
        <v>129</v>
      </c>
      <c r="D22" t="s">
        <v>1073</v>
      </c>
      <c r="F22" s="2">
        <v>44460</v>
      </c>
      <c r="G22" s="2">
        <v>3919936</v>
      </c>
      <c r="H22" s="2">
        <v>160280.75</v>
      </c>
      <c r="I22" s="2">
        <f t="shared" si="0"/>
        <v>3759655.25</v>
      </c>
      <c r="J22">
        <v>21600</v>
      </c>
      <c r="K22">
        <v>0</v>
      </c>
      <c r="L22">
        <v>6599</v>
      </c>
      <c r="M22">
        <v>3415</v>
      </c>
      <c r="N22">
        <v>1872</v>
      </c>
      <c r="O22">
        <v>37414</v>
      </c>
      <c r="P22">
        <v>47328</v>
      </c>
      <c r="Q22">
        <v>0</v>
      </c>
      <c r="R22">
        <v>0</v>
      </c>
      <c r="S22">
        <v>0</v>
      </c>
      <c r="T22">
        <v>0</v>
      </c>
      <c r="U22">
        <v>920</v>
      </c>
      <c r="V22">
        <v>237</v>
      </c>
      <c r="W22">
        <v>9958</v>
      </c>
      <c r="X22">
        <v>0</v>
      </c>
      <c r="Y22">
        <v>0</v>
      </c>
      <c r="Z22">
        <v>0</v>
      </c>
      <c r="AA22">
        <v>97007.25</v>
      </c>
      <c r="AB22">
        <v>32335.75</v>
      </c>
      <c r="AC22">
        <v>45570</v>
      </c>
      <c r="AD22">
        <v>5500</v>
      </c>
      <c r="AE22">
        <v>0</v>
      </c>
      <c r="AF22">
        <v>0</v>
      </c>
      <c r="AG22">
        <v>0</v>
      </c>
      <c r="AH22">
        <v>0</v>
      </c>
      <c r="AI22">
        <v>0</v>
      </c>
      <c r="AJ22">
        <v>0</v>
      </c>
      <c r="AK22">
        <v>0</v>
      </c>
      <c r="AL22">
        <v>0</v>
      </c>
      <c r="AM22">
        <v>0</v>
      </c>
      <c r="AN22">
        <v>76875</v>
      </c>
    </row>
    <row r="23" spans="1:40" x14ac:dyDescent="0.4">
      <c r="A23" t="s">
        <v>639</v>
      </c>
      <c r="B23" t="s">
        <v>640</v>
      </c>
      <c r="C23" t="s">
        <v>582</v>
      </c>
      <c r="D23" t="s">
        <v>1078</v>
      </c>
      <c r="F23" s="2">
        <v>5592</v>
      </c>
      <c r="G23" s="2">
        <v>493034</v>
      </c>
      <c r="H23" s="2">
        <v>83749</v>
      </c>
      <c r="I23" s="2">
        <f t="shared" si="0"/>
        <v>409285</v>
      </c>
      <c r="J23">
        <v>0</v>
      </c>
      <c r="K23">
        <v>0</v>
      </c>
      <c r="L23">
        <v>0</v>
      </c>
      <c r="M23">
        <v>5000</v>
      </c>
      <c r="N23">
        <v>17042</v>
      </c>
      <c r="O23">
        <v>43773</v>
      </c>
      <c r="P23">
        <v>107542</v>
      </c>
      <c r="Q23">
        <v>0</v>
      </c>
      <c r="R23">
        <v>2909</v>
      </c>
      <c r="S23">
        <v>0</v>
      </c>
      <c r="T23">
        <v>0</v>
      </c>
      <c r="U23">
        <v>100</v>
      </c>
      <c r="V23">
        <v>0</v>
      </c>
      <c r="W23">
        <v>2686</v>
      </c>
      <c r="X23">
        <v>304</v>
      </c>
      <c r="Y23">
        <v>0</v>
      </c>
      <c r="Z23">
        <v>0</v>
      </c>
      <c r="AA23">
        <v>134517</v>
      </c>
      <c r="AB23">
        <v>44839</v>
      </c>
      <c r="AC23">
        <v>38910</v>
      </c>
      <c r="AD23">
        <v>0</v>
      </c>
      <c r="AE23">
        <v>0</v>
      </c>
      <c r="AF23">
        <v>0</v>
      </c>
      <c r="AG23">
        <v>0</v>
      </c>
      <c r="AH23">
        <v>0</v>
      </c>
      <c r="AI23">
        <v>0</v>
      </c>
      <c r="AJ23">
        <v>0</v>
      </c>
      <c r="AK23">
        <v>0</v>
      </c>
      <c r="AL23">
        <v>0</v>
      </c>
      <c r="AM23">
        <v>0</v>
      </c>
      <c r="AN23">
        <v>0</v>
      </c>
    </row>
    <row r="24" spans="1:40" x14ac:dyDescent="0.4">
      <c r="A24" t="s">
        <v>132</v>
      </c>
      <c r="B24" t="s">
        <v>131</v>
      </c>
      <c r="C24" t="s">
        <v>1074</v>
      </c>
      <c r="D24" t="s">
        <v>1075</v>
      </c>
      <c r="F24" s="2">
        <v>1730</v>
      </c>
      <c r="G24" s="2">
        <v>152530</v>
      </c>
      <c r="H24" s="2">
        <v>2754.5</v>
      </c>
      <c r="I24" s="2">
        <f t="shared" si="0"/>
        <v>149775.5</v>
      </c>
      <c r="J24">
        <v>152</v>
      </c>
      <c r="K24">
        <v>0</v>
      </c>
      <c r="L24">
        <v>0</v>
      </c>
      <c r="M24">
        <v>0</v>
      </c>
      <c r="N24">
        <v>0</v>
      </c>
      <c r="O24">
        <v>1394</v>
      </c>
      <c r="P24">
        <v>0</v>
      </c>
      <c r="Q24">
        <v>0</v>
      </c>
      <c r="R24">
        <v>0</v>
      </c>
      <c r="S24">
        <v>0</v>
      </c>
      <c r="T24">
        <v>0</v>
      </c>
      <c r="U24">
        <v>0</v>
      </c>
      <c r="V24">
        <v>0</v>
      </c>
      <c r="W24">
        <v>0</v>
      </c>
      <c r="X24">
        <v>0</v>
      </c>
      <c r="Y24">
        <v>0</v>
      </c>
      <c r="Z24">
        <v>0</v>
      </c>
      <c r="AA24">
        <v>1159.5</v>
      </c>
      <c r="AB24">
        <v>386.5</v>
      </c>
      <c r="AC24">
        <v>30</v>
      </c>
      <c r="AD24">
        <v>418</v>
      </c>
      <c r="AE24">
        <v>0</v>
      </c>
      <c r="AF24">
        <v>0</v>
      </c>
      <c r="AG24">
        <v>0</v>
      </c>
      <c r="AH24">
        <v>0</v>
      </c>
      <c r="AI24">
        <v>0</v>
      </c>
      <c r="AJ24">
        <v>0</v>
      </c>
      <c r="AK24">
        <v>0</v>
      </c>
      <c r="AL24">
        <v>0</v>
      </c>
      <c r="AM24">
        <v>0</v>
      </c>
      <c r="AN24">
        <v>1920</v>
      </c>
    </row>
    <row r="25" spans="1:40" x14ac:dyDescent="0.4">
      <c r="A25" t="s">
        <v>134</v>
      </c>
      <c r="B25" t="s">
        <v>133</v>
      </c>
      <c r="C25" t="s">
        <v>1070</v>
      </c>
      <c r="D25" t="s">
        <v>1076</v>
      </c>
      <c r="F25" s="2">
        <v>14195</v>
      </c>
      <c r="G25" s="2">
        <v>1251541</v>
      </c>
      <c r="H25" s="2">
        <v>494434.75</v>
      </c>
      <c r="I25" s="2">
        <f t="shared" si="0"/>
        <v>757106.25</v>
      </c>
      <c r="J25">
        <v>63350</v>
      </c>
      <c r="K25">
        <v>3482</v>
      </c>
      <c r="L25">
        <v>31839</v>
      </c>
      <c r="M25">
        <v>49601</v>
      </c>
      <c r="N25">
        <v>0</v>
      </c>
      <c r="O25">
        <v>214143</v>
      </c>
      <c r="P25">
        <v>98564</v>
      </c>
      <c r="Q25">
        <v>0</v>
      </c>
      <c r="R25">
        <v>7293</v>
      </c>
      <c r="S25">
        <v>0</v>
      </c>
      <c r="T25">
        <v>0</v>
      </c>
      <c r="U25">
        <v>0</v>
      </c>
      <c r="V25">
        <v>0</v>
      </c>
      <c r="W25">
        <v>65248</v>
      </c>
      <c r="X25">
        <v>0</v>
      </c>
      <c r="Y25">
        <v>0</v>
      </c>
      <c r="Z25">
        <v>1975</v>
      </c>
      <c r="AA25">
        <v>401621.25</v>
      </c>
      <c r="AB25">
        <v>133873.75</v>
      </c>
      <c r="AC25">
        <v>54973</v>
      </c>
      <c r="AD25">
        <v>5022</v>
      </c>
      <c r="AE25">
        <v>6000</v>
      </c>
      <c r="AF25">
        <v>143603</v>
      </c>
      <c r="AG25">
        <v>22403</v>
      </c>
      <c r="AH25">
        <v>0</v>
      </c>
      <c r="AI25">
        <v>0</v>
      </c>
      <c r="AJ25">
        <v>50856</v>
      </c>
      <c r="AK25">
        <v>525</v>
      </c>
      <c r="AL25">
        <v>0</v>
      </c>
      <c r="AM25">
        <v>500</v>
      </c>
      <c r="AN25">
        <v>76679</v>
      </c>
    </row>
    <row r="26" spans="1:40" x14ac:dyDescent="0.4">
      <c r="A26" t="s">
        <v>641</v>
      </c>
      <c r="B26" t="s">
        <v>642</v>
      </c>
      <c r="C26" t="s">
        <v>1077</v>
      </c>
      <c r="D26" t="s">
        <v>1078</v>
      </c>
      <c r="F26" s="2">
        <v>15134</v>
      </c>
      <c r="G26" s="2">
        <v>1334330</v>
      </c>
      <c r="H26" s="2">
        <v>29348.5</v>
      </c>
      <c r="I26" s="2">
        <f t="shared" si="0"/>
        <v>1304981.5</v>
      </c>
      <c r="J26">
        <v>12872</v>
      </c>
      <c r="K26">
        <v>0</v>
      </c>
      <c r="L26">
        <v>0</v>
      </c>
      <c r="M26">
        <v>459</v>
      </c>
      <c r="N26">
        <v>60</v>
      </c>
      <c r="O26">
        <v>32320</v>
      </c>
      <c r="P26">
        <v>38410</v>
      </c>
      <c r="Q26">
        <v>0</v>
      </c>
      <c r="R26">
        <v>0</v>
      </c>
      <c r="S26">
        <v>0</v>
      </c>
      <c r="T26">
        <v>0</v>
      </c>
      <c r="U26">
        <v>0</v>
      </c>
      <c r="V26">
        <v>0</v>
      </c>
      <c r="W26">
        <v>1693</v>
      </c>
      <c r="X26">
        <v>0</v>
      </c>
      <c r="Y26">
        <v>0</v>
      </c>
      <c r="Z26">
        <v>0</v>
      </c>
      <c r="AA26">
        <v>64360.5</v>
      </c>
      <c r="AB26">
        <v>21453.5</v>
      </c>
      <c r="AC26">
        <v>7895</v>
      </c>
      <c r="AD26">
        <v>0</v>
      </c>
      <c r="AE26">
        <v>0</v>
      </c>
      <c r="AF26">
        <v>0</v>
      </c>
      <c r="AG26">
        <v>0</v>
      </c>
      <c r="AH26">
        <v>0</v>
      </c>
      <c r="AI26">
        <v>0</v>
      </c>
      <c r="AJ26">
        <v>0</v>
      </c>
      <c r="AK26">
        <v>0</v>
      </c>
      <c r="AL26">
        <v>0</v>
      </c>
      <c r="AM26">
        <v>0</v>
      </c>
      <c r="AN26">
        <v>0</v>
      </c>
    </row>
    <row r="27" spans="1:40" x14ac:dyDescent="0.4">
      <c r="A27" t="s">
        <v>643</v>
      </c>
      <c r="B27" t="s">
        <v>644</v>
      </c>
      <c r="C27" t="s">
        <v>876</v>
      </c>
      <c r="D27" t="s">
        <v>1078</v>
      </c>
      <c r="E27" t="s">
        <v>1081</v>
      </c>
      <c r="F27" s="2">
        <v>17182</v>
      </c>
      <c r="G27" s="2">
        <v>1514898</v>
      </c>
      <c r="H27" s="2">
        <v>227500</v>
      </c>
      <c r="I27" s="2">
        <f t="shared" si="0"/>
        <v>1287398</v>
      </c>
      <c r="J27">
        <v>200000</v>
      </c>
      <c r="K27">
        <v>10000</v>
      </c>
      <c r="L27">
        <v>0</v>
      </c>
      <c r="M27">
        <v>0</v>
      </c>
      <c r="N27">
        <v>0</v>
      </c>
      <c r="O27">
        <v>50000</v>
      </c>
      <c r="P27">
        <v>40000</v>
      </c>
      <c r="Q27">
        <v>10000</v>
      </c>
      <c r="R27">
        <v>0</v>
      </c>
      <c r="S27">
        <v>0</v>
      </c>
      <c r="T27">
        <v>0</v>
      </c>
      <c r="U27">
        <v>0</v>
      </c>
      <c r="V27">
        <v>0</v>
      </c>
      <c r="W27">
        <v>0</v>
      </c>
      <c r="X27">
        <v>0</v>
      </c>
      <c r="Y27">
        <v>0</v>
      </c>
      <c r="Z27">
        <v>0</v>
      </c>
      <c r="AA27">
        <v>232500</v>
      </c>
      <c r="AB27">
        <v>77500</v>
      </c>
      <c r="AC27">
        <v>25000</v>
      </c>
      <c r="AD27">
        <v>0</v>
      </c>
      <c r="AE27">
        <v>0</v>
      </c>
      <c r="AF27">
        <v>50000</v>
      </c>
      <c r="AG27">
        <v>50000</v>
      </c>
      <c r="AH27">
        <v>15000</v>
      </c>
      <c r="AI27">
        <v>0</v>
      </c>
      <c r="AJ27">
        <v>0</v>
      </c>
      <c r="AK27">
        <v>10000</v>
      </c>
      <c r="AL27">
        <v>0</v>
      </c>
      <c r="AM27">
        <v>0</v>
      </c>
      <c r="AN27">
        <v>0</v>
      </c>
    </row>
    <row r="28" spans="1:40" x14ac:dyDescent="0.4">
      <c r="A28" t="s">
        <v>138</v>
      </c>
      <c r="B28" t="s">
        <v>137</v>
      </c>
      <c r="C28" t="s">
        <v>1070</v>
      </c>
      <c r="D28" t="s">
        <v>1080</v>
      </c>
      <c r="F28" s="2">
        <v>26330</v>
      </c>
      <c r="G28" s="2">
        <v>2321456</v>
      </c>
      <c r="H28" s="2">
        <v>878302.25</v>
      </c>
      <c r="I28" s="2">
        <f t="shared" si="0"/>
        <v>1443153.75</v>
      </c>
      <c r="J28">
        <v>2523</v>
      </c>
      <c r="K28">
        <v>0</v>
      </c>
      <c r="L28">
        <v>0</v>
      </c>
      <c r="M28">
        <v>217</v>
      </c>
      <c r="N28">
        <v>0</v>
      </c>
      <c r="O28">
        <v>55163</v>
      </c>
      <c r="P28">
        <v>74859</v>
      </c>
      <c r="Q28">
        <v>0</v>
      </c>
      <c r="R28">
        <v>0</v>
      </c>
      <c r="S28">
        <v>0</v>
      </c>
      <c r="T28">
        <v>0</v>
      </c>
      <c r="U28">
        <v>0</v>
      </c>
      <c r="V28">
        <v>0</v>
      </c>
      <c r="W28">
        <v>983</v>
      </c>
      <c r="X28">
        <v>0</v>
      </c>
      <c r="Y28">
        <v>0</v>
      </c>
      <c r="Z28">
        <v>0</v>
      </c>
      <c r="AA28">
        <v>100308.75</v>
      </c>
      <c r="AB28">
        <v>33436.25</v>
      </c>
      <c r="AC28">
        <v>11710</v>
      </c>
      <c r="AD28">
        <v>0</v>
      </c>
      <c r="AE28">
        <v>0</v>
      </c>
      <c r="AF28">
        <v>646650</v>
      </c>
      <c r="AG28">
        <v>0</v>
      </c>
      <c r="AH28">
        <v>7930</v>
      </c>
      <c r="AI28">
        <v>0</v>
      </c>
      <c r="AJ28">
        <v>0</v>
      </c>
      <c r="AK28">
        <v>0</v>
      </c>
      <c r="AL28">
        <v>0</v>
      </c>
      <c r="AM28">
        <v>0</v>
      </c>
      <c r="AN28">
        <v>178576</v>
      </c>
    </row>
    <row r="29" spans="1:40" x14ac:dyDescent="0.4">
      <c r="A29" t="s">
        <v>150</v>
      </c>
      <c r="B29" t="s">
        <v>149</v>
      </c>
      <c r="C29" t="s">
        <v>1072</v>
      </c>
      <c r="D29" t="s">
        <v>1081</v>
      </c>
      <c r="F29" s="2">
        <v>6802</v>
      </c>
      <c r="G29" s="2">
        <v>599717</v>
      </c>
      <c r="H29" s="2">
        <v>83914.5</v>
      </c>
      <c r="I29" s="2">
        <f t="shared" si="0"/>
        <v>515802.5</v>
      </c>
      <c r="J29">
        <v>0</v>
      </c>
      <c r="K29">
        <v>0</v>
      </c>
      <c r="L29">
        <v>7211</v>
      </c>
      <c r="M29">
        <v>0</v>
      </c>
      <c r="N29">
        <v>0</v>
      </c>
      <c r="O29">
        <v>10975</v>
      </c>
      <c r="P29">
        <v>4080</v>
      </c>
      <c r="Q29">
        <v>0</v>
      </c>
      <c r="R29">
        <v>0</v>
      </c>
      <c r="S29">
        <v>0</v>
      </c>
      <c r="T29">
        <v>0</v>
      </c>
      <c r="U29">
        <v>0</v>
      </c>
      <c r="V29">
        <v>0</v>
      </c>
      <c r="W29">
        <v>0</v>
      </c>
      <c r="X29">
        <v>0</v>
      </c>
      <c r="Y29">
        <v>0</v>
      </c>
      <c r="Z29">
        <v>0</v>
      </c>
      <c r="AA29">
        <v>16699.5</v>
      </c>
      <c r="AB29">
        <v>5566.5</v>
      </c>
      <c r="AC29">
        <v>176</v>
      </c>
      <c r="AD29">
        <v>0</v>
      </c>
      <c r="AE29">
        <v>0</v>
      </c>
      <c r="AF29">
        <v>8424</v>
      </c>
      <c r="AG29">
        <v>0</v>
      </c>
      <c r="AH29">
        <v>14597</v>
      </c>
      <c r="AI29">
        <v>0</v>
      </c>
      <c r="AJ29">
        <v>0</v>
      </c>
      <c r="AK29">
        <v>0</v>
      </c>
      <c r="AL29">
        <v>0</v>
      </c>
      <c r="AM29">
        <v>0</v>
      </c>
      <c r="AN29">
        <v>55151</v>
      </c>
    </row>
    <row r="30" spans="1:40" x14ac:dyDescent="0.4">
      <c r="A30" t="s">
        <v>155</v>
      </c>
      <c r="B30" t="s">
        <v>154</v>
      </c>
      <c r="C30" t="s">
        <v>582</v>
      </c>
      <c r="D30" t="s">
        <v>1071</v>
      </c>
      <c r="F30" s="2">
        <v>3220</v>
      </c>
      <c r="G30" s="2">
        <v>283900</v>
      </c>
      <c r="H30" s="2">
        <v>30000</v>
      </c>
      <c r="I30" s="2">
        <f t="shared" si="0"/>
        <v>253900</v>
      </c>
      <c r="J30">
        <v>0</v>
      </c>
      <c r="K30">
        <v>0</v>
      </c>
      <c r="L30">
        <v>0</v>
      </c>
      <c r="M30">
        <v>5000</v>
      </c>
      <c r="N30">
        <v>0</v>
      </c>
      <c r="O30">
        <v>10000</v>
      </c>
      <c r="P30">
        <v>22500</v>
      </c>
      <c r="Q30">
        <v>0</v>
      </c>
      <c r="R30">
        <v>8000</v>
      </c>
      <c r="S30">
        <v>0</v>
      </c>
      <c r="T30">
        <v>0</v>
      </c>
      <c r="U30">
        <v>0</v>
      </c>
      <c r="V30">
        <v>0</v>
      </c>
      <c r="W30">
        <v>7000</v>
      </c>
      <c r="X30">
        <v>5000</v>
      </c>
      <c r="Y30">
        <v>0</v>
      </c>
      <c r="Z30">
        <v>0</v>
      </c>
      <c r="AA30">
        <v>43125</v>
      </c>
      <c r="AB30">
        <v>14375</v>
      </c>
      <c r="AC30">
        <v>10000</v>
      </c>
      <c r="AD30">
        <v>0</v>
      </c>
      <c r="AE30">
        <v>0</v>
      </c>
      <c r="AF30">
        <v>3125</v>
      </c>
      <c r="AG30">
        <v>0</v>
      </c>
      <c r="AH30">
        <v>0</v>
      </c>
      <c r="AI30">
        <v>0</v>
      </c>
      <c r="AJ30">
        <v>0</v>
      </c>
      <c r="AK30">
        <v>0</v>
      </c>
      <c r="AL30">
        <v>0</v>
      </c>
      <c r="AM30">
        <v>0</v>
      </c>
      <c r="AN30">
        <v>2500</v>
      </c>
    </row>
    <row r="31" spans="1:40" x14ac:dyDescent="0.4">
      <c r="A31" t="s">
        <v>645</v>
      </c>
      <c r="B31" t="s">
        <v>646</v>
      </c>
      <c r="C31" t="s">
        <v>734</v>
      </c>
      <c r="D31" t="s">
        <v>1075</v>
      </c>
      <c r="F31" s="2">
        <v>2114</v>
      </c>
      <c r="G31" s="2">
        <v>186387</v>
      </c>
      <c r="H31" s="2">
        <v>46135</v>
      </c>
      <c r="I31" s="2">
        <f t="shared" si="0"/>
        <v>140252</v>
      </c>
      <c r="J31">
        <v>8500</v>
      </c>
      <c r="K31">
        <v>0</v>
      </c>
      <c r="L31">
        <v>0</v>
      </c>
      <c r="M31">
        <v>1500</v>
      </c>
      <c r="N31">
        <v>5800</v>
      </c>
      <c r="O31">
        <v>4600</v>
      </c>
      <c r="P31">
        <v>2400</v>
      </c>
      <c r="Q31">
        <v>0</v>
      </c>
      <c r="R31">
        <v>10300</v>
      </c>
      <c r="S31">
        <v>0</v>
      </c>
      <c r="T31">
        <v>0</v>
      </c>
      <c r="U31">
        <v>200</v>
      </c>
      <c r="V31">
        <v>200</v>
      </c>
      <c r="W31">
        <v>1480</v>
      </c>
      <c r="X31">
        <v>760</v>
      </c>
      <c r="Y31">
        <v>0</v>
      </c>
      <c r="Z31">
        <v>200</v>
      </c>
      <c r="AA31">
        <v>26955</v>
      </c>
      <c r="AB31">
        <v>8985</v>
      </c>
      <c r="AC31">
        <v>3900</v>
      </c>
      <c r="AD31">
        <v>0</v>
      </c>
      <c r="AE31">
        <v>0</v>
      </c>
      <c r="AF31">
        <v>0</v>
      </c>
      <c r="AG31">
        <v>0</v>
      </c>
      <c r="AH31">
        <v>0</v>
      </c>
      <c r="AI31">
        <v>31400</v>
      </c>
      <c r="AJ31">
        <v>1200</v>
      </c>
      <c r="AK31">
        <v>650</v>
      </c>
      <c r="AL31">
        <v>0</v>
      </c>
      <c r="AM31">
        <v>0</v>
      </c>
      <c r="AN31">
        <v>0</v>
      </c>
    </row>
    <row r="32" spans="1:40" x14ac:dyDescent="0.4">
      <c r="A32" t="s">
        <v>157</v>
      </c>
      <c r="B32" t="s">
        <v>156</v>
      </c>
      <c r="C32" t="s">
        <v>211</v>
      </c>
      <c r="D32" t="s">
        <v>1076</v>
      </c>
      <c r="F32" s="2">
        <v>42312</v>
      </c>
      <c r="G32" s="2">
        <v>3730552</v>
      </c>
      <c r="H32" s="2">
        <v>3730552</v>
      </c>
      <c r="I32" s="2">
        <f t="shared" si="0"/>
        <v>0</v>
      </c>
      <c r="J32">
        <v>1010201</v>
      </c>
      <c r="K32">
        <v>126144</v>
      </c>
      <c r="L32">
        <v>0</v>
      </c>
      <c r="M32">
        <v>374777</v>
      </c>
      <c r="N32">
        <v>0</v>
      </c>
      <c r="O32">
        <v>337253</v>
      </c>
      <c r="P32">
        <v>480881</v>
      </c>
      <c r="Q32">
        <v>10000</v>
      </c>
      <c r="R32">
        <v>479000</v>
      </c>
      <c r="S32">
        <v>0</v>
      </c>
      <c r="T32">
        <v>0</v>
      </c>
      <c r="U32">
        <v>0</v>
      </c>
      <c r="V32">
        <v>0</v>
      </c>
      <c r="W32">
        <v>31000</v>
      </c>
      <c r="X32">
        <v>0</v>
      </c>
      <c r="Y32">
        <v>18500</v>
      </c>
      <c r="Z32">
        <v>0</v>
      </c>
      <c r="AA32">
        <v>2150817</v>
      </c>
      <c r="AB32">
        <v>716939</v>
      </c>
      <c r="AC32">
        <v>950419</v>
      </c>
      <c r="AD32">
        <v>0</v>
      </c>
      <c r="AE32">
        <v>0</v>
      </c>
      <c r="AF32">
        <v>1439253</v>
      </c>
      <c r="AG32">
        <v>0</v>
      </c>
      <c r="AH32">
        <v>0</v>
      </c>
      <c r="AI32">
        <v>0</v>
      </c>
      <c r="AJ32">
        <v>0</v>
      </c>
      <c r="AK32">
        <v>0</v>
      </c>
      <c r="AL32">
        <v>0</v>
      </c>
      <c r="AM32">
        <v>0</v>
      </c>
      <c r="AN32">
        <v>623941</v>
      </c>
    </row>
    <row r="33" spans="1:40" x14ac:dyDescent="0.4">
      <c r="A33" t="s">
        <v>647</v>
      </c>
      <c r="B33" t="s">
        <v>648</v>
      </c>
      <c r="C33" t="s">
        <v>1070</v>
      </c>
      <c r="D33" t="s">
        <v>1076</v>
      </c>
      <c r="F33" s="2">
        <v>43784</v>
      </c>
      <c r="G33" s="2">
        <v>3860335</v>
      </c>
      <c r="H33" s="2">
        <v>0</v>
      </c>
      <c r="I33" s="2">
        <f t="shared" si="0"/>
        <v>3860335</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row>
    <row r="34" spans="1:40" x14ac:dyDescent="0.4">
      <c r="A34" t="s">
        <v>649</v>
      </c>
      <c r="B34" t="s">
        <v>650</v>
      </c>
      <c r="C34" t="s">
        <v>582</v>
      </c>
      <c r="D34" t="s">
        <v>1078</v>
      </c>
      <c r="F34" s="2">
        <v>9326</v>
      </c>
      <c r="G34" s="2">
        <v>822252</v>
      </c>
      <c r="H34" s="2">
        <v>0</v>
      </c>
      <c r="I34" s="2">
        <f t="shared" si="0"/>
        <v>822252</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row>
    <row r="35" spans="1:40" x14ac:dyDescent="0.4">
      <c r="A35" t="s">
        <v>651</v>
      </c>
      <c r="B35" t="s">
        <v>652</v>
      </c>
      <c r="C35" t="s">
        <v>277</v>
      </c>
      <c r="D35" t="s">
        <v>1075</v>
      </c>
      <c r="F35" s="2">
        <v>1260</v>
      </c>
      <c r="G35" s="2">
        <v>111091</v>
      </c>
      <c r="H35" s="2">
        <v>0</v>
      </c>
      <c r="I35" s="2">
        <f t="shared" si="0"/>
        <v>111091</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row>
    <row r="36" spans="1:40" x14ac:dyDescent="0.4">
      <c r="A36" t="s">
        <v>653</v>
      </c>
      <c r="B36" t="s">
        <v>654</v>
      </c>
      <c r="C36" t="s">
        <v>582</v>
      </c>
      <c r="D36" t="s">
        <v>1071</v>
      </c>
      <c r="F36" s="2">
        <v>5376</v>
      </c>
      <c r="G36" s="2">
        <v>473990</v>
      </c>
      <c r="H36" s="2">
        <v>12959.75</v>
      </c>
      <c r="I36" s="2">
        <f t="shared" si="0"/>
        <v>461030.25</v>
      </c>
      <c r="J36">
        <v>18476</v>
      </c>
      <c r="K36">
        <v>0</v>
      </c>
      <c r="L36">
        <v>0</v>
      </c>
      <c r="M36">
        <v>0</v>
      </c>
      <c r="N36">
        <v>0</v>
      </c>
      <c r="O36">
        <v>6240</v>
      </c>
      <c r="P36">
        <v>1775</v>
      </c>
      <c r="Q36">
        <v>0</v>
      </c>
      <c r="R36">
        <v>25348</v>
      </c>
      <c r="S36">
        <v>0</v>
      </c>
      <c r="T36">
        <v>0</v>
      </c>
      <c r="U36">
        <v>0</v>
      </c>
      <c r="V36">
        <v>0</v>
      </c>
      <c r="W36">
        <v>0</v>
      </c>
      <c r="X36">
        <v>0</v>
      </c>
      <c r="Y36">
        <v>0</v>
      </c>
      <c r="Z36">
        <v>0</v>
      </c>
      <c r="AA36">
        <v>38879.25</v>
      </c>
      <c r="AB36">
        <v>12959.75</v>
      </c>
      <c r="AC36">
        <v>0</v>
      </c>
      <c r="AD36">
        <v>0</v>
      </c>
      <c r="AE36">
        <v>0</v>
      </c>
      <c r="AF36">
        <v>0</v>
      </c>
      <c r="AG36">
        <v>0</v>
      </c>
      <c r="AH36">
        <v>0</v>
      </c>
      <c r="AI36">
        <v>0</v>
      </c>
      <c r="AJ36">
        <v>0</v>
      </c>
      <c r="AK36">
        <v>0</v>
      </c>
      <c r="AL36">
        <v>0</v>
      </c>
      <c r="AM36">
        <v>0</v>
      </c>
      <c r="AN36">
        <v>0</v>
      </c>
    </row>
    <row r="37" spans="1:40" x14ac:dyDescent="0.4">
      <c r="A37" t="s">
        <v>655</v>
      </c>
      <c r="B37" t="s">
        <v>656</v>
      </c>
      <c r="C37" t="s">
        <v>1082</v>
      </c>
      <c r="D37" t="s">
        <v>1083</v>
      </c>
      <c r="E37" t="s">
        <v>1069</v>
      </c>
      <c r="F37" s="2">
        <v>0</v>
      </c>
      <c r="G37" s="2">
        <v>0</v>
      </c>
      <c r="H37" s="2">
        <v>0</v>
      </c>
      <c r="I37" s="2">
        <f t="shared" si="0"/>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row>
    <row r="38" spans="1:40" x14ac:dyDescent="0.4">
      <c r="A38" t="s">
        <v>160</v>
      </c>
      <c r="B38" t="s">
        <v>159</v>
      </c>
      <c r="C38" t="s">
        <v>129</v>
      </c>
      <c r="D38" t="s">
        <v>1073</v>
      </c>
      <c r="F38" s="2">
        <v>19872</v>
      </c>
      <c r="G38" s="2">
        <v>1752069</v>
      </c>
      <c r="H38" s="2">
        <v>460494.75</v>
      </c>
      <c r="I38" s="2">
        <f t="shared" si="0"/>
        <v>1291574.25</v>
      </c>
      <c r="J38">
        <v>65979</v>
      </c>
      <c r="K38">
        <v>0</v>
      </c>
      <c r="L38">
        <v>0</v>
      </c>
      <c r="M38">
        <v>0</v>
      </c>
      <c r="N38">
        <v>0</v>
      </c>
      <c r="O38">
        <v>0</v>
      </c>
      <c r="P38">
        <v>80940</v>
      </c>
      <c r="Q38">
        <v>0</v>
      </c>
      <c r="R38">
        <v>0</v>
      </c>
      <c r="S38">
        <v>0</v>
      </c>
      <c r="T38">
        <v>0</v>
      </c>
      <c r="U38">
        <v>0</v>
      </c>
      <c r="V38">
        <v>0</v>
      </c>
      <c r="W38">
        <v>8000</v>
      </c>
      <c r="X38">
        <v>0</v>
      </c>
      <c r="Y38">
        <v>0</v>
      </c>
      <c r="Z38">
        <v>0</v>
      </c>
      <c r="AA38">
        <v>116189.25</v>
      </c>
      <c r="AB38">
        <v>38729.75</v>
      </c>
      <c r="AC38">
        <v>581</v>
      </c>
      <c r="AD38">
        <v>0</v>
      </c>
      <c r="AE38">
        <v>0</v>
      </c>
      <c r="AF38">
        <v>281654</v>
      </c>
      <c r="AG38">
        <v>0</v>
      </c>
      <c r="AH38">
        <v>40000</v>
      </c>
      <c r="AI38">
        <v>0</v>
      </c>
      <c r="AJ38">
        <v>0</v>
      </c>
      <c r="AK38">
        <v>0</v>
      </c>
      <c r="AL38">
        <v>0</v>
      </c>
      <c r="AM38">
        <v>0</v>
      </c>
      <c r="AN38">
        <v>99530</v>
      </c>
    </row>
    <row r="39" spans="1:40" x14ac:dyDescent="0.4">
      <c r="A39" t="s">
        <v>657</v>
      </c>
      <c r="B39" t="s">
        <v>658</v>
      </c>
      <c r="C39" t="s">
        <v>1070</v>
      </c>
      <c r="D39" t="s">
        <v>1071</v>
      </c>
      <c r="F39" s="2">
        <v>6388</v>
      </c>
      <c r="G39" s="2">
        <v>563215</v>
      </c>
      <c r="H39" s="2">
        <v>0</v>
      </c>
      <c r="I39" s="2">
        <f t="shared" si="0"/>
        <v>563215</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row>
    <row r="40" spans="1:40" x14ac:dyDescent="0.4">
      <c r="A40" t="s">
        <v>166</v>
      </c>
      <c r="B40" t="s">
        <v>165</v>
      </c>
      <c r="C40" t="s">
        <v>211</v>
      </c>
      <c r="D40" t="s">
        <v>1076</v>
      </c>
      <c r="F40" s="2">
        <v>8367</v>
      </c>
      <c r="G40" s="2">
        <v>737699</v>
      </c>
      <c r="H40" s="2">
        <v>84578.25</v>
      </c>
      <c r="I40" s="2">
        <f t="shared" si="0"/>
        <v>653120.75</v>
      </c>
      <c r="J40">
        <v>0</v>
      </c>
      <c r="K40">
        <v>0</v>
      </c>
      <c r="L40">
        <v>2550</v>
      </c>
      <c r="M40">
        <v>0</v>
      </c>
      <c r="N40">
        <v>0</v>
      </c>
      <c r="O40">
        <v>2185</v>
      </c>
      <c r="P40">
        <v>23262</v>
      </c>
      <c r="Q40">
        <v>0</v>
      </c>
      <c r="R40">
        <v>33100</v>
      </c>
      <c r="S40">
        <v>0</v>
      </c>
      <c r="T40">
        <v>0</v>
      </c>
      <c r="U40">
        <v>1277</v>
      </c>
      <c r="V40">
        <v>0</v>
      </c>
      <c r="W40">
        <v>10223</v>
      </c>
      <c r="X40">
        <v>0</v>
      </c>
      <c r="Y40">
        <v>0</v>
      </c>
      <c r="Z40">
        <v>0</v>
      </c>
      <c r="AA40">
        <v>54447.75</v>
      </c>
      <c r="AB40">
        <v>18149.25</v>
      </c>
      <c r="AC40">
        <v>34745</v>
      </c>
      <c r="AD40">
        <v>3900</v>
      </c>
      <c r="AE40">
        <v>0</v>
      </c>
      <c r="AF40">
        <v>0</v>
      </c>
      <c r="AG40">
        <v>0</v>
      </c>
      <c r="AH40">
        <v>0</v>
      </c>
      <c r="AI40">
        <v>0</v>
      </c>
      <c r="AJ40">
        <v>0</v>
      </c>
      <c r="AK40">
        <v>0</v>
      </c>
      <c r="AL40">
        <v>0</v>
      </c>
      <c r="AM40">
        <v>0</v>
      </c>
      <c r="AN40">
        <v>27784</v>
      </c>
    </row>
    <row r="41" spans="1:40" x14ac:dyDescent="0.4">
      <c r="A41" t="s">
        <v>168</v>
      </c>
      <c r="B41" t="s">
        <v>167</v>
      </c>
      <c r="C41" t="s">
        <v>582</v>
      </c>
      <c r="D41" t="s">
        <v>1078</v>
      </c>
      <c r="F41" s="2">
        <v>4688</v>
      </c>
      <c r="G41" s="2">
        <v>413330</v>
      </c>
      <c r="H41" s="2">
        <v>44000</v>
      </c>
      <c r="I41" s="2">
        <f t="shared" si="0"/>
        <v>369330</v>
      </c>
      <c r="J41">
        <v>0</v>
      </c>
      <c r="K41">
        <v>0</v>
      </c>
      <c r="L41">
        <v>0</v>
      </c>
      <c r="M41">
        <v>0</v>
      </c>
      <c r="N41">
        <v>0</v>
      </c>
      <c r="O41">
        <v>0</v>
      </c>
      <c r="P41">
        <v>2000</v>
      </c>
      <c r="Q41">
        <v>0</v>
      </c>
      <c r="R41">
        <v>0</v>
      </c>
      <c r="S41">
        <v>0</v>
      </c>
      <c r="T41">
        <v>0</v>
      </c>
      <c r="U41">
        <v>0</v>
      </c>
      <c r="V41">
        <v>0</v>
      </c>
      <c r="W41">
        <v>0</v>
      </c>
      <c r="X41">
        <v>0</v>
      </c>
      <c r="Y41">
        <v>0</v>
      </c>
      <c r="Z41">
        <v>0</v>
      </c>
      <c r="AA41">
        <v>1500</v>
      </c>
      <c r="AB41">
        <v>500</v>
      </c>
      <c r="AC41">
        <v>32000</v>
      </c>
      <c r="AD41">
        <v>0</v>
      </c>
      <c r="AE41">
        <v>0</v>
      </c>
      <c r="AF41">
        <v>0</v>
      </c>
      <c r="AG41">
        <v>0</v>
      </c>
      <c r="AH41">
        <v>0</v>
      </c>
      <c r="AI41">
        <v>0</v>
      </c>
      <c r="AJ41">
        <v>0</v>
      </c>
      <c r="AK41">
        <v>0</v>
      </c>
      <c r="AL41">
        <v>0</v>
      </c>
      <c r="AM41">
        <v>0</v>
      </c>
      <c r="AN41">
        <v>11500</v>
      </c>
    </row>
    <row r="42" spans="1:40" x14ac:dyDescent="0.4">
      <c r="A42" t="s">
        <v>170</v>
      </c>
      <c r="B42" t="s">
        <v>169</v>
      </c>
      <c r="C42" t="s">
        <v>876</v>
      </c>
      <c r="D42" t="s">
        <v>1069</v>
      </c>
      <c r="F42" s="2">
        <v>37250</v>
      </c>
      <c r="G42" s="2">
        <v>3284247</v>
      </c>
      <c r="H42" s="2">
        <v>69745.5</v>
      </c>
      <c r="I42" s="2">
        <f t="shared" si="0"/>
        <v>3214501.5</v>
      </c>
      <c r="J42">
        <v>40620</v>
      </c>
      <c r="K42">
        <v>0</v>
      </c>
      <c r="L42">
        <v>0</v>
      </c>
      <c r="M42">
        <v>0</v>
      </c>
      <c r="N42">
        <v>0</v>
      </c>
      <c r="O42">
        <v>3604</v>
      </c>
      <c r="P42">
        <v>50794</v>
      </c>
      <c r="Q42">
        <v>0</v>
      </c>
      <c r="R42">
        <v>79668</v>
      </c>
      <c r="S42">
        <v>0</v>
      </c>
      <c r="T42">
        <v>0</v>
      </c>
      <c r="U42">
        <v>0</v>
      </c>
      <c r="V42">
        <v>0</v>
      </c>
      <c r="W42">
        <v>0</v>
      </c>
      <c r="X42">
        <v>0</v>
      </c>
      <c r="Y42">
        <v>40</v>
      </c>
      <c r="Z42">
        <v>0</v>
      </c>
      <c r="AA42">
        <v>131044.5</v>
      </c>
      <c r="AB42">
        <v>43681.5</v>
      </c>
      <c r="AC42">
        <v>13655</v>
      </c>
      <c r="AD42">
        <v>0</v>
      </c>
      <c r="AE42">
        <v>0</v>
      </c>
      <c r="AF42">
        <v>7294</v>
      </c>
      <c r="AG42">
        <v>0</v>
      </c>
      <c r="AH42">
        <v>0</v>
      </c>
      <c r="AI42">
        <v>0</v>
      </c>
      <c r="AJ42">
        <v>0</v>
      </c>
      <c r="AK42">
        <v>0</v>
      </c>
      <c r="AL42">
        <v>0</v>
      </c>
      <c r="AM42">
        <v>0</v>
      </c>
      <c r="AN42">
        <v>5115</v>
      </c>
    </row>
    <row r="43" spans="1:40" x14ac:dyDescent="0.4">
      <c r="A43" t="s">
        <v>659</v>
      </c>
      <c r="B43" t="s">
        <v>660</v>
      </c>
      <c r="C43" t="s">
        <v>129</v>
      </c>
      <c r="D43" t="s">
        <v>1073</v>
      </c>
      <c r="F43" s="2">
        <v>9806</v>
      </c>
      <c r="G43" s="2">
        <v>864573</v>
      </c>
      <c r="H43" s="2">
        <v>112192.5</v>
      </c>
      <c r="I43" s="2">
        <f t="shared" si="0"/>
        <v>752380.5</v>
      </c>
      <c r="J43">
        <v>3947</v>
      </c>
      <c r="K43">
        <v>0</v>
      </c>
      <c r="L43">
        <v>0</v>
      </c>
      <c r="M43">
        <v>35284</v>
      </c>
      <c r="N43">
        <v>0</v>
      </c>
      <c r="O43">
        <v>10704</v>
      </c>
      <c r="P43">
        <v>75752</v>
      </c>
      <c r="Q43">
        <v>0</v>
      </c>
      <c r="R43">
        <v>0</v>
      </c>
      <c r="S43">
        <v>0</v>
      </c>
      <c r="T43">
        <v>0</v>
      </c>
      <c r="U43">
        <v>0</v>
      </c>
      <c r="V43">
        <v>0</v>
      </c>
      <c r="W43">
        <v>24716</v>
      </c>
      <c r="X43">
        <v>360</v>
      </c>
      <c r="Y43">
        <v>173</v>
      </c>
      <c r="Z43">
        <v>6118</v>
      </c>
      <c r="AA43">
        <v>117790.5</v>
      </c>
      <c r="AB43">
        <v>39263.5</v>
      </c>
      <c r="AC43">
        <v>19704</v>
      </c>
      <c r="AD43">
        <v>11777</v>
      </c>
      <c r="AE43">
        <v>0</v>
      </c>
      <c r="AF43">
        <v>0</v>
      </c>
      <c r="AG43">
        <v>0</v>
      </c>
      <c r="AH43">
        <v>41448</v>
      </c>
      <c r="AI43">
        <v>0</v>
      </c>
      <c r="AJ43">
        <v>0</v>
      </c>
      <c r="AK43">
        <v>0</v>
      </c>
      <c r="AL43">
        <v>0</v>
      </c>
      <c r="AM43">
        <v>0</v>
      </c>
      <c r="AN43">
        <v>0</v>
      </c>
    </row>
    <row r="44" spans="1:40" x14ac:dyDescent="0.4">
      <c r="A44" t="s">
        <v>661</v>
      </c>
      <c r="B44" t="s">
        <v>662</v>
      </c>
      <c r="C44" t="s">
        <v>912</v>
      </c>
      <c r="D44" t="s">
        <v>1069</v>
      </c>
      <c r="F44" s="2">
        <v>27395</v>
      </c>
      <c r="G44" s="2">
        <v>0</v>
      </c>
      <c r="H44" s="2">
        <v>0</v>
      </c>
      <c r="I44" s="2">
        <f t="shared" si="0"/>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row>
    <row r="45" spans="1:40" x14ac:dyDescent="0.4">
      <c r="A45" t="s">
        <v>663</v>
      </c>
      <c r="B45" t="s">
        <v>664</v>
      </c>
      <c r="C45" t="s">
        <v>277</v>
      </c>
      <c r="D45" t="s">
        <v>1075</v>
      </c>
      <c r="F45" s="2">
        <v>3772</v>
      </c>
      <c r="G45" s="2">
        <v>332569</v>
      </c>
      <c r="H45" s="2">
        <v>12579.75</v>
      </c>
      <c r="I45" s="2">
        <f t="shared" si="0"/>
        <v>319989.25</v>
      </c>
      <c r="J45">
        <v>2428</v>
      </c>
      <c r="K45">
        <v>0</v>
      </c>
      <c r="L45">
        <v>0</v>
      </c>
      <c r="M45">
        <v>0</v>
      </c>
      <c r="N45">
        <v>100</v>
      </c>
      <c r="O45">
        <v>6500</v>
      </c>
      <c r="P45">
        <v>3200</v>
      </c>
      <c r="Q45">
        <v>0</v>
      </c>
      <c r="R45">
        <v>12750</v>
      </c>
      <c r="S45">
        <v>0</v>
      </c>
      <c r="T45">
        <v>0</v>
      </c>
      <c r="U45">
        <v>0</v>
      </c>
      <c r="V45">
        <v>0</v>
      </c>
      <c r="W45">
        <v>1091</v>
      </c>
      <c r="X45">
        <v>0</v>
      </c>
      <c r="Y45">
        <v>0</v>
      </c>
      <c r="Z45">
        <v>250</v>
      </c>
      <c r="AA45">
        <v>19739.25</v>
      </c>
      <c r="AB45">
        <v>6579.75</v>
      </c>
      <c r="AC45">
        <v>1000</v>
      </c>
      <c r="AD45">
        <v>0</v>
      </c>
      <c r="AE45">
        <v>0</v>
      </c>
      <c r="AF45">
        <v>0</v>
      </c>
      <c r="AG45">
        <v>0</v>
      </c>
      <c r="AH45">
        <v>0</v>
      </c>
      <c r="AI45">
        <v>0</v>
      </c>
      <c r="AJ45">
        <v>0</v>
      </c>
      <c r="AK45">
        <v>5000</v>
      </c>
      <c r="AL45">
        <v>0</v>
      </c>
      <c r="AM45">
        <v>0</v>
      </c>
      <c r="AN45">
        <v>0</v>
      </c>
    </row>
    <row r="46" spans="1:40" x14ac:dyDescent="0.4">
      <c r="A46" t="s">
        <v>665</v>
      </c>
      <c r="B46" t="s">
        <v>666</v>
      </c>
      <c r="C46" t="s">
        <v>912</v>
      </c>
      <c r="D46" t="s">
        <v>1069</v>
      </c>
      <c r="F46" s="2">
        <v>95777</v>
      </c>
      <c r="G46" s="2">
        <v>0</v>
      </c>
      <c r="H46" s="2">
        <v>0</v>
      </c>
      <c r="I46" s="2">
        <f t="shared" si="0"/>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row>
    <row r="47" spans="1:40" x14ac:dyDescent="0.4">
      <c r="A47" t="s">
        <v>667</v>
      </c>
      <c r="B47" t="s">
        <v>668</v>
      </c>
      <c r="C47" t="s">
        <v>582</v>
      </c>
      <c r="D47" t="s">
        <v>1075</v>
      </c>
      <c r="F47" s="2">
        <v>3458</v>
      </c>
      <c r="G47" s="2">
        <v>304884</v>
      </c>
      <c r="H47" s="2">
        <v>0</v>
      </c>
      <c r="I47" s="2">
        <f t="shared" si="0"/>
        <v>304884</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row>
    <row r="48" spans="1:40" x14ac:dyDescent="0.4">
      <c r="A48" t="s">
        <v>172</v>
      </c>
      <c r="B48" t="s">
        <v>171</v>
      </c>
      <c r="C48" t="s">
        <v>876</v>
      </c>
      <c r="D48" t="s">
        <v>1081</v>
      </c>
      <c r="F48" s="2">
        <v>59310</v>
      </c>
      <c r="G48" s="2">
        <v>5229227</v>
      </c>
      <c r="H48" s="2">
        <v>886112.5</v>
      </c>
      <c r="I48" s="2">
        <f t="shared" si="0"/>
        <v>4343114.5</v>
      </c>
      <c r="J48">
        <v>630227</v>
      </c>
      <c r="K48">
        <v>0</v>
      </c>
      <c r="L48">
        <v>0</v>
      </c>
      <c r="M48">
        <v>6800</v>
      </c>
      <c r="N48">
        <v>0</v>
      </c>
      <c r="O48">
        <v>161035</v>
      </c>
      <c r="P48">
        <v>409600</v>
      </c>
      <c r="Q48">
        <v>0</v>
      </c>
      <c r="R48">
        <v>0</v>
      </c>
      <c r="S48">
        <v>0</v>
      </c>
      <c r="T48">
        <v>0</v>
      </c>
      <c r="U48">
        <v>0</v>
      </c>
      <c r="V48">
        <v>0</v>
      </c>
      <c r="W48">
        <v>65919</v>
      </c>
      <c r="X48">
        <v>0</v>
      </c>
      <c r="Y48">
        <v>0</v>
      </c>
      <c r="Z48">
        <v>1309</v>
      </c>
      <c r="AA48">
        <v>956167.5</v>
      </c>
      <c r="AB48">
        <v>318722.5</v>
      </c>
      <c r="AC48">
        <v>156229</v>
      </c>
      <c r="AD48">
        <v>8000</v>
      </c>
      <c r="AE48">
        <v>0</v>
      </c>
      <c r="AF48">
        <v>104909</v>
      </c>
      <c r="AG48">
        <v>0</v>
      </c>
      <c r="AH48">
        <v>225651</v>
      </c>
      <c r="AI48">
        <v>0</v>
      </c>
      <c r="AJ48">
        <v>0</v>
      </c>
      <c r="AK48">
        <v>0</v>
      </c>
      <c r="AL48">
        <v>0</v>
      </c>
      <c r="AM48">
        <v>0</v>
      </c>
      <c r="AN48">
        <v>72601</v>
      </c>
    </row>
    <row r="49" spans="1:40" x14ac:dyDescent="0.4">
      <c r="A49" t="s">
        <v>669</v>
      </c>
      <c r="B49" t="s">
        <v>670</v>
      </c>
      <c r="C49" t="s">
        <v>734</v>
      </c>
      <c r="D49" t="s">
        <v>1075</v>
      </c>
      <c r="F49" s="2">
        <v>1875</v>
      </c>
      <c r="G49" s="2">
        <v>165314</v>
      </c>
      <c r="H49" s="2">
        <v>28777.5</v>
      </c>
      <c r="I49" s="2">
        <f t="shared" si="0"/>
        <v>136536.5</v>
      </c>
      <c r="J49">
        <v>750</v>
      </c>
      <c r="K49">
        <v>0</v>
      </c>
      <c r="L49">
        <v>0</v>
      </c>
      <c r="M49">
        <v>0</v>
      </c>
      <c r="N49">
        <v>0</v>
      </c>
      <c r="O49">
        <v>500</v>
      </c>
      <c r="P49">
        <v>7500</v>
      </c>
      <c r="Q49">
        <v>0</v>
      </c>
      <c r="R49">
        <v>4600</v>
      </c>
      <c r="S49">
        <v>0</v>
      </c>
      <c r="T49">
        <v>0</v>
      </c>
      <c r="U49">
        <v>0</v>
      </c>
      <c r="V49">
        <v>0</v>
      </c>
      <c r="W49">
        <v>0</v>
      </c>
      <c r="X49">
        <v>0</v>
      </c>
      <c r="Y49">
        <v>0</v>
      </c>
      <c r="Z49">
        <v>0</v>
      </c>
      <c r="AA49">
        <v>10012.5</v>
      </c>
      <c r="AB49">
        <v>3337.5</v>
      </c>
      <c r="AC49">
        <v>24240</v>
      </c>
      <c r="AD49">
        <v>1200</v>
      </c>
      <c r="AE49">
        <v>0</v>
      </c>
      <c r="AF49">
        <v>0</v>
      </c>
      <c r="AG49">
        <v>0</v>
      </c>
      <c r="AH49">
        <v>0</v>
      </c>
      <c r="AI49">
        <v>0</v>
      </c>
      <c r="AJ49">
        <v>0</v>
      </c>
      <c r="AK49">
        <v>0</v>
      </c>
      <c r="AL49">
        <v>0</v>
      </c>
      <c r="AM49">
        <v>0</v>
      </c>
      <c r="AN49">
        <v>0</v>
      </c>
    </row>
    <row r="50" spans="1:40" x14ac:dyDescent="0.4">
      <c r="A50" t="s">
        <v>671</v>
      </c>
      <c r="B50" t="s">
        <v>672</v>
      </c>
      <c r="C50" t="s">
        <v>1070</v>
      </c>
      <c r="D50" t="s">
        <v>1076</v>
      </c>
      <c r="F50" s="2">
        <v>28742</v>
      </c>
      <c r="G50" s="2">
        <v>2534116</v>
      </c>
      <c r="H50" s="2">
        <v>0</v>
      </c>
      <c r="I50" s="2">
        <f t="shared" si="0"/>
        <v>2534116</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row>
    <row r="51" spans="1:40" x14ac:dyDescent="0.4">
      <c r="A51" t="s">
        <v>673</v>
      </c>
      <c r="B51" t="s">
        <v>674</v>
      </c>
      <c r="C51" t="s">
        <v>1070</v>
      </c>
      <c r="D51" t="s">
        <v>1080</v>
      </c>
      <c r="E51" t="s">
        <v>1083</v>
      </c>
      <c r="F51" s="2">
        <v>118977</v>
      </c>
      <c r="G51" s="2">
        <v>10489930</v>
      </c>
      <c r="H51" s="2">
        <v>2925437.5</v>
      </c>
      <c r="I51" s="2">
        <f t="shared" si="0"/>
        <v>7564492.5</v>
      </c>
      <c r="J51">
        <v>2400000</v>
      </c>
      <c r="K51">
        <v>36000</v>
      </c>
      <c r="L51">
        <v>0</v>
      </c>
      <c r="M51">
        <v>1051000</v>
      </c>
      <c r="N51">
        <v>0</v>
      </c>
      <c r="O51">
        <v>558000</v>
      </c>
      <c r="P51">
        <v>700000</v>
      </c>
      <c r="Q51">
        <v>0</v>
      </c>
      <c r="R51">
        <v>0</v>
      </c>
      <c r="S51">
        <v>0</v>
      </c>
      <c r="T51">
        <v>2400000</v>
      </c>
      <c r="U51">
        <v>250</v>
      </c>
      <c r="V51">
        <v>0</v>
      </c>
      <c r="W51">
        <v>220000</v>
      </c>
      <c r="X51">
        <v>0</v>
      </c>
      <c r="Y51">
        <v>125000</v>
      </c>
      <c r="Z51">
        <v>275500</v>
      </c>
      <c r="AA51">
        <v>5824312.5</v>
      </c>
      <c r="AB51">
        <v>1941437.5</v>
      </c>
      <c r="AC51">
        <v>140000</v>
      </c>
      <c r="AD51">
        <v>54000</v>
      </c>
      <c r="AE51">
        <v>0</v>
      </c>
      <c r="AF51">
        <v>415000</v>
      </c>
      <c r="AG51">
        <v>100000</v>
      </c>
      <c r="AH51">
        <v>125000</v>
      </c>
      <c r="AI51">
        <v>0</v>
      </c>
      <c r="AJ51">
        <v>150000</v>
      </c>
      <c r="AK51">
        <v>0</v>
      </c>
      <c r="AL51">
        <v>0</v>
      </c>
      <c r="AM51">
        <v>0</v>
      </c>
      <c r="AN51">
        <v>0</v>
      </c>
    </row>
    <row r="52" spans="1:40" x14ac:dyDescent="0.4">
      <c r="A52" t="s">
        <v>675</v>
      </c>
      <c r="B52" t="s">
        <v>676</v>
      </c>
      <c r="C52" t="s">
        <v>876</v>
      </c>
      <c r="D52" t="s">
        <v>1069</v>
      </c>
      <c r="F52" s="2">
        <v>23629</v>
      </c>
      <c r="G52" s="2">
        <v>2083315</v>
      </c>
      <c r="H52" s="2">
        <v>0</v>
      </c>
      <c r="I52" s="2">
        <f t="shared" si="0"/>
        <v>2083315</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row>
    <row r="53" spans="1:40" x14ac:dyDescent="0.4">
      <c r="A53" t="s">
        <v>174</v>
      </c>
      <c r="B53" t="s">
        <v>173</v>
      </c>
      <c r="C53" t="s">
        <v>1070</v>
      </c>
      <c r="D53" t="s">
        <v>1071</v>
      </c>
      <c r="F53" s="2">
        <v>5247</v>
      </c>
      <c r="G53" s="2">
        <v>462616</v>
      </c>
      <c r="H53" s="2">
        <v>34500</v>
      </c>
      <c r="I53" s="2">
        <f t="shared" si="0"/>
        <v>428116</v>
      </c>
      <c r="J53">
        <v>0</v>
      </c>
      <c r="K53">
        <v>0</v>
      </c>
      <c r="L53">
        <v>0</v>
      </c>
      <c r="M53">
        <v>0</v>
      </c>
      <c r="N53">
        <v>4500</v>
      </c>
      <c r="O53">
        <v>0</v>
      </c>
      <c r="P53">
        <v>0</v>
      </c>
      <c r="Q53">
        <v>0</v>
      </c>
      <c r="R53">
        <v>0</v>
      </c>
      <c r="S53">
        <v>0</v>
      </c>
      <c r="T53">
        <v>0</v>
      </c>
      <c r="U53">
        <v>0</v>
      </c>
      <c r="V53">
        <v>0</v>
      </c>
      <c r="W53">
        <v>0</v>
      </c>
      <c r="X53">
        <v>0</v>
      </c>
      <c r="Y53">
        <v>0</v>
      </c>
      <c r="Z53">
        <v>0</v>
      </c>
      <c r="AA53">
        <v>3375</v>
      </c>
      <c r="AB53">
        <v>1125</v>
      </c>
      <c r="AC53">
        <v>30000</v>
      </c>
      <c r="AD53">
        <v>0</v>
      </c>
      <c r="AE53">
        <v>0</v>
      </c>
      <c r="AF53">
        <v>0</v>
      </c>
      <c r="AG53">
        <v>0</v>
      </c>
      <c r="AH53">
        <v>0</v>
      </c>
      <c r="AI53">
        <v>0</v>
      </c>
      <c r="AJ53">
        <v>0</v>
      </c>
      <c r="AK53">
        <v>0</v>
      </c>
      <c r="AL53">
        <v>0</v>
      </c>
      <c r="AM53">
        <v>0</v>
      </c>
      <c r="AN53">
        <v>3375</v>
      </c>
    </row>
    <row r="54" spans="1:40" x14ac:dyDescent="0.4">
      <c r="A54" t="s">
        <v>677</v>
      </c>
      <c r="B54" t="s">
        <v>678</v>
      </c>
      <c r="C54" t="s">
        <v>912</v>
      </c>
      <c r="D54" t="s">
        <v>1073</v>
      </c>
      <c r="F54" s="2">
        <v>11777</v>
      </c>
      <c r="G54" s="2">
        <v>0</v>
      </c>
      <c r="H54" s="2">
        <v>0</v>
      </c>
      <c r="I54" s="2">
        <f t="shared" si="0"/>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row>
    <row r="55" spans="1:40" x14ac:dyDescent="0.4">
      <c r="A55" t="s">
        <v>679</v>
      </c>
      <c r="B55" t="s">
        <v>680</v>
      </c>
      <c r="C55" t="s">
        <v>734</v>
      </c>
      <c r="D55" t="s">
        <v>1075</v>
      </c>
      <c r="F55" s="2">
        <v>1245</v>
      </c>
      <c r="G55" s="2">
        <v>109769</v>
      </c>
      <c r="H55" s="2">
        <v>5268</v>
      </c>
      <c r="I55" s="2">
        <f t="shared" si="0"/>
        <v>104501</v>
      </c>
      <c r="J55">
        <v>0</v>
      </c>
      <c r="K55">
        <v>0</v>
      </c>
      <c r="L55">
        <v>0</v>
      </c>
      <c r="M55">
        <v>0</v>
      </c>
      <c r="N55">
        <v>0</v>
      </c>
      <c r="O55">
        <v>2575</v>
      </c>
      <c r="P55">
        <v>2750</v>
      </c>
      <c r="Q55">
        <v>0</v>
      </c>
      <c r="R55">
        <v>6107</v>
      </c>
      <c r="S55">
        <v>0</v>
      </c>
      <c r="T55">
        <v>0</v>
      </c>
      <c r="U55">
        <v>0</v>
      </c>
      <c r="V55">
        <v>0</v>
      </c>
      <c r="W55">
        <v>0</v>
      </c>
      <c r="X55">
        <v>0</v>
      </c>
      <c r="Y55">
        <v>0</v>
      </c>
      <c r="Z55">
        <v>0</v>
      </c>
      <c r="AA55">
        <v>8574</v>
      </c>
      <c r="AB55">
        <v>2858</v>
      </c>
      <c r="AC55">
        <v>0</v>
      </c>
      <c r="AD55">
        <v>2410</v>
      </c>
      <c r="AE55">
        <v>0</v>
      </c>
      <c r="AF55">
        <v>0</v>
      </c>
      <c r="AG55">
        <v>0</v>
      </c>
      <c r="AH55">
        <v>0</v>
      </c>
      <c r="AI55">
        <v>0</v>
      </c>
      <c r="AJ55">
        <v>0</v>
      </c>
      <c r="AK55">
        <v>0</v>
      </c>
      <c r="AL55">
        <v>0</v>
      </c>
      <c r="AM55">
        <v>0</v>
      </c>
      <c r="AN55">
        <v>0</v>
      </c>
    </row>
    <row r="56" spans="1:40" x14ac:dyDescent="0.4">
      <c r="A56" t="s">
        <v>681</v>
      </c>
      <c r="B56" t="s">
        <v>682</v>
      </c>
      <c r="C56" t="s">
        <v>582</v>
      </c>
      <c r="D56" t="s">
        <v>1075</v>
      </c>
      <c r="F56" s="2">
        <v>13697</v>
      </c>
      <c r="G56" s="2">
        <v>1207633</v>
      </c>
      <c r="H56" s="2">
        <v>75838.75</v>
      </c>
      <c r="I56" s="2">
        <f t="shared" si="0"/>
        <v>1131794.25</v>
      </c>
      <c r="J56">
        <v>986</v>
      </c>
      <c r="K56">
        <v>0</v>
      </c>
      <c r="L56">
        <v>0</v>
      </c>
      <c r="M56">
        <v>3582</v>
      </c>
      <c r="N56">
        <v>0</v>
      </c>
      <c r="O56">
        <v>11210</v>
      </c>
      <c r="P56">
        <v>4500</v>
      </c>
      <c r="Q56">
        <v>0</v>
      </c>
      <c r="R56">
        <v>65963</v>
      </c>
      <c r="S56">
        <v>0</v>
      </c>
      <c r="T56">
        <v>0</v>
      </c>
      <c r="U56">
        <v>1470</v>
      </c>
      <c r="V56">
        <v>0</v>
      </c>
      <c r="W56">
        <v>0</v>
      </c>
      <c r="X56">
        <v>3000</v>
      </c>
      <c r="Y56">
        <v>0</v>
      </c>
      <c r="Z56">
        <v>2500</v>
      </c>
      <c r="AA56">
        <v>69908.25</v>
      </c>
      <c r="AB56">
        <v>23302.75</v>
      </c>
      <c r="AC56">
        <v>51636</v>
      </c>
      <c r="AD56">
        <v>0</v>
      </c>
      <c r="AE56">
        <v>900</v>
      </c>
      <c r="AF56">
        <v>0</v>
      </c>
      <c r="AG56">
        <v>0</v>
      </c>
      <c r="AH56">
        <v>0</v>
      </c>
      <c r="AI56">
        <v>0</v>
      </c>
      <c r="AJ56">
        <v>0</v>
      </c>
      <c r="AK56">
        <v>0</v>
      </c>
      <c r="AL56">
        <v>0</v>
      </c>
      <c r="AM56">
        <v>0</v>
      </c>
      <c r="AN56">
        <v>0</v>
      </c>
    </row>
    <row r="57" spans="1:40" x14ac:dyDescent="0.4">
      <c r="A57" t="s">
        <v>683</v>
      </c>
      <c r="B57" t="s">
        <v>684</v>
      </c>
      <c r="C57" t="s">
        <v>129</v>
      </c>
      <c r="D57" t="s">
        <v>1073</v>
      </c>
      <c r="F57" s="2">
        <v>6160</v>
      </c>
      <c r="G57" s="2">
        <v>543113</v>
      </c>
      <c r="H57" s="2">
        <v>100042.5</v>
      </c>
      <c r="I57" s="2">
        <f t="shared" si="0"/>
        <v>443070.5</v>
      </c>
      <c r="J57">
        <v>38115</v>
      </c>
      <c r="K57">
        <v>0</v>
      </c>
      <c r="L57">
        <v>3269</v>
      </c>
      <c r="M57">
        <v>0</v>
      </c>
      <c r="N57">
        <v>0</v>
      </c>
      <c r="O57">
        <v>35935</v>
      </c>
      <c r="P57">
        <v>264527</v>
      </c>
      <c r="Q57">
        <v>0</v>
      </c>
      <c r="R57">
        <v>0</v>
      </c>
      <c r="S57">
        <v>0</v>
      </c>
      <c r="T57">
        <v>0</v>
      </c>
      <c r="U57">
        <v>0</v>
      </c>
      <c r="V57">
        <v>0</v>
      </c>
      <c r="W57">
        <v>15974</v>
      </c>
      <c r="X57">
        <v>0</v>
      </c>
      <c r="Y57">
        <v>150</v>
      </c>
      <c r="Z57">
        <v>0</v>
      </c>
      <c r="AA57">
        <v>268477.5</v>
      </c>
      <c r="AB57">
        <v>89492.5</v>
      </c>
      <c r="AC57">
        <v>10550</v>
      </c>
      <c r="AD57">
        <v>0</v>
      </c>
      <c r="AE57">
        <v>0</v>
      </c>
      <c r="AF57">
        <v>0</v>
      </c>
      <c r="AG57">
        <v>0</v>
      </c>
      <c r="AH57">
        <v>0</v>
      </c>
      <c r="AI57">
        <v>0</v>
      </c>
      <c r="AJ57">
        <v>0</v>
      </c>
      <c r="AK57">
        <v>0</v>
      </c>
      <c r="AL57">
        <v>0</v>
      </c>
      <c r="AM57">
        <v>0</v>
      </c>
      <c r="AN57">
        <v>0</v>
      </c>
    </row>
    <row r="58" spans="1:40" x14ac:dyDescent="0.4">
      <c r="A58" t="s">
        <v>685</v>
      </c>
      <c r="B58" t="s">
        <v>686</v>
      </c>
      <c r="C58" t="s">
        <v>1070</v>
      </c>
      <c r="D58" t="s">
        <v>1071</v>
      </c>
      <c r="F58" s="2">
        <v>35313</v>
      </c>
      <c r="G58" s="2">
        <v>3113466</v>
      </c>
      <c r="H58" s="2">
        <v>128250</v>
      </c>
      <c r="I58" s="2">
        <f t="shared" si="0"/>
        <v>2985216</v>
      </c>
      <c r="J58">
        <v>0</v>
      </c>
      <c r="K58">
        <v>0</v>
      </c>
      <c r="L58">
        <v>0</v>
      </c>
      <c r="M58">
        <v>0</v>
      </c>
      <c r="N58">
        <v>0</v>
      </c>
      <c r="O58">
        <v>100000</v>
      </c>
      <c r="P58">
        <v>25000</v>
      </c>
      <c r="Q58">
        <v>0</v>
      </c>
      <c r="R58">
        <v>0</v>
      </c>
      <c r="S58">
        <v>0</v>
      </c>
      <c r="T58">
        <v>0</v>
      </c>
      <c r="U58">
        <v>0</v>
      </c>
      <c r="V58">
        <v>0</v>
      </c>
      <c r="W58">
        <v>0</v>
      </c>
      <c r="X58">
        <v>0</v>
      </c>
      <c r="Y58">
        <v>0</v>
      </c>
      <c r="Z58">
        <v>0</v>
      </c>
      <c r="AA58">
        <v>93750</v>
      </c>
      <c r="AB58">
        <v>31250</v>
      </c>
      <c r="AC58">
        <v>10000</v>
      </c>
      <c r="AD58">
        <v>10000</v>
      </c>
      <c r="AE58">
        <v>0</v>
      </c>
      <c r="AF58">
        <v>0</v>
      </c>
      <c r="AG58">
        <v>0</v>
      </c>
      <c r="AH58">
        <v>77000</v>
      </c>
      <c r="AI58">
        <v>0</v>
      </c>
      <c r="AJ58">
        <v>0</v>
      </c>
      <c r="AK58">
        <v>0</v>
      </c>
      <c r="AL58">
        <v>0</v>
      </c>
      <c r="AM58">
        <v>0</v>
      </c>
      <c r="AN58">
        <v>0</v>
      </c>
    </row>
    <row r="59" spans="1:40" x14ac:dyDescent="0.4">
      <c r="A59" t="s">
        <v>687</v>
      </c>
      <c r="B59" t="s">
        <v>688</v>
      </c>
      <c r="C59" t="s">
        <v>1082</v>
      </c>
      <c r="D59" t="s">
        <v>1083</v>
      </c>
      <c r="F59" s="2">
        <v>40160</v>
      </c>
      <c r="G59" s="2">
        <f>3000000+3540815</f>
        <v>6540815</v>
      </c>
      <c r="H59" s="2">
        <v>2511553.75</v>
      </c>
      <c r="I59" s="2">
        <f t="shared" si="0"/>
        <v>4029261.25</v>
      </c>
      <c r="J59">
        <v>30024</v>
      </c>
      <c r="K59">
        <v>0</v>
      </c>
      <c r="L59">
        <v>162933</v>
      </c>
      <c r="M59">
        <v>7000</v>
      </c>
      <c r="N59">
        <v>16000</v>
      </c>
      <c r="O59">
        <v>36051</v>
      </c>
      <c r="P59">
        <v>41457</v>
      </c>
      <c r="Q59">
        <v>0</v>
      </c>
      <c r="R59">
        <v>0</v>
      </c>
      <c r="S59">
        <v>0</v>
      </c>
      <c r="T59">
        <v>559963</v>
      </c>
      <c r="U59">
        <v>0</v>
      </c>
      <c r="V59">
        <v>0</v>
      </c>
      <c r="W59">
        <v>12825</v>
      </c>
      <c r="X59">
        <v>3640</v>
      </c>
      <c r="Y59">
        <v>27606</v>
      </c>
      <c r="Z59">
        <v>0</v>
      </c>
      <c r="AA59">
        <v>673124.25</v>
      </c>
      <c r="AB59">
        <v>224374.75</v>
      </c>
      <c r="AC59">
        <v>39429</v>
      </c>
      <c r="AD59">
        <v>0</v>
      </c>
      <c r="AE59">
        <v>3000</v>
      </c>
      <c r="AF59">
        <v>417000</v>
      </c>
      <c r="AG59">
        <v>0</v>
      </c>
      <c r="AH59">
        <v>0</v>
      </c>
      <c r="AI59">
        <v>0</v>
      </c>
      <c r="AJ59">
        <v>577750</v>
      </c>
      <c r="AK59">
        <v>0</v>
      </c>
      <c r="AL59">
        <v>1250000</v>
      </c>
      <c r="AM59">
        <v>0</v>
      </c>
      <c r="AN59">
        <v>0</v>
      </c>
    </row>
    <row r="60" spans="1:40" x14ac:dyDescent="0.4">
      <c r="A60" t="s">
        <v>176</v>
      </c>
      <c r="B60" t="s">
        <v>175</v>
      </c>
      <c r="C60" t="s">
        <v>1074</v>
      </c>
      <c r="D60" t="s">
        <v>1075</v>
      </c>
      <c r="F60" s="2">
        <v>3144</v>
      </c>
      <c r="G60" s="2">
        <v>277199</v>
      </c>
      <c r="H60" s="2">
        <v>121828</v>
      </c>
      <c r="I60" s="2">
        <f t="shared" si="0"/>
        <v>155371</v>
      </c>
      <c r="J60">
        <v>0</v>
      </c>
      <c r="K60">
        <v>0</v>
      </c>
      <c r="L60">
        <v>0</v>
      </c>
      <c r="M60">
        <v>0</v>
      </c>
      <c r="N60">
        <v>0</v>
      </c>
      <c r="O60">
        <v>5036</v>
      </c>
      <c r="P60">
        <v>0</v>
      </c>
      <c r="Q60">
        <v>0</v>
      </c>
      <c r="R60">
        <v>0</v>
      </c>
      <c r="S60">
        <v>0</v>
      </c>
      <c r="T60">
        <v>0</v>
      </c>
      <c r="U60">
        <v>0</v>
      </c>
      <c r="V60">
        <v>0</v>
      </c>
      <c r="W60">
        <v>0</v>
      </c>
      <c r="X60">
        <v>0</v>
      </c>
      <c r="Y60">
        <v>0</v>
      </c>
      <c r="Z60">
        <v>0</v>
      </c>
      <c r="AA60">
        <v>3777</v>
      </c>
      <c r="AB60">
        <v>1259</v>
      </c>
      <c r="AC60">
        <v>48434</v>
      </c>
      <c r="AD60">
        <v>0</v>
      </c>
      <c r="AE60">
        <v>0</v>
      </c>
      <c r="AF60">
        <v>28885</v>
      </c>
      <c r="AG60">
        <v>13250</v>
      </c>
      <c r="AH60">
        <v>0</v>
      </c>
      <c r="AI60">
        <v>0</v>
      </c>
      <c r="AJ60">
        <v>0</v>
      </c>
      <c r="AK60">
        <v>0</v>
      </c>
      <c r="AL60">
        <v>0</v>
      </c>
      <c r="AM60">
        <v>0</v>
      </c>
      <c r="AN60">
        <v>30000</v>
      </c>
    </row>
    <row r="61" spans="1:40" x14ac:dyDescent="0.4">
      <c r="A61" t="s">
        <v>179</v>
      </c>
      <c r="B61" t="s">
        <v>178</v>
      </c>
      <c r="C61" t="s">
        <v>277</v>
      </c>
      <c r="D61" t="s">
        <v>1075</v>
      </c>
      <c r="F61" s="2">
        <v>1384</v>
      </c>
      <c r="G61" s="2">
        <v>122024</v>
      </c>
      <c r="H61" s="2">
        <v>21950</v>
      </c>
      <c r="I61" s="2">
        <f t="shared" si="0"/>
        <v>100074</v>
      </c>
      <c r="J61">
        <v>0</v>
      </c>
      <c r="K61">
        <v>0</v>
      </c>
      <c r="L61">
        <v>0</v>
      </c>
      <c r="M61">
        <v>0</v>
      </c>
      <c r="N61">
        <v>0</v>
      </c>
      <c r="O61">
        <v>0</v>
      </c>
      <c r="P61">
        <v>6000</v>
      </c>
      <c r="Q61">
        <v>0</v>
      </c>
      <c r="R61">
        <v>7200</v>
      </c>
      <c r="S61">
        <v>0</v>
      </c>
      <c r="T61">
        <v>0</v>
      </c>
      <c r="U61">
        <v>0</v>
      </c>
      <c r="V61">
        <v>0</v>
      </c>
      <c r="W61">
        <v>0</v>
      </c>
      <c r="X61">
        <v>0</v>
      </c>
      <c r="Y61">
        <v>0</v>
      </c>
      <c r="Z61">
        <v>1000</v>
      </c>
      <c r="AA61">
        <v>10650</v>
      </c>
      <c r="AB61">
        <v>3550</v>
      </c>
      <c r="AC61">
        <v>8000</v>
      </c>
      <c r="AD61">
        <v>0</v>
      </c>
      <c r="AE61">
        <v>0</v>
      </c>
      <c r="AF61">
        <v>4000</v>
      </c>
      <c r="AG61">
        <v>0</v>
      </c>
      <c r="AH61">
        <v>0</v>
      </c>
      <c r="AI61">
        <v>0</v>
      </c>
      <c r="AJ61">
        <v>0</v>
      </c>
      <c r="AK61">
        <v>0</v>
      </c>
      <c r="AL61">
        <v>0</v>
      </c>
      <c r="AM61">
        <v>0</v>
      </c>
      <c r="AN61">
        <v>6400</v>
      </c>
    </row>
    <row r="62" spans="1:40" x14ac:dyDescent="0.4">
      <c r="A62" t="s">
        <v>689</v>
      </c>
      <c r="B62" t="s">
        <v>690</v>
      </c>
      <c r="C62" t="s">
        <v>1077</v>
      </c>
      <c r="D62" t="s">
        <v>1075</v>
      </c>
      <c r="F62" s="2">
        <v>1258</v>
      </c>
      <c r="G62" s="2">
        <v>110915</v>
      </c>
      <c r="H62" s="2">
        <v>0</v>
      </c>
      <c r="I62" s="2">
        <f t="shared" si="0"/>
        <v>110915</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row>
    <row r="63" spans="1:40" x14ac:dyDescent="0.4">
      <c r="A63" t="s">
        <v>691</v>
      </c>
      <c r="B63" t="s">
        <v>692</v>
      </c>
      <c r="C63" t="s">
        <v>277</v>
      </c>
      <c r="D63" t="s">
        <v>1075</v>
      </c>
      <c r="F63" s="2">
        <v>55582</v>
      </c>
      <c r="G63" s="2">
        <v>4900538</v>
      </c>
      <c r="H63" s="2">
        <v>0</v>
      </c>
      <c r="I63" s="2">
        <f t="shared" si="0"/>
        <v>4900538</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row>
    <row r="64" spans="1:40" x14ac:dyDescent="0.4">
      <c r="A64" t="s">
        <v>181</v>
      </c>
      <c r="B64" t="s">
        <v>180</v>
      </c>
      <c r="C64" t="s">
        <v>1079</v>
      </c>
      <c r="D64" t="s">
        <v>1073</v>
      </c>
      <c r="F64" s="2">
        <v>917</v>
      </c>
      <c r="G64" s="2">
        <v>80850</v>
      </c>
      <c r="H64" s="2">
        <v>35100</v>
      </c>
      <c r="I64" s="2">
        <f t="shared" si="0"/>
        <v>45750</v>
      </c>
      <c r="J64">
        <v>0</v>
      </c>
      <c r="K64">
        <v>0</v>
      </c>
      <c r="L64">
        <v>0</v>
      </c>
      <c r="M64">
        <v>1000</v>
      </c>
      <c r="N64">
        <v>7000</v>
      </c>
      <c r="O64">
        <v>6000</v>
      </c>
      <c r="P64">
        <v>8000</v>
      </c>
      <c r="Q64">
        <v>0</v>
      </c>
      <c r="R64">
        <v>1000</v>
      </c>
      <c r="S64">
        <v>0</v>
      </c>
      <c r="T64">
        <v>0</v>
      </c>
      <c r="U64">
        <v>400</v>
      </c>
      <c r="V64">
        <v>0</v>
      </c>
      <c r="W64">
        <v>4000</v>
      </c>
      <c r="X64">
        <v>1000</v>
      </c>
      <c r="Y64">
        <v>0</v>
      </c>
      <c r="Z64">
        <v>0</v>
      </c>
      <c r="AA64">
        <v>21300</v>
      </c>
      <c r="AB64">
        <v>7100</v>
      </c>
      <c r="AC64">
        <v>20000</v>
      </c>
      <c r="AD64">
        <v>1000</v>
      </c>
      <c r="AE64">
        <v>1000</v>
      </c>
      <c r="AF64">
        <v>0</v>
      </c>
      <c r="AG64">
        <v>0</v>
      </c>
      <c r="AH64">
        <v>0</v>
      </c>
      <c r="AI64">
        <v>0</v>
      </c>
      <c r="AJ64">
        <v>0</v>
      </c>
      <c r="AK64">
        <v>0</v>
      </c>
      <c r="AL64">
        <v>0</v>
      </c>
      <c r="AM64">
        <v>0</v>
      </c>
      <c r="AN64">
        <v>6000</v>
      </c>
    </row>
    <row r="65" spans="1:41" x14ac:dyDescent="0.4">
      <c r="A65" t="s">
        <v>693</v>
      </c>
      <c r="B65" t="s">
        <v>694</v>
      </c>
      <c r="C65" t="s">
        <v>1074</v>
      </c>
      <c r="D65" t="s">
        <v>1075</v>
      </c>
      <c r="F65" s="2">
        <v>1650</v>
      </c>
      <c r="G65" s="2">
        <v>145477</v>
      </c>
      <c r="H65" s="2">
        <v>32861.25</v>
      </c>
      <c r="I65" s="2">
        <f t="shared" si="0"/>
        <v>112615.75</v>
      </c>
      <c r="J65">
        <v>0</v>
      </c>
      <c r="K65">
        <v>0</v>
      </c>
      <c r="L65">
        <v>0</v>
      </c>
      <c r="M65">
        <v>0</v>
      </c>
      <c r="N65">
        <v>0</v>
      </c>
      <c r="O65">
        <v>0</v>
      </c>
      <c r="P65">
        <v>32861</v>
      </c>
      <c r="Q65">
        <v>0</v>
      </c>
      <c r="R65">
        <v>0</v>
      </c>
      <c r="S65">
        <v>0</v>
      </c>
      <c r="T65">
        <v>0</v>
      </c>
      <c r="U65">
        <v>0</v>
      </c>
      <c r="V65">
        <v>0</v>
      </c>
      <c r="W65">
        <v>0</v>
      </c>
      <c r="X65">
        <v>0</v>
      </c>
      <c r="Y65">
        <v>0</v>
      </c>
      <c r="Z65">
        <v>0</v>
      </c>
      <c r="AA65">
        <v>24645.75</v>
      </c>
      <c r="AB65">
        <v>8215.25</v>
      </c>
      <c r="AC65">
        <v>0</v>
      </c>
      <c r="AD65">
        <v>0</v>
      </c>
      <c r="AE65">
        <v>0</v>
      </c>
      <c r="AF65">
        <v>0</v>
      </c>
      <c r="AG65">
        <v>0</v>
      </c>
      <c r="AH65">
        <v>0</v>
      </c>
      <c r="AI65">
        <v>0</v>
      </c>
      <c r="AJ65">
        <v>0</v>
      </c>
      <c r="AK65">
        <v>0</v>
      </c>
      <c r="AL65">
        <v>0</v>
      </c>
      <c r="AM65">
        <v>0</v>
      </c>
      <c r="AN65">
        <v>0</v>
      </c>
      <c r="AO65">
        <v>24646</v>
      </c>
    </row>
    <row r="66" spans="1:41" x14ac:dyDescent="0.4">
      <c r="A66" t="s">
        <v>695</v>
      </c>
      <c r="B66" t="s">
        <v>696</v>
      </c>
      <c r="C66" t="s">
        <v>582</v>
      </c>
      <c r="D66" t="s">
        <v>1071</v>
      </c>
      <c r="F66" s="2">
        <v>14022</v>
      </c>
      <c r="G66" s="2">
        <v>1236288</v>
      </c>
      <c r="H66" s="2">
        <v>211250</v>
      </c>
      <c r="I66" s="2">
        <f t="shared" si="0"/>
        <v>1025038</v>
      </c>
      <c r="J66">
        <v>125000</v>
      </c>
      <c r="K66">
        <v>0</v>
      </c>
      <c r="L66">
        <v>0</v>
      </c>
      <c r="M66">
        <v>5000</v>
      </c>
      <c r="N66">
        <v>0</v>
      </c>
      <c r="O66">
        <v>100000</v>
      </c>
      <c r="P66">
        <v>35000</v>
      </c>
      <c r="Q66">
        <v>0</v>
      </c>
      <c r="R66">
        <v>20000</v>
      </c>
      <c r="S66">
        <v>0</v>
      </c>
      <c r="T66">
        <v>0</v>
      </c>
      <c r="U66">
        <v>0</v>
      </c>
      <c r="V66">
        <v>0</v>
      </c>
      <c r="W66">
        <v>0</v>
      </c>
      <c r="X66">
        <v>0</v>
      </c>
      <c r="Y66">
        <v>0</v>
      </c>
      <c r="Z66">
        <v>0</v>
      </c>
      <c r="AA66">
        <v>213750</v>
      </c>
      <c r="AB66">
        <v>71250</v>
      </c>
      <c r="AC66">
        <v>25000</v>
      </c>
      <c r="AD66">
        <v>45000</v>
      </c>
      <c r="AE66">
        <v>5000</v>
      </c>
      <c r="AF66">
        <v>50000</v>
      </c>
      <c r="AG66">
        <v>10000</v>
      </c>
      <c r="AH66">
        <v>0</v>
      </c>
      <c r="AI66">
        <v>0</v>
      </c>
      <c r="AJ66">
        <v>0</v>
      </c>
      <c r="AK66">
        <v>5000</v>
      </c>
      <c r="AL66">
        <v>0</v>
      </c>
      <c r="AM66">
        <v>0</v>
      </c>
      <c r="AN66">
        <v>0</v>
      </c>
    </row>
    <row r="67" spans="1:41" x14ac:dyDescent="0.4">
      <c r="A67" t="s">
        <v>183</v>
      </c>
      <c r="B67" t="s">
        <v>182</v>
      </c>
      <c r="C67" t="s">
        <v>876</v>
      </c>
      <c r="D67" t="s">
        <v>1069</v>
      </c>
      <c r="F67" s="2">
        <v>8541</v>
      </c>
      <c r="G67" s="2">
        <v>753040</v>
      </c>
      <c r="H67" s="2">
        <v>753040.25</v>
      </c>
      <c r="I67" s="2">
        <f t="shared" ref="I67:I130" si="1">IF((G67-H67)&lt;0,0,G67-H67)</f>
        <v>0</v>
      </c>
      <c r="J67">
        <v>0</v>
      </c>
      <c r="K67">
        <v>0</v>
      </c>
      <c r="L67">
        <v>0</v>
      </c>
      <c r="M67">
        <v>0</v>
      </c>
      <c r="N67">
        <v>0</v>
      </c>
      <c r="O67">
        <v>17522</v>
      </c>
      <c r="P67">
        <v>33347</v>
      </c>
      <c r="Q67">
        <v>0</v>
      </c>
      <c r="R67">
        <v>0</v>
      </c>
      <c r="S67">
        <v>0</v>
      </c>
      <c r="T67">
        <v>0</v>
      </c>
      <c r="U67">
        <v>0</v>
      </c>
      <c r="V67">
        <v>0</v>
      </c>
      <c r="W67">
        <v>13712</v>
      </c>
      <c r="X67">
        <v>0</v>
      </c>
      <c r="Y67">
        <v>0</v>
      </c>
      <c r="Z67">
        <v>5376</v>
      </c>
      <c r="AA67">
        <v>52467.75</v>
      </c>
      <c r="AB67">
        <v>17489.25</v>
      </c>
      <c r="AC67">
        <v>37156</v>
      </c>
      <c r="AD67">
        <v>0</v>
      </c>
      <c r="AE67">
        <v>0</v>
      </c>
      <c r="AF67">
        <v>0</v>
      </c>
      <c r="AG67">
        <v>0</v>
      </c>
      <c r="AH67">
        <v>0</v>
      </c>
      <c r="AI67">
        <v>0</v>
      </c>
      <c r="AJ67">
        <v>0</v>
      </c>
      <c r="AK67">
        <v>0</v>
      </c>
      <c r="AL67">
        <v>0</v>
      </c>
      <c r="AM67">
        <v>0</v>
      </c>
      <c r="AN67">
        <v>698395</v>
      </c>
    </row>
    <row r="68" spans="1:41" x14ac:dyDescent="0.4">
      <c r="A68" t="s">
        <v>697</v>
      </c>
      <c r="B68" t="s">
        <v>698</v>
      </c>
      <c r="C68" t="s">
        <v>734</v>
      </c>
      <c r="D68" t="s">
        <v>1075</v>
      </c>
      <c r="F68" s="2">
        <v>1677</v>
      </c>
      <c r="G68" s="2">
        <v>147857</v>
      </c>
      <c r="H68" s="2">
        <v>0</v>
      </c>
      <c r="I68" s="2">
        <f t="shared" si="1"/>
        <v>147857</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row>
    <row r="69" spans="1:41" x14ac:dyDescent="0.4">
      <c r="A69" t="s">
        <v>699</v>
      </c>
      <c r="B69" t="s">
        <v>700</v>
      </c>
      <c r="C69" t="s">
        <v>1070</v>
      </c>
      <c r="D69" t="s">
        <v>1071</v>
      </c>
      <c r="F69" s="2">
        <v>19211</v>
      </c>
      <c r="G69" s="2">
        <v>1693790</v>
      </c>
      <c r="H69" s="2">
        <v>0</v>
      </c>
      <c r="I69" s="2">
        <f t="shared" si="1"/>
        <v>1693790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row>
    <row r="70" spans="1:41" x14ac:dyDescent="0.4">
      <c r="A70" t="s">
        <v>701</v>
      </c>
      <c r="B70" t="s">
        <v>702</v>
      </c>
      <c r="C70" t="s">
        <v>734</v>
      </c>
      <c r="D70" t="s">
        <v>1075</v>
      </c>
      <c r="F70" s="2">
        <v>1892</v>
      </c>
      <c r="G70" s="2">
        <v>166813</v>
      </c>
      <c r="H70" s="2">
        <v>20810</v>
      </c>
      <c r="I70" s="2">
        <f t="shared" si="1"/>
        <v>146003</v>
      </c>
      <c r="J70">
        <v>500</v>
      </c>
      <c r="K70">
        <v>2000</v>
      </c>
      <c r="L70">
        <v>0</v>
      </c>
      <c r="M70">
        <v>0</v>
      </c>
      <c r="N70">
        <v>0</v>
      </c>
      <c r="O70">
        <v>250</v>
      </c>
      <c r="P70">
        <v>4090</v>
      </c>
      <c r="Q70">
        <v>0</v>
      </c>
      <c r="R70">
        <v>0</v>
      </c>
      <c r="S70">
        <v>0</v>
      </c>
      <c r="T70">
        <v>0</v>
      </c>
      <c r="U70">
        <v>0</v>
      </c>
      <c r="V70">
        <v>0</v>
      </c>
      <c r="W70">
        <v>0</v>
      </c>
      <c r="X70">
        <v>0</v>
      </c>
      <c r="Y70">
        <v>0</v>
      </c>
      <c r="Z70">
        <v>0</v>
      </c>
      <c r="AA70">
        <v>5130</v>
      </c>
      <c r="AB70">
        <v>1710</v>
      </c>
      <c r="AC70">
        <v>3000</v>
      </c>
      <c r="AD70">
        <v>350</v>
      </c>
      <c r="AE70">
        <v>250</v>
      </c>
      <c r="AF70">
        <v>15500</v>
      </c>
      <c r="AG70">
        <v>0</v>
      </c>
      <c r="AH70">
        <v>0</v>
      </c>
      <c r="AI70">
        <v>0</v>
      </c>
      <c r="AJ70">
        <v>0</v>
      </c>
      <c r="AK70">
        <v>0</v>
      </c>
      <c r="AL70">
        <v>0</v>
      </c>
      <c r="AM70">
        <v>0</v>
      </c>
      <c r="AN70">
        <v>0</v>
      </c>
    </row>
    <row r="71" spans="1:41" x14ac:dyDescent="0.4">
      <c r="A71" t="s">
        <v>185</v>
      </c>
      <c r="B71" t="s">
        <v>184</v>
      </c>
      <c r="C71" t="s">
        <v>1077</v>
      </c>
      <c r="D71" t="s">
        <v>1075</v>
      </c>
      <c r="F71" s="2">
        <v>878</v>
      </c>
      <c r="G71" s="2">
        <v>77411</v>
      </c>
      <c r="H71" s="2">
        <v>19700</v>
      </c>
      <c r="I71" s="2">
        <f t="shared" si="1"/>
        <v>57711</v>
      </c>
      <c r="J71">
        <v>0</v>
      </c>
      <c r="K71">
        <v>2500</v>
      </c>
      <c r="L71">
        <v>0</v>
      </c>
      <c r="M71">
        <v>1000</v>
      </c>
      <c r="N71">
        <v>0</v>
      </c>
      <c r="O71">
        <v>1000</v>
      </c>
      <c r="P71">
        <v>2000</v>
      </c>
      <c r="Q71">
        <v>0</v>
      </c>
      <c r="R71">
        <v>3100</v>
      </c>
      <c r="S71">
        <v>0</v>
      </c>
      <c r="T71">
        <v>0</v>
      </c>
      <c r="U71">
        <v>0</v>
      </c>
      <c r="V71">
        <v>0</v>
      </c>
      <c r="W71">
        <v>1500</v>
      </c>
      <c r="X71">
        <v>3000</v>
      </c>
      <c r="Y71">
        <v>0</v>
      </c>
      <c r="Z71">
        <v>3500</v>
      </c>
      <c r="AA71">
        <v>13200</v>
      </c>
      <c r="AB71">
        <v>4400</v>
      </c>
      <c r="AC71">
        <v>1500</v>
      </c>
      <c r="AD71">
        <v>0</v>
      </c>
      <c r="AE71">
        <v>0</v>
      </c>
      <c r="AF71">
        <v>0</v>
      </c>
      <c r="AG71">
        <v>0</v>
      </c>
      <c r="AH71">
        <v>0</v>
      </c>
      <c r="AI71">
        <v>0</v>
      </c>
      <c r="AJ71">
        <v>0</v>
      </c>
      <c r="AK71">
        <v>0</v>
      </c>
      <c r="AL71">
        <v>0</v>
      </c>
      <c r="AM71">
        <v>0</v>
      </c>
      <c r="AN71">
        <v>13800</v>
      </c>
    </row>
    <row r="72" spans="1:41" x14ac:dyDescent="0.4">
      <c r="A72" t="s">
        <v>703</v>
      </c>
      <c r="B72" t="s">
        <v>704</v>
      </c>
      <c r="C72" t="s">
        <v>1074</v>
      </c>
      <c r="D72" t="s">
        <v>1075</v>
      </c>
      <c r="F72" s="2">
        <v>6569</v>
      </c>
      <c r="G72" s="2">
        <v>579174</v>
      </c>
      <c r="H72" s="2">
        <v>0</v>
      </c>
      <c r="I72" s="2">
        <f t="shared" si="1"/>
        <v>579174</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row>
    <row r="73" spans="1:41" x14ac:dyDescent="0.4">
      <c r="A73" t="s">
        <v>187</v>
      </c>
      <c r="B73" t="s">
        <v>186</v>
      </c>
      <c r="C73" t="s">
        <v>211</v>
      </c>
      <c r="D73" t="s">
        <v>1076</v>
      </c>
      <c r="F73" s="2">
        <v>27727</v>
      </c>
      <c r="G73" s="2">
        <v>2444626</v>
      </c>
      <c r="H73" s="2">
        <v>114982.5</v>
      </c>
      <c r="I73" s="2">
        <f t="shared" si="1"/>
        <v>2329643.5</v>
      </c>
      <c r="J73">
        <v>28813</v>
      </c>
      <c r="K73">
        <v>0</v>
      </c>
      <c r="L73">
        <v>0</v>
      </c>
      <c r="M73">
        <v>7880</v>
      </c>
      <c r="N73">
        <v>0</v>
      </c>
      <c r="O73">
        <v>54313</v>
      </c>
      <c r="P73">
        <v>2020</v>
      </c>
      <c r="Q73">
        <v>0</v>
      </c>
      <c r="R73">
        <v>0</v>
      </c>
      <c r="S73">
        <v>0</v>
      </c>
      <c r="T73">
        <v>0</v>
      </c>
      <c r="U73">
        <v>0</v>
      </c>
      <c r="V73">
        <v>0</v>
      </c>
      <c r="W73">
        <v>0</v>
      </c>
      <c r="X73">
        <v>0</v>
      </c>
      <c r="Y73">
        <v>0</v>
      </c>
      <c r="Z73">
        <v>0</v>
      </c>
      <c r="AA73">
        <v>69769.5</v>
      </c>
      <c r="AB73">
        <v>23256.5</v>
      </c>
      <c r="AC73">
        <v>46481</v>
      </c>
      <c r="AD73">
        <v>0</v>
      </c>
      <c r="AE73">
        <v>0</v>
      </c>
      <c r="AF73">
        <v>0</v>
      </c>
      <c r="AG73">
        <v>0</v>
      </c>
      <c r="AH73">
        <v>30979</v>
      </c>
      <c r="AI73">
        <v>0</v>
      </c>
      <c r="AJ73">
        <v>0</v>
      </c>
      <c r="AK73">
        <v>0</v>
      </c>
      <c r="AL73">
        <v>0</v>
      </c>
      <c r="AM73">
        <v>0</v>
      </c>
      <c r="AN73">
        <v>14266</v>
      </c>
    </row>
    <row r="74" spans="1:41" x14ac:dyDescent="0.4">
      <c r="A74" t="s">
        <v>189</v>
      </c>
      <c r="B74" t="s">
        <v>188</v>
      </c>
      <c r="C74" t="s">
        <v>1072</v>
      </c>
      <c r="D74" t="s">
        <v>1073</v>
      </c>
      <c r="F74" s="2">
        <v>34307</v>
      </c>
      <c r="G74" s="2">
        <v>3024770</v>
      </c>
      <c r="H74" s="2">
        <v>25373</v>
      </c>
      <c r="I74" s="2">
        <f t="shared" si="1"/>
        <v>2999397</v>
      </c>
      <c r="J74">
        <v>0</v>
      </c>
      <c r="K74">
        <v>0</v>
      </c>
      <c r="L74">
        <v>0</v>
      </c>
      <c r="M74">
        <v>0</v>
      </c>
      <c r="N74">
        <v>0</v>
      </c>
      <c r="O74">
        <v>22000</v>
      </c>
      <c r="P74">
        <v>2100</v>
      </c>
      <c r="Q74">
        <v>0</v>
      </c>
      <c r="R74">
        <v>19600</v>
      </c>
      <c r="S74">
        <v>0</v>
      </c>
      <c r="T74">
        <v>0</v>
      </c>
      <c r="U74">
        <v>0</v>
      </c>
      <c r="V74">
        <v>0</v>
      </c>
      <c r="W74">
        <v>8420</v>
      </c>
      <c r="X74">
        <v>0</v>
      </c>
      <c r="Y74">
        <v>100</v>
      </c>
      <c r="Z74">
        <v>0</v>
      </c>
      <c r="AA74">
        <v>39165</v>
      </c>
      <c r="AB74">
        <v>13055</v>
      </c>
      <c r="AC74">
        <v>9318</v>
      </c>
      <c r="AD74">
        <v>0</v>
      </c>
      <c r="AE74">
        <v>0</v>
      </c>
      <c r="AF74">
        <v>0</v>
      </c>
      <c r="AG74">
        <v>0</v>
      </c>
      <c r="AH74">
        <v>0</v>
      </c>
      <c r="AI74">
        <v>0</v>
      </c>
      <c r="AJ74">
        <v>0</v>
      </c>
      <c r="AK74">
        <v>0</v>
      </c>
      <c r="AL74">
        <v>0</v>
      </c>
      <c r="AM74">
        <v>0</v>
      </c>
      <c r="AN74">
        <v>3000</v>
      </c>
    </row>
    <row r="75" spans="1:41" x14ac:dyDescent="0.4">
      <c r="A75" t="s">
        <v>705</v>
      </c>
      <c r="B75" t="s">
        <v>706</v>
      </c>
      <c r="C75" t="s">
        <v>876</v>
      </c>
      <c r="D75" t="s">
        <v>1069</v>
      </c>
      <c r="F75" s="2">
        <v>25334</v>
      </c>
      <c r="G75" s="2">
        <v>2233641</v>
      </c>
      <c r="H75" s="2">
        <v>480000.25</v>
      </c>
      <c r="I75" s="2">
        <f t="shared" si="1"/>
        <v>1753640.75</v>
      </c>
      <c r="J75">
        <v>127312</v>
      </c>
      <c r="K75">
        <v>0</v>
      </c>
      <c r="L75">
        <v>12600</v>
      </c>
      <c r="M75">
        <v>21600</v>
      </c>
      <c r="N75">
        <v>0</v>
      </c>
      <c r="O75">
        <v>53496</v>
      </c>
      <c r="P75">
        <v>76396</v>
      </c>
      <c r="Q75">
        <v>0</v>
      </c>
      <c r="R75">
        <v>8579</v>
      </c>
      <c r="S75">
        <v>0</v>
      </c>
      <c r="T75">
        <v>0</v>
      </c>
      <c r="U75">
        <v>0</v>
      </c>
      <c r="V75">
        <v>0</v>
      </c>
      <c r="W75">
        <v>68754</v>
      </c>
      <c r="X75">
        <v>0</v>
      </c>
      <c r="Y75">
        <v>0</v>
      </c>
      <c r="Z75">
        <v>0</v>
      </c>
      <c r="AA75">
        <v>276552.75</v>
      </c>
      <c r="AB75">
        <v>92184.25</v>
      </c>
      <c r="AC75">
        <v>31687</v>
      </c>
      <c r="AD75">
        <v>22328</v>
      </c>
      <c r="AE75">
        <v>0</v>
      </c>
      <c r="AF75">
        <v>268533</v>
      </c>
      <c r="AG75">
        <v>30000</v>
      </c>
      <c r="AH75">
        <v>35268</v>
      </c>
      <c r="AI75">
        <v>0</v>
      </c>
      <c r="AJ75">
        <v>0</v>
      </c>
      <c r="AK75">
        <v>0</v>
      </c>
      <c r="AL75">
        <v>0</v>
      </c>
      <c r="AM75">
        <v>0</v>
      </c>
      <c r="AN75">
        <v>0</v>
      </c>
    </row>
    <row r="76" spans="1:41" x14ac:dyDescent="0.4">
      <c r="A76" t="s">
        <v>191</v>
      </c>
      <c r="B76" t="s">
        <v>190</v>
      </c>
      <c r="C76" t="s">
        <v>734</v>
      </c>
      <c r="D76" t="s">
        <v>1078</v>
      </c>
      <c r="F76" s="2">
        <v>5042</v>
      </c>
      <c r="G76" s="2">
        <v>444542</v>
      </c>
      <c r="H76" s="2">
        <v>444542</v>
      </c>
      <c r="I76" s="2">
        <f t="shared" si="1"/>
        <v>0</v>
      </c>
      <c r="J76">
        <v>50000</v>
      </c>
      <c r="K76">
        <v>10000</v>
      </c>
      <c r="L76">
        <v>40000</v>
      </c>
      <c r="M76">
        <v>10000</v>
      </c>
      <c r="N76">
        <v>10000</v>
      </c>
      <c r="O76">
        <v>60000</v>
      </c>
      <c r="P76">
        <v>40000</v>
      </c>
      <c r="Q76">
        <v>0</v>
      </c>
      <c r="R76">
        <v>50000</v>
      </c>
      <c r="S76">
        <v>0</v>
      </c>
      <c r="T76">
        <v>0</v>
      </c>
      <c r="U76">
        <v>3000</v>
      </c>
      <c r="V76">
        <v>0</v>
      </c>
      <c r="W76">
        <v>60000</v>
      </c>
      <c r="X76">
        <v>10000</v>
      </c>
      <c r="Y76">
        <v>10000</v>
      </c>
      <c r="Z76">
        <v>25000</v>
      </c>
      <c r="AA76">
        <v>283500</v>
      </c>
      <c r="AB76">
        <v>94500</v>
      </c>
      <c r="AC76">
        <v>90000</v>
      </c>
      <c r="AD76">
        <v>10000</v>
      </c>
      <c r="AE76">
        <v>15000</v>
      </c>
      <c r="AF76">
        <v>120000</v>
      </c>
      <c r="AG76">
        <v>30000</v>
      </c>
      <c r="AH76">
        <v>0</v>
      </c>
      <c r="AI76">
        <v>0</v>
      </c>
      <c r="AJ76">
        <v>0</v>
      </c>
      <c r="AK76">
        <v>10000</v>
      </c>
      <c r="AL76">
        <v>0</v>
      </c>
      <c r="AM76">
        <v>0</v>
      </c>
      <c r="AN76">
        <v>75042</v>
      </c>
    </row>
    <row r="77" spans="1:41" x14ac:dyDescent="0.4">
      <c r="A77" t="s">
        <v>193</v>
      </c>
      <c r="B77" t="s">
        <v>192</v>
      </c>
      <c r="C77" t="s">
        <v>129</v>
      </c>
      <c r="D77" t="s">
        <v>1073</v>
      </c>
      <c r="F77" s="2">
        <v>13885</v>
      </c>
      <c r="G77" s="2">
        <v>1224209</v>
      </c>
      <c r="H77" s="2">
        <v>203999.5</v>
      </c>
      <c r="I77" s="2">
        <f t="shared" si="1"/>
        <v>1020209.5</v>
      </c>
      <c r="J77">
        <v>65000</v>
      </c>
      <c r="K77">
        <v>4000</v>
      </c>
      <c r="L77">
        <v>0</v>
      </c>
      <c r="M77">
        <v>1100</v>
      </c>
      <c r="N77">
        <v>12000</v>
      </c>
      <c r="O77">
        <v>72900</v>
      </c>
      <c r="P77">
        <v>16050</v>
      </c>
      <c r="Q77">
        <v>0</v>
      </c>
      <c r="R77">
        <v>62000</v>
      </c>
      <c r="S77">
        <v>0</v>
      </c>
      <c r="T77">
        <v>0</v>
      </c>
      <c r="U77">
        <v>4000</v>
      </c>
      <c r="V77">
        <v>0</v>
      </c>
      <c r="W77">
        <v>23800</v>
      </c>
      <c r="X77">
        <v>3000</v>
      </c>
      <c r="Y77">
        <v>0</v>
      </c>
      <c r="Z77">
        <v>8000</v>
      </c>
      <c r="AA77">
        <v>203887.5</v>
      </c>
      <c r="AB77">
        <v>67962.5</v>
      </c>
      <c r="AC77">
        <v>19000</v>
      </c>
      <c r="AD77">
        <v>0</v>
      </c>
      <c r="AE77">
        <v>0</v>
      </c>
      <c r="AF77">
        <v>0</v>
      </c>
      <c r="AG77">
        <v>0</v>
      </c>
      <c r="AH77">
        <v>0</v>
      </c>
      <c r="AI77">
        <v>0</v>
      </c>
      <c r="AJ77">
        <v>200</v>
      </c>
      <c r="AK77">
        <v>5000</v>
      </c>
      <c r="AL77">
        <v>0</v>
      </c>
      <c r="AM77">
        <v>0</v>
      </c>
      <c r="AN77">
        <v>111837</v>
      </c>
    </row>
    <row r="78" spans="1:41" x14ac:dyDescent="0.4">
      <c r="A78" t="s">
        <v>707</v>
      </c>
      <c r="B78" t="s">
        <v>708</v>
      </c>
      <c r="C78" t="s">
        <v>1072</v>
      </c>
      <c r="D78" t="s">
        <v>1081</v>
      </c>
      <c r="F78" s="2">
        <v>7891</v>
      </c>
      <c r="G78" s="2">
        <v>695731</v>
      </c>
      <c r="H78" s="2">
        <v>7358.25</v>
      </c>
      <c r="I78" s="2">
        <f t="shared" si="1"/>
        <v>688372.75</v>
      </c>
      <c r="J78">
        <v>6026</v>
      </c>
      <c r="K78">
        <v>0</v>
      </c>
      <c r="L78">
        <v>0</v>
      </c>
      <c r="M78">
        <v>0</v>
      </c>
      <c r="N78">
        <v>422</v>
      </c>
      <c r="O78">
        <v>4815</v>
      </c>
      <c r="P78">
        <v>3446</v>
      </c>
      <c r="Q78">
        <v>0</v>
      </c>
      <c r="R78">
        <v>0</v>
      </c>
      <c r="S78">
        <v>0</v>
      </c>
      <c r="T78">
        <v>0</v>
      </c>
      <c r="U78">
        <v>0</v>
      </c>
      <c r="V78">
        <v>0</v>
      </c>
      <c r="W78">
        <v>1404</v>
      </c>
      <c r="X78">
        <v>0</v>
      </c>
      <c r="Y78">
        <v>0</v>
      </c>
      <c r="Z78">
        <v>0</v>
      </c>
      <c r="AA78">
        <v>12084.75</v>
      </c>
      <c r="AB78">
        <v>4028.25</v>
      </c>
      <c r="AC78">
        <v>3330</v>
      </c>
      <c r="AD78">
        <v>0</v>
      </c>
      <c r="AE78">
        <v>0</v>
      </c>
      <c r="AF78">
        <v>0</v>
      </c>
      <c r="AG78">
        <v>0</v>
      </c>
      <c r="AH78">
        <v>0</v>
      </c>
      <c r="AI78">
        <v>0</v>
      </c>
      <c r="AJ78">
        <v>0</v>
      </c>
      <c r="AK78">
        <v>0</v>
      </c>
      <c r="AL78">
        <v>0</v>
      </c>
      <c r="AM78">
        <v>0</v>
      </c>
      <c r="AN78">
        <v>0</v>
      </c>
    </row>
    <row r="79" spans="1:41" x14ac:dyDescent="0.4">
      <c r="A79" t="s">
        <v>195</v>
      </c>
      <c r="B79" t="s">
        <v>194</v>
      </c>
      <c r="C79" t="s">
        <v>582</v>
      </c>
      <c r="D79" t="s">
        <v>1078</v>
      </c>
      <c r="F79" s="2">
        <v>8954</v>
      </c>
      <c r="G79" s="2">
        <v>789454</v>
      </c>
      <c r="H79" s="2">
        <v>30547.5</v>
      </c>
      <c r="I79" s="2">
        <f t="shared" si="1"/>
        <v>758906.5</v>
      </c>
      <c r="J79">
        <v>14167</v>
      </c>
      <c r="K79">
        <v>0</v>
      </c>
      <c r="L79">
        <v>32857</v>
      </c>
      <c r="M79">
        <v>328</v>
      </c>
      <c r="N79">
        <v>0</v>
      </c>
      <c r="O79">
        <v>1195</v>
      </c>
      <c r="P79">
        <v>13055</v>
      </c>
      <c r="Q79">
        <v>0</v>
      </c>
      <c r="R79">
        <v>1027</v>
      </c>
      <c r="S79">
        <v>0</v>
      </c>
      <c r="T79">
        <v>0</v>
      </c>
      <c r="U79">
        <v>1500</v>
      </c>
      <c r="V79">
        <v>0</v>
      </c>
      <c r="W79">
        <v>150</v>
      </c>
      <c r="X79">
        <v>0</v>
      </c>
      <c r="Y79">
        <v>0</v>
      </c>
      <c r="Z79">
        <v>6315</v>
      </c>
      <c r="AA79">
        <v>52945.5</v>
      </c>
      <c r="AB79">
        <v>17648.5</v>
      </c>
      <c r="AC79">
        <v>6570</v>
      </c>
      <c r="AD79">
        <v>0</v>
      </c>
      <c r="AE79">
        <v>0</v>
      </c>
      <c r="AF79">
        <v>0</v>
      </c>
      <c r="AG79">
        <v>0</v>
      </c>
      <c r="AH79">
        <v>0</v>
      </c>
      <c r="AI79">
        <v>0</v>
      </c>
      <c r="AJ79">
        <v>0</v>
      </c>
      <c r="AK79">
        <v>1642</v>
      </c>
      <c r="AL79">
        <v>0</v>
      </c>
      <c r="AM79">
        <v>0</v>
      </c>
      <c r="AN79">
        <v>4687</v>
      </c>
    </row>
    <row r="80" spans="1:41" x14ac:dyDescent="0.4">
      <c r="A80" t="s">
        <v>709</v>
      </c>
      <c r="B80" t="s">
        <v>710</v>
      </c>
      <c r="C80" t="s">
        <v>876</v>
      </c>
      <c r="D80" t="s">
        <v>1081</v>
      </c>
      <c r="F80" s="2">
        <v>6101</v>
      </c>
      <c r="G80" s="2">
        <v>537911</v>
      </c>
      <c r="H80" s="2">
        <v>21688.5</v>
      </c>
      <c r="I80" s="2">
        <f t="shared" si="1"/>
        <v>516222.5</v>
      </c>
      <c r="J80">
        <v>8989</v>
      </c>
      <c r="K80">
        <v>0</v>
      </c>
      <c r="L80">
        <v>0</v>
      </c>
      <c r="M80">
        <v>0</v>
      </c>
      <c r="N80">
        <v>3490</v>
      </c>
      <c r="O80">
        <v>24963</v>
      </c>
      <c r="P80">
        <v>16315</v>
      </c>
      <c r="Q80">
        <v>0</v>
      </c>
      <c r="R80">
        <v>3351</v>
      </c>
      <c r="S80">
        <v>0</v>
      </c>
      <c r="T80">
        <v>0</v>
      </c>
      <c r="U80">
        <v>0</v>
      </c>
      <c r="V80">
        <v>0</v>
      </c>
      <c r="W80">
        <v>945</v>
      </c>
      <c r="X80">
        <v>0</v>
      </c>
      <c r="Y80">
        <v>0</v>
      </c>
      <c r="Z80">
        <v>1145</v>
      </c>
      <c r="AA80">
        <v>44398.5</v>
      </c>
      <c r="AB80">
        <v>14799.5</v>
      </c>
      <c r="AC80">
        <v>3619</v>
      </c>
      <c r="AD80">
        <v>0</v>
      </c>
      <c r="AE80">
        <v>0</v>
      </c>
      <c r="AF80">
        <v>3270</v>
      </c>
      <c r="AG80">
        <v>0</v>
      </c>
      <c r="AH80">
        <v>0</v>
      </c>
      <c r="AI80">
        <v>0</v>
      </c>
      <c r="AJ80">
        <v>0</v>
      </c>
      <c r="AK80">
        <v>0</v>
      </c>
      <c r="AL80">
        <v>0</v>
      </c>
      <c r="AM80">
        <v>0</v>
      </c>
      <c r="AN80">
        <v>0</v>
      </c>
    </row>
    <row r="81" spans="1:40" x14ac:dyDescent="0.4">
      <c r="A81" t="s">
        <v>197</v>
      </c>
      <c r="B81" t="s">
        <v>196</v>
      </c>
      <c r="C81" t="s">
        <v>1070</v>
      </c>
      <c r="D81" t="s">
        <v>1071</v>
      </c>
      <c r="F81" s="2">
        <v>31747</v>
      </c>
      <c r="G81" s="2">
        <v>2799060</v>
      </c>
      <c r="H81" s="2">
        <v>134472</v>
      </c>
      <c r="I81" s="2">
        <f t="shared" si="1"/>
        <v>2664588</v>
      </c>
      <c r="J81">
        <v>3328</v>
      </c>
      <c r="K81">
        <v>0</v>
      </c>
      <c r="L81">
        <v>0</v>
      </c>
      <c r="M81">
        <v>1000</v>
      </c>
      <c r="N81">
        <v>4500</v>
      </c>
      <c r="O81">
        <v>11367</v>
      </c>
      <c r="P81">
        <v>16266</v>
      </c>
      <c r="Q81">
        <v>0</v>
      </c>
      <c r="R81">
        <v>11333</v>
      </c>
      <c r="S81">
        <v>0</v>
      </c>
      <c r="T81">
        <v>0</v>
      </c>
      <c r="U81">
        <v>0</v>
      </c>
      <c r="V81">
        <v>0</v>
      </c>
      <c r="W81">
        <v>1350</v>
      </c>
      <c r="X81">
        <v>0</v>
      </c>
      <c r="Y81">
        <v>0</v>
      </c>
      <c r="Z81">
        <v>0</v>
      </c>
      <c r="AA81">
        <v>36858</v>
      </c>
      <c r="AB81">
        <v>12286</v>
      </c>
      <c r="AC81">
        <v>1500</v>
      </c>
      <c r="AD81">
        <v>7482</v>
      </c>
      <c r="AE81">
        <v>0</v>
      </c>
      <c r="AF81">
        <v>10500</v>
      </c>
      <c r="AG81">
        <v>0</v>
      </c>
      <c r="AH81">
        <v>80000</v>
      </c>
      <c r="AI81">
        <v>0</v>
      </c>
      <c r="AJ81">
        <v>0</v>
      </c>
      <c r="AK81">
        <v>0</v>
      </c>
      <c r="AL81">
        <v>0</v>
      </c>
      <c r="AM81">
        <v>0</v>
      </c>
      <c r="AN81">
        <v>22704</v>
      </c>
    </row>
    <row r="82" spans="1:40" x14ac:dyDescent="0.4">
      <c r="A82" t="s">
        <v>199</v>
      </c>
      <c r="B82" t="s">
        <v>198</v>
      </c>
      <c r="C82" t="s">
        <v>582</v>
      </c>
      <c r="D82" t="s">
        <v>1075</v>
      </c>
      <c r="F82" s="2">
        <v>11802</v>
      </c>
      <c r="G82" s="2">
        <v>1040555</v>
      </c>
      <c r="H82" s="2">
        <v>154667.75</v>
      </c>
      <c r="I82" s="2">
        <f t="shared" si="1"/>
        <v>885887.25</v>
      </c>
      <c r="J82">
        <v>5478</v>
      </c>
      <c r="K82">
        <v>1996</v>
      </c>
      <c r="L82">
        <v>0</v>
      </c>
      <c r="M82">
        <v>22027</v>
      </c>
      <c r="N82">
        <v>37313</v>
      </c>
      <c r="O82">
        <v>4594</v>
      </c>
      <c r="P82">
        <v>20109</v>
      </c>
      <c r="Q82">
        <v>0</v>
      </c>
      <c r="R82">
        <v>46570</v>
      </c>
      <c r="S82">
        <v>0</v>
      </c>
      <c r="T82">
        <v>0</v>
      </c>
      <c r="U82">
        <v>0</v>
      </c>
      <c r="V82">
        <v>0</v>
      </c>
      <c r="W82">
        <v>9260</v>
      </c>
      <c r="X82">
        <v>0</v>
      </c>
      <c r="Y82">
        <v>0</v>
      </c>
      <c r="Z82">
        <v>0</v>
      </c>
      <c r="AA82">
        <v>110510.25</v>
      </c>
      <c r="AB82">
        <v>36836.75</v>
      </c>
      <c r="AC82">
        <v>67670</v>
      </c>
      <c r="AD82">
        <v>11447</v>
      </c>
      <c r="AE82">
        <v>0</v>
      </c>
      <c r="AF82">
        <v>0</v>
      </c>
      <c r="AG82">
        <v>0</v>
      </c>
      <c r="AH82">
        <v>0</v>
      </c>
      <c r="AI82">
        <v>0</v>
      </c>
      <c r="AJ82">
        <v>0</v>
      </c>
      <c r="AK82">
        <v>18418</v>
      </c>
      <c r="AL82">
        <v>0</v>
      </c>
      <c r="AM82">
        <v>0</v>
      </c>
      <c r="AN82">
        <v>20296</v>
      </c>
    </row>
    <row r="83" spans="1:40" x14ac:dyDescent="0.4">
      <c r="A83" t="s">
        <v>711</v>
      </c>
      <c r="B83" t="s">
        <v>712</v>
      </c>
      <c r="C83" t="s">
        <v>1070</v>
      </c>
      <c r="D83" t="s">
        <v>1071</v>
      </c>
      <c r="F83" s="2">
        <v>3404</v>
      </c>
      <c r="G83" s="2">
        <v>300123</v>
      </c>
      <c r="H83" s="2">
        <v>6279</v>
      </c>
      <c r="I83" s="2">
        <f t="shared" si="1"/>
        <v>293844</v>
      </c>
      <c r="J83">
        <v>16552</v>
      </c>
      <c r="K83">
        <v>0</v>
      </c>
      <c r="L83">
        <v>0</v>
      </c>
      <c r="M83">
        <v>0</v>
      </c>
      <c r="N83">
        <v>0</v>
      </c>
      <c r="O83">
        <v>0</v>
      </c>
      <c r="P83">
        <v>0</v>
      </c>
      <c r="Q83">
        <v>0</v>
      </c>
      <c r="R83">
        <v>0</v>
      </c>
      <c r="S83">
        <v>0</v>
      </c>
      <c r="T83">
        <v>0</v>
      </c>
      <c r="U83">
        <v>0</v>
      </c>
      <c r="V83">
        <v>0</v>
      </c>
      <c r="W83">
        <v>0</v>
      </c>
      <c r="X83">
        <v>0</v>
      </c>
      <c r="Y83">
        <v>0</v>
      </c>
      <c r="Z83">
        <v>0</v>
      </c>
      <c r="AA83">
        <v>12414</v>
      </c>
      <c r="AB83">
        <v>4138</v>
      </c>
      <c r="AC83">
        <v>2141</v>
      </c>
      <c r="AD83">
        <v>0</v>
      </c>
      <c r="AE83">
        <v>0</v>
      </c>
      <c r="AF83">
        <v>0</v>
      </c>
      <c r="AG83">
        <v>0</v>
      </c>
      <c r="AH83">
        <v>0</v>
      </c>
      <c r="AI83">
        <v>0</v>
      </c>
      <c r="AJ83">
        <v>0</v>
      </c>
      <c r="AK83">
        <v>0</v>
      </c>
      <c r="AL83">
        <v>0</v>
      </c>
      <c r="AM83">
        <v>0</v>
      </c>
      <c r="AN83">
        <v>0</v>
      </c>
    </row>
    <row r="84" spans="1:40" x14ac:dyDescent="0.4">
      <c r="A84" t="s">
        <v>713</v>
      </c>
      <c r="B84" t="s">
        <v>714</v>
      </c>
      <c r="C84" t="s">
        <v>912</v>
      </c>
      <c r="D84" t="s">
        <v>1073</v>
      </c>
      <c r="F84" s="2">
        <v>15946</v>
      </c>
      <c r="G84" s="2">
        <v>0</v>
      </c>
      <c r="H84" s="2">
        <v>0</v>
      </c>
      <c r="I84" s="2">
        <f t="shared" si="1"/>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row>
    <row r="85" spans="1:40" x14ac:dyDescent="0.4">
      <c r="A85" t="s">
        <v>715</v>
      </c>
      <c r="B85" t="s">
        <v>716</v>
      </c>
      <c r="C85" t="s">
        <v>912</v>
      </c>
      <c r="D85" t="s">
        <v>1069</v>
      </c>
      <c r="F85" s="2">
        <v>14496</v>
      </c>
      <c r="G85" s="2">
        <v>0</v>
      </c>
      <c r="H85" s="2">
        <v>0</v>
      </c>
      <c r="I85" s="2">
        <f t="shared" si="1"/>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row>
    <row r="86" spans="1:40" x14ac:dyDescent="0.4">
      <c r="A86" t="s">
        <v>201</v>
      </c>
      <c r="B86" t="s">
        <v>200</v>
      </c>
      <c r="C86" t="s">
        <v>582</v>
      </c>
      <c r="D86" t="s">
        <v>1075</v>
      </c>
      <c r="F86" s="2">
        <v>2215</v>
      </c>
      <c r="G86" s="2">
        <v>195291</v>
      </c>
      <c r="H86" s="2">
        <v>100000</v>
      </c>
      <c r="I86" s="2">
        <f t="shared" si="1"/>
        <v>95291</v>
      </c>
      <c r="J86">
        <v>2500</v>
      </c>
      <c r="K86">
        <v>2500</v>
      </c>
      <c r="L86">
        <v>5000</v>
      </c>
      <c r="M86">
        <v>5000</v>
      </c>
      <c r="N86">
        <v>2000</v>
      </c>
      <c r="O86">
        <v>10000</v>
      </c>
      <c r="P86">
        <v>10000</v>
      </c>
      <c r="Q86">
        <v>0</v>
      </c>
      <c r="R86">
        <v>10000</v>
      </c>
      <c r="S86">
        <v>5000</v>
      </c>
      <c r="T86">
        <v>0</v>
      </c>
      <c r="U86">
        <v>0</v>
      </c>
      <c r="V86">
        <v>2000</v>
      </c>
      <c r="W86">
        <v>0</v>
      </c>
      <c r="X86">
        <v>1000</v>
      </c>
      <c r="Y86">
        <v>5000</v>
      </c>
      <c r="Z86">
        <v>2500</v>
      </c>
      <c r="AA86">
        <v>46875</v>
      </c>
      <c r="AB86">
        <v>15625</v>
      </c>
      <c r="AC86">
        <v>1000</v>
      </c>
      <c r="AD86">
        <v>0</v>
      </c>
      <c r="AE86">
        <v>5000</v>
      </c>
      <c r="AF86">
        <v>0</v>
      </c>
      <c r="AG86">
        <v>0</v>
      </c>
      <c r="AH86">
        <v>0</v>
      </c>
      <c r="AI86">
        <v>0</v>
      </c>
      <c r="AJ86">
        <v>5000</v>
      </c>
      <c r="AK86">
        <v>1000</v>
      </c>
      <c r="AL86">
        <v>10000</v>
      </c>
      <c r="AM86">
        <v>2000</v>
      </c>
      <c r="AN86">
        <v>60375</v>
      </c>
    </row>
    <row r="87" spans="1:40" x14ac:dyDescent="0.4">
      <c r="A87" t="s">
        <v>717</v>
      </c>
      <c r="B87" t="s">
        <v>718</v>
      </c>
      <c r="C87" t="s">
        <v>277</v>
      </c>
      <c r="D87" t="s">
        <v>1075</v>
      </c>
      <c r="F87" s="2">
        <v>16296</v>
      </c>
      <c r="G87" s="2">
        <v>1436781</v>
      </c>
      <c r="H87" s="2">
        <v>174581</v>
      </c>
      <c r="I87" s="2">
        <f t="shared" si="1"/>
        <v>1262200</v>
      </c>
      <c r="J87">
        <v>221693</v>
      </c>
      <c r="K87">
        <v>0</v>
      </c>
      <c r="L87">
        <v>0</v>
      </c>
      <c r="M87">
        <v>0</v>
      </c>
      <c r="N87">
        <v>0</v>
      </c>
      <c r="O87">
        <v>140828</v>
      </c>
      <c r="P87">
        <v>20218</v>
      </c>
      <c r="Q87">
        <v>0</v>
      </c>
      <c r="R87">
        <v>26250</v>
      </c>
      <c r="S87">
        <v>0</v>
      </c>
      <c r="T87">
        <v>0</v>
      </c>
      <c r="U87">
        <v>0</v>
      </c>
      <c r="V87">
        <v>0</v>
      </c>
      <c r="W87">
        <v>26699</v>
      </c>
      <c r="X87">
        <v>0</v>
      </c>
      <c r="Y87">
        <v>0</v>
      </c>
      <c r="Z87">
        <v>7300</v>
      </c>
      <c r="AA87">
        <v>332241</v>
      </c>
      <c r="AB87">
        <v>110747</v>
      </c>
      <c r="AC87">
        <v>38091</v>
      </c>
      <c r="AD87">
        <v>25743</v>
      </c>
      <c r="AE87">
        <v>0</v>
      </c>
      <c r="AF87">
        <v>0</v>
      </c>
      <c r="AG87">
        <v>0</v>
      </c>
      <c r="AH87">
        <v>0</v>
      </c>
      <c r="AI87">
        <v>0</v>
      </c>
      <c r="AJ87">
        <v>0</v>
      </c>
      <c r="AK87">
        <v>0</v>
      </c>
      <c r="AL87">
        <v>0</v>
      </c>
      <c r="AM87">
        <v>0</v>
      </c>
      <c r="AN87">
        <v>0</v>
      </c>
    </row>
    <row r="88" spans="1:40" x14ac:dyDescent="0.4">
      <c r="A88" t="s">
        <v>719</v>
      </c>
      <c r="B88" t="s">
        <v>720</v>
      </c>
      <c r="C88" t="s">
        <v>129</v>
      </c>
      <c r="D88" t="s">
        <v>1073</v>
      </c>
      <c r="F88" s="2">
        <v>4871</v>
      </c>
      <c r="G88" s="2">
        <v>429465</v>
      </c>
      <c r="H88" s="2">
        <v>152276.75</v>
      </c>
      <c r="I88" s="2">
        <f t="shared" si="1"/>
        <v>277188.25</v>
      </c>
      <c r="J88">
        <v>6427</v>
      </c>
      <c r="K88">
        <v>0</v>
      </c>
      <c r="L88">
        <v>0</v>
      </c>
      <c r="M88">
        <v>0</v>
      </c>
      <c r="N88">
        <v>11792</v>
      </c>
      <c r="O88">
        <v>14504</v>
      </c>
      <c r="P88">
        <v>144</v>
      </c>
      <c r="Q88">
        <v>0</v>
      </c>
      <c r="R88">
        <v>0</v>
      </c>
      <c r="S88">
        <v>0</v>
      </c>
      <c r="T88">
        <v>0</v>
      </c>
      <c r="U88">
        <v>0</v>
      </c>
      <c r="V88">
        <v>0</v>
      </c>
      <c r="W88">
        <v>11864</v>
      </c>
      <c r="X88">
        <v>0</v>
      </c>
      <c r="Y88">
        <v>0</v>
      </c>
      <c r="Z88">
        <v>10000</v>
      </c>
      <c r="AA88">
        <v>41048.25</v>
      </c>
      <c r="AB88">
        <v>13682.75</v>
      </c>
      <c r="AC88">
        <v>18594</v>
      </c>
      <c r="AD88">
        <v>120000</v>
      </c>
      <c r="AE88">
        <v>0</v>
      </c>
      <c r="AF88">
        <v>0</v>
      </c>
      <c r="AG88">
        <v>0</v>
      </c>
      <c r="AH88">
        <v>0</v>
      </c>
      <c r="AI88">
        <v>0</v>
      </c>
      <c r="AJ88">
        <v>0</v>
      </c>
      <c r="AK88">
        <v>0</v>
      </c>
      <c r="AL88">
        <v>0</v>
      </c>
      <c r="AM88">
        <v>0</v>
      </c>
      <c r="AN88">
        <v>0</v>
      </c>
    </row>
    <row r="89" spans="1:40" x14ac:dyDescent="0.4">
      <c r="A89" t="s">
        <v>204</v>
      </c>
      <c r="B89" t="s">
        <v>203</v>
      </c>
      <c r="C89" t="s">
        <v>1077</v>
      </c>
      <c r="D89" t="s">
        <v>1075</v>
      </c>
      <c r="F89" s="2">
        <v>15987</v>
      </c>
      <c r="G89" s="2">
        <v>1409537</v>
      </c>
      <c r="H89" s="2">
        <v>1036312.75</v>
      </c>
      <c r="I89" s="2">
        <f t="shared" si="1"/>
        <v>373224.25</v>
      </c>
      <c r="J89">
        <v>21584</v>
      </c>
      <c r="K89">
        <v>3815</v>
      </c>
      <c r="L89">
        <v>0</v>
      </c>
      <c r="M89">
        <v>48000</v>
      </c>
      <c r="N89">
        <v>251350</v>
      </c>
      <c r="O89">
        <v>38257</v>
      </c>
      <c r="P89">
        <v>331650</v>
      </c>
      <c r="Q89">
        <v>0</v>
      </c>
      <c r="R89">
        <v>29015</v>
      </c>
      <c r="S89">
        <v>0</v>
      </c>
      <c r="T89">
        <v>0</v>
      </c>
      <c r="U89">
        <v>54000</v>
      </c>
      <c r="V89">
        <v>0</v>
      </c>
      <c r="W89">
        <v>12022</v>
      </c>
      <c r="X89">
        <v>0</v>
      </c>
      <c r="Y89">
        <v>0</v>
      </c>
      <c r="Z89">
        <v>2942</v>
      </c>
      <c r="AA89">
        <v>594476.25</v>
      </c>
      <c r="AB89">
        <v>198158.75</v>
      </c>
      <c r="AC89">
        <v>589265</v>
      </c>
      <c r="AD89">
        <v>0</v>
      </c>
      <c r="AE89">
        <v>0</v>
      </c>
      <c r="AF89">
        <v>52000</v>
      </c>
      <c r="AG89">
        <v>54000</v>
      </c>
      <c r="AH89">
        <v>104128</v>
      </c>
      <c r="AI89">
        <v>413</v>
      </c>
      <c r="AJ89">
        <v>0</v>
      </c>
      <c r="AK89">
        <v>28650</v>
      </c>
      <c r="AL89">
        <v>0</v>
      </c>
      <c r="AM89">
        <v>0</v>
      </c>
      <c r="AN89">
        <v>9698</v>
      </c>
    </row>
    <row r="90" spans="1:40" x14ac:dyDescent="0.4">
      <c r="A90" t="s">
        <v>207</v>
      </c>
      <c r="B90" t="s">
        <v>206</v>
      </c>
      <c r="C90" t="s">
        <v>1072</v>
      </c>
      <c r="D90" t="s">
        <v>1081</v>
      </c>
      <c r="F90" s="2">
        <v>25050</v>
      </c>
      <c r="G90" s="2">
        <v>2208601</v>
      </c>
      <c r="H90" s="2">
        <v>390000</v>
      </c>
      <c r="I90" s="2">
        <f t="shared" si="1"/>
        <v>1818601</v>
      </c>
      <c r="J90">
        <v>150000</v>
      </c>
      <c r="K90">
        <v>25000</v>
      </c>
      <c r="L90">
        <v>0</v>
      </c>
      <c r="M90">
        <v>0</v>
      </c>
      <c r="N90">
        <v>40000</v>
      </c>
      <c r="O90">
        <v>100000</v>
      </c>
      <c r="P90">
        <v>150000</v>
      </c>
      <c r="Q90">
        <v>0</v>
      </c>
      <c r="R90">
        <v>20000</v>
      </c>
      <c r="S90">
        <v>0</v>
      </c>
      <c r="T90">
        <v>0</v>
      </c>
      <c r="U90">
        <v>10000</v>
      </c>
      <c r="V90">
        <v>0</v>
      </c>
      <c r="W90">
        <v>20000</v>
      </c>
      <c r="X90">
        <v>5000</v>
      </c>
      <c r="Y90">
        <v>0</v>
      </c>
      <c r="Z90">
        <v>0</v>
      </c>
      <c r="AA90">
        <v>390000</v>
      </c>
      <c r="AB90">
        <v>130000</v>
      </c>
      <c r="AC90">
        <v>40000</v>
      </c>
      <c r="AD90">
        <v>0</v>
      </c>
      <c r="AE90">
        <v>0</v>
      </c>
      <c r="AF90">
        <v>70000</v>
      </c>
      <c r="AG90">
        <v>20000</v>
      </c>
      <c r="AH90">
        <v>60000</v>
      </c>
      <c r="AI90">
        <v>0</v>
      </c>
      <c r="AJ90">
        <v>10000</v>
      </c>
      <c r="AK90">
        <v>0</v>
      </c>
      <c r="AL90">
        <v>0</v>
      </c>
      <c r="AM90">
        <v>0</v>
      </c>
      <c r="AN90">
        <v>60000</v>
      </c>
    </row>
    <row r="91" spans="1:40" x14ac:dyDescent="0.4">
      <c r="A91" t="s">
        <v>721</v>
      </c>
      <c r="B91" t="s">
        <v>722</v>
      </c>
      <c r="C91" t="s">
        <v>1079</v>
      </c>
      <c r="D91" t="s">
        <v>1073</v>
      </c>
      <c r="F91" s="2">
        <v>4343</v>
      </c>
      <c r="G91" s="2">
        <v>382912</v>
      </c>
      <c r="H91" s="2">
        <v>67047.5</v>
      </c>
      <c r="I91" s="2">
        <f t="shared" si="1"/>
        <v>315864.5</v>
      </c>
      <c r="J91">
        <v>92608</v>
      </c>
      <c r="K91">
        <v>0</v>
      </c>
      <c r="L91">
        <v>0</v>
      </c>
      <c r="M91">
        <v>157</v>
      </c>
      <c r="N91">
        <v>0</v>
      </c>
      <c r="O91">
        <v>29638</v>
      </c>
      <c r="P91">
        <v>6800</v>
      </c>
      <c r="Q91">
        <v>0</v>
      </c>
      <c r="R91">
        <v>2000</v>
      </c>
      <c r="S91">
        <v>0</v>
      </c>
      <c r="T91">
        <v>0</v>
      </c>
      <c r="U91">
        <v>0</v>
      </c>
      <c r="V91">
        <v>0</v>
      </c>
      <c r="W91">
        <v>1500</v>
      </c>
      <c r="X91">
        <v>0</v>
      </c>
      <c r="Y91">
        <v>0</v>
      </c>
      <c r="Z91">
        <v>9807</v>
      </c>
      <c r="AA91">
        <v>106882.5</v>
      </c>
      <c r="AB91">
        <v>35627.5</v>
      </c>
      <c r="AC91">
        <v>16829</v>
      </c>
      <c r="AD91">
        <v>0</v>
      </c>
      <c r="AE91">
        <v>0</v>
      </c>
      <c r="AF91">
        <v>0</v>
      </c>
      <c r="AG91">
        <v>0</v>
      </c>
      <c r="AH91">
        <v>14591</v>
      </c>
      <c r="AI91">
        <v>0</v>
      </c>
      <c r="AJ91">
        <v>0</v>
      </c>
      <c r="AK91">
        <v>0</v>
      </c>
      <c r="AL91">
        <v>0</v>
      </c>
      <c r="AM91">
        <v>0</v>
      </c>
      <c r="AN91">
        <v>0</v>
      </c>
    </row>
    <row r="92" spans="1:40" x14ac:dyDescent="0.4">
      <c r="A92" t="s">
        <v>210</v>
      </c>
      <c r="B92" t="s">
        <v>209</v>
      </c>
      <c r="C92" t="s">
        <v>1074</v>
      </c>
      <c r="D92" t="s">
        <v>1075</v>
      </c>
      <c r="F92" s="2">
        <v>1208</v>
      </c>
      <c r="G92" s="2">
        <v>106507</v>
      </c>
      <c r="H92" s="2">
        <v>10439.75</v>
      </c>
      <c r="I92" s="2">
        <f t="shared" si="1"/>
        <v>96067.25</v>
      </c>
      <c r="J92">
        <v>9924</v>
      </c>
      <c r="K92">
        <v>0</v>
      </c>
      <c r="L92">
        <v>0</v>
      </c>
      <c r="M92">
        <v>0</v>
      </c>
      <c r="N92">
        <v>0</v>
      </c>
      <c r="O92">
        <v>1853</v>
      </c>
      <c r="P92">
        <v>2586</v>
      </c>
      <c r="Q92">
        <v>0</v>
      </c>
      <c r="R92">
        <v>0</v>
      </c>
      <c r="S92">
        <v>0</v>
      </c>
      <c r="T92">
        <v>0</v>
      </c>
      <c r="U92">
        <v>0</v>
      </c>
      <c r="V92">
        <v>0</v>
      </c>
      <c r="W92">
        <v>224</v>
      </c>
      <c r="X92">
        <v>2316</v>
      </c>
      <c r="Y92">
        <v>0</v>
      </c>
      <c r="Z92">
        <v>0</v>
      </c>
      <c r="AA92">
        <v>12677.25</v>
      </c>
      <c r="AB92">
        <v>4225.75</v>
      </c>
      <c r="AC92">
        <v>2214</v>
      </c>
      <c r="AD92">
        <v>0</v>
      </c>
      <c r="AE92">
        <v>0</v>
      </c>
      <c r="AF92">
        <v>0</v>
      </c>
      <c r="AG92">
        <v>0</v>
      </c>
      <c r="AH92">
        <v>0</v>
      </c>
      <c r="AI92">
        <v>0</v>
      </c>
      <c r="AJ92">
        <v>0</v>
      </c>
      <c r="AK92">
        <v>0</v>
      </c>
      <c r="AL92">
        <v>0</v>
      </c>
      <c r="AM92">
        <v>0</v>
      </c>
      <c r="AN92">
        <v>4000</v>
      </c>
    </row>
    <row r="93" spans="1:40" x14ac:dyDescent="0.4">
      <c r="A93" t="s">
        <v>723</v>
      </c>
      <c r="B93" t="s">
        <v>724</v>
      </c>
      <c r="C93" t="s">
        <v>734</v>
      </c>
      <c r="D93" t="s">
        <v>1078</v>
      </c>
      <c r="F93" s="2">
        <v>1774</v>
      </c>
      <c r="G93" s="2">
        <v>156410</v>
      </c>
      <c r="H93" s="2">
        <v>30000</v>
      </c>
      <c r="I93" s="2">
        <f t="shared" si="1"/>
        <v>126410</v>
      </c>
      <c r="J93">
        <v>5000</v>
      </c>
      <c r="K93">
        <v>0</v>
      </c>
      <c r="L93">
        <v>0</v>
      </c>
      <c r="M93">
        <v>1000</v>
      </c>
      <c r="N93">
        <v>0</v>
      </c>
      <c r="O93">
        <v>8000</v>
      </c>
      <c r="P93">
        <v>8000</v>
      </c>
      <c r="Q93">
        <v>0</v>
      </c>
      <c r="R93">
        <v>0</v>
      </c>
      <c r="S93">
        <v>0</v>
      </c>
      <c r="T93">
        <v>0</v>
      </c>
      <c r="U93">
        <v>0</v>
      </c>
      <c r="V93">
        <v>0</v>
      </c>
      <c r="W93">
        <v>0</v>
      </c>
      <c r="X93">
        <v>0</v>
      </c>
      <c r="Y93">
        <v>0</v>
      </c>
      <c r="Z93">
        <v>0</v>
      </c>
      <c r="AA93">
        <v>16500</v>
      </c>
      <c r="AB93">
        <v>5500</v>
      </c>
      <c r="AC93">
        <v>22500</v>
      </c>
      <c r="AD93">
        <v>2000</v>
      </c>
      <c r="AE93">
        <v>0</v>
      </c>
      <c r="AF93">
        <v>0</v>
      </c>
      <c r="AG93">
        <v>0</v>
      </c>
      <c r="AH93">
        <v>0</v>
      </c>
      <c r="AI93">
        <v>0</v>
      </c>
      <c r="AJ93">
        <v>0</v>
      </c>
      <c r="AK93">
        <v>0</v>
      </c>
      <c r="AL93">
        <v>0</v>
      </c>
      <c r="AM93">
        <v>0</v>
      </c>
      <c r="AN93">
        <v>0</v>
      </c>
    </row>
    <row r="94" spans="1:40" x14ac:dyDescent="0.4">
      <c r="A94" t="s">
        <v>212</v>
      </c>
      <c r="B94" t="s">
        <v>211</v>
      </c>
      <c r="C94" t="s">
        <v>211</v>
      </c>
      <c r="D94" t="s">
        <v>1076</v>
      </c>
      <c r="F94" s="2">
        <v>3789</v>
      </c>
      <c r="G94" s="2">
        <v>334067</v>
      </c>
      <c r="H94" s="2">
        <v>41138.25</v>
      </c>
      <c r="I94" s="2">
        <f t="shared" si="1"/>
        <v>292928.75</v>
      </c>
      <c r="J94">
        <v>25511</v>
      </c>
      <c r="K94">
        <v>0</v>
      </c>
      <c r="L94">
        <v>0</v>
      </c>
      <c r="M94">
        <v>10000</v>
      </c>
      <c r="N94">
        <v>0</v>
      </c>
      <c r="O94">
        <v>10765</v>
      </c>
      <c r="P94">
        <v>21159</v>
      </c>
      <c r="Q94">
        <v>0</v>
      </c>
      <c r="R94">
        <v>0</v>
      </c>
      <c r="S94">
        <v>0</v>
      </c>
      <c r="T94">
        <v>0</v>
      </c>
      <c r="U94">
        <v>0</v>
      </c>
      <c r="V94">
        <v>0</v>
      </c>
      <c r="W94">
        <v>1089</v>
      </c>
      <c r="X94">
        <v>0</v>
      </c>
      <c r="Y94">
        <v>0</v>
      </c>
      <c r="Z94">
        <v>1285</v>
      </c>
      <c r="AA94">
        <v>52356.75</v>
      </c>
      <c r="AB94">
        <v>17452.25</v>
      </c>
      <c r="AC94">
        <v>0</v>
      </c>
      <c r="AD94">
        <v>0</v>
      </c>
      <c r="AE94">
        <v>0</v>
      </c>
      <c r="AF94">
        <v>0</v>
      </c>
      <c r="AG94">
        <v>0</v>
      </c>
      <c r="AH94">
        <v>0</v>
      </c>
      <c r="AI94">
        <v>0</v>
      </c>
      <c r="AJ94">
        <v>0</v>
      </c>
      <c r="AK94">
        <v>0</v>
      </c>
      <c r="AL94">
        <v>0</v>
      </c>
      <c r="AM94">
        <v>0</v>
      </c>
      <c r="AN94">
        <v>23686</v>
      </c>
    </row>
    <row r="95" spans="1:40" x14ac:dyDescent="0.4">
      <c r="A95" t="s">
        <v>216</v>
      </c>
      <c r="B95" t="s">
        <v>215</v>
      </c>
      <c r="C95" t="s">
        <v>1070</v>
      </c>
      <c r="D95" t="s">
        <v>1083</v>
      </c>
      <c r="F95" s="2">
        <v>46880</v>
      </c>
      <c r="G95" s="2">
        <v>4133302</v>
      </c>
      <c r="H95" s="2">
        <v>1602992</v>
      </c>
      <c r="I95" s="2">
        <f t="shared" si="1"/>
        <v>2530310</v>
      </c>
      <c r="J95">
        <v>250000</v>
      </c>
      <c r="K95">
        <v>0</v>
      </c>
      <c r="L95">
        <v>0</v>
      </c>
      <c r="M95">
        <v>0</v>
      </c>
      <c r="N95">
        <v>0</v>
      </c>
      <c r="O95">
        <v>300000</v>
      </c>
      <c r="P95">
        <v>75000</v>
      </c>
      <c r="Q95">
        <v>0</v>
      </c>
      <c r="R95">
        <v>25000</v>
      </c>
      <c r="S95">
        <v>1000</v>
      </c>
      <c r="T95">
        <v>5000</v>
      </c>
      <c r="U95">
        <v>1000</v>
      </c>
      <c r="V95">
        <v>0</v>
      </c>
      <c r="W95">
        <v>7000</v>
      </c>
      <c r="X95">
        <v>75000</v>
      </c>
      <c r="Y95">
        <v>0</v>
      </c>
      <c r="Z95">
        <v>250000</v>
      </c>
      <c r="AA95">
        <v>741750</v>
      </c>
      <c r="AB95">
        <v>247250</v>
      </c>
      <c r="AC95">
        <v>800000</v>
      </c>
      <c r="AD95">
        <v>0</v>
      </c>
      <c r="AE95">
        <v>0</v>
      </c>
      <c r="AF95">
        <v>0</v>
      </c>
      <c r="AG95">
        <v>0</v>
      </c>
      <c r="AH95">
        <v>200000</v>
      </c>
      <c r="AI95">
        <v>45742</v>
      </c>
      <c r="AJ95">
        <v>10000</v>
      </c>
      <c r="AK95">
        <v>0</v>
      </c>
      <c r="AL95">
        <v>0</v>
      </c>
      <c r="AM95">
        <v>0</v>
      </c>
      <c r="AN95">
        <v>300000</v>
      </c>
    </row>
    <row r="96" spans="1:40" x14ac:dyDescent="0.4">
      <c r="A96" t="s">
        <v>219</v>
      </c>
      <c r="B96" t="s">
        <v>218</v>
      </c>
      <c r="C96" t="s">
        <v>1072</v>
      </c>
      <c r="D96" t="s">
        <v>1073</v>
      </c>
      <c r="F96" s="2">
        <v>16094</v>
      </c>
      <c r="G96" s="2">
        <v>1418971</v>
      </c>
      <c r="H96" s="2">
        <v>140852.75</v>
      </c>
      <c r="I96" s="2">
        <f t="shared" si="1"/>
        <v>1278118.25</v>
      </c>
      <c r="J96">
        <v>20562</v>
      </c>
      <c r="K96">
        <v>0</v>
      </c>
      <c r="L96">
        <v>0</v>
      </c>
      <c r="M96">
        <v>1485</v>
      </c>
      <c r="N96">
        <v>0</v>
      </c>
      <c r="O96">
        <v>63534</v>
      </c>
      <c r="P96">
        <v>17370</v>
      </c>
      <c r="Q96">
        <v>0</v>
      </c>
      <c r="R96">
        <v>0</v>
      </c>
      <c r="S96">
        <v>0</v>
      </c>
      <c r="T96">
        <v>0</v>
      </c>
      <c r="U96">
        <v>0</v>
      </c>
      <c r="V96">
        <v>0</v>
      </c>
      <c r="W96">
        <v>260</v>
      </c>
      <c r="X96">
        <v>0</v>
      </c>
      <c r="Y96">
        <v>0</v>
      </c>
      <c r="Z96">
        <v>0</v>
      </c>
      <c r="AA96">
        <v>77408.25</v>
      </c>
      <c r="AB96">
        <v>25802.75</v>
      </c>
      <c r="AC96">
        <v>696</v>
      </c>
      <c r="AD96">
        <v>0</v>
      </c>
      <c r="AE96">
        <v>0</v>
      </c>
      <c r="AF96">
        <v>3975</v>
      </c>
      <c r="AG96">
        <v>0</v>
      </c>
      <c r="AH96">
        <v>11977</v>
      </c>
      <c r="AI96">
        <v>0</v>
      </c>
      <c r="AJ96">
        <v>0</v>
      </c>
      <c r="AK96">
        <v>0</v>
      </c>
      <c r="AL96">
        <v>0</v>
      </c>
      <c r="AM96">
        <v>0</v>
      </c>
      <c r="AN96">
        <v>98402</v>
      </c>
    </row>
    <row r="97" spans="1:40" x14ac:dyDescent="0.4">
      <c r="A97" t="s">
        <v>725</v>
      </c>
      <c r="B97" t="s">
        <v>726</v>
      </c>
      <c r="C97" t="s">
        <v>1072</v>
      </c>
      <c r="D97" t="s">
        <v>1081</v>
      </c>
      <c r="E97" t="s">
        <v>1073</v>
      </c>
      <c r="F97" s="2">
        <v>89661</v>
      </c>
      <c r="G97" s="2">
        <v>7905205</v>
      </c>
      <c r="H97" s="2">
        <v>0</v>
      </c>
      <c r="I97" s="2">
        <f t="shared" si="1"/>
        <v>7905205</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row>
    <row r="98" spans="1:40" x14ac:dyDescent="0.4">
      <c r="A98" t="s">
        <v>727</v>
      </c>
      <c r="B98" t="s">
        <v>728</v>
      </c>
      <c r="C98" t="s">
        <v>129</v>
      </c>
      <c r="D98" t="s">
        <v>1073</v>
      </c>
      <c r="F98" s="2">
        <v>31019</v>
      </c>
      <c r="G98" s="2">
        <v>2734874</v>
      </c>
      <c r="H98" s="2">
        <v>358378.75</v>
      </c>
      <c r="I98" s="2">
        <f t="shared" si="1"/>
        <v>2376495.25</v>
      </c>
      <c r="J98">
        <v>134250</v>
      </c>
      <c r="K98">
        <v>0</v>
      </c>
      <c r="L98">
        <v>0</v>
      </c>
      <c r="M98">
        <v>0</v>
      </c>
      <c r="N98">
        <v>0</v>
      </c>
      <c r="O98">
        <v>101755</v>
      </c>
      <c r="P98">
        <v>4410</v>
      </c>
      <c r="Q98">
        <v>0</v>
      </c>
      <c r="R98">
        <v>0</v>
      </c>
      <c r="S98">
        <v>0</v>
      </c>
      <c r="T98">
        <v>0</v>
      </c>
      <c r="U98">
        <v>0</v>
      </c>
      <c r="V98">
        <v>0</v>
      </c>
      <c r="W98">
        <v>0</v>
      </c>
      <c r="X98">
        <v>0</v>
      </c>
      <c r="Y98">
        <v>0</v>
      </c>
      <c r="Z98">
        <v>0</v>
      </c>
      <c r="AA98">
        <v>180311.25</v>
      </c>
      <c r="AB98">
        <v>60103.75</v>
      </c>
      <c r="AC98">
        <v>2054</v>
      </c>
      <c r="AD98">
        <v>0</v>
      </c>
      <c r="AE98">
        <v>0</v>
      </c>
      <c r="AF98">
        <v>296221</v>
      </c>
      <c r="AG98">
        <v>0</v>
      </c>
      <c r="AH98">
        <v>0</v>
      </c>
      <c r="AI98">
        <v>0</v>
      </c>
      <c r="AJ98">
        <v>0</v>
      </c>
      <c r="AK98">
        <v>0</v>
      </c>
      <c r="AL98">
        <v>0</v>
      </c>
      <c r="AM98">
        <v>0</v>
      </c>
      <c r="AN98">
        <v>0</v>
      </c>
    </row>
    <row r="99" spans="1:40" x14ac:dyDescent="0.4">
      <c r="A99" t="s">
        <v>729</v>
      </c>
      <c r="B99" t="s">
        <v>730</v>
      </c>
      <c r="C99" t="s">
        <v>582</v>
      </c>
      <c r="D99" t="s">
        <v>1071</v>
      </c>
      <c r="F99" s="2">
        <v>40882</v>
      </c>
      <c r="G99" s="2">
        <v>3604472</v>
      </c>
      <c r="H99" s="2">
        <v>404817.25</v>
      </c>
      <c r="I99" s="2">
        <f t="shared" si="1"/>
        <v>3199654.75</v>
      </c>
      <c r="J99">
        <v>113725</v>
      </c>
      <c r="K99">
        <v>1359</v>
      </c>
      <c r="L99">
        <v>0</v>
      </c>
      <c r="M99">
        <v>0</v>
      </c>
      <c r="N99">
        <v>81800</v>
      </c>
      <c r="O99">
        <v>75759</v>
      </c>
      <c r="P99">
        <v>94946</v>
      </c>
      <c r="Q99">
        <v>200</v>
      </c>
      <c r="R99">
        <v>0</v>
      </c>
      <c r="S99">
        <v>0</v>
      </c>
      <c r="T99">
        <v>0</v>
      </c>
      <c r="U99">
        <v>0</v>
      </c>
      <c r="V99">
        <v>0</v>
      </c>
      <c r="W99">
        <v>0</v>
      </c>
      <c r="X99">
        <v>0</v>
      </c>
      <c r="Y99">
        <v>0</v>
      </c>
      <c r="Z99">
        <v>0</v>
      </c>
      <c r="AA99">
        <v>275841.75</v>
      </c>
      <c r="AB99">
        <v>91947.25</v>
      </c>
      <c r="AC99">
        <v>5950</v>
      </c>
      <c r="AD99">
        <v>0</v>
      </c>
      <c r="AE99">
        <v>0</v>
      </c>
      <c r="AF99">
        <v>306920</v>
      </c>
      <c r="AG99">
        <v>0</v>
      </c>
      <c r="AH99">
        <v>0</v>
      </c>
      <c r="AI99">
        <v>0</v>
      </c>
      <c r="AJ99">
        <v>0</v>
      </c>
      <c r="AK99">
        <v>0</v>
      </c>
      <c r="AL99">
        <v>0</v>
      </c>
      <c r="AM99">
        <v>0</v>
      </c>
      <c r="AN99">
        <v>0</v>
      </c>
    </row>
    <row r="100" spans="1:40" x14ac:dyDescent="0.4">
      <c r="A100" t="s">
        <v>731</v>
      </c>
      <c r="B100" t="s">
        <v>732</v>
      </c>
      <c r="C100" t="s">
        <v>1074</v>
      </c>
      <c r="D100" t="s">
        <v>1075</v>
      </c>
      <c r="F100" s="2">
        <v>724</v>
      </c>
      <c r="G100" s="2">
        <v>63833</v>
      </c>
      <c r="H100" s="2">
        <v>0</v>
      </c>
      <c r="I100" s="2">
        <f t="shared" si="1"/>
        <v>63833</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row>
    <row r="101" spans="1:40" x14ac:dyDescent="0.4">
      <c r="A101" t="s">
        <v>227</v>
      </c>
      <c r="B101" t="s">
        <v>226</v>
      </c>
      <c r="C101" t="s">
        <v>876</v>
      </c>
      <c r="D101" t="s">
        <v>1081</v>
      </c>
      <c r="F101" s="2">
        <v>17671</v>
      </c>
      <c r="G101" s="2">
        <v>1558012</v>
      </c>
      <c r="H101" s="2">
        <v>1000000</v>
      </c>
      <c r="I101" s="2">
        <f t="shared" si="1"/>
        <v>558012</v>
      </c>
      <c r="J101">
        <v>98000</v>
      </c>
      <c r="K101">
        <v>3000</v>
      </c>
      <c r="L101">
        <v>0</v>
      </c>
      <c r="M101">
        <v>0</v>
      </c>
      <c r="N101">
        <v>0</v>
      </c>
      <c r="O101">
        <v>34000</v>
      </c>
      <c r="P101">
        <v>69560</v>
      </c>
      <c r="Q101">
        <v>0</v>
      </c>
      <c r="R101">
        <v>0</v>
      </c>
      <c r="S101">
        <v>0</v>
      </c>
      <c r="T101">
        <v>0</v>
      </c>
      <c r="U101">
        <v>0</v>
      </c>
      <c r="V101">
        <v>0</v>
      </c>
      <c r="W101">
        <v>440</v>
      </c>
      <c r="X101">
        <v>0</v>
      </c>
      <c r="Y101">
        <v>0</v>
      </c>
      <c r="Z101">
        <v>0</v>
      </c>
      <c r="AA101">
        <v>153750</v>
      </c>
      <c r="AB101">
        <v>51250</v>
      </c>
      <c r="AC101">
        <v>35000</v>
      </c>
      <c r="AD101">
        <v>0</v>
      </c>
      <c r="AE101">
        <v>0</v>
      </c>
      <c r="AF101">
        <v>760000</v>
      </c>
      <c r="AG101">
        <v>0</v>
      </c>
      <c r="AH101">
        <v>0</v>
      </c>
      <c r="AI101">
        <v>0</v>
      </c>
      <c r="AJ101">
        <v>0</v>
      </c>
      <c r="AK101">
        <v>0</v>
      </c>
      <c r="AL101">
        <v>0</v>
      </c>
      <c r="AM101">
        <v>0</v>
      </c>
      <c r="AN101">
        <v>153750</v>
      </c>
    </row>
    <row r="102" spans="1:40" x14ac:dyDescent="0.4">
      <c r="A102" t="s">
        <v>229</v>
      </c>
      <c r="B102" t="s">
        <v>228</v>
      </c>
      <c r="C102" t="s">
        <v>1070</v>
      </c>
      <c r="D102" t="s">
        <v>1080</v>
      </c>
      <c r="F102" s="2">
        <v>73123</v>
      </c>
      <c r="G102" s="2">
        <v>6447088</v>
      </c>
      <c r="H102" s="2">
        <v>1478437.25</v>
      </c>
      <c r="I102" s="2">
        <f t="shared" si="1"/>
        <v>4968650.75</v>
      </c>
      <c r="J102">
        <v>82637</v>
      </c>
      <c r="K102">
        <v>436</v>
      </c>
      <c r="L102">
        <v>0</v>
      </c>
      <c r="M102">
        <v>0</v>
      </c>
      <c r="N102">
        <v>0</v>
      </c>
      <c r="O102">
        <v>191647</v>
      </c>
      <c r="P102">
        <v>250321</v>
      </c>
      <c r="Q102">
        <v>0</v>
      </c>
      <c r="R102">
        <v>50000</v>
      </c>
      <c r="S102">
        <v>0</v>
      </c>
      <c r="T102">
        <v>15000</v>
      </c>
      <c r="U102">
        <v>0</v>
      </c>
      <c r="V102">
        <v>0</v>
      </c>
      <c r="W102">
        <v>35744</v>
      </c>
      <c r="X102">
        <v>0</v>
      </c>
      <c r="Y102">
        <v>0</v>
      </c>
      <c r="Z102">
        <v>0</v>
      </c>
      <c r="AA102">
        <v>469338.75</v>
      </c>
      <c r="AB102">
        <v>156446.25</v>
      </c>
      <c r="AC102">
        <v>62103</v>
      </c>
      <c r="AD102">
        <v>0</v>
      </c>
      <c r="AE102">
        <v>0</v>
      </c>
      <c r="AF102">
        <v>742888</v>
      </c>
      <c r="AG102">
        <v>0</v>
      </c>
      <c r="AH102">
        <v>0</v>
      </c>
      <c r="AI102">
        <v>117000</v>
      </c>
      <c r="AJ102">
        <v>0</v>
      </c>
      <c r="AK102">
        <v>0</v>
      </c>
      <c r="AL102">
        <v>0</v>
      </c>
      <c r="AM102">
        <v>0</v>
      </c>
      <c r="AN102">
        <v>400000</v>
      </c>
    </row>
    <row r="103" spans="1:40" x14ac:dyDescent="0.4">
      <c r="A103" t="s">
        <v>733</v>
      </c>
      <c r="B103" t="s">
        <v>734</v>
      </c>
      <c r="C103" t="s">
        <v>876</v>
      </c>
      <c r="D103" t="s">
        <v>1081</v>
      </c>
      <c r="F103" s="2">
        <v>33230</v>
      </c>
      <c r="G103" s="2">
        <v>2929813</v>
      </c>
      <c r="H103" s="2">
        <v>1091416</v>
      </c>
      <c r="I103" s="2">
        <f t="shared" si="1"/>
        <v>1838397</v>
      </c>
      <c r="J103">
        <v>36653</v>
      </c>
      <c r="K103">
        <v>0</v>
      </c>
      <c r="L103">
        <v>0</v>
      </c>
      <c r="M103">
        <v>0</v>
      </c>
      <c r="N103">
        <v>0</v>
      </c>
      <c r="O103">
        <v>92858</v>
      </c>
      <c r="P103">
        <v>0</v>
      </c>
      <c r="Q103">
        <v>0</v>
      </c>
      <c r="R103">
        <v>0</v>
      </c>
      <c r="S103">
        <v>0</v>
      </c>
      <c r="T103">
        <v>0</v>
      </c>
      <c r="U103">
        <v>305</v>
      </c>
      <c r="V103">
        <v>0</v>
      </c>
      <c r="W103">
        <v>0</v>
      </c>
      <c r="X103">
        <v>0</v>
      </c>
      <c r="Y103">
        <v>0</v>
      </c>
      <c r="Z103">
        <v>0</v>
      </c>
      <c r="AA103">
        <v>97362</v>
      </c>
      <c r="AB103">
        <v>32454</v>
      </c>
      <c r="AC103">
        <v>1025203</v>
      </c>
      <c r="AD103">
        <v>0</v>
      </c>
      <c r="AE103">
        <v>0</v>
      </c>
      <c r="AF103">
        <v>1785</v>
      </c>
      <c r="AG103">
        <v>0</v>
      </c>
      <c r="AH103">
        <v>31974</v>
      </c>
      <c r="AI103">
        <v>0</v>
      </c>
      <c r="AJ103">
        <v>0</v>
      </c>
      <c r="AK103">
        <v>0</v>
      </c>
      <c r="AL103">
        <v>0</v>
      </c>
      <c r="AM103">
        <v>0</v>
      </c>
      <c r="AN103">
        <v>0</v>
      </c>
    </row>
    <row r="104" spans="1:40" x14ac:dyDescent="0.4">
      <c r="A104" t="s">
        <v>231</v>
      </c>
      <c r="B104" t="s">
        <v>230</v>
      </c>
      <c r="C104" t="s">
        <v>1072</v>
      </c>
      <c r="D104" t="s">
        <v>1081</v>
      </c>
      <c r="F104" s="2">
        <v>9395</v>
      </c>
      <c r="G104" s="2">
        <v>828336</v>
      </c>
      <c r="H104" s="2">
        <v>168334</v>
      </c>
      <c r="I104" s="2">
        <f t="shared" si="1"/>
        <v>660002</v>
      </c>
      <c r="J104">
        <v>19250</v>
      </c>
      <c r="K104">
        <v>4476</v>
      </c>
      <c r="L104">
        <v>0</v>
      </c>
      <c r="M104">
        <v>0</v>
      </c>
      <c r="N104">
        <v>0</v>
      </c>
      <c r="O104">
        <v>10924</v>
      </c>
      <c r="P104">
        <v>15974</v>
      </c>
      <c r="Q104">
        <v>0</v>
      </c>
      <c r="R104">
        <v>4000</v>
      </c>
      <c r="S104">
        <v>0</v>
      </c>
      <c r="T104">
        <v>0</v>
      </c>
      <c r="U104">
        <v>0</v>
      </c>
      <c r="V104">
        <v>0</v>
      </c>
      <c r="W104">
        <v>1000</v>
      </c>
      <c r="X104">
        <v>500</v>
      </c>
      <c r="Y104">
        <v>1000</v>
      </c>
      <c r="Z104">
        <v>0</v>
      </c>
      <c r="AA104">
        <v>42843</v>
      </c>
      <c r="AB104">
        <v>14281</v>
      </c>
      <c r="AC104">
        <v>1725</v>
      </c>
      <c r="AD104">
        <v>0</v>
      </c>
      <c r="AE104">
        <v>0</v>
      </c>
      <c r="AF104">
        <v>0</v>
      </c>
      <c r="AG104">
        <v>0</v>
      </c>
      <c r="AH104">
        <v>0</v>
      </c>
      <c r="AI104">
        <v>0</v>
      </c>
      <c r="AJ104">
        <v>0</v>
      </c>
      <c r="AK104">
        <v>2328</v>
      </c>
      <c r="AL104">
        <v>0</v>
      </c>
      <c r="AM104">
        <v>0</v>
      </c>
      <c r="AN104">
        <v>150000</v>
      </c>
    </row>
    <row r="105" spans="1:40" x14ac:dyDescent="0.4">
      <c r="A105" t="s">
        <v>735</v>
      </c>
      <c r="B105" t="s">
        <v>736</v>
      </c>
      <c r="C105" t="s">
        <v>582</v>
      </c>
      <c r="D105" t="s">
        <v>1071</v>
      </c>
      <c r="F105" s="2">
        <v>20719</v>
      </c>
      <c r="G105" s="2">
        <v>1826747</v>
      </c>
      <c r="H105" s="2">
        <v>23454.25</v>
      </c>
      <c r="I105" s="2">
        <f t="shared" si="1"/>
        <v>1803292.75</v>
      </c>
      <c r="J105">
        <v>1969</v>
      </c>
      <c r="K105">
        <v>0</v>
      </c>
      <c r="L105">
        <v>0</v>
      </c>
      <c r="M105">
        <v>0</v>
      </c>
      <c r="N105">
        <v>0</v>
      </c>
      <c r="O105">
        <v>91848</v>
      </c>
      <c r="P105">
        <v>0</v>
      </c>
      <c r="Q105">
        <v>0</v>
      </c>
      <c r="R105">
        <v>0</v>
      </c>
      <c r="S105">
        <v>0</v>
      </c>
      <c r="T105">
        <v>0</v>
      </c>
      <c r="U105">
        <v>0</v>
      </c>
      <c r="V105">
        <v>0</v>
      </c>
      <c r="W105">
        <v>0</v>
      </c>
      <c r="X105">
        <v>0</v>
      </c>
      <c r="Y105">
        <v>0</v>
      </c>
      <c r="Z105">
        <v>0</v>
      </c>
      <c r="AA105">
        <v>70362.75</v>
      </c>
      <c r="AB105">
        <v>23454.25</v>
      </c>
      <c r="AC105">
        <v>0</v>
      </c>
      <c r="AD105">
        <v>0</v>
      </c>
      <c r="AE105">
        <v>0</v>
      </c>
      <c r="AF105">
        <v>0</v>
      </c>
      <c r="AG105">
        <v>0</v>
      </c>
      <c r="AH105">
        <v>0</v>
      </c>
      <c r="AI105">
        <v>0</v>
      </c>
      <c r="AJ105">
        <v>0</v>
      </c>
      <c r="AK105">
        <v>0</v>
      </c>
      <c r="AL105">
        <v>0</v>
      </c>
      <c r="AM105">
        <v>0</v>
      </c>
      <c r="AN105">
        <v>0</v>
      </c>
    </row>
    <row r="106" spans="1:40" x14ac:dyDescent="0.4">
      <c r="A106" t="s">
        <v>737</v>
      </c>
      <c r="B106" t="s">
        <v>738</v>
      </c>
      <c r="C106" t="s">
        <v>211</v>
      </c>
      <c r="D106" t="s">
        <v>1076</v>
      </c>
      <c r="F106" s="2">
        <v>8773</v>
      </c>
      <c r="G106" s="2">
        <v>773495</v>
      </c>
      <c r="H106" s="2">
        <v>34288.25</v>
      </c>
      <c r="I106" s="2">
        <f t="shared" si="1"/>
        <v>739206.75</v>
      </c>
      <c r="J106">
        <v>18000</v>
      </c>
      <c r="K106">
        <v>0</v>
      </c>
      <c r="L106">
        <v>0</v>
      </c>
      <c r="M106">
        <v>3200</v>
      </c>
      <c r="N106">
        <v>3886</v>
      </c>
      <c r="O106">
        <v>12814</v>
      </c>
      <c r="P106">
        <v>34237</v>
      </c>
      <c r="Q106">
        <v>0</v>
      </c>
      <c r="R106">
        <v>26800</v>
      </c>
      <c r="S106">
        <v>0</v>
      </c>
      <c r="T106">
        <v>0</v>
      </c>
      <c r="U106">
        <v>0</v>
      </c>
      <c r="V106">
        <v>0</v>
      </c>
      <c r="W106">
        <v>0</v>
      </c>
      <c r="X106">
        <v>0</v>
      </c>
      <c r="Y106">
        <v>0</v>
      </c>
      <c r="Z106">
        <v>0</v>
      </c>
      <c r="AA106">
        <v>74202.75</v>
      </c>
      <c r="AB106">
        <v>24734.25</v>
      </c>
      <c r="AC106">
        <v>4937</v>
      </c>
      <c r="AD106">
        <v>0</v>
      </c>
      <c r="AE106">
        <v>0</v>
      </c>
      <c r="AF106">
        <v>4617</v>
      </c>
      <c r="AG106">
        <v>0</v>
      </c>
      <c r="AH106">
        <v>0</v>
      </c>
      <c r="AI106">
        <v>0</v>
      </c>
      <c r="AJ106">
        <v>0</v>
      </c>
      <c r="AK106">
        <v>0</v>
      </c>
      <c r="AL106">
        <v>0</v>
      </c>
      <c r="AM106">
        <v>0</v>
      </c>
      <c r="AN106">
        <v>0</v>
      </c>
    </row>
    <row r="107" spans="1:40" x14ac:dyDescent="0.4">
      <c r="A107" t="s">
        <v>237</v>
      </c>
      <c r="B107" t="s">
        <v>236</v>
      </c>
      <c r="C107" t="s">
        <v>734</v>
      </c>
      <c r="D107" t="s">
        <v>1078</v>
      </c>
      <c r="F107" s="2">
        <v>1489</v>
      </c>
      <c r="G107" s="2">
        <v>131282</v>
      </c>
      <c r="H107" s="2">
        <v>5399</v>
      </c>
      <c r="I107" s="2">
        <f t="shared" si="1"/>
        <v>125883</v>
      </c>
      <c r="J107">
        <v>9956</v>
      </c>
      <c r="K107">
        <v>0</v>
      </c>
      <c r="L107">
        <v>0</v>
      </c>
      <c r="M107">
        <v>0</v>
      </c>
      <c r="N107">
        <v>0</v>
      </c>
      <c r="O107">
        <v>1420</v>
      </c>
      <c r="P107">
        <v>2000</v>
      </c>
      <c r="Q107">
        <v>0</v>
      </c>
      <c r="R107">
        <v>0</v>
      </c>
      <c r="S107">
        <v>0</v>
      </c>
      <c r="T107">
        <v>0</v>
      </c>
      <c r="U107">
        <v>0</v>
      </c>
      <c r="V107">
        <v>0</v>
      </c>
      <c r="W107">
        <v>0</v>
      </c>
      <c r="X107">
        <v>0</v>
      </c>
      <c r="Y107">
        <v>0</v>
      </c>
      <c r="Z107">
        <v>0</v>
      </c>
      <c r="AA107">
        <v>10032</v>
      </c>
      <c r="AB107">
        <v>3344</v>
      </c>
      <c r="AC107">
        <v>185</v>
      </c>
      <c r="AD107">
        <v>0</v>
      </c>
      <c r="AE107">
        <v>0</v>
      </c>
      <c r="AF107">
        <v>0</v>
      </c>
      <c r="AG107">
        <v>0</v>
      </c>
      <c r="AH107">
        <v>0</v>
      </c>
      <c r="AI107">
        <v>0</v>
      </c>
      <c r="AJ107">
        <v>0</v>
      </c>
      <c r="AK107">
        <v>0</v>
      </c>
      <c r="AL107">
        <v>0</v>
      </c>
      <c r="AM107">
        <v>0</v>
      </c>
      <c r="AN107">
        <v>1870</v>
      </c>
    </row>
    <row r="108" spans="1:40" x14ac:dyDescent="0.4">
      <c r="A108" t="s">
        <v>739</v>
      </c>
      <c r="B108" t="s">
        <v>740</v>
      </c>
      <c r="C108" t="s">
        <v>211</v>
      </c>
      <c r="D108" t="s">
        <v>1076</v>
      </c>
      <c r="F108" s="2">
        <v>30401</v>
      </c>
      <c r="G108" s="2">
        <v>2680387</v>
      </c>
      <c r="H108" s="2">
        <v>248285.25</v>
      </c>
      <c r="I108" s="2">
        <f t="shared" si="1"/>
        <v>2432101.75</v>
      </c>
      <c r="J108">
        <v>195288</v>
      </c>
      <c r="K108">
        <v>0</v>
      </c>
      <c r="L108">
        <v>0</v>
      </c>
      <c r="M108">
        <v>0</v>
      </c>
      <c r="N108">
        <v>0</v>
      </c>
      <c r="O108">
        <v>19050</v>
      </c>
      <c r="P108">
        <v>8251</v>
      </c>
      <c r="Q108">
        <v>0</v>
      </c>
      <c r="R108">
        <v>23645</v>
      </c>
      <c r="S108">
        <v>0</v>
      </c>
      <c r="T108">
        <v>0</v>
      </c>
      <c r="U108">
        <v>0</v>
      </c>
      <c r="V108">
        <v>0</v>
      </c>
      <c r="W108">
        <v>26660</v>
      </c>
      <c r="X108">
        <v>0</v>
      </c>
      <c r="Y108">
        <v>6615</v>
      </c>
      <c r="Z108">
        <v>0</v>
      </c>
      <c r="AA108">
        <v>209631.75</v>
      </c>
      <c r="AB108">
        <v>69877.25</v>
      </c>
      <c r="AC108">
        <v>6515</v>
      </c>
      <c r="AD108">
        <v>32166</v>
      </c>
      <c r="AE108">
        <v>0</v>
      </c>
      <c r="AF108">
        <v>61830</v>
      </c>
      <c r="AG108">
        <v>0</v>
      </c>
      <c r="AH108">
        <v>77897</v>
      </c>
      <c r="AI108">
        <v>0</v>
      </c>
      <c r="AJ108">
        <v>0</v>
      </c>
      <c r="AK108">
        <v>0</v>
      </c>
      <c r="AL108">
        <v>0</v>
      </c>
      <c r="AM108">
        <v>0</v>
      </c>
      <c r="AN108">
        <v>0</v>
      </c>
    </row>
    <row r="109" spans="1:40" x14ac:dyDescent="0.4">
      <c r="A109" t="s">
        <v>741</v>
      </c>
      <c r="B109" t="s">
        <v>742</v>
      </c>
      <c r="C109" t="s">
        <v>1077</v>
      </c>
      <c r="D109" t="s">
        <v>1075</v>
      </c>
      <c r="F109" s="2">
        <v>1064</v>
      </c>
      <c r="G109" s="2">
        <v>93810</v>
      </c>
      <c r="H109" s="2">
        <v>42100</v>
      </c>
      <c r="I109" s="2">
        <f t="shared" si="1"/>
        <v>51710</v>
      </c>
      <c r="J109">
        <v>0</v>
      </c>
      <c r="K109">
        <v>0</v>
      </c>
      <c r="L109">
        <v>2000</v>
      </c>
      <c r="M109">
        <v>18000</v>
      </c>
      <c r="N109">
        <v>0</v>
      </c>
      <c r="O109">
        <v>20000</v>
      </c>
      <c r="P109">
        <v>10000</v>
      </c>
      <c r="Q109">
        <v>0</v>
      </c>
      <c r="R109">
        <v>36400</v>
      </c>
      <c r="S109">
        <v>0</v>
      </c>
      <c r="T109">
        <v>0</v>
      </c>
      <c r="U109">
        <v>0</v>
      </c>
      <c r="V109">
        <v>1000</v>
      </c>
      <c r="W109">
        <v>3500</v>
      </c>
      <c r="X109">
        <v>3000</v>
      </c>
      <c r="Y109">
        <v>10000</v>
      </c>
      <c r="Z109">
        <v>2500</v>
      </c>
      <c r="AA109">
        <v>79800</v>
      </c>
      <c r="AB109">
        <v>26600</v>
      </c>
      <c r="AC109">
        <v>2500</v>
      </c>
      <c r="AD109">
        <v>0</v>
      </c>
      <c r="AE109">
        <v>0</v>
      </c>
      <c r="AF109">
        <v>5000</v>
      </c>
      <c r="AG109">
        <v>5000</v>
      </c>
      <c r="AH109">
        <v>0</v>
      </c>
      <c r="AI109">
        <v>0</v>
      </c>
      <c r="AJ109">
        <v>0</v>
      </c>
      <c r="AK109">
        <v>2500</v>
      </c>
      <c r="AL109">
        <v>0</v>
      </c>
      <c r="AM109">
        <v>500</v>
      </c>
      <c r="AN109">
        <v>0</v>
      </c>
    </row>
    <row r="110" spans="1:40" x14ac:dyDescent="0.4">
      <c r="A110" t="s">
        <v>743</v>
      </c>
      <c r="B110" t="s">
        <v>744</v>
      </c>
      <c r="C110" t="s">
        <v>1079</v>
      </c>
      <c r="D110" t="s">
        <v>1073</v>
      </c>
      <c r="F110" s="2">
        <v>75</v>
      </c>
      <c r="G110" s="2">
        <v>6613</v>
      </c>
      <c r="H110" s="2">
        <v>567</v>
      </c>
      <c r="I110" s="2">
        <f t="shared" si="1"/>
        <v>6046</v>
      </c>
      <c r="J110">
        <v>0</v>
      </c>
      <c r="K110">
        <v>0</v>
      </c>
      <c r="L110">
        <v>0</v>
      </c>
      <c r="M110">
        <v>56</v>
      </c>
      <c r="N110">
        <v>0</v>
      </c>
      <c r="O110">
        <v>0</v>
      </c>
      <c r="P110">
        <v>147</v>
      </c>
      <c r="Q110">
        <v>0</v>
      </c>
      <c r="R110">
        <v>0</v>
      </c>
      <c r="S110">
        <v>0</v>
      </c>
      <c r="T110">
        <v>0</v>
      </c>
      <c r="U110">
        <v>0</v>
      </c>
      <c r="V110">
        <v>0</v>
      </c>
      <c r="W110">
        <v>1873</v>
      </c>
      <c r="X110">
        <v>0</v>
      </c>
      <c r="Y110">
        <v>0</v>
      </c>
      <c r="Z110">
        <v>0</v>
      </c>
      <c r="AA110">
        <v>1557</v>
      </c>
      <c r="AB110">
        <v>519</v>
      </c>
      <c r="AC110">
        <v>48</v>
      </c>
      <c r="AD110">
        <v>0</v>
      </c>
      <c r="AE110">
        <v>0</v>
      </c>
      <c r="AF110">
        <v>0</v>
      </c>
      <c r="AG110">
        <v>0</v>
      </c>
      <c r="AH110">
        <v>0</v>
      </c>
      <c r="AI110">
        <v>0</v>
      </c>
      <c r="AJ110">
        <v>0</v>
      </c>
      <c r="AK110">
        <v>0</v>
      </c>
      <c r="AL110">
        <v>0</v>
      </c>
      <c r="AM110">
        <v>0</v>
      </c>
      <c r="AN110">
        <v>0</v>
      </c>
    </row>
    <row r="111" spans="1:40" x14ac:dyDescent="0.4">
      <c r="A111" t="s">
        <v>745</v>
      </c>
      <c r="B111" t="s">
        <v>746</v>
      </c>
      <c r="C111" t="s">
        <v>582</v>
      </c>
      <c r="D111" t="s">
        <v>1078</v>
      </c>
      <c r="F111" s="2">
        <v>18885</v>
      </c>
      <c r="G111" s="2">
        <v>1665047</v>
      </c>
      <c r="H111" s="2">
        <v>764500</v>
      </c>
      <c r="I111" s="2">
        <f t="shared" si="1"/>
        <v>900547</v>
      </c>
      <c r="J111">
        <v>20000</v>
      </c>
      <c r="K111">
        <v>10000</v>
      </c>
      <c r="L111">
        <v>55000</v>
      </c>
      <c r="M111">
        <v>70000</v>
      </c>
      <c r="N111">
        <v>180000</v>
      </c>
      <c r="O111">
        <v>130000</v>
      </c>
      <c r="P111">
        <v>385000</v>
      </c>
      <c r="Q111">
        <v>0</v>
      </c>
      <c r="R111">
        <v>241000</v>
      </c>
      <c r="S111">
        <v>0</v>
      </c>
      <c r="T111">
        <v>0</v>
      </c>
      <c r="U111">
        <v>1000</v>
      </c>
      <c r="V111">
        <v>0</v>
      </c>
      <c r="W111">
        <v>15000</v>
      </c>
      <c r="X111">
        <v>5000</v>
      </c>
      <c r="Y111">
        <v>0</v>
      </c>
      <c r="Z111">
        <v>2000</v>
      </c>
      <c r="AA111">
        <v>835500</v>
      </c>
      <c r="AB111">
        <v>278500</v>
      </c>
      <c r="AC111">
        <v>25000</v>
      </c>
      <c r="AD111">
        <v>0</v>
      </c>
      <c r="AE111">
        <v>0</v>
      </c>
      <c r="AF111">
        <v>185000</v>
      </c>
      <c r="AG111">
        <v>96000</v>
      </c>
      <c r="AH111">
        <v>30000</v>
      </c>
      <c r="AI111">
        <v>0</v>
      </c>
      <c r="AJ111">
        <v>50000</v>
      </c>
      <c r="AK111">
        <v>0</v>
      </c>
      <c r="AL111">
        <v>100000</v>
      </c>
      <c r="AM111">
        <v>0</v>
      </c>
      <c r="AN111">
        <v>0</v>
      </c>
    </row>
    <row r="112" spans="1:40" x14ac:dyDescent="0.4">
      <c r="A112" t="s">
        <v>747</v>
      </c>
      <c r="B112" t="s">
        <v>748</v>
      </c>
      <c r="C112" t="s">
        <v>1077</v>
      </c>
      <c r="D112" t="s">
        <v>1075</v>
      </c>
      <c r="F112" s="2">
        <v>6347</v>
      </c>
      <c r="G112" s="2">
        <v>559600</v>
      </c>
      <c r="H112" s="2">
        <v>26170.75</v>
      </c>
      <c r="I112" s="2">
        <f t="shared" si="1"/>
        <v>533429.25</v>
      </c>
      <c r="J112">
        <v>44499</v>
      </c>
      <c r="K112">
        <v>0</v>
      </c>
      <c r="L112">
        <v>1796</v>
      </c>
      <c r="M112">
        <v>0</v>
      </c>
      <c r="N112">
        <v>0</v>
      </c>
      <c r="O112">
        <v>20762</v>
      </c>
      <c r="P112">
        <v>2894</v>
      </c>
      <c r="Q112">
        <v>0</v>
      </c>
      <c r="R112">
        <v>0</v>
      </c>
      <c r="S112">
        <v>0</v>
      </c>
      <c r="T112">
        <v>0</v>
      </c>
      <c r="U112">
        <v>0</v>
      </c>
      <c r="V112">
        <v>0</v>
      </c>
      <c r="W112">
        <v>0</v>
      </c>
      <c r="X112">
        <v>0</v>
      </c>
      <c r="Y112">
        <v>0</v>
      </c>
      <c r="Z112">
        <v>0</v>
      </c>
      <c r="AA112">
        <v>52463.25</v>
      </c>
      <c r="AB112">
        <v>17487.75</v>
      </c>
      <c r="AC112">
        <v>0</v>
      </c>
      <c r="AD112">
        <v>0</v>
      </c>
      <c r="AE112">
        <v>0</v>
      </c>
      <c r="AF112">
        <v>7884</v>
      </c>
      <c r="AG112">
        <v>0</v>
      </c>
      <c r="AH112">
        <v>0</v>
      </c>
      <c r="AI112">
        <v>0</v>
      </c>
      <c r="AJ112">
        <v>799</v>
      </c>
      <c r="AK112">
        <v>0</v>
      </c>
      <c r="AL112">
        <v>0</v>
      </c>
      <c r="AM112">
        <v>0</v>
      </c>
      <c r="AN112">
        <v>0</v>
      </c>
    </row>
    <row r="113" spans="1:40" x14ac:dyDescent="0.4">
      <c r="A113" t="s">
        <v>749</v>
      </c>
      <c r="B113" t="s">
        <v>750</v>
      </c>
      <c r="C113" t="s">
        <v>277</v>
      </c>
      <c r="D113" t="s">
        <v>1075</v>
      </c>
      <c r="F113" s="2">
        <v>1624</v>
      </c>
      <c r="G113" s="2">
        <v>143184</v>
      </c>
      <c r="H113" s="2">
        <v>26475</v>
      </c>
      <c r="I113" s="2">
        <f t="shared" si="1"/>
        <v>116709</v>
      </c>
      <c r="J113">
        <v>3000</v>
      </c>
      <c r="K113">
        <v>0</v>
      </c>
      <c r="L113">
        <v>12000</v>
      </c>
      <c r="M113">
        <v>10000</v>
      </c>
      <c r="N113">
        <v>2000</v>
      </c>
      <c r="O113">
        <v>2000</v>
      </c>
      <c r="P113">
        <v>5000</v>
      </c>
      <c r="Q113">
        <v>0</v>
      </c>
      <c r="R113">
        <v>15000</v>
      </c>
      <c r="S113">
        <v>0</v>
      </c>
      <c r="T113">
        <v>0</v>
      </c>
      <c r="U113">
        <v>0</v>
      </c>
      <c r="V113">
        <v>0</v>
      </c>
      <c r="W113">
        <v>0</v>
      </c>
      <c r="X113">
        <v>0</v>
      </c>
      <c r="Y113">
        <v>0</v>
      </c>
      <c r="Z113">
        <v>500</v>
      </c>
      <c r="AA113">
        <v>37125</v>
      </c>
      <c r="AB113">
        <v>12375</v>
      </c>
      <c r="AC113">
        <v>8600</v>
      </c>
      <c r="AD113">
        <v>4000</v>
      </c>
      <c r="AE113">
        <v>1000</v>
      </c>
      <c r="AF113">
        <v>0</v>
      </c>
      <c r="AG113">
        <v>0</v>
      </c>
      <c r="AH113">
        <v>0</v>
      </c>
      <c r="AI113">
        <v>0</v>
      </c>
      <c r="AJ113">
        <v>0</v>
      </c>
      <c r="AK113">
        <v>500</v>
      </c>
      <c r="AL113">
        <v>0</v>
      </c>
      <c r="AM113">
        <v>0</v>
      </c>
      <c r="AN113">
        <v>0</v>
      </c>
    </row>
    <row r="114" spans="1:40" x14ac:dyDescent="0.4">
      <c r="A114" t="s">
        <v>239</v>
      </c>
      <c r="B114" t="s">
        <v>238</v>
      </c>
      <c r="C114" t="s">
        <v>1074</v>
      </c>
      <c r="D114" t="s">
        <v>1075</v>
      </c>
      <c r="F114" s="2">
        <v>6852</v>
      </c>
      <c r="G114" s="2">
        <v>604125</v>
      </c>
      <c r="H114" s="2">
        <v>25226.25</v>
      </c>
      <c r="I114" s="2">
        <f t="shared" si="1"/>
        <v>578898.75</v>
      </c>
      <c r="J114">
        <v>655</v>
      </c>
      <c r="K114">
        <v>0</v>
      </c>
      <c r="L114">
        <v>0</v>
      </c>
      <c r="M114">
        <v>0</v>
      </c>
      <c r="N114">
        <v>0</v>
      </c>
      <c r="O114">
        <v>4953</v>
      </c>
      <c r="P114">
        <v>15802</v>
      </c>
      <c r="Q114">
        <v>0</v>
      </c>
      <c r="R114">
        <v>0</v>
      </c>
      <c r="S114">
        <v>0</v>
      </c>
      <c r="T114">
        <v>0</v>
      </c>
      <c r="U114">
        <v>0</v>
      </c>
      <c r="V114">
        <v>0</v>
      </c>
      <c r="W114">
        <v>2555</v>
      </c>
      <c r="X114">
        <v>0</v>
      </c>
      <c r="Y114">
        <v>0</v>
      </c>
      <c r="Z114">
        <v>0</v>
      </c>
      <c r="AA114">
        <v>17973.75</v>
      </c>
      <c r="AB114">
        <v>5991.25</v>
      </c>
      <c r="AC114">
        <v>16600</v>
      </c>
      <c r="AD114">
        <v>0</v>
      </c>
      <c r="AE114">
        <v>0</v>
      </c>
      <c r="AF114">
        <v>0</v>
      </c>
      <c r="AG114">
        <v>0</v>
      </c>
      <c r="AH114">
        <v>0</v>
      </c>
      <c r="AI114">
        <v>0</v>
      </c>
      <c r="AJ114">
        <v>0</v>
      </c>
      <c r="AK114">
        <v>0</v>
      </c>
      <c r="AL114">
        <v>0</v>
      </c>
      <c r="AM114">
        <v>0</v>
      </c>
      <c r="AN114">
        <v>2635</v>
      </c>
    </row>
    <row r="115" spans="1:40" x14ac:dyDescent="0.4">
      <c r="A115" t="s">
        <v>751</v>
      </c>
      <c r="B115" t="s">
        <v>752</v>
      </c>
      <c r="C115" t="s">
        <v>734</v>
      </c>
      <c r="D115" t="s">
        <v>1078</v>
      </c>
      <c r="F115" s="2">
        <v>17460</v>
      </c>
      <c r="G115" s="2">
        <v>1539408</v>
      </c>
      <c r="H115" s="2">
        <v>8102</v>
      </c>
      <c r="I115" s="2">
        <f t="shared" si="1"/>
        <v>1531306</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6756</v>
      </c>
      <c r="AD115">
        <v>0</v>
      </c>
      <c r="AE115">
        <v>0</v>
      </c>
      <c r="AF115">
        <v>1346</v>
      </c>
      <c r="AG115">
        <v>0</v>
      </c>
      <c r="AH115">
        <v>0</v>
      </c>
      <c r="AI115">
        <v>0</v>
      </c>
      <c r="AJ115">
        <v>0</v>
      </c>
      <c r="AK115">
        <v>0</v>
      </c>
      <c r="AL115">
        <v>0</v>
      </c>
      <c r="AM115">
        <v>0</v>
      </c>
      <c r="AN115">
        <v>0</v>
      </c>
    </row>
    <row r="116" spans="1:40" x14ac:dyDescent="0.4">
      <c r="A116" t="s">
        <v>241</v>
      </c>
      <c r="B116" t="s">
        <v>240</v>
      </c>
      <c r="C116" t="s">
        <v>1070</v>
      </c>
      <c r="D116" t="s">
        <v>1071</v>
      </c>
      <c r="F116" s="2">
        <v>11386</v>
      </c>
      <c r="G116" s="2">
        <v>1003878</v>
      </c>
      <c r="H116" s="2">
        <v>163946.5</v>
      </c>
      <c r="I116" s="2">
        <f t="shared" si="1"/>
        <v>839931.5</v>
      </c>
      <c r="J116">
        <v>102067</v>
      </c>
      <c r="K116">
        <v>0</v>
      </c>
      <c r="L116">
        <v>380</v>
      </c>
      <c r="M116">
        <v>0</v>
      </c>
      <c r="N116">
        <v>0</v>
      </c>
      <c r="O116">
        <v>15586</v>
      </c>
      <c r="P116">
        <v>6022</v>
      </c>
      <c r="Q116">
        <v>0</v>
      </c>
      <c r="R116">
        <v>0</v>
      </c>
      <c r="S116">
        <v>0</v>
      </c>
      <c r="T116">
        <v>0</v>
      </c>
      <c r="U116">
        <v>0</v>
      </c>
      <c r="V116">
        <v>0</v>
      </c>
      <c r="W116">
        <v>2870</v>
      </c>
      <c r="X116">
        <v>200</v>
      </c>
      <c r="Y116">
        <v>0</v>
      </c>
      <c r="Z116">
        <v>3905</v>
      </c>
      <c r="AA116">
        <v>98272.5</v>
      </c>
      <c r="AB116">
        <v>32757.5</v>
      </c>
      <c r="AC116">
        <v>32701</v>
      </c>
      <c r="AD116">
        <v>8060</v>
      </c>
      <c r="AE116">
        <v>0</v>
      </c>
      <c r="AF116">
        <v>0</v>
      </c>
      <c r="AG116">
        <v>0</v>
      </c>
      <c r="AH116">
        <v>0</v>
      </c>
      <c r="AI116">
        <v>0</v>
      </c>
      <c r="AJ116">
        <v>0</v>
      </c>
      <c r="AK116">
        <v>0</v>
      </c>
      <c r="AL116">
        <v>0</v>
      </c>
      <c r="AM116">
        <v>0</v>
      </c>
      <c r="AN116">
        <v>90428</v>
      </c>
    </row>
    <row r="117" spans="1:40" x14ac:dyDescent="0.4">
      <c r="A117" t="s">
        <v>271</v>
      </c>
      <c r="B117" t="s">
        <v>270</v>
      </c>
      <c r="C117" t="s">
        <v>211</v>
      </c>
      <c r="D117" t="s">
        <v>1076</v>
      </c>
      <c r="F117" s="2">
        <v>6850</v>
      </c>
      <c r="G117" s="2">
        <v>603949</v>
      </c>
      <c r="H117" s="2">
        <v>75416.5</v>
      </c>
      <c r="I117" s="2">
        <f t="shared" si="1"/>
        <v>528532.5</v>
      </c>
      <c r="J117">
        <v>0</v>
      </c>
      <c r="K117">
        <v>0</v>
      </c>
      <c r="L117">
        <v>0</v>
      </c>
      <c r="M117">
        <v>1280</v>
      </c>
      <c r="N117">
        <v>0</v>
      </c>
      <c r="O117">
        <v>10803</v>
      </c>
      <c r="P117">
        <v>3183</v>
      </c>
      <c r="Q117">
        <v>0</v>
      </c>
      <c r="R117">
        <v>0</v>
      </c>
      <c r="S117">
        <v>0</v>
      </c>
      <c r="T117">
        <v>0</v>
      </c>
      <c r="U117">
        <v>0</v>
      </c>
      <c r="V117">
        <v>0</v>
      </c>
      <c r="W117">
        <v>0</v>
      </c>
      <c r="X117">
        <v>0</v>
      </c>
      <c r="Y117">
        <v>0</v>
      </c>
      <c r="Z117">
        <v>0</v>
      </c>
      <c r="AA117">
        <v>11449.5</v>
      </c>
      <c r="AB117">
        <v>3816.5</v>
      </c>
      <c r="AC117">
        <v>7700</v>
      </c>
      <c r="AD117">
        <v>0</v>
      </c>
      <c r="AE117">
        <v>0</v>
      </c>
      <c r="AF117">
        <v>0</v>
      </c>
      <c r="AG117">
        <v>0</v>
      </c>
      <c r="AH117">
        <v>0</v>
      </c>
      <c r="AI117">
        <v>0</v>
      </c>
      <c r="AJ117">
        <v>0</v>
      </c>
      <c r="AK117">
        <v>0</v>
      </c>
      <c r="AL117">
        <v>0</v>
      </c>
      <c r="AM117">
        <v>0</v>
      </c>
      <c r="AN117">
        <v>63900</v>
      </c>
    </row>
    <row r="118" spans="1:40" x14ac:dyDescent="0.4">
      <c r="A118" t="s">
        <v>753</v>
      </c>
      <c r="B118" t="s">
        <v>754</v>
      </c>
      <c r="C118" t="s">
        <v>1077</v>
      </c>
      <c r="D118" t="s">
        <v>1078</v>
      </c>
      <c r="F118" s="2">
        <v>5346</v>
      </c>
      <c r="G118" s="2">
        <v>471345</v>
      </c>
      <c r="H118" s="2">
        <v>0</v>
      </c>
      <c r="I118" s="2">
        <f t="shared" si="1"/>
        <v>471345</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row>
    <row r="119" spans="1:40" x14ac:dyDescent="0.4">
      <c r="A119" t="s">
        <v>755</v>
      </c>
      <c r="B119" t="s">
        <v>756</v>
      </c>
      <c r="C119" t="s">
        <v>912</v>
      </c>
      <c r="D119" t="s">
        <v>1073</v>
      </c>
      <c r="F119" s="2">
        <v>7890</v>
      </c>
      <c r="G119" s="2">
        <v>0</v>
      </c>
      <c r="H119" s="2">
        <v>0</v>
      </c>
      <c r="I119" s="2">
        <f t="shared" si="1"/>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row>
    <row r="120" spans="1:40" x14ac:dyDescent="0.4">
      <c r="A120" t="s">
        <v>275</v>
      </c>
      <c r="B120" t="s">
        <v>274</v>
      </c>
      <c r="C120" t="s">
        <v>211</v>
      </c>
      <c r="D120" t="s">
        <v>1076</v>
      </c>
      <c r="F120" s="2">
        <v>8098</v>
      </c>
      <c r="G120" s="2">
        <v>713982</v>
      </c>
      <c r="H120" s="2">
        <v>44561.5</v>
      </c>
      <c r="I120" s="2">
        <f t="shared" si="1"/>
        <v>669420.5</v>
      </c>
      <c r="J120">
        <v>0</v>
      </c>
      <c r="K120">
        <v>0</v>
      </c>
      <c r="L120">
        <v>1752</v>
      </c>
      <c r="M120">
        <v>0</v>
      </c>
      <c r="N120">
        <v>865</v>
      </c>
      <c r="O120">
        <v>1695</v>
      </c>
      <c r="P120">
        <v>23851</v>
      </c>
      <c r="Q120">
        <v>0</v>
      </c>
      <c r="R120">
        <v>7014</v>
      </c>
      <c r="S120">
        <v>0</v>
      </c>
      <c r="T120">
        <v>0</v>
      </c>
      <c r="U120">
        <v>0</v>
      </c>
      <c r="V120">
        <v>0</v>
      </c>
      <c r="W120">
        <v>4705</v>
      </c>
      <c r="X120">
        <v>0</v>
      </c>
      <c r="Y120">
        <v>14400</v>
      </c>
      <c r="Z120">
        <v>0</v>
      </c>
      <c r="AA120">
        <v>40711.5</v>
      </c>
      <c r="AB120">
        <v>13570.5</v>
      </c>
      <c r="AC120">
        <v>1183</v>
      </c>
      <c r="AD120">
        <v>0</v>
      </c>
      <c r="AE120">
        <v>0</v>
      </c>
      <c r="AF120">
        <v>0</v>
      </c>
      <c r="AG120">
        <v>0</v>
      </c>
      <c r="AH120">
        <v>0</v>
      </c>
      <c r="AI120">
        <v>0</v>
      </c>
      <c r="AJ120">
        <v>300</v>
      </c>
      <c r="AK120">
        <v>0</v>
      </c>
      <c r="AL120">
        <v>0</v>
      </c>
      <c r="AM120">
        <v>0</v>
      </c>
      <c r="AN120">
        <v>29508</v>
      </c>
    </row>
    <row r="121" spans="1:40" x14ac:dyDescent="0.4">
      <c r="A121" t="s">
        <v>278</v>
      </c>
      <c r="B121" t="s">
        <v>277</v>
      </c>
      <c r="C121" t="s">
        <v>277</v>
      </c>
      <c r="D121" t="s">
        <v>1075</v>
      </c>
      <c r="F121" s="2">
        <v>5220</v>
      </c>
      <c r="G121" s="2">
        <v>460235</v>
      </c>
      <c r="H121" s="2">
        <v>51919.75</v>
      </c>
      <c r="I121" s="2">
        <f t="shared" si="1"/>
        <v>408315.25</v>
      </c>
      <c r="J121">
        <v>22551</v>
      </c>
      <c r="K121">
        <v>0</v>
      </c>
      <c r="L121">
        <v>0</v>
      </c>
      <c r="M121">
        <v>0</v>
      </c>
      <c r="N121">
        <v>0</v>
      </c>
      <c r="O121">
        <v>7283</v>
      </c>
      <c r="P121">
        <v>4125</v>
      </c>
      <c r="Q121">
        <v>0</v>
      </c>
      <c r="R121">
        <v>0</v>
      </c>
      <c r="S121">
        <v>0</v>
      </c>
      <c r="T121">
        <v>0</v>
      </c>
      <c r="U121">
        <v>0</v>
      </c>
      <c r="V121">
        <v>0</v>
      </c>
      <c r="W121">
        <v>0</v>
      </c>
      <c r="X121">
        <v>0</v>
      </c>
      <c r="Y121">
        <v>0</v>
      </c>
      <c r="Z121">
        <v>0</v>
      </c>
      <c r="AA121">
        <v>25469.25</v>
      </c>
      <c r="AB121">
        <v>8489.75</v>
      </c>
      <c r="AC121">
        <v>17461</v>
      </c>
      <c r="AD121">
        <v>500</v>
      </c>
      <c r="AE121">
        <v>0</v>
      </c>
      <c r="AF121">
        <v>0</v>
      </c>
      <c r="AG121">
        <v>0</v>
      </c>
      <c r="AH121">
        <v>0</v>
      </c>
      <c r="AI121">
        <v>0</v>
      </c>
      <c r="AJ121">
        <v>0</v>
      </c>
      <c r="AK121">
        <v>0</v>
      </c>
      <c r="AL121">
        <v>0</v>
      </c>
      <c r="AM121">
        <v>0</v>
      </c>
      <c r="AN121">
        <v>25469</v>
      </c>
    </row>
    <row r="122" spans="1:40" x14ac:dyDescent="0.4">
      <c r="A122" t="s">
        <v>757</v>
      </c>
      <c r="B122" t="s">
        <v>758</v>
      </c>
      <c r="C122" t="s">
        <v>1074</v>
      </c>
      <c r="D122" t="s">
        <v>1075</v>
      </c>
      <c r="F122" s="2">
        <v>701</v>
      </c>
      <c r="G122" s="2">
        <v>61806</v>
      </c>
      <c r="H122" s="2">
        <v>61806</v>
      </c>
      <c r="I122" s="2">
        <f t="shared" si="1"/>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61806</v>
      </c>
      <c r="AD122">
        <v>0</v>
      </c>
      <c r="AE122">
        <v>0</v>
      </c>
      <c r="AF122">
        <v>0</v>
      </c>
      <c r="AG122">
        <v>0</v>
      </c>
      <c r="AH122">
        <v>0</v>
      </c>
      <c r="AI122">
        <v>0</v>
      </c>
      <c r="AJ122">
        <v>0</v>
      </c>
      <c r="AK122">
        <v>0</v>
      </c>
      <c r="AL122">
        <v>0</v>
      </c>
      <c r="AM122">
        <v>0</v>
      </c>
      <c r="AN122">
        <v>0</v>
      </c>
    </row>
    <row r="123" spans="1:40" x14ac:dyDescent="0.4">
      <c r="A123" t="s">
        <v>759</v>
      </c>
      <c r="B123" t="s">
        <v>760</v>
      </c>
      <c r="C123" t="s">
        <v>912</v>
      </c>
      <c r="D123" t="s">
        <v>1073</v>
      </c>
      <c r="F123" s="2">
        <v>14517</v>
      </c>
      <c r="G123" s="2">
        <v>0</v>
      </c>
      <c r="H123" s="2">
        <v>0</v>
      </c>
      <c r="I123" s="2">
        <f t="shared" si="1"/>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row>
    <row r="124" spans="1:40" x14ac:dyDescent="0.4">
      <c r="A124" t="s">
        <v>761</v>
      </c>
      <c r="B124" t="s">
        <v>762</v>
      </c>
      <c r="C124" t="s">
        <v>912</v>
      </c>
      <c r="D124" t="s">
        <v>1073</v>
      </c>
      <c r="F124" s="2">
        <v>10874</v>
      </c>
      <c r="G124" s="2">
        <v>0</v>
      </c>
      <c r="H124" s="2">
        <v>0</v>
      </c>
      <c r="I124" s="2">
        <f t="shared" si="1"/>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row>
    <row r="125" spans="1:40" x14ac:dyDescent="0.4">
      <c r="A125" t="s">
        <v>280</v>
      </c>
      <c r="B125" t="s">
        <v>279</v>
      </c>
      <c r="C125" t="s">
        <v>582</v>
      </c>
      <c r="D125" t="s">
        <v>1078</v>
      </c>
      <c r="F125" s="2">
        <v>3056</v>
      </c>
      <c r="G125" s="2">
        <v>269441</v>
      </c>
      <c r="H125" s="2">
        <v>29625</v>
      </c>
      <c r="I125" s="2">
        <f t="shared" si="1"/>
        <v>239816</v>
      </c>
      <c r="J125">
        <v>10000</v>
      </c>
      <c r="K125">
        <v>0</v>
      </c>
      <c r="L125">
        <v>0</v>
      </c>
      <c r="M125">
        <v>0</v>
      </c>
      <c r="N125">
        <v>0</v>
      </c>
      <c r="O125">
        <v>12000</v>
      </c>
      <c r="P125">
        <v>12000</v>
      </c>
      <c r="Q125">
        <v>0</v>
      </c>
      <c r="R125">
        <v>2000</v>
      </c>
      <c r="S125">
        <v>0</v>
      </c>
      <c r="T125">
        <v>0</v>
      </c>
      <c r="U125">
        <v>500</v>
      </c>
      <c r="V125">
        <v>0</v>
      </c>
      <c r="W125">
        <v>1000</v>
      </c>
      <c r="X125">
        <v>1000</v>
      </c>
      <c r="Y125">
        <v>0</v>
      </c>
      <c r="Z125">
        <v>0</v>
      </c>
      <c r="AA125">
        <v>28875</v>
      </c>
      <c r="AB125">
        <v>9625</v>
      </c>
      <c r="AC125">
        <v>10000</v>
      </c>
      <c r="AD125">
        <v>0</v>
      </c>
      <c r="AE125">
        <v>0</v>
      </c>
      <c r="AF125">
        <v>0</v>
      </c>
      <c r="AG125">
        <v>0</v>
      </c>
      <c r="AH125">
        <v>0</v>
      </c>
      <c r="AI125">
        <v>0</v>
      </c>
      <c r="AJ125">
        <v>0</v>
      </c>
      <c r="AK125">
        <v>0</v>
      </c>
      <c r="AL125">
        <v>0</v>
      </c>
      <c r="AM125">
        <v>0</v>
      </c>
      <c r="AN125">
        <v>10000</v>
      </c>
    </row>
    <row r="126" spans="1:40" x14ac:dyDescent="0.4">
      <c r="A126" t="s">
        <v>282</v>
      </c>
      <c r="B126" t="s">
        <v>281</v>
      </c>
      <c r="C126" t="s">
        <v>582</v>
      </c>
      <c r="D126" t="s">
        <v>1071</v>
      </c>
      <c r="F126" s="2">
        <v>6610</v>
      </c>
      <c r="G126" s="2">
        <v>582789</v>
      </c>
      <c r="H126" s="2">
        <v>17737</v>
      </c>
      <c r="I126" s="2">
        <f t="shared" si="1"/>
        <v>565052</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4447</v>
      </c>
      <c r="AD126">
        <v>0</v>
      </c>
      <c r="AE126">
        <v>0</v>
      </c>
      <c r="AF126">
        <v>0</v>
      </c>
      <c r="AG126">
        <v>0</v>
      </c>
      <c r="AH126">
        <v>0</v>
      </c>
      <c r="AI126">
        <v>0</v>
      </c>
      <c r="AJ126">
        <v>0</v>
      </c>
      <c r="AK126">
        <v>0</v>
      </c>
      <c r="AL126">
        <v>0</v>
      </c>
      <c r="AM126">
        <v>0</v>
      </c>
      <c r="AN126">
        <v>13290</v>
      </c>
    </row>
    <row r="127" spans="1:40" x14ac:dyDescent="0.4">
      <c r="A127" t="s">
        <v>763</v>
      </c>
      <c r="B127" t="s">
        <v>764</v>
      </c>
      <c r="C127" t="s">
        <v>129</v>
      </c>
      <c r="D127" t="s">
        <v>1073</v>
      </c>
      <c r="F127" s="2">
        <v>12133</v>
      </c>
      <c r="G127" s="2">
        <v>1069739</v>
      </c>
      <c r="H127" s="2">
        <v>0</v>
      </c>
      <c r="I127" s="2">
        <f t="shared" si="1"/>
        <v>1069739</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row>
    <row r="128" spans="1:40" x14ac:dyDescent="0.4">
      <c r="A128" t="s">
        <v>284</v>
      </c>
      <c r="B128" t="s">
        <v>283</v>
      </c>
      <c r="C128" t="s">
        <v>1077</v>
      </c>
      <c r="D128" t="s">
        <v>1078</v>
      </c>
      <c r="F128" s="2">
        <v>3284</v>
      </c>
      <c r="G128" s="2">
        <v>289543</v>
      </c>
      <c r="H128" s="2">
        <v>29645.5</v>
      </c>
      <c r="I128" s="2">
        <f t="shared" si="1"/>
        <v>259897.5</v>
      </c>
      <c r="J128">
        <v>0</v>
      </c>
      <c r="K128">
        <v>0</v>
      </c>
      <c r="L128">
        <v>2354</v>
      </c>
      <c r="M128">
        <v>5042</v>
      </c>
      <c r="N128">
        <v>1235</v>
      </c>
      <c r="O128">
        <v>902</v>
      </c>
      <c r="P128">
        <v>11293</v>
      </c>
      <c r="Q128">
        <v>0</v>
      </c>
      <c r="R128">
        <v>8820</v>
      </c>
      <c r="S128">
        <v>0</v>
      </c>
      <c r="T128">
        <v>0</v>
      </c>
      <c r="U128">
        <v>0</v>
      </c>
      <c r="V128">
        <v>0</v>
      </c>
      <c r="W128">
        <v>0</v>
      </c>
      <c r="X128">
        <v>0</v>
      </c>
      <c r="Y128">
        <v>0</v>
      </c>
      <c r="Z128">
        <v>0</v>
      </c>
      <c r="AA128">
        <v>22234.5</v>
      </c>
      <c r="AB128">
        <v>7411.5</v>
      </c>
      <c r="AC128">
        <v>0</v>
      </c>
      <c r="AD128">
        <v>0</v>
      </c>
      <c r="AE128">
        <v>0</v>
      </c>
      <c r="AF128">
        <v>0</v>
      </c>
      <c r="AG128">
        <v>0</v>
      </c>
      <c r="AH128">
        <v>0</v>
      </c>
      <c r="AI128">
        <v>0</v>
      </c>
      <c r="AJ128">
        <v>0</v>
      </c>
      <c r="AK128">
        <v>0</v>
      </c>
      <c r="AL128">
        <v>0</v>
      </c>
      <c r="AM128">
        <v>0</v>
      </c>
      <c r="AN128">
        <v>22234</v>
      </c>
    </row>
    <row r="129" spans="1:40" x14ac:dyDescent="0.4">
      <c r="A129" t="s">
        <v>765</v>
      </c>
      <c r="B129" t="s">
        <v>766</v>
      </c>
      <c r="C129" t="s">
        <v>211</v>
      </c>
      <c r="D129" t="s">
        <v>1071</v>
      </c>
      <c r="F129" s="2">
        <v>64041</v>
      </c>
      <c r="G129" s="2">
        <v>5646348</v>
      </c>
      <c r="H129" s="2">
        <v>1945504.75</v>
      </c>
      <c r="I129" s="2">
        <f t="shared" si="1"/>
        <v>3700843.25</v>
      </c>
      <c r="J129">
        <v>280131</v>
      </c>
      <c r="K129">
        <v>2468</v>
      </c>
      <c r="L129">
        <v>0</v>
      </c>
      <c r="M129">
        <v>14000</v>
      </c>
      <c r="N129">
        <v>30049</v>
      </c>
      <c r="O129">
        <v>296162</v>
      </c>
      <c r="P129">
        <v>669569</v>
      </c>
      <c r="Q129">
        <v>0</v>
      </c>
      <c r="R129">
        <v>100000</v>
      </c>
      <c r="S129">
        <v>0</v>
      </c>
      <c r="T129">
        <v>113532</v>
      </c>
      <c r="U129">
        <v>250</v>
      </c>
      <c r="V129">
        <v>0</v>
      </c>
      <c r="W129">
        <v>253914</v>
      </c>
      <c r="X129">
        <v>909</v>
      </c>
      <c r="Y129">
        <v>0</v>
      </c>
      <c r="Z129">
        <v>32243</v>
      </c>
      <c r="AA129">
        <v>1344920.25</v>
      </c>
      <c r="AB129">
        <v>448306.75</v>
      </c>
      <c r="AC129">
        <v>66219</v>
      </c>
      <c r="AD129">
        <v>36798</v>
      </c>
      <c r="AE129">
        <v>21000</v>
      </c>
      <c r="AF129">
        <v>905199</v>
      </c>
      <c r="AG129">
        <v>0</v>
      </c>
      <c r="AH129">
        <v>172600</v>
      </c>
      <c r="AI129">
        <v>0</v>
      </c>
      <c r="AJ129">
        <v>82130</v>
      </c>
      <c r="AK129">
        <v>13252</v>
      </c>
      <c r="AL129">
        <v>200000</v>
      </c>
      <c r="AM129">
        <v>0</v>
      </c>
      <c r="AN129">
        <v>0</v>
      </c>
    </row>
    <row r="130" spans="1:40" x14ac:dyDescent="0.4">
      <c r="A130" t="s">
        <v>767</v>
      </c>
      <c r="B130" t="s">
        <v>768</v>
      </c>
      <c r="C130" t="s">
        <v>734</v>
      </c>
      <c r="D130" t="s">
        <v>1075</v>
      </c>
      <c r="F130" s="2">
        <v>336</v>
      </c>
      <c r="G130" s="2">
        <v>29624</v>
      </c>
      <c r="H130" s="2">
        <v>0</v>
      </c>
      <c r="I130" s="2">
        <f t="shared" si="1"/>
        <v>29624</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row>
    <row r="131" spans="1:40" x14ac:dyDescent="0.4">
      <c r="A131" t="s">
        <v>769</v>
      </c>
      <c r="B131" t="s">
        <v>770</v>
      </c>
      <c r="C131" t="s">
        <v>734</v>
      </c>
      <c r="D131" t="s">
        <v>1075</v>
      </c>
      <c r="F131" s="2">
        <v>702</v>
      </c>
      <c r="G131" s="2">
        <v>61894</v>
      </c>
      <c r="H131" s="2">
        <v>7191.5</v>
      </c>
      <c r="I131" s="2">
        <f t="shared" ref="I131:I194" si="2">IF((G131-H131)&lt;0,0,G131-H131)</f>
        <v>54702.5</v>
      </c>
      <c r="J131">
        <v>4388</v>
      </c>
      <c r="K131">
        <v>0</v>
      </c>
      <c r="L131">
        <v>0</v>
      </c>
      <c r="M131">
        <v>1238</v>
      </c>
      <c r="N131">
        <v>0</v>
      </c>
      <c r="O131">
        <v>629</v>
      </c>
      <c r="P131">
        <v>700</v>
      </c>
      <c r="Q131">
        <v>0</v>
      </c>
      <c r="R131">
        <v>4119</v>
      </c>
      <c r="S131">
        <v>0</v>
      </c>
      <c r="T131">
        <v>0</v>
      </c>
      <c r="U131">
        <v>0</v>
      </c>
      <c r="V131">
        <v>0</v>
      </c>
      <c r="W131">
        <v>945</v>
      </c>
      <c r="X131">
        <v>2000</v>
      </c>
      <c r="Y131">
        <v>0</v>
      </c>
      <c r="Z131">
        <v>311</v>
      </c>
      <c r="AA131">
        <v>10747.5</v>
      </c>
      <c r="AB131">
        <v>3582.5</v>
      </c>
      <c r="AC131">
        <v>1301</v>
      </c>
      <c r="AD131">
        <v>0</v>
      </c>
      <c r="AE131">
        <v>0</v>
      </c>
      <c r="AF131">
        <v>2000</v>
      </c>
      <c r="AG131">
        <v>0</v>
      </c>
      <c r="AH131">
        <v>0</v>
      </c>
      <c r="AI131">
        <v>0</v>
      </c>
      <c r="AJ131">
        <v>0</v>
      </c>
      <c r="AK131">
        <v>250</v>
      </c>
      <c r="AL131">
        <v>0</v>
      </c>
      <c r="AM131">
        <v>58</v>
      </c>
      <c r="AN131">
        <v>0</v>
      </c>
    </row>
    <row r="132" spans="1:40" x14ac:dyDescent="0.4">
      <c r="A132" t="s">
        <v>771</v>
      </c>
      <c r="B132" t="s">
        <v>772</v>
      </c>
      <c r="C132" t="s">
        <v>912</v>
      </c>
      <c r="D132" t="s">
        <v>1069</v>
      </c>
      <c r="F132" s="2">
        <v>23923</v>
      </c>
      <c r="G132" s="2">
        <v>0</v>
      </c>
      <c r="H132" s="2">
        <v>0</v>
      </c>
      <c r="I132" s="2">
        <f t="shared" si="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row>
    <row r="133" spans="1:40" x14ac:dyDescent="0.4">
      <c r="A133" t="s">
        <v>773</v>
      </c>
      <c r="B133" t="s">
        <v>774</v>
      </c>
      <c r="C133" t="s">
        <v>1074</v>
      </c>
      <c r="D133" t="s">
        <v>1075</v>
      </c>
      <c r="F133" s="2">
        <v>1922</v>
      </c>
      <c r="G133" s="2">
        <v>169458</v>
      </c>
      <c r="H133" s="2">
        <v>9475</v>
      </c>
      <c r="I133" s="2">
        <f t="shared" si="2"/>
        <v>159983</v>
      </c>
      <c r="J133">
        <v>5000</v>
      </c>
      <c r="K133">
        <v>0</v>
      </c>
      <c r="L133">
        <v>0</v>
      </c>
      <c r="M133">
        <v>800</v>
      </c>
      <c r="N133">
        <v>0</v>
      </c>
      <c r="O133">
        <v>4000</v>
      </c>
      <c r="P133">
        <v>7500</v>
      </c>
      <c r="Q133">
        <v>0</v>
      </c>
      <c r="R133">
        <v>10000</v>
      </c>
      <c r="S133">
        <v>0</v>
      </c>
      <c r="T133">
        <v>0</v>
      </c>
      <c r="U133">
        <v>0</v>
      </c>
      <c r="V133">
        <v>0</v>
      </c>
      <c r="W133">
        <v>500</v>
      </c>
      <c r="X133">
        <v>100</v>
      </c>
      <c r="Y133">
        <v>0</v>
      </c>
      <c r="Z133">
        <v>0</v>
      </c>
      <c r="AA133">
        <v>20925</v>
      </c>
      <c r="AB133">
        <v>6975</v>
      </c>
      <c r="AC133">
        <v>2000</v>
      </c>
      <c r="AD133">
        <v>500</v>
      </c>
      <c r="AE133">
        <v>0</v>
      </c>
      <c r="AF133">
        <v>0</v>
      </c>
      <c r="AG133">
        <v>0</v>
      </c>
      <c r="AH133">
        <v>0</v>
      </c>
      <c r="AI133">
        <v>0</v>
      </c>
      <c r="AJ133">
        <v>0</v>
      </c>
      <c r="AK133">
        <v>0</v>
      </c>
      <c r="AL133">
        <v>0</v>
      </c>
      <c r="AM133">
        <v>0</v>
      </c>
      <c r="AN133">
        <v>0</v>
      </c>
    </row>
    <row r="134" spans="1:40" x14ac:dyDescent="0.4">
      <c r="A134" t="s">
        <v>286</v>
      </c>
      <c r="B134" t="s">
        <v>285</v>
      </c>
      <c r="C134" t="s">
        <v>876</v>
      </c>
      <c r="D134" t="s">
        <v>1069</v>
      </c>
      <c r="F134" s="2">
        <v>11048</v>
      </c>
      <c r="G134" s="2">
        <v>974077</v>
      </c>
      <c r="H134" s="2">
        <v>974076.5</v>
      </c>
      <c r="I134" s="2">
        <f t="shared" si="2"/>
        <v>0.5</v>
      </c>
      <c r="J134">
        <v>60000</v>
      </c>
      <c r="K134">
        <v>15000</v>
      </c>
      <c r="L134">
        <v>0</v>
      </c>
      <c r="M134">
        <v>0</v>
      </c>
      <c r="N134">
        <v>0</v>
      </c>
      <c r="O134">
        <v>220000</v>
      </c>
      <c r="P134">
        <v>20000</v>
      </c>
      <c r="Q134">
        <v>0</v>
      </c>
      <c r="R134">
        <v>28960</v>
      </c>
      <c r="S134">
        <v>0</v>
      </c>
      <c r="T134">
        <v>0</v>
      </c>
      <c r="U134">
        <v>0</v>
      </c>
      <c r="V134">
        <v>0</v>
      </c>
      <c r="W134">
        <v>1200</v>
      </c>
      <c r="X134">
        <v>3000</v>
      </c>
      <c r="Y134">
        <v>12750</v>
      </c>
      <c r="Z134">
        <v>2800</v>
      </c>
      <c r="AA134">
        <v>272782.5</v>
      </c>
      <c r="AB134">
        <v>90927.5</v>
      </c>
      <c r="AC134">
        <v>15000</v>
      </c>
      <c r="AD134">
        <v>0</v>
      </c>
      <c r="AE134">
        <v>5000</v>
      </c>
      <c r="AF134">
        <v>10000</v>
      </c>
      <c r="AG134">
        <v>240000</v>
      </c>
      <c r="AH134">
        <v>90000</v>
      </c>
      <c r="AI134">
        <v>0</v>
      </c>
      <c r="AJ134">
        <v>0</v>
      </c>
      <c r="AK134">
        <v>15000</v>
      </c>
      <c r="AL134">
        <v>0</v>
      </c>
      <c r="AM134">
        <v>0</v>
      </c>
      <c r="AN134">
        <v>508149</v>
      </c>
    </row>
    <row r="135" spans="1:40" x14ac:dyDescent="0.4">
      <c r="A135" t="s">
        <v>775</v>
      </c>
      <c r="B135" t="s">
        <v>776</v>
      </c>
      <c r="C135" t="s">
        <v>582</v>
      </c>
      <c r="D135" t="s">
        <v>1078</v>
      </c>
      <c r="F135" s="2">
        <v>19163</v>
      </c>
      <c r="G135" s="2">
        <v>1689558</v>
      </c>
      <c r="H135" s="2">
        <v>0</v>
      </c>
      <c r="I135" s="2">
        <f t="shared" si="2"/>
        <v>1689558</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row>
    <row r="136" spans="1:40" x14ac:dyDescent="0.4">
      <c r="A136" t="s">
        <v>777</v>
      </c>
      <c r="B136" t="s">
        <v>778</v>
      </c>
      <c r="C136" t="s">
        <v>277</v>
      </c>
      <c r="D136" t="s">
        <v>1075</v>
      </c>
      <c r="F136" s="2">
        <v>2497</v>
      </c>
      <c r="G136" s="2">
        <v>220155</v>
      </c>
      <c r="H136" s="2">
        <v>1367.75</v>
      </c>
      <c r="I136" s="2">
        <f t="shared" si="2"/>
        <v>218787.25</v>
      </c>
      <c r="J136">
        <v>3261</v>
      </c>
      <c r="K136">
        <v>0</v>
      </c>
      <c r="L136">
        <v>0</v>
      </c>
      <c r="M136">
        <v>0</v>
      </c>
      <c r="N136">
        <v>0</v>
      </c>
      <c r="O136">
        <v>0</v>
      </c>
      <c r="P136">
        <v>1450</v>
      </c>
      <c r="Q136">
        <v>0</v>
      </c>
      <c r="R136">
        <v>0</v>
      </c>
      <c r="S136">
        <v>0</v>
      </c>
      <c r="T136">
        <v>0</v>
      </c>
      <c r="U136">
        <v>0</v>
      </c>
      <c r="V136">
        <v>0</v>
      </c>
      <c r="W136">
        <v>0</v>
      </c>
      <c r="X136">
        <v>0</v>
      </c>
      <c r="Y136">
        <v>0</v>
      </c>
      <c r="Z136">
        <v>0</v>
      </c>
      <c r="AA136">
        <v>3533.25</v>
      </c>
      <c r="AB136">
        <v>1177.75</v>
      </c>
      <c r="AC136">
        <v>190</v>
      </c>
      <c r="AD136">
        <v>0</v>
      </c>
      <c r="AE136">
        <v>0</v>
      </c>
      <c r="AF136">
        <v>0</v>
      </c>
      <c r="AG136">
        <v>0</v>
      </c>
      <c r="AH136">
        <v>0</v>
      </c>
      <c r="AI136">
        <v>0</v>
      </c>
      <c r="AJ136">
        <v>0</v>
      </c>
      <c r="AK136">
        <v>0</v>
      </c>
      <c r="AL136">
        <v>0</v>
      </c>
      <c r="AM136">
        <v>0</v>
      </c>
      <c r="AN136">
        <v>0</v>
      </c>
    </row>
    <row r="137" spans="1:40" x14ac:dyDescent="0.4">
      <c r="A137" t="s">
        <v>779</v>
      </c>
      <c r="B137" t="s">
        <v>780</v>
      </c>
      <c r="C137" t="s">
        <v>1070</v>
      </c>
      <c r="D137" t="s">
        <v>1080</v>
      </c>
      <c r="F137" s="2">
        <v>14939</v>
      </c>
      <c r="G137" s="2">
        <v>1317137</v>
      </c>
      <c r="H137" s="2">
        <v>1317136.75</v>
      </c>
      <c r="I137" s="2">
        <f t="shared" si="2"/>
        <v>0.25</v>
      </c>
      <c r="J137">
        <v>25250</v>
      </c>
      <c r="K137">
        <v>0</v>
      </c>
      <c r="L137">
        <v>0</v>
      </c>
      <c r="M137">
        <v>0</v>
      </c>
      <c r="N137">
        <v>15000</v>
      </c>
      <c r="O137">
        <v>100000</v>
      </c>
      <c r="P137">
        <v>250000</v>
      </c>
      <c r="Q137">
        <v>0</v>
      </c>
      <c r="R137">
        <v>15000</v>
      </c>
      <c r="S137">
        <v>0</v>
      </c>
      <c r="T137">
        <v>0</v>
      </c>
      <c r="U137">
        <v>0</v>
      </c>
      <c r="V137">
        <v>0</v>
      </c>
      <c r="W137">
        <v>30000</v>
      </c>
      <c r="X137">
        <v>20000</v>
      </c>
      <c r="Y137">
        <v>0</v>
      </c>
      <c r="Z137">
        <v>15137</v>
      </c>
      <c r="AA137">
        <v>352790.25</v>
      </c>
      <c r="AB137">
        <v>117596.75</v>
      </c>
      <c r="AC137">
        <v>160000</v>
      </c>
      <c r="AD137">
        <v>0</v>
      </c>
      <c r="AE137">
        <v>1540</v>
      </c>
      <c r="AF137">
        <v>580000</v>
      </c>
      <c r="AG137">
        <v>150000</v>
      </c>
      <c r="AH137">
        <v>58000</v>
      </c>
      <c r="AI137">
        <v>0</v>
      </c>
      <c r="AJ137">
        <v>0</v>
      </c>
      <c r="AK137">
        <v>0</v>
      </c>
      <c r="AL137">
        <v>250000</v>
      </c>
      <c r="AM137">
        <v>0</v>
      </c>
      <c r="AN137">
        <v>0</v>
      </c>
    </row>
    <row r="138" spans="1:40" x14ac:dyDescent="0.4">
      <c r="A138" t="s">
        <v>781</v>
      </c>
      <c r="B138" t="s">
        <v>782</v>
      </c>
      <c r="C138" t="s">
        <v>277</v>
      </c>
      <c r="D138" t="s">
        <v>1075</v>
      </c>
      <c r="F138" s="2">
        <v>40358</v>
      </c>
      <c r="G138" s="2">
        <v>3558273</v>
      </c>
      <c r="H138" s="2">
        <v>91835.25</v>
      </c>
      <c r="I138" s="2">
        <f t="shared" si="2"/>
        <v>3466437.75</v>
      </c>
      <c r="J138">
        <v>32717</v>
      </c>
      <c r="K138">
        <v>1147</v>
      </c>
      <c r="L138">
        <v>343</v>
      </c>
      <c r="M138">
        <v>0</v>
      </c>
      <c r="N138">
        <v>22382</v>
      </c>
      <c r="O138">
        <v>18710</v>
      </c>
      <c r="P138">
        <v>25184</v>
      </c>
      <c r="Q138">
        <v>0</v>
      </c>
      <c r="R138">
        <v>6800</v>
      </c>
      <c r="S138">
        <v>0</v>
      </c>
      <c r="T138">
        <v>0</v>
      </c>
      <c r="U138">
        <v>0</v>
      </c>
      <c r="V138">
        <v>0</v>
      </c>
      <c r="W138">
        <v>159</v>
      </c>
      <c r="X138">
        <v>40</v>
      </c>
      <c r="Y138">
        <v>987</v>
      </c>
      <c r="Z138">
        <v>0</v>
      </c>
      <c r="AA138">
        <v>81351.75</v>
      </c>
      <c r="AB138">
        <v>27117.25</v>
      </c>
      <c r="AC138">
        <v>1085</v>
      </c>
      <c r="AD138">
        <v>0</v>
      </c>
      <c r="AE138">
        <v>0</v>
      </c>
      <c r="AF138">
        <v>63633</v>
      </c>
      <c r="AG138">
        <v>0</v>
      </c>
      <c r="AH138">
        <v>0</v>
      </c>
      <c r="AI138">
        <v>0</v>
      </c>
      <c r="AJ138">
        <v>0</v>
      </c>
      <c r="AK138">
        <v>0</v>
      </c>
      <c r="AL138">
        <v>0</v>
      </c>
      <c r="AM138">
        <v>0</v>
      </c>
      <c r="AN138">
        <v>0</v>
      </c>
    </row>
    <row r="139" spans="1:40" x14ac:dyDescent="0.4">
      <c r="A139" t="s">
        <v>288</v>
      </c>
      <c r="B139" t="s">
        <v>287</v>
      </c>
      <c r="C139" t="s">
        <v>582</v>
      </c>
      <c r="D139" t="s">
        <v>1081</v>
      </c>
      <c r="F139" s="2">
        <v>5966</v>
      </c>
      <c r="G139" s="2">
        <v>526009</v>
      </c>
      <c r="H139" s="2">
        <v>200831</v>
      </c>
      <c r="I139" s="2">
        <f t="shared" si="2"/>
        <v>325178</v>
      </c>
      <c r="J139">
        <v>17034</v>
      </c>
      <c r="K139">
        <v>0</v>
      </c>
      <c r="L139">
        <v>0</v>
      </c>
      <c r="M139">
        <v>1000</v>
      </c>
      <c r="N139">
        <v>20000</v>
      </c>
      <c r="O139">
        <v>20000</v>
      </c>
      <c r="P139">
        <v>23750</v>
      </c>
      <c r="Q139">
        <v>0</v>
      </c>
      <c r="R139">
        <v>12500</v>
      </c>
      <c r="S139">
        <v>0</v>
      </c>
      <c r="T139">
        <v>0</v>
      </c>
      <c r="U139">
        <v>2000</v>
      </c>
      <c r="V139">
        <v>0</v>
      </c>
      <c r="W139">
        <v>200</v>
      </c>
      <c r="X139">
        <v>500</v>
      </c>
      <c r="Y139">
        <v>0</v>
      </c>
      <c r="Z139">
        <v>1000</v>
      </c>
      <c r="AA139">
        <v>73488</v>
      </c>
      <c r="AB139">
        <v>24496</v>
      </c>
      <c r="AC139">
        <v>33135</v>
      </c>
      <c r="AD139">
        <v>0</v>
      </c>
      <c r="AE139">
        <v>0</v>
      </c>
      <c r="AF139">
        <v>100000</v>
      </c>
      <c r="AG139">
        <v>0</v>
      </c>
      <c r="AH139">
        <v>25500</v>
      </c>
      <c r="AI139">
        <v>0</v>
      </c>
      <c r="AJ139">
        <v>0</v>
      </c>
      <c r="AK139">
        <v>2200</v>
      </c>
      <c r="AL139">
        <v>0</v>
      </c>
      <c r="AM139">
        <v>500</v>
      </c>
      <c r="AN139">
        <v>15000</v>
      </c>
    </row>
    <row r="140" spans="1:40" x14ac:dyDescent="0.4">
      <c r="A140" t="s">
        <v>783</v>
      </c>
      <c r="B140" t="s">
        <v>784</v>
      </c>
      <c r="C140" t="s">
        <v>1070</v>
      </c>
      <c r="D140" t="s">
        <v>1081</v>
      </c>
      <c r="F140" s="2">
        <v>18269</v>
      </c>
      <c r="G140" s="2">
        <v>1610736</v>
      </c>
      <c r="H140" s="2">
        <v>52418.75</v>
      </c>
      <c r="I140" s="2">
        <f t="shared" si="2"/>
        <v>1558317.25</v>
      </c>
      <c r="J140">
        <v>1748</v>
      </c>
      <c r="K140">
        <v>0</v>
      </c>
      <c r="L140">
        <v>0</v>
      </c>
      <c r="M140">
        <v>0</v>
      </c>
      <c r="N140">
        <v>0</v>
      </c>
      <c r="O140">
        <v>16725</v>
      </c>
      <c r="P140">
        <v>14729</v>
      </c>
      <c r="Q140">
        <v>0</v>
      </c>
      <c r="R140">
        <v>0</v>
      </c>
      <c r="S140">
        <v>0</v>
      </c>
      <c r="T140">
        <v>0</v>
      </c>
      <c r="U140">
        <v>0</v>
      </c>
      <c r="V140">
        <v>0</v>
      </c>
      <c r="W140">
        <v>10937</v>
      </c>
      <c r="X140">
        <v>0</v>
      </c>
      <c r="Y140">
        <v>0</v>
      </c>
      <c r="Z140">
        <v>0</v>
      </c>
      <c r="AA140">
        <v>33104.25</v>
      </c>
      <c r="AB140">
        <v>11034.75</v>
      </c>
      <c r="AC140">
        <v>7619</v>
      </c>
      <c r="AD140">
        <v>0</v>
      </c>
      <c r="AE140">
        <v>0</v>
      </c>
      <c r="AF140">
        <v>33765</v>
      </c>
      <c r="AG140">
        <v>0</v>
      </c>
      <c r="AH140">
        <v>0</v>
      </c>
      <c r="AI140">
        <v>0</v>
      </c>
      <c r="AJ140">
        <v>0</v>
      </c>
      <c r="AK140">
        <v>0</v>
      </c>
      <c r="AL140">
        <v>0</v>
      </c>
      <c r="AM140">
        <v>0</v>
      </c>
      <c r="AN140">
        <v>0</v>
      </c>
    </row>
    <row r="141" spans="1:40" x14ac:dyDescent="0.4">
      <c r="A141" t="s">
        <v>290</v>
      </c>
      <c r="B141" t="s">
        <v>289</v>
      </c>
      <c r="C141" t="s">
        <v>582</v>
      </c>
      <c r="D141" t="s">
        <v>1078</v>
      </c>
      <c r="F141" s="2">
        <v>4787</v>
      </c>
      <c r="G141" s="2">
        <v>422059</v>
      </c>
      <c r="H141" s="2">
        <v>24012.5</v>
      </c>
      <c r="I141" s="2">
        <f t="shared" si="2"/>
        <v>398046.5</v>
      </c>
      <c r="J141">
        <v>52000</v>
      </c>
      <c r="K141">
        <v>0</v>
      </c>
      <c r="L141">
        <v>0</v>
      </c>
      <c r="M141">
        <v>0</v>
      </c>
      <c r="N141">
        <v>0</v>
      </c>
      <c r="O141">
        <v>750</v>
      </c>
      <c r="P141">
        <v>3300</v>
      </c>
      <c r="Q141">
        <v>0</v>
      </c>
      <c r="R141">
        <v>0</v>
      </c>
      <c r="S141">
        <v>0</v>
      </c>
      <c r="T141">
        <v>0</v>
      </c>
      <c r="U141">
        <v>0</v>
      </c>
      <c r="V141">
        <v>0</v>
      </c>
      <c r="W141">
        <v>0</v>
      </c>
      <c r="X141">
        <v>0</v>
      </c>
      <c r="Y141">
        <v>0</v>
      </c>
      <c r="Z141">
        <v>0</v>
      </c>
      <c r="AA141">
        <v>42037.5</v>
      </c>
      <c r="AB141">
        <v>14012.5</v>
      </c>
      <c r="AC141">
        <v>7500</v>
      </c>
      <c r="AD141">
        <v>0</v>
      </c>
      <c r="AE141">
        <v>0</v>
      </c>
      <c r="AF141">
        <v>0</v>
      </c>
      <c r="AG141">
        <v>0</v>
      </c>
      <c r="AH141">
        <v>0</v>
      </c>
      <c r="AI141">
        <v>0</v>
      </c>
      <c r="AJ141">
        <v>0</v>
      </c>
      <c r="AK141">
        <v>0</v>
      </c>
      <c r="AL141">
        <v>0</v>
      </c>
      <c r="AM141">
        <v>0</v>
      </c>
      <c r="AN141">
        <v>2500</v>
      </c>
    </row>
    <row r="142" spans="1:40" x14ac:dyDescent="0.4">
      <c r="A142" t="s">
        <v>292</v>
      </c>
      <c r="B142" t="s">
        <v>291</v>
      </c>
      <c r="C142" t="s">
        <v>1070</v>
      </c>
      <c r="D142" t="s">
        <v>1071</v>
      </c>
      <c r="F142" s="2">
        <v>19960</v>
      </c>
      <c r="G142" s="2">
        <v>1759828</v>
      </c>
      <c r="H142" s="2">
        <v>439338.75</v>
      </c>
      <c r="I142" s="2">
        <f t="shared" si="2"/>
        <v>1320489.25</v>
      </c>
      <c r="J142">
        <v>107497</v>
      </c>
      <c r="K142">
        <v>0</v>
      </c>
      <c r="L142">
        <v>0</v>
      </c>
      <c r="M142">
        <v>0</v>
      </c>
      <c r="N142">
        <v>0</v>
      </c>
      <c r="O142">
        <v>274907</v>
      </c>
      <c r="P142">
        <v>21690</v>
      </c>
      <c r="Q142">
        <v>0</v>
      </c>
      <c r="R142">
        <v>0</v>
      </c>
      <c r="S142">
        <v>0</v>
      </c>
      <c r="T142">
        <v>0</v>
      </c>
      <c r="U142">
        <v>0</v>
      </c>
      <c r="V142">
        <v>0</v>
      </c>
      <c r="W142">
        <v>1025</v>
      </c>
      <c r="X142">
        <v>0</v>
      </c>
      <c r="Y142">
        <v>0</v>
      </c>
      <c r="Z142">
        <v>0</v>
      </c>
      <c r="AA142">
        <v>303839.25</v>
      </c>
      <c r="AB142">
        <v>101279.75</v>
      </c>
      <c r="AC142">
        <v>102632</v>
      </c>
      <c r="AD142">
        <v>0</v>
      </c>
      <c r="AE142">
        <v>0</v>
      </c>
      <c r="AF142">
        <v>195773</v>
      </c>
      <c r="AG142">
        <v>0</v>
      </c>
      <c r="AH142">
        <v>27000</v>
      </c>
      <c r="AI142">
        <v>0</v>
      </c>
      <c r="AJ142">
        <v>0</v>
      </c>
      <c r="AK142">
        <v>0</v>
      </c>
      <c r="AL142">
        <v>0</v>
      </c>
      <c r="AM142">
        <v>0</v>
      </c>
      <c r="AN142">
        <v>12654</v>
      </c>
    </row>
    <row r="143" spans="1:40" x14ac:dyDescent="0.4">
      <c r="A143" t="s">
        <v>785</v>
      </c>
      <c r="B143" t="s">
        <v>786</v>
      </c>
      <c r="C143" t="s">
        <v>912</v>
      </c>
      <c r="D143" t="s">
        <v>1069</v>
      </c>
      <c r="F143" s="2">
        <v>10463</v>
      </c>
      <c r="G143" s="2">
        <v>0</v>
      </c>
      <c r="H143" s="2">
        <v>0</v>
      </c>
      <c r="I143" s="2">
        <f t="shared" si="2"/>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row>
    <row r="144" spans="1:40" x14ac:dyDescent="0.4">
      <c r="A144" t="s">
        <v>294</v>
      </c>
      <c r="B144" t="s">
        <v>293</v>
      </c>
      <c r="C144" t="s">
        <v>1077</v>
      </c>
      <c r="D144" t="s">
        <v>1075</v>
      </c>
      <c r="F144" s="2">
        <v>2182</v>
      </c>
      <c r="G144" s="2">
        <v>192382</v>
      </c>
      <c r="H144" s="2">
        <v>22000</v>
      </c>
      <c r="I144" s="2">
        <f t="shared" si="2"/>
        <v>170382</v>
      </c>
      <c r="J144">
        <v>0</v>
      </c>
      <c r="K144">
        <v>0</v>
      </c>
      <c r="L144">
        <v>0</v>
      </c>
      <c r="M144">
        <v>1000</v>
      </c>
      <c r="N144">
        <v>0</v>
      </c>
      <c r="O144">
        <v>4000</v>
      </c>
      <c r="P144">
        <v>7000</v>
      </c>
      <c r="Q144">
        <v>0</v>
      </c>
      <c r="R144">
        <v>5000</v>
      </c>
      <c r="S144">
        <v>0</v>
      </c>
      <c r="T144">
        <v>0</v>
      </c>
      <c r="U144">
        <v>0</v>
      </c>
      <c r="V144">
        <v>0</v>
      </c>
      <c r="W144">
        <v>1000</v>
      </c>
      <c r="X144">
        <v>0</v>
      </c>
      <c r="Y144">
        <v>0</v>
      </c>
      <c r="Z144">
        <v>0</v>
      </c>
      <c r="AA144">
        <v>13500</v>
      </c>
      <c r="AB144">
        <v>4500</v>
      </c>
      <c r="AC144">
        <v>15000</v>
      </c>
      <c r="AD144">
        <v>0</v>
      </c>
      <c r="AE144">
        <v>0</v>
      </c>
      <c r="AF144">
        <v>0</v>
      </c>
      <c r="AG144">
        <v>0</v>
      </c>
      <c r="AH144">
        <v>0</v>
      </c>
      <c r="AI144">
        <v>0</v>
      </c>
      <c r="AJ144">
        <v>0</v>
      </c>
      <c r="AK144">
        <v>0</v>
      </c>
      <c r="AL144">
        <v>0</v>
      </c>
      <c r="AM144">
        <v>0</v>
      </c>
      <c r="AN144">
        <v>2500</v>
      </c>
    </row>
    <row r="145" spans="1:40" x14ac:dyDescent="0.4">
      <c r="A145" t="s">
        <v>296</v>
      </c>
      <c r="B145" t="s">
        <v>295</v>
      </c>
      <c r="C145" t="s">
        <v>211</v>
      </c>
      <c r="D145" t="s">
        <v>1076</v>
      </c>
      <c r="F145" s="2">
        <v>14092</v>
      </c>
      <c r="G145" s="2">
        <v>1242459</v>
      </c>
      <c r="H145" s="2">
        <v>599999.5</v>
      </c>
      <c r="I145" s="2">
        <f t="shared" si="2"/>
        <v>642459.5</v>
      </c>
      <c r="J145">
        <v>0</v>
      </c>
      <c r="K145">
        <v>4985</v>
      </c>
      <c r="L145">
        <v>0</v>
      </c>
      <c r="M145">
        <v>0</v>
      </c>
      <c r="N145">
        <v>29382</v>
      </c>
      <c r="O145">
        <v>45879</v>
      </c>
      <c r="P145">
        <v>53440</v>
      </c>
      <c r="Q145">
        <v>0</v>
      </c>
      <c r="R145">
        <v>40422</v>
      </c>
      <c r="S145">
        <v>0</v>
      </c>
      <c r="T145">
        <v>0</v>
      </c>
      <c r="U145">
        <v>0</v>
      </c>
      <c r="V145">
        <v>0</v>
      </c>
      <c r="W145">
        <v>76148</v>
      </c>
      <c r="X145">
        <v>4000</v>
      </c>
      <c r="Y145">
        <v>0</v>
      </c>
      <c r="Z145">
        <v>6658</v>
      </c>
      <c r="AA145">
        <v>195685.5</v>
      </c>
      <c r="AB145">
        <v>65228.5</v>
      </c>
      <c r="AC145">
        <v>40052</v>
      </c>
      <c r="AD145">
        <v>7411</v>
      </c>
      <c r="AE145">
        <v>5200</v>
      </c>
      <c r="AF145">
        <v>7159</v>
      </c>
      <c r="AG145">
        <v>150</v>
      </c>
      <c r="AH145">
        <v>0</v>
      </c>
      <c r="AI145">
        <v>0</v>
      </c>
      <c r="AJ145">
        <v>0</v>
      </c>
      <c r="AK145">
        <v>0</v>
      </c>
      <c r="AL145">
        <v>0</v>
      </c>
      <c r="AM145">
        <v>0</v>
      </c>
      <c r="AN145">
        <v>474799</v>
      </c>
    </row>
    <row r="146" spans="1:40" x14ac:dyDescent="0.4">
      <c r="A146" t="s">
        <v>787</v>
      </c>
      <c r="B146" t="s">
        <v>788</v>
      </c>
      <c r="C146" t="s">
        <v>912</v>
      </c>
      <c r="D146" t="s">
        <v>1073</v>
      </c>
      <c r="F146" s="2">
        <v>13723</v>
      </c>
      <c r="G146" s="2">
        <v>0</v>
      </c>
      <c r="H146" s="2">
        <v>0</v>
      </c>
      <c r="I146" s="2">
        <f t="shared" si="2"/>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row>
    <row r="147" spans="1:40" x14ac:dyDescent="0.4">
      <c r="A147" t="s">
        <v>789</v>
      </c>
      <c r="B147" t="s">
        <v>790</v>
      </c>
      <c r="C147" t="s">
        <v>912</v>
      </c>
      <c r="D147" t="s">
        <v>1081</v>
      </c>
      <c r="F147" s="2">
        <v>11418</v>
      </c>
      <c r="G147" s="2">
        <v>0</v>
      </c>
      <c r="H147" s="2">
        <v>0</v>
      </c>
      <c r="I147" s="2">
        <f t="shared" si="2"/>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row>
    <row r="148" spans="1:40" x14ac:dyDescent="0.4">
      <c r="A148" t="s">
        <v>791</v>
      </c>
      <c r="B148" t="s">
        <v>792</v>
      </c>
      <c r="C148" t="s">
        <v>582</v>
      </c>
      <c r="D148" t="s">
        <v>1071</v>
      </c>
      <c r="F148" s="2">
        <v>8185</v>
      </c>
      <c r="G148" s="2">
        <v>721653</v>
      </c>
      <c r="H148" s="2">
        <v>0</v>
      </c>
      <c r="I148" s="2">
        <f t="shared" si="2"/>
        <v>721653</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row>
    <row r="149" spans="1:40" x14ac:dyDescent="0.4">
      <c r="A149" t="s">
        <v>299</v>
      </c>
      <c r="B149" t="s">
        <v>298</v>
      </c>
      <c r="C149" t="s">
        <v>1074</v>
      </c>
      <c r="D149" t="s">
        <v>1075</v>
      </c>
      <c r="F149" s="2">
        <v>2965</v>
      </c>
      <c r="G149" s="2">
        <v>261417</v>
      </c>
      <c r="H149" s="2">
        <v>11021</v>
      </c>
      <c r="I149" s="2">
        <f t="shared" si="2"/>
        <v>250396</v>
      </c>
      <c r="J149">
        <v>13359</v>
      </c>
      <c r="K149">
        <v>0</v>
      </c>
      <c r="L149">
        <v>0</v>
      </c>
      <c r="M149">
        <v>4800</v>
      </c>
      <c r="N149">
        <v>0</v>
      </c>
      <c r="O149">
        <v>1122</v>
      </c>
      <c r="P149">
        <v>0</v>
      </c>
      <c r="Q149">
        <v>0</v>
      </c>
      <c r="R149">
        <v>0</v>
      </c>
      <c r="S149">
        <v>0</v>
      </c>
      <c r="T149">
        <v>0</v>
      </c>
      <c r="U149">
        <v>230</v>
      </c>
      <c r="V149">
        <v>0</v>
      </c>
      <c r="W149">
        <v>0</v>
      </c>
      <c r="X149">
        <v>0</v>
      </c>
      <c r="Y149">
        <v>0</v>
      </c>
      <c r="Z149">
        <v>1069</v>
      </c>
      <c r="AA149">
        <v>15435</v>
      </c>
      <c r="AB149">
        <v>5145</v>
      </c>
      <c r="AC149">
        <v>3905</v>
      </c>
      <c r="AD149">
        <v>915</v>
      </c>
      <c r="AE149">
        <v>0</v>
      </c>
      <c r="AF149">
        <v>0</v>
      </c>
      <c r="AG149">
        <v>0</v>
      </c>
      <c r="AH149">
        <v>0</v>
      </c>
      <c r="AI149">
        <v>0</v>
      </c>
      <c r="AJ149">
        <v>0</v>
      </c>
      <c r="AK149">
        <v>0</v>
      </c>
      <c r="AL149">
        <v>0</v>
      </c>
      <c r="AM149">
        <v>0</v>
      </c>
      <c r="AN149">
        <v>1056</v>
      </c>
    </row>
    <row r="150" spans="1:40" x14ac:dyDescent="0.4">
      <c r="A150" t="s">
        <v>793</v>
      </c>
      <c r="B150" t="s">
        <v>794</v>
      </c>
      <c r="C150" t="s">
        <v>211</v>
      </c>
      <c r="D150" t="s">
        <v>1071</v>
      </c>
      <c r="F150" s="2">
        <v>80376</v>
      </c>
      <c r="G150" s="2">
        <v>7086568</v>
      </c>
      <c r="H150" s="2">
        <v>0</v>
      </c>
      <c r="I150" s="2">
        <f t="shared" si="2"/>
        <v>7086568</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row>
    <row r="151" spans="1:40" x14ac:dyDescent="0.4">
      <c r="A151" t="s">
        <v>795</v>
      </c>
      <c r="B151" t="s">
        <v>796</v>
      </c>
      <c r="C151" t="s">
        <v>1074</v>
      </c>
      <c r="D151" t="s">
        <v>1075</v>
      </c>
      <c r="F151" s="2">
        <v>5715</v>
      </c>
      <c r="G151" s="2">
        <v>503878</v>
      </c>
      <c r="H151" s="2">
        <v>271270.5</v>
      </c>
      <c r="I151" s="2">
        <f t="shared" si="2"/>
        <v>232607.5</v>
      </c>
      <c r="J151">
        <v>1082</v>
      </c>
      <c r="K151">
        <v>0</v>
      </c>
      <c r="L151">
        <v>0</v>
      </c>
      <c r="M151">
        <v>0</v>
      </c>
      <c r="N151">
        <v>0</v>
      </c>
      <c r="O151">
        <v>180000</v>
      </c>
      <c r="P151">
        <v>50000</v>
      </c>
      <c r="Q151">
        <v>0</v>
      </c>
      <c r="R151">
        <v>0</v>
      </c>
      <c r="S151">
        <v>0</v>
      </c>
      <c r="T151">
        <v>0</v>
      </c>
      <c r="U151">
        <v>0</v>
      </c>
      <c r="V151">
        <v>0</v>
      </c>
      <c r="W151">
        <v>2500</v>
      </c>
      <c r="X151">
        <v>0</v>
      </c>
      <c r="Y151">
        <v>2500</v>
      </c>
      <c r="Z151">
        <v>300000</v>
      </c>
      <c r="AA151">
        <v>402061.5</v>
      </c>
      <c r="AB151">
        <v>134020.5</v>
      </c>
      <c r="AC151">
        <v>20000</v>
      </c>
      <c r="AD151">
        <v>0</v>
      </c>
      <c r="AE151">
        <v>0</v>
      </c>
      <c r="AF151">
        <v>12250</v>
      </c>
      <c r="AG151">
        <v>0</v>
      </c>
      <c r="AH151">
        <v>25000</v>
      </c>
      <c r="AI151">
        <v>0</v>
      </c>
      <c r="AJ151">
        <v>50000</v>
      </c>
      <c r="AK151">
        <v>5000</v>
      </c>
      <c r="AL151">
        <v>25000</v>
      </c>
      <c r="AM151">
        <v>0</v>
      </c>
      <c r="AN151">
        <v>0</v>
      </c>
    </row>
    <row r="152" spans="1:40" x14ac:dyDescent="0.4">
      <c r="A152" t="s">
        <v>797</v>
      </c>
      <c r="B152" t="s">
        <v>798</v>
      </c>
      <c r="C152" t="s">
        <v>582</v>
      </c>
      <c r="D152" t="s">
        <v>1078</v>
      </c>
      <c r="F152" s="2">
        <v>11394</v>
      </c>
      <c r="G152" s="2">
        <v>1004583</v>
      </c>
      <c r="H152" s="2">
        <v>225396.25</v>
      </c>
      <c r="I152" s="2">
        <f t="shared" si="2"/>
        <v>779186.75</v>
      </c>
      <c r="J152">
        <v>14648</v>
      </c>
      <c r="K152">
        <v>0</v>
      </c>
      <c r="L152">
        <v>0</v>
      </c>
      <c r="M152">
        <v>2994</v>
      </c>
      <c r="N152">
        <v>0</v>
      </c>
      <c r="O152">
        <v>13507</v>
      </c>
      <c r="P152">
        <v>61076</v>
      </c>
      <c r="Q152">
        <v>0</v>
      </c>
      <c r="R152">
        <v>0</v>
      </c>
      <c r="S152">
        <v>0</v>
      </c>
      <c r="T152">
        <v>0</v>
      </c>
      <c r="U152">
        <v>0</v>
      </c>
      <c r="V152">
        <v>0</v>
      </c>
      <c r="W152">
        <v>0</v>
      </c>
      <c r="X152">
        <v>0</v>
      </c>
      <c r="Y152">
        <v>0</v>
      </c>
      <c r="Z152">
        <v>0</v>
      </c>
      <c r="AA152">
        <v>69168.75</v>
      </c>
      <c r="AB152">
        <v>23056.25</v>
      </c>
      <c r="AC152">
        <v>9243</v>
      </c>
      <c r="AD152">
        <v>0</v>
      </c>
      <c r="AE152">
        <v>0</v>
      </c>
      <c r="AF152">
        <v>160969</v>
      </c>
      <c r="AG152">
        <v>0</v>
      </c>
      <c r="AH152">
        <v>32128</v>
      </c>
      <c r="AI152">
        <v>0</v>
      </c>
      <c r="AJ152">
        <v>0</v>
      </c>
      <c r="AK152">
        <v>0</v>
      </c>
      <c r="AL152">
        <v>0</v>
      </c>
      <c r="AM152">
        <v>0</v>
      </c>
      <c r="AN152">
        <v>0</v>
      </c>
    </row>
    <row r="153" spans="1:40" x14ac:dyDescent="0.4">
      <c r="A153" t="s">
        <v>799</v>
      </c>
      <c r="B153" t="s">
        <v>800</v>
      </c>
      <c r="C153" t="s">
        <v>1074</v>
      </c>
      <c r="D153" t="s">
        <v>1075</v>
      </c>
      <c r="F153" s="2">
        <v>4964</v>
      </c>
      <c r="G153" s="2">
        <v>437665</v>
      </c>
      <c r="H153" s="2">
        <v>229107.25</v>
      </c>
      <c r="I153" s="2">
        <f t="shared" si="2"/>
        <v>208557.75</v>
      </c>
      <c r="J153">
        <v>1681</v>
      </c>
      <c r="K153">
        <v>0</v>
      </c>
      <c r="L153">
        <v>0</v>
      </c>
      <c r="M153">
        <v>0</v>
      </c>
      <c r="N153">
        <v>0</v>
      </c>
      <c r="O153">
        <v>285172</v>
      </c>
      <c r="P153">
        <v>252530</v>
      </c>
      <c r="Q153">
        <v>0</v>
      </c>
      <c r="R153">
        <v>0</v>
      </c>
      <c r="S153">
        <v>0</v>
      </c>
      <c r="T153">
        <v>0</v>
      </c>
      <c r="U153">
        <v>0</v>
      </c>
      <c r="V153">
        <v>0</v>
      </c>
      <c r="W153">
        <v>10000</v>
      </c>
      <c r="X153">
        <v>0</v>
      </c>
      <c r="Y153">
        <v>2500</v>
      </c>
      <c r="Z153">
        <v>330906</v>
      </c>
      <c r="AA153">
        <v>662091.75</v>
      </c>
      <c r="AB153">
        <v>220697.25</v>
      </c>
      <c r="AC153">
        <v>475</v>
      </c>
      <c r="AD153">
        <v>0</v>
      </c>
      <c r="AE153">
        <v>0</v>
      </c>
      <c r="AF153">
        <v>777</v>
      </c>
      <c r="AG153">
        <v>0</v>
      </c>
      <c r="AH153">
        <v>2158</v>
      </c>
      <c r="AI153">
        <v>0</v>
      </c>
      <c r="AJ153">
        <v>0</v>
      </c>
      <c r="AK153">
        <v>5000</v>
      </c>
      <c r="AL153">
        <v>0</v>
      </c>
      <c r="AM153">
        <v>0</v>
      </c>
      <c r="AN153">
        <v>0</v>
      </c>
    </row>
    <row r="154" spans="1:40" x14ac:dyDescent="0.4">
      <c r="A154" t="s">
        <v>301</v>
      </c>
      <c r="B154" t="s">
        <v>300</v>
      </c>
      <c r="C154" t="s">
        <v>582</v>
      </c>
      <c r="D154" t="s">
        <v>1078</v>
      </c>
      <c r="F154" s="2">
        <v>41823</v>
      </c>
      <c r="G154" s="2">
        <v>3687438</v>
      </c>
      <c r="H154" s="2">
        <v>760805.25</v>
      </c>
      <c r="I154" s="2">
        <f t="shared" si="2"/>
        <v>2926632.75</v>
      </c>
      <c r="J154">
        <v>236621</v>
      </c>
      <c r="K154">
        <v>0</v>
      </c>
      <c r="L154">
        <v>0</v>
      </c>
      <c r="M154">
        <v>0</v>
      </c>
      <c r="N154">
        <v>0</v>
      </c>
      <c r="O154">
        <v>105000</v>
      </c>
      <c r="P154">
        <v>16000</v>
      </c>
      <c r="Q154">
        <v>0</v>
      </c>
      <c r="R154">
        <v>6800</v>
      </c>
      <c r="S154">
        <v>0</v>
      </c>
      <c r="T154">
        <v>0</v>
      </c>
      <c r="U154">
        <v>0</v>
      </c>
      <c r="V154">
        <v>0</v>
      </c>
      <c r="W154">
        <v>800</v>
      </c>
      <c r="X154">
        <v>0</v>
      </c>
      <c r="Y154">
        <v>0</v>
      </c>
      <c r="Z154">
        <v>0</v>
      </c>
      <c r="AA154">
        <v>273915.75</v>
      </c>
      <c r="AB154">
        <v>91305.25</v>
      </c>
      <c r="AC154">
        <v>17000</v>
      </c>
      <c r="AD154">
        <v>65000</v>
      </c>
      <c r="AE154">
        <v>0</v>
      </c>
      <c r="AF154">
        <v>500000</v>
      </c>
      <c r="AG154">
        <v>0</v>
      </c>
      <c r="AH154">
        <v>0</v>
      </c>
      <c r="AI154">
        <v>0</v>
      </c>
      <c r="AJ154">
        <v>0</v>
      </c>
      <c r="AK154">
        <v>0</v>
      </c>
      <c r="AL154">
        <v>0</v>
      </c>
      <c r="AM154">
        <v>0</v>
      </c>
      <c r="AN154">
        <v>87500</v>
      </c>
    </row>
    <row r="155" spans="1:40" x14ac:dyDescent="0.4">
      <c r="A155" t="s">
        <v>801</v>
      </c>
      <c r="B155" t="s">
        <v>802</v>
      </c>
      <c r="C155" t="s">
        <v>734</v>
      </c>
      <c r="D155" t="s">
        <v>1078</v>
      </c>
      <c r="F155" s="2">
        <v>1861</v>
      </c>
      <c r="G155" s="2">
        <v>164080</v>
      </c>
      <c r="H155" s="2">
        <v>25797.75</v>
      </c>
      <c r="I155" s="2">
        <f t="shared" si="2"/>
        <v>138282.25</v>
      </c>
      <c r="J155">
        <v>0</v>
      </c>
      <c r="K155">
        <v>0</v>
      </c>
      <c r="L155">
        <v>0</v>
      </c>
      <c r="M155">
        <v>0</v>
      </c>
      <c r="N155">
        <v>0</v>
      </c>
      <c r="O155">
        <v>14083</v>
      </c>
      <c r="P155">
        <v>19318</v>
      </c>
      <c r="Q155">
        <v>0</v>
      </c>
      <c r="R155">
        <v>0</v>
      </c>
      <c r="S155">
        <v>53446</v>
      </c>
      <c r="T155">
        <v>0</v>
      </c>
      <c r="U155">
        <v>0</v>
      </c>
      <c r="V155">
        <v>0</v>
      </c>
      <c r="W155">
        <v>0</v>
      </c>
      <c r="X155">
        <v>0</v>
      </c>
      <c r="Y155">
        <v>0</v>
      </c>
      <c r="Z155">
        <v>0</v>
      </c>
      <c r="AA155">
        <v>65135.25</v>
      </c>
      <c r="AB155">
        <v>21711.75</v>
      </c>
      <c r="AC155">
        <v>4086</v>
      </c>
      <c r="AD155">
        <v>0</v>
      </c>
      <c r="AE155">
        <v>0</v>
      </c>
      <c r="AF155">
        <v>0</v>
      </c>
      <c r="AG155">
        <v>0</v>
      </c>
      <c r="AH155">
        <v>0</v>
      </c>
      <c r="AI155">
        <v>0</v>
      </c>
      <c r="AJ155">
        <v>0</v>
      </c>
      <c r="AK155">
        <v>0</v>
      </c>
      <c r="AL155">
        <v>0</v>
      </c>
      <c r="AM155">
        <v>0</v>
      </c>
      <c r="AN155">
        <v>0</v>
      </c>
    </row>
    <row r="156" spans="1:40" x14ac:dyDescent="0.4">
      <c r="A156" t="s">
        <v>803</v>
      </c>
      <c r="B156" t="s">
        <v>804</v>
      </c>
      <c r="C156" t="s">
        <v>1070</v>
      </c>
      <c r="D156" t="s">
        <v>1080</v>
      </c>
      <c r="F156" s="2">
        <v>33792</v>
      </c>
      <c r="G156" s="2">
        <v>2979363</v>
      </c>
      <c r="H156" s="2">
        <v>0</v>
      </c>
      <c r="I156" s="2">
        <f t="shared" si="2"/>
        <v>2979363</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row>
    <row r="157" spans="1:40" x14ac:dyDescent="0.4">
      <c r="A157" t="s">
        <v>805</v>
      </c>
      <c r="B157" t="s">
        <v>806</v>
      </c>
      <c r="C157" t="s">
        <v>734</v>
      </c>
      <c r="D157" t="s">
        <v>1075</v>
      </c>
      <c r="F157" s="2">
        <v>724</v>
      </c>
      <c r="G157" s="2">
        <v>63833</v>
      </c>
      <c r="H157" s="2">
        <v>1987.5</v>
      </c>
      <c r="I157" s="2">
        <f t="shared" si="2"/>
        <v>61845.5</v>
      </c>
      <c r="J157">
        <v>0</v>
      </c>
      <c r="K157">
        <v>0</v>
      </c>
      <c r="L157">
        <v>0</v>
      </c>
      <c r="M157">
        <v>250</v>
      </c>
      <c r="N157">
        <v>0</v>
      </c>
      <c r="O157">
        <v>5500</v>
      </c>
      <c r="P157">
        <v>250</v>
      </c>
      <c r="Q157">
        <v>0</v>
      </c>
      <c r="R157">
        <v>0</v>
      </c>
      <c r="S157">
        <v>0</v>
      </c>
      <c r="T157">
        <v>0</v>
      </c>
      <c r="U157">
        <v>0</v>
      </c>
      <c r="V157">
        <v>0</v>
      </c>
      <c r="W157">
        <v>100</v>
      </c>
      <c r="X157">
        <v>100</v>
      </c>
      <c r="Y157">
        <v>0</v>
      </c>
      <c r="Z157">
        <v>1750</v>
      </c>
      <c r="AA157">
        <v>5962.5</v>
      </c>
      <c r="AB157">
        <v>1987.5</v>
      </c>
      <c r="AC157">
        <v>0</v>
      </c>
      <c r="AD157">
        <v>0</v>
      </c>
      <c r="AE157">
        <v>0</v>
      </c>
      <c r="AF157">
        <v>0</v>
      </c>
      <c r="AG157">
        <v>0</v>
      </c>
      <c r="AH157">
        <v>0</v>
      </c>
      <c r="AI157">
        <v>0</v>
      </c>
      <c r="AJ157">
        <v>0</v>
      </c>
      <c r="AK157">
        <v>0</v>
      </c>
      <c r="AL157">
        <v>0</v>
      </c>
      <c r="AM157">
        <v>0</v>
      </c>
      <c r="AN157">
        <v>0</v>
      </c>
    </row>
    <row r="158" spans="1:40" x14ac:dyDescent="0.4">
      <c r="A158" t="s">
        <v>807</v>
      </c>
      <c r="B158" t="s">
        <v>808</v>
      </c>
      <c r="C158" t="s">
        <v>1070</v>
      </c>
      <c r="D158" t="s">
        <v>1080</v>
      </c>
      <c r="F158" s="2">
        <v>6797</v>
      </c>
      <c r="G158" s="2">
        <v>599276</v>
      </c>
      <c r="H158" s="2">
        <v>0</v>
      </c>
      <c r="I158" s="2">
        <f t="shared" si="2"/>
        <v>599276</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row>
    <row r="159" spans="1:40" x14ac:dyDescent="0.4">
      <c r="A159" t="s">
        <v>304</v>
      </c>
      <c r="B159" t="s">
        <v>303</v>
      </c>
      <c r="C159" t="s">
        <v>1070</v>
      </c>
      <c r="D159" t="s">
        <v>1071</v>
      </c>
      <c r="F159" s="2">
        <v>10241</v>
      </c>
      <c r="G159" s="2">
        <v>902926</v>
      </c>
      <c r="H159" s="2">
        <v>149549.5</v>
      </c>
      <c r="I159" s="2">
        <f t="shared" si="2"/>
        <v>753376.5</v>
      </c>
      <c r="J159">
        <v>41855</v>
      </c>
      <c r="K159">
        <v>5564</v>
      </c>
      <c r="L159">
        <v>6300</v>
      </c>
      <c r="M159">
        <v>10381</v>
      </c>
      <c r="N159">
        <v>893</v>
      </c>
      <c r="O159">
        <v>18221</v>
      </c>
      <c r="P159">
        <v>32854</v>
      </c>
      <c r="Q159">
        <v>0</v>
      </c>
      <c r="R159">
        <v>0</v>
      </c>
      <c r="S159">
        <v>0</v>
      </c>
      <c r="T159">
        <v>0</v>
      </c>
      <c r="U159">
        <v>0</v>
      </c>
      <c r="V159">
        <v>0</v>
      </c>
      <c r="W159">
        <v>6123</v>
      </c>
      <c r="X159">
        <v>0</v>
      </c>
      <c r="Y159">
        <v>2155</v>
      </c>
      <c r="Z159">
        <v>1304</v>
      </c>
      <c r="AA159">
        <v>94237.5</v>
      </c>
      <c r="AB159">
        <v>31412.5</v>
      </c>
      <c r="AC159">
        <v>10125</v>
      </c>
      <c r="AD159">
        <v>6386</v>
      </c>
      <c r="AE159">
        <v>0</v>
      </c>
      <c r="AF159">
        <v>454</v>
      </c>
      <c r="AG159">
        <v>0</v>
      </c>
      <c r="AH159">
        <v>0</v>
      </c>
      <c r="AI159">
        <v>0</v>
      </c>
      <c r="AJ159">
        <v>0</v>
      </c>
      <c r="AK159">
        <v>3882</v>
      </c>
      <c r="AL159">
        <v>1016</v>
      </c>
      <c r="AM159">
        <v>0</v>
      </c>
      <c r="AN159">
        <v>96274</v>
      </c>
    </row>
    <row r="160" spans="1:40" x14ac:dyDescent="0.4">
      <c r="A160" t="s">
        <v>809</v>
      </c>
      <c r="B160" t="s">
        <v>810</v>
      </c>
      <c r="C160" t="s">
        <v>277</v>
      </c>
      <c r="D160" t="s">
        <v>1075</v>
      </c>
      <c r="F160" s="2">
        <v>15827</v>
      </c>
      <c r="G160" s="2">
        <v>1395430</v>
      </c>
      <c r="H160" s="2">
        <v>411446.75</v>
      </c>
      <c r="I160" s="2">
        <f t="shared" si="2"/>
        <v>983983.25</v>
      </c>
      <c r="J160">
        <v>169071</v>
      </c>
      <c r="K160">
        <v>1400</v>
      </c>
      <c r="L160">
        <v>0</v>
      </c>
      <c r="M160">
        <v>11090</v>
      </c>
      <c r="N160">
        <v>0</v>
      </c>
      <c r="O160">
        <v>114825</v>
      </c>
      <c r="P160">
        <v>20117</v>
      </c>
      <c r="Q160">
        <v>0</v>
      </c>
      <c r="R160">
        <v>1000</v>
      </c>
      <c r="S160">
        <v>0</v>
      </c>
      <c r="T160">
        <v>0</v>
      </c>
      <c r="U160">
        <v>300</v>
      </c>
      <c r="V160">
        <v>0</v>
      </c>
      <c r="W160">
        <v>7432</v>
      </c>
      <c r="X160">
        <v>0</v>
      </c>
      <c r="Y160">
        <v>0</v>
      </c>
      <c r="Z160">
        <v>15000</v>
      </c>
      <c r="AA160">
        <v>255176.25</v>
      </c>
      <c r="AB160">
        <v>85058.75</v>
      </c>
      <c r="AC160">
        <v>4134</v>
      </c>
      <c r="AD160">
        <v>600</v>
      </c>
      <c r="AE160">
        <v>0</v>
      </c>
      <c r="AF160">
        <v>315654</v>
      </c>
      <c r="AG160">
        <v>0</v>
      </c>
      <c r="AH160">
        <v>0</v>
      </c>
      <c r="AI160">
        <v>0</v>
      </c>
      <c r="AJ160">
        <v>3000</v>
      </c>
      <c r="AK160">
        <v>3000</v>
      </c>
      <c r="AL160">
        <v>0</v>
      </c>
      <c r="AM160">
        <v>0</v>
      </c>
      <c r="AN160">
        <v>0</v>
      </c>
    </row>
    <row r="161" spans="1:40" x14ac:dyDescent="0.4">
      <c r="A161" t="s">
        <v>811</v>
      </c>
      <c r="B161" t="s">
        <v>812</v>
      </c>
      <c r="C161" t="s">
        <v>1070</v>
      </c>
      <c r="D161" t="s">
        <v>1071</v>
      </c>
      <c r="F161" s="2">
        <v>111670</v>
      </c>
      <c r="G161" s="2">
        <v>9845688</v>
      </c>
      <c r="H161" s="2">
        <v>0</v>
      </c>
      <c r="I161" s="2">
        <f t="shared" si="2"/>
        <v>9845688</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row>
    <row r="162" spans="1:40" x14ac:dyDescent="0.4">
      <c r="A162" t="s">
        <v>306</v>
      </c>
      <c r="B162" t="s">
        <v>305</v>
      </c>
      <c r="C162" t="s">
        <v>277</v>
      </c>
      <c r="D162" t="s">
        <v>1075</v>
      </c>
      <c r="F162" s="2">
        <v>21478</v>
      </c>
      <c r="G162" s="2">
        <v>1893666</v>
      </c>
      <c r="H162" s="2">
        <v>141386.75</v>
      </c>
      <c r="I162" s="2">
        <f t="shared" si="2"/>
        <v>1752279.25</v>
      </c>
      <c r="J162">
        <v>97931</v>
      </c>
      <c r="K162">
        <v>0</v>
      </c>
      <c r="L162">
        <v>0</v>
      </c>
      <c r="M162">
        <v>0</v>
      </c>
      <c r="N162">
        <v>0</v>
      </c>
      <c r="O162">
        <v>72293</v>
      </c>
      <c r="P162">
        <v>4957</v>
      </c>
      <c r="Q162">
        <v>0</v>
      </c>
      <c r="R162">
        <v>4331</v>
      </c>
      <c r="S162">
        <v>0</v>
      </c>
      <c r="T162">
        <v>0</v>
      </c>
      <c r="U162">
        <v>127</v>
      </c>
      <c r="V162">
        <v>0</v>
      </c>
      <c r="W162">
        <v>0</v>
      </c>
      <c r="X162">
        <v>0</v>
      </c>
      <c r="Y162">
        <v>0</v>
      </c>
      <c r="Z162">
        <v>0</v>
      </c>
      <c r="AA162">
        <v>134729.25</v>
      </c>
      <c r="AB162">
        <v>44909.75</v>
      </c>
      <c r="AC162">
        <v>71518</v>
      </c>
      <c r="AD162">
        <v>0</v>
      </c>
      <c r="AE162">
        <v>0</v>
      </c>
      <c r="AF162">
        <v>0</v>
      </c>
      <c r="AG162">
        <v>0</v>
      </c>
      <c r="AH162">
        <v>7407</v>
      </c>
      <c r="AI162">
        <v>0</v>
      </c>
      <c r="AJ162">
        <v>0</v>
      </c>
      <c r="AK162">
        <v>0</v>
      </c>
      <c r="AL162">
        <v>0</v>
      </c>
      <c r="AM162">
        <v>0</v>
      </c>
      <c r="AN162">
        <v>17552</v>
      </c>
    </row>
    <row r="163" spans="1:40" x14ac:dyDescent="0.4">
      <c r="A163" t="s">
        <v>813</v>
      </c>
      <c r="B163" t="s">
        <v>814</v>
      </c>
      <c r="C163" t="s">
        <v>582</v>
      </c>
      <c r="D163" t="s">
        <v>1071</v>
      </c>
      <c r="F163" s="2">
        <v>11657</v>
      </c>
      <c r="G163" s="2">
        <v>1027771</v>
      </c>
      <c r="H163" s="2">
        <v>147420.75</v>
      </c>
      <c r="I163" s="2">
        <f t="shared" si="2"/>
        <v>880350.25</v>
      </c>
      <c r="J163">
        <v>8512</v>
      </c>
      <c r="K163">
        <v>0</v>
      </c>
      <c r="L163">
        <v>0</v>
      </c>
      <c r="M163">
        <v>0</v>
      </c>
      <c r="N163">
        <v>0</v>
      </c>
      <c r="O163">
        <v>19438</v>
      </c>
      <c r="P163">
        <v>14413</v>
      </c>
      <c r="Q163">
        <v>0</v>
      </c>
      <c r="R163">
        <v>3449</v>
      </c>
      <c r="S163">
        <v>0</v>
      </c>
      <c r="T163">
        <v>0</v>
      </c>
      <c r="U163">
        <v>0</v>
      </c>
      <c r="V163">
        <v>0</v>
      </c>
      <c r="W163">
        <v>495</v>
      </c>
      <c r="X163">
        <v>0</v>
      </c>
      <c r="Y163">
        <v>0</v>
      </c>
      <c r="Z163">
        <v>0</v>
      </c>
      <c r="AA163">
        <v>34730.25</v>
      </c>
      <c r="AB163">
        <v>11576.75</v>
      </c>
      <c r="AC163">
        <v>4432</v>
      </c>
      <c r="AD163">
        <v>0</v>
      </c>
      <c r="AE163">
        <v>0</v>
      </c>
      <c r="AF163">
        <v>17721</v>
      </c>
      <c r="AG163">
        <v>0</v>
      </c>
      <c r="AH163">
        <v>113691</v>
      </c>
      <c r="AI163">
        <v>0</v>
      </c>
      <c r="AJ163">
        <v>0</v>
      </c>
      <c r="AK163">
        <v>0</v>
      </c>
      <c r="AL163">
        <v>0</v>
      </c>
      <c r="AM163">
        <v>0</v>
      </c>
      <c r="AN163">
        <v>0</v>
      </c>
    </row>
    <row r="164" spans="1:40" x14ac:dyDescent="0.4">
      <c r="A164" t="s">
        <v>815</v>
      </c>
      <c r="B164" t="s">
        <v>816</v>
      </c>
      <c r="C164" t="s">
        <v>211</v>
      </c>
      <c r="D164" t="s">
        <v>1076</v>
      </c>
      <c r="F164" s="2">
        <v>94654</v>
      </c>
      <c r="G164" s="2">
        <v>8345427</v>
      </c>
      <c r="H164" s="2">
        <v>279500</v>
      </c>
      <c r="I164" s="2">
        <f t="shared" si="2"/>
        <v>8065927</v>
      </c>
      <c r="J164">
        <v>267000</v>
      </c>
      <c r="K164">
        <v>10000</v>
      </c>
      <c r="L164">
        <v>0</v>
      </c>
      <c r="M164">
        <v>15000</v>
      </c>
      <c r="N164">
        <v>0</v>
      </c>
      <c r="O164">
        <v>37000</v>
      </c>
      <c r="P164">
        <v>60000</v>
      </c>
      <c r="Q164">
        <v>0</v>
      </c>
      <c r="R164">
        <v>0</v>
      </c>
      <c r="S164">
        <v>0</v>
      </c>
      <c r="T164">
        <v>160000</v>
      </c>
      <c r="U164">
        <v>0</v>
      </c>
      <c r="V164">
        <v>0</v>
      </c>
      <c r="W164">
        <v>8000</v>
      </c>
      <c r="X164">
        <v>0</v>
      </c>
      <c r="Y164">
        <v>5000</v>
      </c>
      <c r="Z164">
        <v>0</v>
      </c>
      <c r="AA164">
        <v>421500</v>
      </c>
      <c r="AB164">
        <v>140500</v>
      </c>
      <c r="AC164">
        <v>119000</v>
      </c>
      <c r="AD164">
        <v>0</v>
      </c>
      <c r="AE164">
        <v>0</v>
      </c>
      <c r="AF164">
        <v>0</v>
      </c>
      <c r="AG164">
        <v>0</v>
      </c>
      <c r="AH164">
        <v>20000</v>
      </c>
      <c r="AI164">
        <v>0</v>
      </c>
      <c r="AJ164">
        <v>0</v>
      </c>
      <c r="AK164">
        <v>0</v>
      </c>
      <c r="AL164">
        <v>0</v>
      </c>
      <c r="AM164">
        <v>0</v>
      </c>
      <c r="AN164">
        <v>0</v>
      </c>
    </row>
    <row r="165" spans="1:40" x14ac:dyDescent="0.4">
      <c r="A165" t="s">
        <v>817</v>
      </c>
      <c r="B165" t="s">
        <v>818</v>
      </c>
      <c r="C165" t="s">
        <v>211</v>
      </c>
      <c r="D165" t="s">
        <v>1076</v>
      </c>
      <c r="F165" s="2">
        <v>13041</v>
      </c>
      <c r="G165" s="2">
        <v>1149795</v>
      </c>
      <c r="H165" s="2">
        <v>201684.25</v>
      </c>
      <c r="I165" s="2">
        <f t="shared" si="2"/>
        <v>948110.75</v>
      </c>
      <c r="J165">
        <v>100440</v>
      </c>
      <c r="K165">
        <v>0</v>
      </c>
      <c r="L165">
        <v>0</v>
      </c>
      <c r="M165">
        <v>6000</v>
      </c>
      <c r="N165">
        <v>0</v>
      </c>
      <c r="O165">
        <v>189596</v>
      </c>
      <c r="P165">
        <v>3623</v>
      </c>
      <c r="Q165">
        <v>0</v>
      </c>
      <c r="R165">
        <v>16283</v>
      </c>
      <c r="S165">
        <v>0</v>
      </c>
      <c r="T165">
        <v>0</v>
      </c>
      <c r="U165">
        <v>0</v>
      </c>
      <c r="V165">
        <v>0</v>
      </c>
      <c r="W165">
        <v>474</v>
      </c>
      <c r="X165">
        <v>0</v>
      </c>
      <c r="Y165">
        <v>0</v>
      </c>
      <c r="Z165">
        <v>445</v>
      </c>
      <c r="AA165">
        <v>237645.75</v>
      </c>
      <c r="AB165">
        <v>79215.25</v>
      </c>
      <c r="AC165">
        <v>67469</v>
      </c>
      <c r="AD165">
        <v>0</v>
      </c>
      <c r="AE165">
        <v>0</v>
      </c>
      <c r="AF165">
        <v>55000</v>
      </c>
      <c r="AG165">
        <v>0</v>
      </c>
      <c r="AH165">
        <v>0</v>
      </c>
      <c r="AI165">
        <v>0</v>
      </c>
      <c r="AJ165">
        <v>0</v>
      </c>
      <c r="AK165">
        <v>0</v>
      </c>
      <c r="AL165">
        <v>0</v>
      </c>
      <c r="AM165">
        <v>0</v>
      </c>
      <c r="AN165">
        <v>0</v>
      </c>
    </row>
    <row r="166" spans="1:40" x14ac:dyDescent="0.4">
      <c r="A166" t="s">
        <v>309</v>
      </c>
      <c r="B166" t="s">
        <v>308</v>
      </c>
      <c r="C166" t="s">
        <v>1070</v>
      </c>
      <c r="D166" t="s">
        <v>1080</v>
      </c>
      <c r="F166" s="2">
        <v>61036</v>
      </c>
      <c r="G166" s="2">
        <v>5381404</v>
      </c>
      <c r="H166" s="2">
        <v>470066.5</v>
      </c>
      <c r="I166" s="2">
        <f t="shared" si="2"/>
        <v>4911337.5</v>
      </c>
      <c r="J166">
        <v>80000</v>
      </c>
      <c r="K166">
        <v>0</v>
      </c>
      <c r="L166">
        <v>0</v>
      </c>
      <c r="M166">
        <v>20000</v>
      </c>
      <c r="N166">
        <v>0</v>
      </c>
      <c r="O166">
        <v>87197</v>
      </c>
      <c r="P166">
        <v>9000</v>
      </c>
      <c r="Q166">
        <v>0</v>
      </c>
      <c r="R166">
        <v>0</v>
      </c>
      <c r="S166">
        <v>0</v>
      </c>
      <c r="T166">
        <v>0</v>
      </c>
      <c r="U166">
        <v>0</v>
      </c>
      <c r="V166">
        <v>0</v>
      </c>
      <c r="W166">
        <v>2653</v>
      </c>
      <c r="X166">
        <v>0</v>
      </c>
      <c r="Y166">
        <v>25000</v>
      </c>
      <c r="Z166">
        <v>0</v>
      </c>
      <c r="AA166">
        <v>167887.5</v>
      </c>
      <c r="AB166">
        <v>55962.5</v>
      </c>
      <c r="AC166">
        <v>83469</v>
      </c>
      <c r="AD166">
        <v>0</v>
      </c>
      <c r="AE166">
        <v>0</v>
      </c>
      <c r="AF166">
        <v>0</v>
      </c>
      <c r="AG166">
        <v>0</v>
      </c>
      <c r="AH166">
        <v>0</v>
      </c>
      <c r="AI166">
        <v>0</v>
      </c>
      <c r="AJ166">
        <v>0</v>
      </c>
      <c r="AK166">
        <v>0</v>
      </c>
      <c r="AL166">
        <v>250000</v>
      </c>
      <c r="AM166">
        <v>0</v>
      </c>
      <c r="AN166">
        <v>80635</v>
      </c>
    </row>
    <row r="167" spans="1:40" x14ac:dyDescent="0.4">
      <c r="A167" t="s">
        <v>819</v>
      </c>
      <c r="B167" t="s">
        <v>820</v>
      </c>
      <c r="C167" t="s">
        <v>211</v>
      </c>
      <c r="D167" t="s">
        <v>1076</v>
      </c>
      <c r="F167" s="2">
        <v>5429</v>
      </c>
      <c r="G167" s="2">
        <v>478663</v>
      </c>
      <c r="H167" s="2">
        <v>65500</v>
      </c>
      <c r="I167" s="2">
        <f t="shared" si="2"/>
        <v>413163</v>
      </c>
      <c r="J167">
        <v>215000</v>
      </c>
      <c r="K167">
        <v>0</v>
      </c>
      <c r="L167">
        <v>5000</v>
      </c>
      <c r="M167">
        <v>8000</v>
      </c>
      <c r="N167">
        <v>0</v>
      </c>
      <c r="O167">
        <v>4000</v>
      </c>
      <c r="P167">
        <v>12000</v>
      </c>
      <c r="Q167">
        <v>0</v>
      </c>
      <c r="R167">
        <v>0</v>
      </c>
      <c r="S167">
        <v>0</v>
      </c>
      <c r="T167">
        <v>0</v>
      </c>
      <c r="U167">
        <v>0</v>
      </c>
      <c r="V167">
        <v>0</v>
      </c>
      <c r="W167">
        <v>2000</v>
      </c>
      <c r="X167">
        <v>0</v>
      </c>
      <c r="Y167">
        <v>0</v>
      </c>
      <c r="Z167">
        <v>0</v>
      </c>
      <c r="AA167">
        <v>184500</v>
      </c>
      <c r="AB167">
        <v>61500</v>
      </c>
      <c r="AC167">
        <v>3000</v>
      </c>
      <c r="AD167">
        <v>0</v>
      </c>
      <c r="AE167">
        <v>0</v>
      </c>
      <c r="AF167">
        <v>1000</v>
      </c>
      <c r="AG167">
        <v>0</v>
      </c>
      <c r="AH167">
        <v>0</v>
      </c>
      <c r="AI167">
        <v>0</v>
      </c>
      <c r="AJ167">
        <v>0</v>
      </c>
      <c r="AK167">
        <v>0</v>
      </c>
      <c r="AL167">
        <v>0</v>
      </c>
      <c r="AM167">
        <v>0</v>
      </c>
      <c r="AN167">
        <v>0</v>
      </c>
    </row>
    <row r="168" spans="1:40" x14ac:dyDescent="0.4">
      <c r="A168" t="s">
        <v>312</v>
      </c>
      <c r="B168" t="s">
        <v>311</v>
      </c>
      <c r="C168" t="s">
        <v>1072</v>
      </c>
      <c r="D168" t="s">
        <v>1081</v>
      </c>
      <c r="F168" s="2">
        <v>24063</v>
      </c>
      <c r="G168" s="2">
        <v>2121580</v>
      </c>
      <c r="H168" s="2">
        <v>2121580</v>
      </c>
      <c r="I168" s="2">
        <f t="shared" si="2"/>
        <v>0</v>
      </c>
      <c r="J168">
        <v>40000</v>
      </c>
      <c r="K168">
        <v>0</v>
      </c>
      <c r="L168">
        <v>0</v>
      </c>
      <c r="M168">
        <v>0</v>
      </c>
      <c r="N168">
        <v>0</v>
      </c>
      <c r="O168">
        <v>60000</v>
      </c>
      <c r="P168">
        <v>75000</v>
      </c>
      <c r="Q168">
        <v>0</v>
      </c>
      <c r="R168">
        <v>15000</v>
      </c>
      <c r="S168">
        <v>0</v>
      </c>
      <c r="T168">
        <v>0</v>
      </c>
      <c r="U168">
        <v>0</v>
      </c>
      <c r="V168">
        <v>0</v>
      </c>
      <c r="W168">
        <v>0</v>
      </c>
      <c r="X168">
        <v>0</v>
      </c>
      <c r="Y168">
        <v>0</v>
      </c>
      <c r="Z168">
        <v>0</v>
      </c>
      <c r="AA168">
        <v>142500</v>
      </c>
      <c r="AB168">
        <v>47500</v>
      </c>
      <c r="AC168">
        <v>50000</v>
      </c>
      <c r="AD168">
        <v>0</v>
      </c>
      <c r="AE168">
        <v>0</v>
      </c>
      <c r="AF168">
        <v>75000</v>
      </c>
      <c r="AG168">
        <v>0</v>
      </c>
      <c r="AH168">
        <v>0</v>
      </c>
      <c r="AI168">
        <v>0</v>
      </c>
      <c r="AJ168">
        <v>0</v>
      </c>
      <c r="AK168">
        <v>0</v>
      </c>
      <c r="AL168">
        <v>0</v>
      </c>
      <c r="AM168">
        <v>0</v>
      </c>
      <c r="AN168">
        <v>1949080</v>
      </c>
    </row>
    <row r="169" spans="1:40" x14ac:dyDescent="0.4">
      <c r="A169" t="s">
        <v>315</v>
      </c>
      <c r="B169" t="s">
        <v>314</v>
      </c>
      <c r="C169" t="s">
        <v>211</v>
      </c>
      <c r="D169" t="s">
        <v>1076</v>
      </c>
      <c r="F169" s="2">
        <v>20634</v>
      </c>
      <c r="G169" s="2">
        <v>1819253</v>
      </c>
      <c r="H169" s="2">
        <v>164679.25</v>
      </c>
      <c r="I169" s="2">
        <f t="shared" si="2"/>
        <v>1654573.75</v>
      </c>
      <c r="J169">
        <v>0</v>
      </c>
      <c r="K169">
        <v>0</v>
      </c>
      <c r="L169">
        <v>0</v>
      </c>
      <c r="M169">
        <v>0</v>
      </c>
      <c r="N169">
        <v>0</v>
      </c>
      <c r="O169">
        <v>104093</v>
      </c>
      <c r="P169">
        <v>124207</v>
      </c>
      <c r="Q169">
        <v>0</v>
      </c>
      <c r="R169">
        <v>0</v>
      </c>
      <c r="S169">
        <v>0</v>
      </c>
      <c r="T169">
        <v>0</v>
      </c>
      <c r="U169">
        <v>0</v>
      </c>
      <c r="V169">
        <v>0</v>
      </c>
      <c r="W169">
        <v>6509</v>
      </c>
      <c r="X169">
        <v>0</v>
      </c>
      <c r="Y169">
        <v>0</v>
      </c>
      <c r="Z169">
        <v>0</v>
      </c>
      <c r="AA169">
        <v>176106.75</v>
      </c>
      <c r="AB169">
        <v>58702.25</v>
      </c>
      <c r="AC169">
        <v>9829</v>
      </c>
      <c r="AD169">
        <v>0</v>
      </c>
      <c r="AE169">
        <v>0</v>
      </c>
      <c r="AF169">
        <v>0</v>
      </c>
      <c r="AG169">
        <v>0</v>
      </c>
      <c r="AH169">
        <v>0</v>
      </c>
      <c r="AI169">
        <v>0</v>
      </c>
      <c r="AJ169">
        <v>0</v>
      </c>
      <c r="AK169">
        <v>0</v>
      </c>
      <c r="AL169">
        <v>0</v>
      </c>
      <c r="AM169">
        <v>0</v>
      </c>
      <c r="AN169">
        <v>96148</v>
      </c>
    </row>
    <row r="170" spans="1:40" x14ac:dyDescent="0.4">
      <c r="A170" t="s">
        <v>821</v>
      </c>
      <c r="B170" t="s">
        <v>822</v>
      </c>
      <c r="C170" t="s">
        <v>912</v>
      </c>
      <c r="D170" t="s">
        <v>1073</v>
      </c>
      <c r="F170" s="2">
        <v>5143</v>
      </c>
      <c r="G170" s="2">
        <v>0</v>
      </c>
      <c r="H170" s="2">
        <v>0</v>
      </c>
      <c r="I170" s="2">
        <f t="shared" si="2"/>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row>
    <row r="171" spans="1:40" x14ac:dyDescent="0.4">
      <c r="A171" t="s">
        <v>823</v>
      </c>
      <c r="B171" t="s">
        <v>824</v>
      </c>
      <c r="C171" t="s">
        <v>1070</v>
      </c>
      <c r="D171" t="s">
        <v>1071</v>
      </c>
      <c r="F171" s="2">
        <v>39825</v>
      </c>
      <c r="G171" s="2">
        <v>3511279</v>
      </c>
      <c r="H171" s="2">
        <v>321190</v>
      </c>
      <c r="I171" s="2">
        <f t="shared" si="2"/>
        <v>3190089</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321190</v>
      </c>
      <c r="AD171">
        <v>0</v>
      </c>
      <c r="AE171">
        <v>0</v>
      </c>
      <c r="AF171">
        <v>0</v>
      </c>
      <c r="AG171">
        <v>0</v>
      </c>
      <c r="AH171">
        <v>0</v>
      </c>
      <c r="AI171">
        <v>0</v>
      </c>
      <c r="AJ171">
        <v>0</v>
      </c>
      <c r="AK171">
        <v>0</v>
      </c>
      <c r="AL171">
        <v>0</v>
      </c>
      <c r="AM171">
        <v>0</v>
      </c>
      <c r="AN171">
        <v>0</v>
      </c>
    </row>
    <row r="172" spans="1:40" x14ac:dyDescent="0.4">
      <c r="A172" t="s">
        <v>825</v>
      </c>
      <c r="B172" t="s">
        <v>826</v>
      </c>
      <c r="C172" t="s">
        <v>912</v>
      </c>
      <c r="D172" t="s">
        <v>1073</v>
      </c>
      <c r="F172" s="2">
        <v>25905</v>
      </c>
      <c r="G172" s="2">
        <v>0</v>
      </c>
      <c r="H172" s="2">
        <v>0</v>
      </c>
      <c r="I172" s="2">
        <f t="shared" si="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row>
    <row r="173" spans="1:40" x14ac:dyDescent="0.4">
      <c r="A173" t="s">
        <v>827</v>
      </c>
      <c r="B173" t="s">
        <v>828</v>
      </c>
      <c r="C173" t="s">
        <v>129</v>
      </c>
      <c r="D173" t="s">
        <v>1073</v>
      </c>
      <c r="F173" s="2">
        <v>14180</v>
      </c>
      <c r="G173" s="2">
        <v>1250218</v>
      </c>
      <c r="H173" s="2">
        <v>420493.75</v>
      </c>
      <c r="I173" s="2">
        <f t="shared" si="2"/>
        <v>829724.25</v>
      </c>
      <c r="J173">
        <v>97250</v>
      </c>
      <c r="K173">
        <v>0</v>
      </c>
      <c r="L173">
        <v>350</v>
      </c>
      <c r="M173">
        <v>2250</v>
      </c>
      <c r="N173">
        <v>0</v>
      </c>
      <c r="O173">
        <v>226325</v>
      </c>
      <c r="P173">
        <v>45800</v>
      </c>
      <c r="Q173">
        <v>0</v>
      </c>
      <c r="R173">
        <v>0</v>
      </c>
      <c r="S173">
        <v>0</v>
      </c>
      <c r="T173">
        <v>0</v>
      </c>
      <c r="U173">
        <v>0</v>
      </c>
      <c r="V173">
        <v>0</v>
      </c>
      <c r="W173">
        <v>10000</v>
      </c>
      <c r="X173">
        <v>0</v>
      </c>
      <c r="Y173">
        <v>0</v>
      </c>
      <c r="Z173">
        <v>1200</v>
      </c>
      <c r="AA173">
        <v>287381.25</v>
      </c>
      <c r="AB173">
        <v>95793.75</v>
      </c>
      <c r="AC173">
        <v>2300</v>
      </c>
      <c r="AD173">
        <v>0</v>
      </c>
      <c r="AE173">
        <v>0</v>
      </c>
      <c r="AF173">
        <v>175000</v>
      </c>
      <c r="AG173">
        <v>0</v>
      </c>
      <c r="AH173">
        <v>135000</v>
      </c>
      <c r="AI173">
        <v>0</v>
      </c>
      <c r="AJ173">
        <v>0</v>
      </c>
      <c r="AK173">
        <v>12400</v>
      </c>
      <c r="AL173">
        <v>0</v>
      </c>
      <c r="AM173">
        <v>0</v>
      </c>
      <c r="AN173">
        <v>0</v>
      </c>
    </row>
    <row r="174" spans="1:40" x14ac:dyDescent="0.4">
      <c r="A174" t="s">
        <v>829</v>
      </c>
      <c r="B174" t="s">
        <v>830</v>
      </c>
      <c r="C174" t="s">
        <v>912</v>
      </c>
      <c r="D174" t="s">
        <v>1073</v>
      </c>
      <c r="F174" s="2">
        <v>6379</v>
      </c>
      <c r="G174" s="2">
        <v>0</v>
      </c>
      <c r="H174" s="2">
        <v>0</v>
      </c>
      <c r="I174" s="2">
        <f t="shared" si="2"/>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row>
    <row r="175" spans="1:40" x14ac:dyDescent="0.4">
      <c r="A175" t="s">
        <v>831</v>
      </c>
      <c r="B175" t="s">
        <v>832</v>
      </c>
      <c r="C175" t="s">
        <v>1070</v>
      </c>
      <c r="D175" t="s">
        <v>1071</v>
      </c>
      <c r="F175" s="2">
        <v>10667</v>
      </c>
      <c r="G175" s="2">
        <v>940485</v>
      </c>
      <c r="H175" s="2">
        <v>348500</v>
      </c>
      <c r="I175" s="2">
        <f t="shared" si="2"/>
        <v>591985</v>
      </c>
      <c r="J175">
        <v>0</v>
      </c>
      <c r="K175">
        <v>0</v>
      </c>
      <c r="L175">
        <v>0</v>
      </c>
      <c r="M175">
        <v>0</v>
      </c>
      <c r="N175">
        <v>220000</v>
      </c>
      <c r="O175">
        <v>146000</v>
      </c>
      <c r="P175">
        <v>0</v>
      </c>
      <c r="Q175">
        <v>0</v>
      </c>
      <c r="R175">
        <v>0</v>
      </c>
      <c r="S175">
        <v>0</v>
      </c>
      <c r="T175">
        <v>0</v>
      </c>
      <c r="U175">
        <v>0</v>
      </c>
      <c r="V175">
        <v>0</v>
      </c>
      <c r="W175">
        <v>2000</v>
      </c>
      <c r="X175">
        <v>2000</v>
      </c>
      <c r="Y175">
        <v>0</v>
      </c>
      <c r="Z175">
        <v>0</v>
      </c>
      <c r="AA175">
        <v>277500</v>
      </c>
      <c r="AB175">
        <v>92500</v>
      </c>
      <c r="AC175">
        <v>10000</v>
      </c>
      <c r="AD175">
        <v>0</v>
      </c>
      <c r="AE175">
        <v>0</v>
      </c>
      <c r="AF175">
        <v>246000</v>
      </c>
      <c r="AG175">
        <v>0</v>
      </c>
      <c r="AH175">
        <v>0</v>
      </c>
      <c r="AI175">
        <v>0</v>
      </c>
      <c r="AJ175">
        <v>0</v>
      </c>
      <c r="AK175">
        <v>0</v>
      </c>
      <c r="AL175">
        <v>0</v>
      </c>
      <c r="AM175">
        <v>0</v>
      </c>
      <c r="AN175">
        <v>0</v>
      </c>
    </row>
    <row r="176" spans="1:40" x14ac:dyDescent="0.4">
      <c r="A176" t="s">
        <v>317</v>
      </c>
      <c r="B176" t="s">
        <v>316</v>
      </c>
      <c r="C176" t="s">
        <v>876</v>
      </c>
      <c r="D176" t="s">
        <v>1081</v>
      </c>
      <c r="F176" s="2">
        <v>12904</v>
      </c>
      <c r="G176" s="2">
        <v>1137716</v>
      </c>
      <c r="H176" s="2">
        <v>65008</v>
      </c>
      <c r="I176" s="2">
        <f t="shared" si="2"/>
        <v>1072708</v>
      </c>
      <c r="J176">
        <v>0</v>
      </c>
      <c r="K176">
        <v>0</v>
      </c>
      <c r="L176">
        <v>0</v>
      </c>
      <c r="M176">
        <v>0</v>
      </c>
      <c r="N176">
        <v>2500</v>
      </c>
      <c r="O176">
        <v>0</v>
      </c>
      <c r="P176">
        <v>0</v>
      </c>
      <c r="Q176">
        <v>0</v>
      </c>
      <c r="R176">
        <v>0</v>
      </c>
      <c r="S176">
        <v>0</v>
      </c>
      <c r="T176">
        <v>0</v>
      </c>
      <c r="U176">
        <v>0</v>
      </c>
      <c r="V176">
        <v>0</v>
      </c>
      <c r="W176">
        <v>0</v>
      </c>
      <c r="X176">
        <v>1000</v>
      </c>
      <c r="Y176">
        <v>0</v>
      </c>
      <c r="Z176">
        <v>0</v>
      </c>
      <c r="AA176">
        <v>2625</v>
      </c>
      <c r="AB176">
        <v>875</v>
      </c>
      <c r="AC176">
        <v>0</v>
      </c>
      <c r="AD176">
        <v>0</v>
      </c>
      <c r="AE176">
        <v>0</v>
      </c>
      <c r="AF176">
        <v>0</v>
      </c>
      <c r="AG176">
        <v>0</v>
      </c>
      <c r="AH176">
        <v>41133</v>
      </c>
      <c r="AI176">
        <v>0</v>
      </c>
      <c r="AJ176">
        <v>0</v>
      </c>
      <c r="AK176">
        <v>0</v>
      </c>
      <c r="AL176">
        <v>0</v>
      </c>
      <c r="AM176">
        <v>0</v>
      </c>
      <c r="AN176">
        <v>23000</v>
      </c>
    </row>
    <row r="177" spans="1:41" x14ac:dyDescent="0.4">
      <c r="A177" t="s">
        <v>833</v>
      </c>
      <c r="B177" t="s">
        <v>834</v>
      </c>
      <c r="C177" t="s">
        <v>1070</v>
      </c>
      <c r="D177" t="s">
        <v>1080</v>
      </c>
      <c r="F177" s="2">
        <v>57765</v>
      </c>
      <c r="G177" s="2">
        <v>5093008</v>
      </c>
      <c r="H177" s="2">
        <v>214931</v>
      </c>
      <c r="I177" s="2">
        <f t="shared" si="2"/>
        <v>4878077</v>
      </c>
      <c r="J177">
        <v>123067</v>
      </c>
      <c r="K177">
        <v>0</v>
      </c>
      <c r="L177">
        <v>51000</v>
      </c>
      <c r="M177">
        <v>14063</v>
      </c>
      <c r="N177">
        <v>0</v>
      </c>
      <c r="O177">
        <v>336958</v>
      </c>
      <c r="P177">
        <v>7900</v>
      </c>
      <c r="Q177">
        <v>0</v>
      </c>
      <c r="R177">
        <v>20160</v>
      </c>
      <c r="S177">
        <v>0</v>
      </c>
      <c r="T177">
        <v>0</v>
      </c>
      <c r="U177">
        <v>0</v>
      </c>
      <c r="V177">
        <v>0</v>
      </c>
      <c r="W177">
        <v>0</v>
      </c>
      <c r="X177">
        <v>0</v>
      </c>
      <c r="Y177">
        <v>0</v>
      </c>
      <c r="Z177">
        <v>0</v>
      </c>
      <c r="AA177">
        <v>414861</v>
      </c>
      <c r="AB177">
        <v>138287</v>
      </c>
      <c r="AC177">
        <v>76644</v>
      </c>
      <c r="AD177">
        <v>0</v>
      </c>
      <c r="AE177">
        <v>0</v>
      </c>
      <c r="AF177">
        <v>0</v>
      </c>
      <c r="AG177">
        <v>0</v>
      </c>
      <c r="AH177">
        <v>0</v>
      </c>
      <c r="AI177">
        <v>0</v>
      </c>
      <c r="AJ177">
        <v>0</v>
      </c>
      <c r="AK177">
        <v>0</v>
      </c>
      <c r="AL177">
        <v>0</v>
      </c>
      <c r="AM177">
        <v>0</v>
      </c>
      <c r="AN177">
        <v>0</v>
      </c>
    </row>
    <row r="178" spans="1:41" x14ac:dyDescent="0.4">
      <c r="A178" t="s">
        <v>835</v>
      </c>
      <c r="B178" t="s">
        <v>836</v>
      </c>
      <c r="C178" t="s">
        <v>876</v>
      </c>
      <c r="D178" t="s">
        <v>1081</v>
      </c>
      <c r="F178" s="2">
        <v>13427</v>
      </c>
      <c r="G178" s="2">
        <v>1183828</v>
      </c>
      <c r="H178" s="2">
        <v>0</v>
      </c>
      <c r="I178" s="2">
        <f t="shared" si="2"/>
        <v>1183828</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row>
    <row r="179" spans="1:41" x14ac:dyDescent="0.4">
      <c r="A179" t="s">
        <v>837</v>
      </c>
      <c r="B179" t="s">
        <v>838</v>
      </c>
      <c r="C179" t="s">
        <v>1070</v>
      </c>
      <c r="D179" t="s">
        <v>1080</v>
      </c>
      <c r="F179" s="2">
        <v>28193</v>
      </c>
      <c r="G179" s="2">
        <v>2485712</v>
      </c>
      <c r="H179" s="2">
        <v>214637.25</v>
      </c>
      <c r="I179" s="2">
        <f t="shared" si="2"/>
        <v>2271074.75</v>
      </c>
      <c r="J179">
        <v>120871</v>
      </c>
      <c r="K179">
        <v>0</v>
      </c>
      <c r="L179">
        <v>0</v>
      </c>
      <c r="M179">
        <v>0</v>
      </c>
      <c r="N179">
        <v>0</v>
      </c>
      <c r="O179">
        <v>174656</v>
      </c>
      <c r="P179">
        <v>15002</v>
      </c>
      <c r="Q179">
        <v>0</v>
      </c>
      <c r="R179">
        <v>0</v>
      </c>
      <c r="S179">
        <v>0</v>
      </c>
      <c r="T179">
        <v>0</v>
      </c>
      <c r="U179">
        <v>0</v>
      </c>
      <c r="V179">
        <v>0</v>
      </c>
      <c r="W179">
        <v>8212</v>
      </c>
      <c r="X179">
        <v>0</v>
      </c>
      <c r="Y179">
        <v>0</v>
      </c>
      <c r="Z179">
        <v>23908</v>
      </c>
      <c r="AA179">
        <v>256986.75</v>
      </c>
      <c r="AB179">
        <v>85662.25</v>
      </c>
      <c r="AC179">
        <v>128975</v>
      </c>
      <c r="AD179">
        <v>0</v>
      </c>
      <c r="AE179">
        <v>0</v>
      </c>
      <c r="AF179">
        <v>0</v>
      </c>
      <c r="AG179">
        <v>0</v>
      </c>
      <c r="AH179">
        <v>0</v>
      </c>
      <c r="AI179">
        <v>0</v>
      </c>
      <c r="AJ179">
        <v>0</v>
      </c>
      <c r="AK179">
        <v>0</v>
      </c>
      <c r="AL179">
        <v>0</v>
      </c>
      <c r="AM179">
        <v>0</v>
      </c>
      <c r="AN179">
        <v>0</v>
      </c>
    </row>
    <row r="180" spans="1:41" x14ac:dyDescent="0.4">
      <c r="A180" t="s">
        <v>839</v>
      </c>
      <c r="B180" t="s">
        <v>840</v>
      </c>
      <c r="C180" t="s">
        <v>582</v>
      </c>
      <c r="D180" t="s">
        <v>1078</v>
      </c>
      <c r="F180" s="2">
        <v>6183</v>
      </c>
      <c r="G180" s="2">
        <v>545141</v>
      </c>
      <c r="H180" s="2">
        <v>192165</v>
      </c>
      <c r="I180" s="2">
        <f t="shared" si="2"/>
        <v>352976</v>
      </c>
      <c r="J180">
        <v>37212</v>
      </c>
      <c r="K180">
        <v>0</v>
      </c>
      <c r="L180">
        <v>0</v>
      </c>
      <c r="M180">
        <v>0</v>
      </c>
      <c r="N180">
        <v>2500</v>
      </c>
      <c r="O180">
        <v>54450</v>
      </c>
      <c r="P180">
        <v>64810</v>
      </c>
      <c r="Q180">
        <v>0</v>
      </c>
      <c r="R180">
        <v>16000</v>
      </c>
      <c r="S180">
        <v>0</v>
      </c>
      <c r="T180">
        <v>0</v>
      </c>
      <c r="U180">
        <v>0</v>
      </c>
      <c r="V180">
        <v>0</v>
      </c>
      <c r="W180">
        <v>10748</v>
      </c>
      <c r="X180">
        <v>0</v>
      </c>
      <c r="Y180">
        <v>0</v>
      </c>
      <c r="Z180">
        <v>0</v>
      </c>
      <c r="AA180">
        <v>139290</v>
      </c>
      <c r="AB180">
        <v>46430</v>
      </c>
      <c r="AC180">
        <v>104735</v>
      </c>
      <c r="AD180">
        <v>15000</v>
      </c>
      <c r="AE180">
        <v>0</v>
      </c>
      <c r="AF180">
        <v>0</v>
      </c>
      <c r="AG180">
        <v>0</v>
      </c>
      <c r="AH180">
        <v>0</v>
      </c>
      <c r="AI180">
        <v>0</v>
      </c>
      <c r="AJ180">
        <v>10000</v>
      </c>
      <c r="AK180">
        <v>16000</v>
      </c>
      <c r="AL180">
        <v>0</v>
      </c>
      <c r="AM180">
        <v>0</v>
      </c>
      <c r="AN180">
        <v>0</v>
      </c>
    </row>
    <row r="181" spans="1:41" x14ac:dyDescent="0.4">
      <c r="A181" t="s">
        <v>324</v>
      </c>
      <c r="B181" t="s">
        <v>323</v>
      </c>
      <c r="C181" t="s">
        <v>211</v>
      </c>
      <c r="D181" t="s">
        <v>1076</v>
      </c>
      <c r="F181" s="2">
        <v>6975</v>
      </c>
      <c r="G181" s="2">
        <v>614970</v>
      </c>
      <c r="H181" s="2">
        <v>99863</v>
      </c>
      <c r="I181" s="2">
        <f t="shared" si="2"/>
        <v>515107</v>
      </c>
      <c r="J181">
        <v>56000</v>
      </c>
      <c r="K181">
        <v>0</v>
      </c>
      <c r="L181">
        <v>0</v>
      </c>
      <c r="M181">
        <v>0</v>
      </c>
      <c r="N181">
        <v>2400</v>
      </c>
      <c r="O181">
        <v>46000</v>
      </c>
      <c r="P181">
        <v>6000</v>
      </c>
      <c r="Q181">
        <v>0</v>
      </c>
      <c r="R181">
        <v>0</v>
      </c>
      <c r="S181">
        <v>0</v>
      </c>
      <c r="T181">
        <v>0</v>
      </c>
      <c r="U181">
        <v>0</v>
      </c>
      <c r="V181">
        <v>0</v>
      </c>
      <c r="W181">
        <v>0</v>
      </c>
      <c r="X181">
        <v>0</v>
      </c>
      <c r="Y181">
        <v>0</v>
      </c>
      <c r="Z181">
        <v>14000</v>
      </c>
      <c r="AA181">
        <v>93300</v>
      </c>
      <c r="AB181">
        <v>31100</v>
      </c>
      <c r="AC181">
        <v>53000</v>
      </c>
      <c r="AD181">
        <v>0</v>
      </c>
      <c r="AE181">
        <v>0</v>
      </c>
      <c r="AF181">
        <v>0</v>
      </c>
      <c r="AG181">
        <v>0</v>
      </c>
      <c r="AH181">
        <v>0</v>
      </c>
      <c r="AI181">
        <v>0</v>
      </c>
      <c r="AJ181">
        <v>0</v>
      </c>
      <c r="AK181">
        <v>0</v>
      </c>
      <c r="AL181">
        <v>0</v>
      </c>
      <c r="AM181">
        <v>0</v>
      </c>
      <c r="AN181">
        <v>15763</v>
      </c>
    </row>
    <row r="182" spans="1:41" x14ac:dyDescent="0.4">
      <c r="A182" t="s">
        <v>326</v>
      </c>
      <c r="B182" t="s">
        <v>325</v>
      </c>
      <c r="C182" t="s">
        <v>211</v>
      </c>
      <c r="D182" t="s">
        <v>1071</v>
      </c>
      <c r="F182" s="2">
        <v>50698</v>
      </c>
      <c r="G182" s="2">
        <v>4469927</v>
      </c>
      <c r="H182" s="2">
        <v>1404733.25</v>
      </c>
      <c r="I182" s="2">
        <f t="shared" si="2"/>
        <v>3065193.75</v>
      </c>
      <c r="J182">
        <v>403279</v>
      </c>
      <c r="K182">
        <v>0</v>
      </c>
      <c r="L182">
        <v>0</v>
      </c>
      <c r="M182">
        <v>0</v>
      </c>
      <c r="N182">
        <v>0</v>
      </c>
      <c r="O182">
        <v>173030</v>
      </c>
      <c r="P182">
        <v>75809</v>
      </c>
      <c r="Q182">
        <v>0</v>
      </c>
      <c r="R182">
        <v>65000</v>
      </c>
      <c r="S182">
        <v>0</v>
      </c>
      <c r="T182">
        <v>0</v>
      </c>
      <c r="U182">
        <v>86</v>
      </c>
      <c r="V182">
        <v>0</v>
      </c>
      <c r="W182">
        <v>54413</v>
      </c>
      <c r="X182">
        <v>0</v>
      </c>
      <c r="Y182">
        <v>0</v>
      </c>
      <c r="Z182">
        <v>0</v>
      </c>
      <c r="AA182">
        <v>578712.75</v>
      </c>
      <c r="AB182">
        <v>192904.25</v>
      </c>
      <c r="AC182">
        <v>1003444</v>
      </c>
      <c r="AD182">
        <v>0</v>
      </c>
      <c r="AE182">
        <v>0</v>
      </c>
      <c r="AF182">
        <v>0</v>
      </c>
      <c r="AG182">
        <v>0</v>
      </c>
      <c r="AH182">
        <v>0</v>
      </c>
      <c r="AI182">
        <v>0</v>
      </c>
      <c r="AJ182">
        <v>0</v>
      </c>
      <c r="AK182">
        <v>0</v>
      </c>
      <c r="AL182">
        <v>0</v>
      </c>
      <c r="AM182">
        <v>0</v>
      </c>
      <c r="AN182">
        <v>208385</v>
      </c>
    </row>
    <row r="183" spans="1:41" x14ac:dyDescent="0.4">
      <c r="A183" t="s">
        <v>841</v>
      </c>
      <c r="B183" t="s">
        <v>842</v>
      </c>
      <c r="C183" t="s">
        <v>912</v>
      </c>
      <c r="D183" t="s">
        <v>1073</v>
      </c>
      <c r="F183" s="2">
        <v>25121</v>
      </c>
      <c r="G183" s="2">
        <v>0</v>
      </c>
      <c r="H183" s="2">
        <v>0</v>
      </c>
      <c r="I183" s="2">
        <f t="shared" si="2"/>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row>
    <row r="184" spans="1:41" x14ac:dyDescent="0.4">
      <c r="A184" t="s">
        <v>843</v>
      </c>
      <c r="B184" t="s">
        <v>844</v>
      </c>
      <c r="C184" t="s">
        <v>1077</v>
      </c>
      <c r="D184" t="s">
        <v>1075</v>
      </c>
      <c r="F184" s="2">
        <v>530</v>
      </c>
      <c r="G184" s="2">
        <v>46729</v>
      </c>
      <c r="H184" s="2">
        <v>0</v>
      </c>
      <c r="I184" s="2">
        <f t="shared" si="2"/>
        <v>46729</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row>
    <row r="185" spans="1:41" x14ac:dyDescent="0.4">
      <c r="A185" t="s">
        <v>845</v>
      </c>
      <c r="B185" t="s">
        <v>846</v>
      </c>
      <c r="C185" t="s">
        <v>211</v>
      </c>
      <c r="D185" t="s">
        <v>1076</v>
      </c>
      <c r="F185" s="2">
        <v>10050</v>
      </c>
      <c r="G185" s="2">
        <v>886086</v>
      </c>
      <c r="H185" s="2">
        <v>33046</v>
      </c>
      <c r="I185" s="2">
        <f t="shared" si="2"/>
        <v>853040</v>
      </c>
      <c r="J185">
        <v>63613</v>
      </c>
      <c r="K185">
        <v>0</v>
      </c>
      <c r="L185">
        <v>0</v>
      </c>
      <c r="M185">
        <v>0</v>
      </c>
      <c r="N185">
        <v>0</v>
      </c>
      <c r="O185">
        <v>3421</v>
      </c>
      <c r="P185">
        <v>7008</v>
      </c>
      <c r="Q185">
        <v>0</v>
      </c>
      <c r="R185">
        <v>256</v>
      </c>
      <c r="S185">
        <v>0</v>
      </c>
      <c r="T185">
        <v>0</v>
      </c>
      <c r="U185">
        <v>0</v>
      </c>
      <c r="V185">
        <v>0</v>
      </c>
      <c r="W185">
        <v>266</v>
      </c>
      <c r="X185">
        <v>0</v>
      </c>
      <c r="Y185">
        <v>0</v>
      </c>
      <c r="Z185">
        <v>0</v>
      </c>
      <c r="AA185">
        <v>55923</v>
      </c>
      <c r="AB185">
        <v>18641</v>
      </c>
      <c r="AC185">
        <v>14247</v>
      </c>
      <c r="AD185">
        <v>0</v>
      </c>
      <c r="AE185">
        <v>0</v>
      </c>
      <c r="AF185">
        <v>158</v>
      </c>
      <c r="AG185">
        <v>0</v>
      </c>
      <c r="AH185">
        <v>0</v>
      </c>
      <c r="AI185">
        <v>0</v>
      </c>
      <c r="AJ185">
        <v>0</v>
      </c>
      <c r="AK185">
        <v>0</v>
      </c>
      <c r="AL185">
        <v>0</v>
      </c>
      <c r="AM185">
        <v>0</v>
      </c>
      <c r="AN185">
        <v>0</v>
      </c>
    </row>
    <row r="186" spans="1:41" x14ac:dyDescent="0.4">
      <c r="A186" t="s">
        <v>847</v>
      </c>
      <c r="B186" t="s">
        <v>848</v>
      </c>
      <c r="C186" t="s">
        <v>582</v>
      </c>
      <c r="D186" t="s">
        <v>1081</v>
      </c>
      <c r="F186" s="2">
        <v>29105</v>
      </c>
      <c r="G186" s="2">
        <v>2566121</v>
      </c>
      <c r="H186" s="2">
        <v>0</v>
      </c>
      <c r="I186" s="2">
        <f t="shared" si="2"/>
        <v>2566121</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row>
    <row r="187" spans="1:41" x14ac:dyDescent="0.4">
      <c r="A187" t="s">
        <v>849</v>
      </c>
      <c r="B187" t="s">
        <v>850</v>
      </c>
      <c r="C187" t="s">
        <v>582</v>
      </c>
      <c r="D187" t="s">
        <v>1078</v>
      </c>
      <c r="F187" s="2">
        <v>13866</v>
      </c>
      <c r="G187" s="2">
        <v>1222533</v>
      </c>
      <c r="H187" s="2">
        <v>105042.5</v>
      </c>
      <c r="I187" s="2">
        <f t="shared" si="2"/>
        <v>1117490.5</v>
      </c>
      <c r="J187">
        <v>77201</v>
      </c>
      <c r="K187">
        <v>0</v>
      </c>
      <c r="L187">
        <v>0</v>
      </c>
      <c r="M187">
        <v>5000</v>
      </c>
      <c r="N187">
        <v>0</v>
      </c>
      <c r="O187">
        <v>29318</v>
      </c>
      <c r="P187">
        <v>0</v>
      </c>
      <c r="Q187">
        <v>0</v>
      </c>
      <c r="R187">
        <v>0</v>
      </c>
      <c r="S187">
        <v>0</v>
      </c>
      <c r="T187">
        <v>0</v>
      </c>
      <c r="U187">
        <v>0</v>
      </c>
      <c r="V187">
        <v>0</v>
      </c>
      <c r="W187">
        <v>3447</v>
      </c>
      <c r="X187">
        <v>0</v>
      </c>
      <c r="Y187">
        <v>0</v>
      </c>
      <c r="Z187">
        <v>0</v>
      </c>
      <c r="AA187">
        <v>86224.5</v>
      </c>
      <c r="AB187">
        <v>28741.5</v>
      </c>
      <c r="AC187">
        <v>42739</v>
      </c>
      <c r="AD187">
        <v>33562</v>
      </c>
      <c r="AE187">
        <v>0</v>
      </c>
      <c r="AF187">
        <v>0</v>
      </c>
      <c r="AG187">
        <v>0</v>
      </c>
      <c r="AH187">
        <v>0</v>
      </c>
      <c r="AI187">
        <v>0</v>
      </c>
      <c r="AJ187">
        <v>0</v>
      </c>
      <c r="AK187">
        <v>0</v>
      </c>
      <c r="AL187">
        <v>0</v>
      </c>
      <c r="AM187">
        <v>0</v>
      </c>
      <c r="AN187">
        <v>0</v>
      </c>
    </row>
    <row r="188" spans="1:41" x14ac:dyDescent="0.4">
      <c r="A188" t="s">
        <v>329</v>
      </c>
      <c r="B188" t="s">
        <v>328</v>
      </c>
      <c r="C188" t="s">
        <v>876</v>
      </c>
      <c r="D188" t="s">
        <v>1081</v>
      </c>
      <c r="F188" s="2">
        <v>8270</v>
      </c>
      <c r="G188" s="2">
        <v>729147</v>
      </c>
      <c r="H188" s="2">
        <v>729126.75</v>
      </c>
      <c r="I188" s="2">
        <f t="shared" si="2"/>
        <v>20.25</v>
      </c>
      <c r="J188">
        <v>190306</v>
      </c>
      <c r="K188">
        <v>1268</v>
      </c>
      <c r="L188">
        <v>27875</v>
      </c>
      <c r="M188">
        <v>0</v>
      </c>
      <c r="N188">
        <v>3928</v>
      </c>
      <c r="O188">
        <v>93930</v>
      </c>
      <c r="P188">
        <v>64797</v>
      </c>
      <c r="Q188">
        <v>0</v>
      </c>
      <c r="R188">
        <v>0</v>
      </c>
      <c r="S188">
        <v>0</v>
      </c>
      <c r="T188">
        <v>0</v>
      </c>
      <c r="U188">
        <v>0</v>
      </c>
      <c r="V188">
        <v>0</v>
      </c>
      <c r="W188">
        <v>14111</v>
      </c>
      <c r="X188">
        <v>500</v>
      </c>
      <c r="Y188">
        <v>1200</v>
      </c>
      <c r="Z188">
        <v>0</v>
      </c>
      <c r="AA188">
        <v>298436.25</v>
      </c>
      <c r="AB188">
        <v>99478.75</v>
      </c>
      <c r="AC188">
        <v>27061</v>
      </c>
      <c r="AD188">
        <v>0</v>
      </c>
      <c r="AE188">
        <v>0</v>
      </c>
      <c r="AF188">
        <v>127264</v>
      </c>
      <c r="AG188">
        <v>0</v>
      </c>
      <c r="AH188">
        <v>0</v>
      </c>
      <c r="AI188">
        <v>0</v>
      </c>
      <c r="AJ188">
        <v>0</v>
      </c>
      <c r="AK188">
        <v>0</v>
      </c>
      <c r="AL188">
        <v>0</v>
      </c>
      <c r="AM188">
        <v>0</v>
      </c>
      <c r="AN188">
        <v>298416</v>
      </c>
      <c r="AO188">
        <v>176907</v>
      </c>
    </row>
    <row r="189" spans="1:41" x14ac:dyDescent="0.4">
      <c r="A189" t="s">
        <v>332</v>
      </c>
      <c r="B189" t="s">
        <v>331</v>
      </c>
      <c r="C189" t="s">
        <v>582</v>
      </c>
      <c r="D189" t="s">
        <v>1078</v>
      </c>
      <c r="F189" s="2">
        <v>3265</v>
      </c>
      <c r="G189" s="2">
        <v>287868</v>
      </c>
      <c r="H189" s="2">
        <v>38125</v>
      </c>
      <c r="I189" s="2">
        <f t="shared" si="2"/>
        <v>249743</v>
      </c>
      <c r="J189">
        <v>7000</v>
      </c>
      <c r="K189">
        <v>0</v>
      </c>
      <c r="L189">
        <v>0</v>
      </c>
      <c r="M189">
        <v>0</v>
      </c>
      <c r="N189">
        <v>0</v>
      </c>
      <c r="O189">
        <v>1500</v>
      </c>
      <c r="P189">
        <v>0</v>
      </c>
      <c r="Q189">
        <v>0</v>
      </c>
      <c r="R189">
        <v>12000</v>
      </c>
      <c r="S189">
        <v>0</v>
      </c>
      <c r="T189">
        <v>0</v>
      </c>
      <c r="U189">
        <v>0</v>
      </c>
      <c r="V189">
        <v>0</v>
      </c>
      <c r="W189">
        <v>0</v>
      </c>
      <c r="X189">
        <v>0</v>
      </c>
      <c r="Y189">
        <v>0</v>
      </c>
      <c r="Z189">
        <v>0</v>
      </c>
      <c r="AA189">
        <v>15375</v>
      </c>
      <c r="AB189">
        <v>5125</v>
      </c>
      <c r="AC189">
        <v>0</v>
      </c>
      <c r="AD189">
        <v>0</v>
      </c>
      <c r="AE189">
        <v>0</v>
      </c>
      <c r="AF189">
        <v>2000</v>
      </c>
      <c r="AG189">
        <v>0</v>
      </c>
      <c r="AH189">
        <v>0</v>
      </c>
      <c r="AI189">
        <v>0</v>
      </c>
      <c r="AJ189">
        <v>0</v>
      </c>
      <c r="AK189">
        <v>0</v>
      </c>
      <c r="AL189">
        <v>0</v>
      </c>
      <c r="AM189">
        <v>0</v>
      </c>
      <c r="AN189">
        <v>31000</v>
      </c>
    </row>
    <row r="190" spans="1:41" x14ac:dyDescent="0.4">
      <c r="A190" t="s">
        <v>337</v>
      </c>
      <c r="B190" t="s">
        <v>336</v>
      </c>
      <c r="C190" t="s">
        <v>876</v>
      </c>
      <c r="D190" t="s">
        <v>1083</v>
      </c>
      <c r="E190" t="s">
        <v>1069</v>
      </c>
      <c r="F190" s="2">
        <v>27616</v>
      </c>
      <c r="G190" s="2">
        <v>2434840</v>
      </c>
      <c r="H190" s="2">
        <v>149750</v>
      </c>
      <c r="I190" s="2">
        <f t="shared" si="2"/>
        <v>2285090</v>
      </c>
      <c r="J190">
        <v>80000</v>
      </c>
      <c r="K190">
        <v>0</v>
      </c>
      <c r="L190">
        <v>14000</v>
      </c>
      <c r="M190">
        <v>20000</v>
      </c>
      <c r="N190">
        <v>0</v>
      </c>
      <c r="O190">
        <v>48000</v>
      </c>
      <c r="P190">
        <v>13000</v>
      </c>
      <c r="Q190">
        <v>0</v>
      </c>
      <c r="R190">
        <v>0</v>
      </c>
      <c r="S190">
        <v>0</v>
      </c>
      <c r="T190">
        <v>0</v>
      </c>
      <c r="U190">
        <v>0</v>
      </c>
      <c r="V190">
        <v>0</v>
      </c>
      <c r="W190">
        <v>0</v>
      </c>
      <c r="X190">
        <v>0</v>
      </c>
      <c r="Y190">
        <v>0</v>
      </c>
      <c r="Z190">
        <v>0</v>
      </c>
      <c r="AA190">
        <v>131250</v>
      </c>
      <c r="AB190">
        <v>43750</v>
      </c>
      <c r="AC190">
        <v>17000</v>
      </c>
      <c r="AD190">
        <v>34000</v>
      </c>
      <c r="AE190">
        <v>0</v>
      </c>
      <c r="AF190">
        <v>0</v>
      </c>
      <c r="AG190">
        <v>0</v>
      </c>
      <c r="AH190">
        <v>0</v>
      </c>
      <c r="AI190">
        <v>0</v>
      </c>
      <c r="AJ190">
        <v>0</v>
      </c>
      <c r="AK190">
        <v>0</v>
      </c>
      <c r="AL190">
        <v>0</v>
      </c>
      <c r="AM190">
        <v>0</v>
      </c>
      <c r="AN190">
        <v>55000</v>
      </c>
    </row>
    <row r="191" spans="1:41" x14ac:dyDescent="0.4">
      <c r="A191" t="s">
        <v>851</v>
      </c>
      <c r="B191" t="s">
        <v>852</v>
      </c>
      <c r="C191" t="s">
        <v>734</v>
      </c>
      <c r="D191" t="s">
        <v>1075</v>
      </c>
      <c r="F191" s="2">
        <v>112</v>
      </c>
      <c r="G191" s="2">
        <v>9875</v>
      </c>
      <c r="H191" s="2">
        <v>0</v>
      </c>
      <c r="I191" s="2">
        <f t="shared" si="2"/>
        <v>9875</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row>
    <row r="192" spans="1:41" x14ac:dyDescent="0.4">
      <c r="A192" t="s">
        <v>853</v>
      </c>
      <c r="B192" t="s">
        <v>854</v>
      </c>
      <c r="C192" t="s">
        <v>277</v>
      </c>
      <c r="D192" t="s">
        <v>1075</v>
      </c>
      <c r="F192" s="2">
        <v>8865</v>
      </c>
      <c r="G192" s="2">
        <v>781607</v>
      </c>
      <c r="H192" s="2">
        <v>32480</v>
      </c>
      <c r="I192" s="2">
        <f t="shared" si="2"/>
        <v>749127</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32480</v>
      </c>
      <c r="AD192">
        <v>0</v>
      </c>
      <c r="AE192">
        <v>0</v>
      </c>
      <c r="AF192">
        <v>0</v>
      </c>
      <c r="AG192">
        <v>0</v>
      </c>
      <c r="AH192">
        <v>0</v>
      </c>
      <c r="AI192">
        <v>0</v>
      </c>
      <c r="AJ192">
        <v>0</v>
      </c>
      <c r="AK192">
        <v>0</v>
      </c>
      <c r="AL192">
        <v>0</v>
      </c>
      <c r="AM192">
        <v>0</v>
      </c>
      <c r="AN192">
        <v>0</v>
      </c>
    </row>
    <row r="193" spans="1:40" x14ac:dyDescent="0.4">
      <c r="A193" t="s">
        <v>855</v>
      </c>
      <c r="B193" t="s">
        <v>856</v>
      </c>
      <c r="C193" t="s">
        <v>734</v>
      </c>
      <c r="D193" t="s">
        <v>1078</v>
      </c>
      <c r="F193" s="2">
        <v>8316</v>
      </c>
      <c r="G193" s="2">
        <v>733203</v>
      </c>
      <c r="H193" s="2">
        <v>0</v>
      </c>
      <c r="I193" s="2">
        <f t="shared" si="2"/>
        <v>733203</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row>
    <row r="194" spans="1:40" x14ac:dyDescent="0.4">
      <c r="A194" t="s">
        <v>345</v>
      </c>
      <c r="B194" t="s">
        <v>344</v>
      </c>
      <c r="C194" t="s">
        <v>1074</v>
      </c>
      <c r="D194" t="s">
        <v>1075</v>
      </c>
      <c r="F194" s="2">
        <v>929</v>
      </c>
      <c r="G194" s="2">
        <v>81908</v>
      </c>
      <c r="H194" s="2">
        <v>19636</v>
      </c>
      <c r="I194" s="2">
        <f t="shared" si="2"/>
        <v>62272</v>
      </c>
      <c r="J194">
        <v>13530</v>
      </c>
      <c r="K194">
        <v>0</v>
      </c>
      <c r="L194">
        <v>0</v>
      </c>
      <c r="M194">
        <v>0</v>
      </c>
      <c r="N194">
        <v>0</v>
      </c>
      <c r="O194">
        <v>1566</v>
      </c>
      <c r="P194">
        <v>2500</v>
      </c>
      <c r="Q194">
        <v>0</v>
      </c>
      <c r="R194">
        <v>0</v>
      </c>
      <c r="S194">
        <v>0</v>
      </c>
      <c r="T194">
        <v>0</v>
      </c>
      <c r="U194">
        <v>0</v>
      </c>
      <c r="V194">
        <v>0</v>
      </c>
      <c r="W194">
        <v>0</v>
      </c>
      <c r="X194">
        <v>0</v>
      </c>
      <c r="Y194">
        <v>0</v>
      </c>
      <c r="Z194">
        <v>0</v>
      </c>
      <c r="AA194">
        <v>13197</v>
      </c>
      <c r="AB194">
        <v>4399</v>
      </c>
      <c r="AC194">
        <v>2040</v>
      </c>
      <c r="AD194">
        <v>0</v>
      </c>
      <c r="AE194">
        <v>0</v>
      </c>
      <c r="AF194">
        <v>0</v>
      </c>
      <c r="AG194">
        <v>0</v>
      </c>
      <c r="AH194">
        <v>0</v>
      </c>
      <c r="AI194">
        <v>0</v>
      </c>
      <c r="AJ194">
        <v>0</v>
      </c>
      <c r="AK194">
        <v>0</v>
      </c>
      <c r="AL194">
        <v>0</v>
      </c>
      <c r="AM194">
        <v>0</v>
      </c>
      <c r="AN194">
        <v>13197</v>
      </c>
    </row>
    <row r="195" spans="1:40" x14ac:dyDescent="0.4">
      <c r="A195" t="s">
        <v>857</v>
      </c>
      <c r="B195" t="s">
        <v>858</v>
      </c>
      <c r="C195" t="s">
        <v>277</v>
      </c>
      <c r="D195" t="s">
        <v>1075</v>
      </c>
      <c r="F195" s="2">
        <v>870</v>
      </c>
      <c r="G195" s="2">
        <v>76706</v>
      </c>
      <c r="H195" s="2">
        <v>0</v>
      </c>
      <c r="I195" s="2">
        <f t="shared" ref="I195:I258" si="3">IF((G195-H195)&lt;0,0,G195-H195)</f>
        <v>76706</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row>
    <row r="196" spans="1:40" x14ac:dyDescent="0.4">
      <c r="A196" t="s">
        <v>859</v>
      </c>
      <c r="B196" t="s">
        <v>860</v>
      </c>
      <c r="C196" t="s">
        <v>1074</v>
      </c>
      <c r="D196" t="s">
        <v>1075</v>
      </c>
      <c r="F196" s="2">
        <v>158</v>
      </c>
      <c r="G196" s="2">
        <v>13930</v>
      </c>
      <c r="H196" s="2">
        <v>0</v>
      </c>
      <c r="I196" s="2">
        <f t="shared" si="3"/>
        <v>13930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row>
    <row r="197" spans="1:40" x14ac:dyDescent="0.4">
      <c r="A197" t="s">
        <v>861</v>
      </c>
      <c r="B197" t="s">
        <v>862</v>
      </c>
      <c r="C197" t="s">
        <v>211</v>
      </c>
      <c r="D197" t="s">
        <v>1076</v>
      </c>
      <c r="F197" s="2">
        <v>3524</v>
      </c>
      <c r="G197" s="2">
        <v>310703</v>
      </c>
      <c r="H197" s="2">
        <v>62250</v>
      </c>
      <c r="I197" s="2">
        <f t="shared" si="3"/>
        <v>248453</v>
      </c>
      <c r="J197">
        <v>45000</v>
      </c>
      <c r="K197">
        <v>0</v>
      </c>
      <c r="L197">
        <v>5000</v>
      </c>
      <c r="M197">
        <v>16000</v>
      </c>
      <c r="N197">
        <v>0</v>
      </c>
      <c r="O197">
        <v>15000</v>
      </c>
      <c r="P197">
        <v>7500</v>
      </c>
      <c r="Q197">
        <v>0</v>
      </c>
      <c r="R197">
        <v>20000</v>
      </c>
      <c r="S197">
        <v>0</v>
      </c>
      <c r="T197">
        <v>0</v>
      </c>
      <c r="U197">
        <v>0</v>
      </c>
      <c r="V197">
        <v>0</v>
      </c>
      <c r="W197">
        <v>2500</v>
      </c>
      <c r="X197">
        <v>2000</v>
      </c>
      <c r="Y197">
        <v>0</v>
      </c>
      <c r="Z197">
        <v>2000</v>
      </c>
      <c r="AA197">
        <v>86250</v>
      </c>
      <c r="AB197">
        <v>28750</v>
      </c>
      <c r="AC197">
        <v>9000</v>
      </c>
      <c r="AD197">
        <v>0</v>
      </c>
      <c r="AE197">
        <v>0</v>
      </c>
      <c r="AF197">
        <v>5000</v>
      </c>
      <c r="AG197">
        <v>0</v>
      </c>
      <c r="AH197">
        <v>5000</v>
      </c>
      <c r="AI197">
        <v>10000</v>
      </c>
      <c r="AJ197">
        <v>0</v>
      </c>
      <c r="AK197">
        <v>3500</v>
      </c>
      <c r="AL197">
        <v>0</v>
      </c>
      <c r="AM197">
        <v>1000</v>
      </c>
      <c r="AN197">
        <v>0</v>
      </c>
    </row>
    <row r="198" spans="1:40" x14ac:dyDescent="0.4">
      <c r="A198" t="s">
        <v>863</v>
      </c>
      <c r="B198" t="s">
        <v>864</v>
      </c>
      <c r="C198" t="s">
        <v>864</v>
      </c>
      <c r="D198" t="s">
        <v>1073</v>
      </c>
      <c r="F198" s="2">
        <v>11327</v>
      </c>
      <c r="G198" s="2">
        <v>998676</v>
      </c>
      <c r="H198" s="2">
        <v>281250</v>
      </c>
      <c r="I198" s="2">
        <f t="shared" si="3"/>
        <v>717426</v>
      </c>
      <c r="J198">
        <v>400000</v>
      </c>
      <c r="K198">
        <v>0</v>
      </c>
      <c r="L198">
        <v>0</v>
      </c>
      <c r="M198">
        <v>0</v>
      </c>
      <c r="N198">
        <v>0</v>
      </c>
      <c r="O198">
        <v>50000</v>
      </c>
      <c r="P198">
        <v>65000</v>
      </c>
      <c r="Q198">
        <v>0</v>
      </c>
      <c r="R198">
        <v>0</v>
      </c>
      <c r="S198">
        <v>0</v>
      </c>
      <c r="T198">
        <v>0</v>
      </c>
      <c r="U198">
        <v>0</v>
      </c>
      <c r="V198">
        <v>0</v>
      </c>
      <c r="W198">
        <v>10000</v>
      </c>
      <c r="X198">
        <v>0</v>
      </c>
      <c r="Y198">
        <v>100000</v>
      </c>
      <c r="Z198">
        <v>0</v>
      </c>
      <c r="AA198">
        <v>468750</v>
      </c>
      <c r="AB198">
        <v>156250</v>
      </c>
      <c r="AC198">
        <v>75000</v>
      </c>
      <c r="AD198">
        <v>0</v>
      </c>
      <c r="AE198">
        <v>0</v>
      </c>
      <c r="AF198">
        <v>50000</v>
      </c>
      <c r="AG198">
        <v>0</v>
      </c>
      <c r="AH198">
        <v>0</v>
      </c>
      <c r="AI198">
        <v>0</v>
      </c>
      <c r="AJ198">
        <v>0</v>
      </c>
      <c r="AK198">
        <v>0</v>
      </c>
      <c r="AL198">
        <v>0</v>
      </c>
      <c r="AM198">
        <v>0</v>
      </c>
      <c r="AN198">
        <v>0</v>
      </c>
    </row>
    <row r="199" spans="1:40" x14ac:dyDescent="0.4">
      <c r="A199" t="s">
        <v>347</v>
      </c>
      <c r="B199" t="s">
        <v>346</v>
      </c>
      <c r="C199" t="s">
        <v>1070</v>
      </c>
      <c r="D199" t="s">
        <v>1080</v>
      </c>
      <c r="F199" s="2">
        <v>36229</v>
      </c>
      <c r="G199" s="2">
        <v>3194228</v>
      </c>
      <c r="H199" s="2">
        <v>2981935.75</v>
      </c>
      <c r="I199" s="2">
        <f t="shared" si="3"/>
        <v>212292.25</v>
      </c>
      <c r="J199">
        <v>113744</v>
      </c>
      <c r="K199">
        <v>0</v>
      </c>
      <c r="L199">
        <v>0</v>
      </c>
      <c r="M199">
        <v>0</v>
      </c>
      <c r="N199">
        <v>0</v>
      </c>
      <c r="O199">
        <v>20000</v>
      </c>
      <c r="P199">
        <v>10000</v>
      </c>
      <c r="Q199">
        <v>13635</v>
      </c>
      <c r="R199">
        <v>12000</v>
      </c>
      <c r="S199">
        <v>0</v>
      </c>
      <c r="T199">
        <v>0</v>
      </c>
      <c r="U199">
        <v>0</v>
      </c>
      <c r="V199">
        <v>0</v>
      </c>
      <c r="W199">
        <v>10000</v>
      </c>
      <c r="X199">
        <v>0</v>
      </c>
      <c r="Y199">
        <v>0</v>
      </c>
      <c r="Z199">
        <v>0</v>
      </c>
      <c r="AA199">
        <v>134534.25</v>
      </c>
      <c r="AB199">
        <v>44844.75</v>
      </c>
      <c r="AC199">
        <v>99000</v>
      </c>
      <c r="AD199">
        <v>22791</v>
      </c>
      <c r="AE199">
        <v>10000</v>
      </c>
      <c r="AF199">
        <v>0</v>
      </c>
      <c r="AG199">
        <v>0</v>
      </c>
      <c r="AH199">
        <v>0</v>
      </c>
      <c r="AI199">
        <v>0</v>
      </c>
      <c r="AJ199">
        <v>0</v>
      </c>
      <c r="AK199">
        <v>0</v>
      </c>
      <c r="AL199">
        <v>0</v>
      </c>
      <c r="AM199">
        <v>0</v>
      </c>
      <c r="AN199">
        <v>2805300</v>
      </c>
    </row>
    <row r="200" spans="1:40" x14ac:dyDescent="0.4">
      <c r="A200" t="s">
        <v>865</v>
      </c>
      <c r="B200" t="s">
        <v>866</v>
      </c>
      <c r="C200" t="s">
        <v>876</v>
      </c>
      <c r="D200" t="s">
        <v>1081</v>
      </c>
      <c r="F200" s="2">
        <v>31248</v>
      </c>
      <c r="G200" s="2">
        <v>2755065</v>
      </c>
      <c r="H200" s="2">
        <v>707684.5</v>
      </c>
      <c r="I200" s="2">
        <f t="shared" si="3"/>
        <v>2047380.5</v>
      </c>
      <c r="J200">
        <v>41509</v>
      </c>
      <c r="K200">
        <v>0</v>
      </c>
      <c r="L200">
        <v>0</v>
      </c>
      <c r="M200">
        <v>1018</v>
      </c>
      <c r="N200">
        <v>0</v>
      </c>
      <c r="O200">
        <v>758887</v>
      </c>
      <c r="P200">
        <v>1026216</v>
      </c>
      <c r="Q200">
        <v>0</v>
      </c>
      <c r="R200">
        <v>0</v>
      </c>
      <c r="S200">
        <v>0</v>
      </c>
      <c r="T200">
        <v>0</v>
      </c>
      <c r="U200">
        <v>0</v>
      </c>
      <c r="V200">
        <v>0</v>
      </c>
      <c r="W200">
        <v>210</v>
      </c>
      <c r="X200">
        <v>0</v>
      </c>
      <c r="Y200">
        <v>0</v>
      </c>
      <c r="Z200">
        <v>530</v>
      </c>
      <c r="AA200">
        <v>1371277.5</v>
      </c>
      <c r="AB200">
        <v>457092.5</v>
      </c>
      <c r="AC200">
        <v>50592</v>
      </c>
      <c r="AD200">
        <v>0</v>
      </c>
      <c r="AE200">
        <v>0</v>
      </c>
      <c r="AF200">
        <v>200000</v>
      </c>
      <c r="AG200">
        <v>0</v>
      </c>
      <c r="AH200">
        <v>0</v>
      </c>
      <c r="AI200">
        <v>0</v>
      </c>
      <c r="AJ200">
        <v>0</v>
      </c>
      <c r="AK200">
        <v>0</v>
      </c>
      <c r="AL200">
        <v>0</v>
      </c>
      <c r="AM200">
        <v>0</v>
      </c>
      <c r="AN200">
        <v>0</v>
      </c>
    </row>
    <row r="201" spans="1:40" x14ac:dyDescent="0.4">
      <c r="A201" t="s">
        <v>867</v>
      </c>
      <c r="B201" t="s">
        <v>868</v>
      </c>
      <c r="C201" t="s">
        <v>1074</v>
      </c>
      <c r="D201" t="s">
        <v>1075</v>
      </c>
      <c r="F201" s="2">
        <v>225</v>
      </c>
      <c r="G201" s="2">
        <v>19838</v>
      </c>
      <c r="H201" s="2">
        <v>0</v>
      </c>
      <c r="I201" s="2">
        <f t="shared" si="3"/>
        <v>19838</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row>
    <row r="202" spans="1:40" x14ac:dyDescent="0.4">
      <c r="A202" t="s">
        <v>869</v>
      </c>
      <c r="B202" t="s">
        <v>870</v>
      </c>
      <c r="C202" t="s">
        <v>1072</v>
      </c>
      <c r="D202" t="s">
        <v>1073</v>
      </c>
      <c r="F202" s="2">
        <v>95315</v>
      </c>
      <c r="G202" s="2">
        <v>8403705</v>
      </c>
      <c r="H202" s="2">
        <v>676108</v>
      </c>
      <c r="I202" s="2">
        <f t="shared" si="3"/>
        <v>7727597</v>
      </c>
      <c r="J202">
        <v>30436</v>
      </c>
      <c r="K202">
        <v>4085</v>
      </c>
      <c r="L202">
        <v>0</v>
      </c>
      <c r="M202">
        <v>0</v>
      </c>
      <c r="N202">
        <v>0</v>
      </c>
      <c r="O202">
        <v>1170148</v>
      </c>
      <c r="P202">
        <v>221975</v>
      </c>
      <c r="Q202">
        <v>0</v>
      </c>
      <c r="R202">
        <v>0</v>
      </c>
      <c r="S202">
        <v>0</v>
      </c>
      <c r="T202">
        <v>545114</v>
      </c>
      <c r="U202">
        <v>0</v>
      </c>
      <c r="V202">
        <v>0</v>
      </c>
      <c r="W202">
        <v>41490</v>
      </c>
      <c r="X202">
        <v>0</v>
      </c>
      <c r="Y202">
        <v>100000</v>
      </c>
      <c r="Z202">
        <v>0</v>
      </c>
      <c r="AA202">
        <v>1584936</v>
      </c>
      <c r="AB202">
        <v>528312</v>
      </c>
      <c r="AC202">
        <v>146147</v>
      </c>
      <c r="AD202">
        <v>1649</v>
      </c>
      <c r="AE202">
        <v>0</v>
      </c>
      <c r="AF202">
        <v>0</v>
      </c>
      <c r="AG202">
        <v>0</v>
      </c>
      <c r="AH202">
        <v>0</v>
      </c>
      <c r="AI202">
        <v>0</v>
      </c>
      <c r="AJ202">
        <v>0</v>
      </c>
      <c r="AK202">
        <v>0</v>
      </c>
      <c r="AL202">
        <v>0</v>
      </c>
      <c r="AM202">
        <v>0</v>
      </c>
      <c r="AN202">
        <v>0</v>
      </c>
    </row>
    <row r="203" spans="1:40" x14ac:dyDescent="0.4">
      <c r="A203" t="s">
        <v>350</v>
      </c>
      <c r="B203" t="s">
        <v>349</v>
      </c>
      <c r="C203" t="s">
        <v>582</v>
      </c>
      <c r="D203" t="s">
        <v>1078</v>
      </c>
      <c r="F203" s="2">
        <v>1029</v>
      </c>
      <c r="G203" s="2">
        <v>90725</v>
      </c>
      <c r="H203" s="2">
        <v>20750</v>
      </c>
      <c r="I203" s="2">
        <f t="shared" si="3"/>
        <v>69975</v>
      </c>
      <c r="J203">
        <v>0</v>
      </c>
      <c r="K203">
        <v>0</v>
      </c>
      <c r="L203">
        <v>0</v>
      </c>
      <c r="M203">
        <v>1000</v>
      </c>
      <c r="N203">
        <v>0</v>
      </c>
      <c r="O203">
        <v>8000</v>
      </c>
      <c r="P203">
        <v>5000</v>
      </c>
      <c r="Q203">
        <v>0</v>
      </c>
      <c r="R203">
        <v>0</v>
      </c>
      <c r="S203">
        <v>0</v>
      </c>
      <c r="T203">
        <v>0</v>
      </c>
      <c r="U203">
        <v>1000</v>
      </c>
      <c r="V203">
        <v>0</v>
      </c>
      <c r="W203">
        <v>0</v>
      </c>
      <c r="X203">
        <v>0</v>
      </c>
      <c r="Y203">
        <v>0</v>
      </c>
      <c r="Z203">
        <v>0</v>
      </c>
      <c r="AA203">
        <v>11250</v>
      </c>
      <c r="AB203">
        <v>3750</v>
      </c>
      <c r="AC203">
        <v>7000</v>
      </c>
      <c r="AD203">
        <v>0</v>
      </c>
      <c r="AE203">
        <v>0</v>
      </c>
      <c r="AF203">
        <v>0</v>
      </c>
      <c r="AG203">
        <v>0</v>
      </c>
      <c r="AH203">
        <v>0</v>
      </c>
      <c r="AI203">
        <v>0</v>
      </c>
      <c r="AJ203">
        <v>0</v>
      </c>
      <c r="AK203">
        <v>0</v>
      </c>
      <c r="AL203">
        <v>0</v>
      </c>
      <c r="AM203">
        <v>0</v>
      </c>
      <c r="AN203">
        <v>10000</v>
      </c>
    </row>
    <row r="204" spans="1:40" x14ac:dyDescent="0.4">
      <c r="A204" t="s">
        <v>871</v>
      </c>
      <c r="B204" t="s">
        <v>872</v>
      </c>
      <c r="C204" t="s">
        <v>1074</v>
      </c>
      <c r="D204" t="s">
        <v>1075</v>
      </c>
      <c r="F204" s="2">
        <v>1458</v>
      </c>
      <c r="G204" s="2">
        <v>128549</v>
      </c>
      <c r="H204" s="2">
        <v>13424.75</v>
      </c>
      <c r="I204" s="2">
        <f t="shared" si="3"/>
        <v>115124.25</v>
      </c>
      <c r="J204">
        <v>0</v>
      </c>
      <c r="K204">
        <v>0</v>
      </c>
      <c r="L204">
        <v>0</v>
      </c>
      <c r="M204">
        <v>300</v>
      </c>
      <c r="N204">
        <v>0</v>
      </c>
      <c r="O204">
        <v>501</v>
      </c>
      <c r="P204">
        <v>2944</v>
      </c>
      <c r="Q204">
        <v>0</v>
      </c>
      <c r="R204">
        <v>600</v>
      </c>
      <c r="S204">
        <v>0</v>
      </c>
      <c r="T204">
        <v>0</v>
      </c>
      <c r="U204">
        <v>234</v>
      </c>
      <c r="V204">
        <v>0</v>
      </c>
      <c r="W204">
        <v>0</v>
      </c>
      <c r="X204">
        <v>0</v>
      </c>
      <c r="Y204">
        <v>0</v>
      </c>
      <c r="Z204">
        <v>0</v>
      </c>
      <c r="AA204">
        <v>3434.25</v>
      </c>
      <c r="AB204">
        <v>1144.75</v>
      </c>
      <c r="AC204">
        <v>12280</v>
      </c>
      <c r="AD204">
        <v>0</v>
      </c>
      <c r="AE204">
        <v>0</v>
      </c>
      <c r="AF204">
        <v>0</v>
      </c>
      <c r="AG204">
        <v>0</v>
      </c>
      <c r="AH204">
        <v>0</v>
      </c>
      <c r="AI204">
        <v>0</v>
      </c>
      <c r="AJ204">
        <v>0</v>
      </c>
      <c r="AK204">
        <v>0</v>
      </c>
      <c r="AL204">
        <v>0</v>
      </c>
      <c r="AM204">
        <v>0</v>
      </c>
      <c r="AN204">
        <v>0</v>
      </c>
    </row>
    <row r="205" spans="1:40" x14ac:dyDescent="0.4">
      <c r="A205" t="s">
        <v>352</v>
      </c>
      <c r="B205" t="s">
        <v>351</v>
      </c>
      <c r="C205" t="s">
        <v>734</v>
      </c>
      <c r="D205" t="s">
        <v>1078</v>
      </c>
      <c r="F205" s="2">
        <v>1020</v>
      </c>
      <c r="G205" s="2">
        <v>89931</v>
      </c>
      <c r="H205" s="2">
        <v>24041</v>
      </c>
      <c r="I205" s="2">
        <f t="shared" si="3"/>
        <v>65890</v>
      </c>
      <c r="J205">
        <v>0</v>
      </c>
      <c r="K205">
        <v>0</v>
      </c>
      <c r="L205">
        <v>0</v>
      </c>
      <c r="M205">
        <v>0</v>
      </c>
      <c r="N205">
        <v>0</v>
      </c>
      <c r="O205">
        <v>1400</v>
      </c>
      <c r="P205">
        <v>1540</v>
      </c>
      <c r="Q205">
        <v>0</v>
      </c>
      <c r="R205">
        <v>0</v>
      </c>
      <c r="S205">
        <v>4400</v>
      </c>
      <c r="T205">
        <v>0</v>
      </c>
      <c r="U205">
        <v>0</v>
      </c>
      <c r="V205">
        <v>0</v>
      </c>
      <c r="W205">
        <v>0</v>
      </c>
      <c r="X205">
        <v>0</v>
      </c>
      <c r="Y205">
        <v>0</v>
      </c>
      <c r="Z205">
        <v>0</v>
      </c>
      <c r="AA205">
        <v>5505</v>
      </c>
      <c r="AB205">
        <v>1835</v>
      </c>
      <c r="AC205">
        <v>8750</v>
      </c>
      <c r="AD205">
        <v>0</v>
      </c>
      <c r="AE205">
        <v>0</v>
      </c>
      <c r="AF205">
        <v>0</v>
      </c>
      <c r="AG205">
        <v>0</v>
      </c>
      <c r="AH205">
        <v>0</v>
      </c>
      <c r="AI205">
        <v>0</v>
      </c>
      <c r="AJ205">
        <v>0</v>
      </c>
      <c r="AK205">
        <v>0</v>
      </c>
      <c r="AL205">
        <v>0</v>
      </c>
      <c r="AM205">
        <v>0</v>
      </c>
      <c r="AN205">
        <v>13456</v>
      </c>
    </row>
    <row r="206" spans="1:40" x14ac:dyDescent="0.4">
      <c r="A206" t="s">
        <v>873</v>
      </c>
      <c r="B206" t="s">
        <v>874</v>
      </c>
      <c r="C206" t="s">
        <v>211</v>
      </c>
      <c r="D206" t="s">
        <v>1076</v>
      </c>
      <c r="F206" s="2">
        <v>7144</v>
      </c>
      <c r="G206" s="2">
        <v>629870</v>
      </c>
      <c r="H206" s="2">
        <v>100000</v>
      </c>
      <c r="I206" s="2">
        <f t="shared" si="3"/>
        <v>529870</v>
      </c>
      <c r="J206">
        <v>124000</v>
      </c>
      <c r="K206">
        <v>0</v>
      </c>
      <c r="L206">
        <v>0</v>
      </c>
      <c r="M206">
        <v>60000</v>
      </c>
      <c r="N206">
        <v>0</v>
      </c>
      <c r="O206">
        <v>0</v>
      </c>
      <c r="P206">
        <v>0</v>
      </c>
      <c r="Q206">
        <v>0</v>
      </c>
      <c r="R206">
        <v>30000</v>
      </c>
      <c r="S206">
        <v>0</v>
      </c>
      <c r="T206">
        <v>0</v>
      </c>
      <c r="U206">
        <v>0</v>
      </c>
      <c r="V206">
        <v>0</v>
      </c>
      <c r="W206">
        <v>6000</v>
      </c>
      <c r="X206">
        <v>0</v>
      </c>
      <c r="Y206">
        <v>0</v>
      </c>
      <c r="Z206">
        <v>0</v>
      </c>
      <c r="AA206">
        <v>165000</v>
      </c>
      <c r="AB206">
        <v>55000</v>
      </c>
      <c r="AC206">
        <v>15000</v>
      </c>
      <c r="AD206">
        <v>30000</v>
      </c>
      <c r="AE206">
        <v>0</v>
      </c>
      <c r="AF206">
        <v>0</v>
      </c>
      <c r="AG206">
        <v>0</v>
      </c>
      <c r="AH206">
        <v>0</v>
      </c>
      <c r="AI206">
        <v>0</v>
      </c>
      <c r="AJ206">
        <v>0</v>
      </c>
      <c r="AK206">
        <v>0</v>
      </c>
      <c r="AL206">
        <v>0</v>
      </c>
      <c r="AM206">
        <v>0</v>
      </c>
      <c r="AN206">
        <v>0</v>
      </c>
    </row>
    <row r="207" spans="1:40" x14ac:dyDescent="0.4">
      <c r="A207" t="s">
        <v>356</v>
      </c>
      <c r="B207" t="s">
        <v>355</v>
      </c>
      <c r="C207" t="s">
        <v>211</v>
      </c>
      <c r="D207" t="s">
        <v>1076</v>
      </c>
      <c r="F207" s="2">
        <v>18202</v>
      </c>
      <c r="G207" s="2">
        <v>1604829</v>
      </c>
      <c r="H207" s="2">
        <v>807086.75</v>
      </c>
      <c r="I207" s="2">
        <f t="shared" si="3"/>
        <v>797742.25</v>
      </c>
      <c r="J207">
        <v>24937</v>
      </c>
      <c r="K207">
        <v>12277</v>
      </c>
      <c r="L207">
        <v>1190</v>
      </c>
      <c r="M207">
        <v>0</v>
      </c>
      <c r="N207">
        <v>969</v>
      </c>
      <c r="O207">
        <v>77673</v>
      </c>
      <c r="P207">
        <v>45224</v>
      </c>
      <c r="Q207">
        <v>0</v>
      </c>
      <c r="R207">
        <v>7105</v>
      </c>
      <c r="S207">
        <v>0</v>
      </c>
      <c r="T207">
        <v>0</v>
      </c>
      <c r="U207">
        <v>0</v>
      </c>
      <c r="V207">
        <v>0</v>
      </c>
      <c r="W207">
        <v>0</v>
      </c>
      <c r="X207">
        <v>0</v>
      </c>
      <c r="Y207">
        <v>0</v>
      </c>
      <c r="Z207">
        <v>0</v>
      </c>
      <c r="AA207">
        <v>127031.25</v>
      </c>
      <c r="AB207">
        <v>42343.75</v>
      </c>
      <c r="AC207">
        <v>125168</v>
      </c>
      <c r="AD207">
        <v>18423</v>
      </c>
      <c r="AE207">
        <v>0</v>
      </c>
      <c r="AF207">
        <v>3943</v>
      </c>
      <c r="AG207">
        <v>0</v>
      </c>
      <c r="AH207">
        <v>23046</v>
      </c>
      <c r="AI207">
        <v>0</v>
      </c>
      <c r="AJ207">
        <v>0</v>
      </c>
      <c r="AK207">
        <v>0</v>
      </c>
      <c r="AL207">
        <v>100000</v>
      </c>
      <c r="AM207">
        <v>0</v>
      </c>
      <c r="AN207">
        <v>494163</v>
      </c>
    </row>
    <row r="208" spans="1:40" x14ac:dyDescent="0.4">
      <c r="A208" t="s">
        <v>369</v>
      </c>
      <c r="B208" t="s">
        <v>368</v>
      </c>
      <c r="C208" t="s">
        <v>1070</v>
      </c>
      <c r="D208" t="s">
        <v>1081</v>
      </c>
      <c r="F208" s="2">
        <v>88904</v>
      </c>
      <c r="G208" s="2">
        <v>7838462</v>
      </c>
      <c r="H208" s="2">
        <v>220237.5</v>
      </c>
      <c r="I208" s="2">
        <f t="shared" si="3"/>
        <v>7618224.5</v>
      </c>
      <c r="J208">
        <v>280000</v>
      </c>
      <c r="K208">
        <v>8400</v>
      </c>
      <c r="L208">
        <v>0</v>
      </c>
      <c r="M208">
        <v>0</v>
      </c>
      <c r="N208">
        <v>0</v>
      </c>
      <c r="O208">
        <v>60000</v>
      </c>
      <c r="P208">
        <v>85000</v>
      </c>
      <c r="Q208">
        <v>0</v>
      </c>
      <c r="R208">
        <v>0</v>
      </c>
      <c r="S208">
        <v>0</v>
      </c>
      <c r="T208">
        <v>0</v>
      </c>
      <c r="U208">
        <v>0</v>
      </c>
      <c r="V208">
        <v>0</v>
      </c>
      <c r="W208">
        <v>1150</v>
      </c>
      <c r="X208">
        <v>0</v>
      </c>
      <c r="Y208">
        <v>0</v>
      </c>
      <c r="Z208">
        <v>0</v>
      </c>
      <c r="AA208">
        <v>325912.5</v>
      </c>
      <c r="AB208">
        <v>108637.5</v>
      </c>
      <c r="AC208">
        <v>6600</v>
      </c>
      <c r="AD208">
        <v>0</v>
      </c>
      <c r="AE208">
        <v>0</v>
      </c>
      <c r="AF208">
        <v>0</v>
      </c>
      <c r="AG208">
        <v>0</v>
      </c>
      <c r="AH208">
        <v>0</v>
      </c>
      <c r="AI208">
        <v>0</v>
      </c>
      <c r="AJ208">
        <v>80000</v>
      </c>
      <c r="AK208">
        <v>0</v>
      </c>
      <c r="AL208">
        <v>0</v>
      </c>
      <c r="AM208">
        <v>0</v>
      </c>
      <c r="AN208">
        <v>25000</v>
      </c>
    </row>
    <row r="209" spans="1:40" x14ac:dyDescent="0.4">
      <c r="A209" t="s">
        <v>875</v>
      </c>
      <c r="B209" t="s">
        <v>876</v>
      </c>
      <c r="C209" t="s">
        <v>876</v>
      </c>
      <c r="D209" t="s">
        <v>1081</v>
      </c>
      <c r="F209" s="2">
        <v>11988</v>
      </c>
      <c r="G209" s="2">
        <v>1056955</v>
      </c>
      <c r="H209" s="2">
        <v>49707</v>
      </c>
      <c r="I209" s="2">
        <f t="shared" si="3"/>
        <v>1007248</v>
      </c>
      <c r="J209">
        <v>0</v>
      </c>
      <c r="K209">
        <v>0</v>
      </c>
      <c r="L209">
        <v>0</v>
      </c>
      <c r="M209">
        <v>0</v>
      </c>
      <c r="N209">
        <v>4902</v>
      </c>
      <c r="O209">
        <v>48752</v>
      </c>
      <c r="P209">
        <v>55662</v>
      </c>
      <c r="Q209">
        <v>0</v>
      </c>
      <c r="R209">
        <v>15325</v>
      </c>
      <c r="S209">
        <v>0</v>
      </c>
      <c r="T209">
        <v>0</v>
      </c>
      <c r="U209">
        <v>0</v>
      </c>
      <c r="V209">
        <v>0</v>
      </c>
      <c r="W209">
        <v>2963</v>
      </c>
      <c r="X209">
        <v>0</v>
      </c>
      <c r="Y209">
        <v>0</v>
      </c>
      <c r="Z209">
        <v>0</v>
      </c>
      <c r="AA209">
        <v>95703</v>
      </c>
      <c r="AB209">
        <v>31901</v>
      </c>
      <c r="AC209">
        <v>12919</v>
      </c>
      <c r="AD209">
        <v>1784</v>
      </c>
      <c r="AE209">
        <v>0</v>
      </c>
      <c r="AF209">
        <v>1103</v>
      </c>
      <c r="AG209">
        <v>0</v>
      </c>
      <c r="AH209">
        <v>0</v>
      </c>
      <c r="AI209">
        <v>0</v>
      </c>
      <c r="AJ209">
        <v>0</v>
      </c>
      <c r="AK209">
        <v>0</v>
      </c>
      <c r="AL209">
        <v>2000</v>
      </c>
      <c r="AM209">
        <v>0</v>
      </c>
      <c r="AN209">
        <v>0</v>
      </c>
    </row>
    <row r="210" spans="1:40" x14ac:dyDescent="0.4">
      <c r="A210" t="s">
        <v>877</v>
      </c>
      <c r="B210" t="s">
        <v>878</v>
      </c>
      <c r="C210" t="s">
        <v>1074</v>
      </c>
      <c r="D210" t="s">
        <v>1075</v>
      </c>
      <c r="F210" s="2">
        <v>12904</v>
      </c>
      <c r="G210" s="2">
        <v>1137716</v>
      </c>
      <c r="H210" s="2">
        <v>184491</v>
      </c>
      <c r="I210" s="2">
        <f t="shared" si="3"/>
        <v>953225</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184491</v>
      </c>
      <c r="AD210">
        <v>0</v>
      </c>
      <c r="AE210">
        <v>0</v>
      </c>
      <c r="AF210">
        <v>0</v>
      </c>
      <c r="AG210">
        <v>0</v>
      </c>
      <c r="AH210">
        <v>0</v>
      </c>
      <c r="AI210">
        <v>0</v>
      </c>
      <c r="AJ210">
        <v>0</v>
      </c>
      <c r="AK210">
        <v>0</v>
      </c>
      <c r="AL210">
        <v>0</v>
      </c>
      <c r="AM210">
        <v>0</v>
      </c>
      <c r="AN210">
        <v>0</v>
      </c>
    </row>
    <row r="211" spans="1:40" x14ac:dyDescent="0.4">
      <c r="A211" t="s">
        <v>879</v>
      </c>
      <c r="B211" t="s">
        <v>880</v>
      </c>
      <c r="C211" t="s">
        <v>211</v>
      </c>
      <c r="D211" t="s">
        <v>1076</v>
      </c>
      <c r="F211" s="2">
        <v>31296</v>
      </c>
      <c r="G211" s="2">
        <v>2759297</v>
      </c>
      <c r="H211" s="2">
        <v>592633.5</v>
      </c>
      <c r="I211" s="2">
        <f t="shared" si="3"/>
        <v>2166663.5</v>
      </c>
      <c r="J211">
        <v>44394</v>
      </c>
      <c r="K211">
        <v>3295</v>
      </c>
      <c r="L211">
        <v>85288</v>
      </c>
      <c r="M211">
        <v>0</v>
      </c>
      <c r="N211">
        <v>0</v>
      </c>
      <c r="O211">
        <v>113839</v>
      </c>
      <c r="P211">
        <v>18778</v>
      </c>
      <c r="Q211">
        <v>0</v>
      </c>
      <c r="R211">
        <v>27372</v>
      </c>
      <c r="S211">
        <v>0</v>
      </c>
      <c r="T211">
        <v>0</v>
      </c>
      <c r="U211">
        <v>0</v>
      </c>
      <c r="V211">
        <v>0</v>
      </c>
      <c r="W211">
        <v>1787</v>
      </c>
      <c r="X211">
        <v>14005</v>
      </c>
      <c r="Y211">
        <v>7500</v>
      </c>
      <c r="Z211">
        <v>0</v>
      </c>
      <c r="AA211">
        <v>237193.5</v>
      </c>
      <c r="AB211">
        <v>79064.5</v>
      </c>
      <c r="AC211">
        <v>0</v>
      </c>
      <c r="AD211">
        <v>0</v>
      </c>
      <c r="AE211">
        <v>0</v>
      </c>
      <c r="AF211">
        <v>119456</v>
      </c>
      <c r="AG211">
        <v>10000</v>
      </c>
      <c r="AH211">
        <v>53720</v>
      </c>
      <c r="AI211">
        <v>0</v>
      </c>
      <c r="AJ211">
        <v>30663</v>
      </c>
      <c r="AK211">
        <v>0</v>
      </c>
      <c r="AL211">
        <v>300000</v>
      </c>
      <c r="AM211">
        <v>0</v>
      </c>
      <c r="AN211">
        <v>-270</v>
      </c>
    </row>
    <row r="212" spans="1:40" x14ac:dyDescent="0.4">
      <c r="A212" t="s">
        <v>371</v>
      </c>
      <c r="B212" t="s">
        <v>370</v>
      </c>
      <c r="C212" t="s">
        <v>1072</v>
      </c>
      <c r="D212" t="s">
        <v>1081</v>
      </c>
      <c r="F212" s="2">
        <v>29349</v>
      </c>
      <c r="G212" s="2">
        <v>2587634</v>
      </c>
      <c r="H212" s="2">
        <v>207734.75</v>
      </c>
      <c r="I212" s="2">
        <f t="shared" si="3"/>
        <v>2379899.25</v>
      </c>
      <c r="J212">
        <v>37112</v>
      </c>
      <c r="K212">
        <v>0</v>
      </c>
      <c r="L212">
        <v>12816</v>
      </c>
      <c r="M212">
        <v>40125</v>
      </c>
      <c r="N212">
        <v>0</v>
      </c>
      <c r="O212">
        <v>218623</v>
      </c>
      <c r="P212">
        <v>51123</v>
      </c>
      <c r="Q212">
        <v>0</v>
      </c>
      <c r="R212">
        <v>0</v>
      </c>
      <c r="S212">
        <v>0</v>
      </c>
      <c r="T212">
        <v>0</v>
      </c>
      <c r="U212">
        <v>0</v>
      </c>
      <c r="V212">
        <v>0</v>
      </c>
      <c r="W212">
        <v>1700</v>
      </c>
      <c r="X212">
        <v>0</v>
      </c>
      <c r="Y212">
        <v>0</v>
      </c>
      <c r="Z212">
        <v>0</v>
      </c>
      <c r="AA212">
        <v>271124.25</v>
      </c>
      <c r="AB212">
        <v>90374.75</v>
      </c>
      <c r="AC212">
        <v>106055</v>
      </c>
      <c r="AD212">
        <v>2195</v>
      </c>
      <c r="AE212">
        <v>0</v>
      </c>
      <c r="AF212">
        <v>6028</v>
      </c>
      <c r="AG212">
        <v>0</v>
      </c>
      <c r="AH212">
        <v>0</v>
      </c>
      <c r="AI212">
        <v>0</v>
      </c>
      <c r="AJ212">
        <v>0</v>
      </c>
      <c r="AK212">
        <v>0</v>
      </c>
      <c r="AL212">
        <v>0</v>
      </c>
      <c r="AM212">
        <v>0</v>
      </c>
      <c r="AN212">
        <v>3082</v>
      </c>
    </row>
    <row r="213" spans="1:40" x14ac:dyDescent="0.4">
      <c r="A213" t="s">
        <v>881</v>
      </c>
      <c r="B213" t="s">
        <v>882</v>
      </c>
      <c r="C213" t="s">
        <v>582</v>
      </c>
      <c r="D213" t="s">
        <v>1078</v>
      </c>
      <c r="F213" s="2">
        <v>4808</v>
      </c>
      <c r="G213" s="2">
        <v>423910</v>
      </c>
      <c r="H213" s="2">
        <v>202750</v>
      </c>
      <c r="I213" s="2">
        <f t="shared" si="3"/>
        <v>221160</v>
      </c>
      <c r="J213">
        <v>5000</v>
      </c>
      <c r="K213">
        <v>5000</v>
      </c>
      <c r="L213">
        <v>0</v>
      </c>
      <c r="M213">
        <v>15000</v>
      </c>
      <c r="N213">
        <v>0</v>
      </c>
      <c r="O213">
        <v>25000</v>
      </c>
      <c r="P213">
        <v>75000</v>
      </c>
      <c r="Q213">
        <v>0</v>
      </c>
      <c r="R213">
        <v>60000</v>
      </c>
      <c r="S213">
        <v>2500</v>
      </c>
      <c r="T213">
        <v>0</v>
      </c>
      <c r="U213">
        <v>0</v>
      </c>
      <c r="V213">
        <v>0</v>
      </c>
      <c r="W213">
        <v>3500</v>
      </c>
      <c r="X213">
        <v>1000</v>
      </c>
      <c r="Y213">
        <v>0</v>
      </c>
      <c r="Z213">
        <v>1000</v>
      </c>
      <c r="AA213">
        <v>144750</v>
      </c>
      <c r="AB213">
        <v>48250</v>
      </c>
      <c r="AC213">
        <v>25000</v>
      </c>
      <c r="AD213">
        <v>10000</v>
      </c>
      <c r="AE213">
        <v>5000</v>
      </c>
      <c r="AF213">
        <v>37000</v>
      </c>
      <c r="AG213">
        <v>15000</v>
      </c>
      <c r="AH213">
        <v>61000</v>
      </c>
      <c r="AI213">
        <v>0</v>
      </c>
      <c r="AJ213">
        <v>0</v>
      </c>
      <c r="AK213">
        <v>1500</v>
      </c>
      <c r="AL213">
        <v>0</v>
      </c>
      <c r="AM213">
        <v>0</v>
      </c>
      <c r="AN213">
        <v>0</v>
      </c>
    </row>
    <row r="214" spans="1:40" x14ac:dyDescent="0.4">
      <c r="A214" t="s">
        <v>373</v>
      </c>
      <c r="B214" t="s">
        <v>372</v>
      </c>
      <c r="C214" t="s">
        <v>1070</v>
      </c>
      <c r="D214" t="s">
        <v>1076</v>
      </c>
      <c r="F214" s="2">
        <v>15710</v>
      </c>
      <c r="G214" s="2">
        <v>1385115</v>
      </c>
      <c r="H214" s="2">
        <v>457147</v>
      </c>
      <c r="I214" s="2">
        <f t="shared" si="3"/>
        <v>927968</v>
      </c>
      <c r="J214">
        <v>27000</v>
      </c>
      <c r="K214">
        <v>18000</v>
      </c>
      <c r="L214">
        <v>0</v>
      </c>
      <c r="M214">
        <v>74000</v>
      </c>
      <c r="N214">
        <v>0</v>
      </c>
      <c r="O214">
        <v>42000</v>
      </c>
      <c r="P214">
        <v>41000</v>
      </c>
      <c r="Q214">
        <v>0</v>
      </c>
      <c r="R214">
        <v>0</v>
      </c>
      <c r="S214">
        <v>0</v>
      </c>
      <c r="T214">
        <v>0</v>
      </c>
      <c r="U214">
        <v>0</v>
      </c>
      <c r="V214">
        <v>0</v>
      </c>
      <c r="W214">
        <v>0</v>
      </c>
      <c r="X214">
        <v>10000</v>
      </c>
      <c r="Y214">
        <v>0</v>
      </c>
      <c r="Z214">
        <v>0</v>
      </c>
      <c r="AA214">
        <v>159000</v>
      </c>
      <c r="AB214">
        <v>53000</v>
      </c>
      <c r="AC214">
        <v>42510</v>
      </c>
      <c r="AD214">
        <v>0</v>
      </c>
      <c r="AE214">
        <v>0</v>
      </c>
      <c r="AF214">
        <v>336637</v>
      </c>
      <c r="AG214">
        <v>0</v>
      </c>
      <c r="AH214">
        <v>0</v>
      </c>
      <c r="AI214">
        <v>0</v>
      </c>
      <c r="AJ214">
        <v>0</v>
      </c>
      <c r="AK214">
        <v>0</v>
      </c>
      <c r="AL214">
        <v>0</v>
      </c>
      <c r="AM214">
        <v>0</v>
      </c>
      <c r="AN214">
        <v>25000</v>
      </c>
    </row>
    <row r="215" spans="1:40" x14ac:dyDescent="0.4">
      <c r="A215" t="s">
        <v>376</v>
      </c>
      <c r="B215" t="s">
        <v>375</v>
      </c>
      <c r="C215" t="s">
        <v>1077</v>
      </c>
      <c r="D215" t="s">
        <v>1078</v>
      </c>
      <c r="F215" s="2">
        <v>28726</v>
      </c>
      <c r="G215" s="2">
        <v>2532706</v>
      </c>
      <c r="H215" s="2">
        <v>366757</v>
      </c>
      <c r="I215" s="2">
        <f t="shared" si="3"/>
        <v>2165949</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14356</v>
      </c>
      <c r="AD215">
        <v>16320</v>
      </c>
      <c r="AE215">
        <v>0</v>
      </c>
      <c r="AF215">
        <v>0</v>
      </c>
      <c r="AG215">
        <v>0</v>
      </c>
      <c r="AH215">
        <v>104785</v>
      </c>
      <c r="AI215">
        <v>0</v>
      </c>
      <c r="AJ215">
        <v>0</v>
      </c>
      <c r="AK215">
        <v>0</v>
      </c>
      <c r="AL215">
        <v>0</v>
      </c>
      <c r="AM215">
        <v>0</v>
      </c>
      <c r="AN215">
        <v>231296</v>
      </c>
    </row>
    <row r="216" spans="1:40" x14ac:dyDescent="0.4">
      <c r="A216" t="s">
        <v>883</v>
      </c>
      <c r="B216" t="s">
        <v>884</v>
      </c>
      <c r="C216" t="s">
        <v>582</v>
      </c>
      <c r="D216" t="s">
        <v>1078</v>
      </c>
      <c r="F216" s="2">
        <v>15101</v>
      </c>
      <c r="G216" s="2">
        <v>1331421</v>
      </c>
      <c r="H216" s="2">
        <v>0</v>
      </c>
      <c r="I216" s="2">
        <f t="shared" si="3"/>
        <v>1331421</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row>
    <row r="217" spans="1:40" x14ac:dyDescent="0.4">
      <c r="A217" t="s">
        <v>379</v>
      </c>
      <c r="B217" t="s">
        <v>378</v>
      </c>
      <c r="C217" t="s">
        <v>582</v>
      </c>
      <c r="D217" t="s">
        <v>1078</v>
      </c>
      <c r="F217" s="2">
        <v>16732</v>
      </c>
      <c r="G217" s="2">
        <v>1475222</v>
      </c>
      <c r="H217" s="2">
        <v>20581</v>
      </c>
      <c r="I217" s="2">
        <f t="shared" si="3"/>
        <v>1454641</v>
      </c>
      <c r="J217">
        <v>0</v>
      </c>
      <c r="K217">
        <v>1043</v>
      </c>
      <c r="L217">
        <v>0</v>
      </c>
      <c r="M217">
        <v>0</v>
      </c>
      <c r="N217">
        <v>500</v>
      </c>
      <c r="O217">
        <v>7101</v>
      </c>
      <c r="P217">
        <v>12808</v>
      </c>
      <c r="Q217">
        <v>0</v>
      </c>
      <c r="R217">
        <v>0</v>
      </c>
      <c r="S217">
        <v>0</v>
      </c>
      <c r="T217">
        <v>0</v>
      </c>
      <c r="U217">
        <v>0</v>
      </c>
      <c r="V217">
        <v>0</v>
      </c>
      <c r="W217">
        <v>0</v>
      </c>
      <c r="X217">
        <v>0</v>
      </c>
      <c r="Y217">
        <v>0</v>
      </c>
      <c r="Z217">
        <v>0</v>
      </c>
      <c r="AA217">
        <v>16089</v>
      </c>
      <c r="AB217">
        <v>5363</v>
      </c>
      <c r="AC217">
        <v>8709</v>
      </c>
      <c r="AD217">
        <v>300</v>
      </c>
      <c r="AE217">
        <v>909</v>
      </c>
      <c r="AF217">
        <v>5000</v>
      </c>
      <c r="AG217">
        <v>0</v>
      </c>
      <c r="AH217">
        <v>0</v>
      </c>
      <c r="AI217">
        <v>0</v>
      </c>
      <c r="AJ217">
        <v>0</v>
      </c>
      <c r="AK217">
        <v>0</v>
      </c>
      <c r="AL217">
        <v>0</v>
      </c>
      <c r="AM217">
        <v>0</v>
      </c>
      <c r="AN217">
        <v>300</v>
      </c>
    </row>
    <row r="218" spans="1:40" x14ac:dyDescent="0.4">
      <c r="A218" t="s">
        <v>885</v>
      </c>
      <c r="B218" t="s">
        <v>886</v>
      </c>
      <c r="C218" t="s">
        <v>734</v>
      </c>
      <c r="D218" t="s">
        <v>1078</v>
      </c>
      <c r="F218" s="2">
        <v>2992</v>
      </c>
      <c r="G218" s="2">
        <v>263798</v>
      </c>
      <c r="H218" s="2">
        <v>0</v>
      </c>
      <c r="I218" s="2">
        <f t="shared" si="3"/>
        <v>263798</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row>
    <row r="219" spans="1:40" x14ac:dyDescent="0.4">
      <c r="A219" t="s">
        <v>381</v>
      </c>
      <c r="B219" t="s">
        <v>380</v>
      </c>
      <c r="C219" t="s">
        <v>1072</v>
      </c>
      <c r="D219" t="s">
        <v>1081</v>
      </c>
      <c r="F219" s="2">
        <v>19948</v>
      </c>
      <c r="G219" s="2">
        <v>1758770</v>
      </c>
      <c r="H219" s="2">
        <v>411100.75</v>
      </c>
      <c r="I219" s="2">
        <f t="shared" si="3"/>
        <v>1347669.25</v>
      </c>
      <c r="J219">
        <v>18067</v>
      </c>
      <c r="K219">
        <v>0</v>
      </c>
      <c r="L219">
        <v>0</v>
      </c>
      <c r="M219">
        <v>0</v>
      </c>
      <c r="N219">
        <v>0</v>
      </c>
      <c r="O219">
        <v>15000</v>
      </c>
      <c r="P219">
        <v>98800</v>
      </c>
      <c r="Q219">
        <v>0</v>
      </c>
      <c r="R219">
        <v>0</v>
      </c>
      <c r="S219">
        <v>0</v>
      </c>
      <c r="T219">
        <v>0</v>
      </c>
      <c r="U219">
        <v>0</v>
      </c>
      <c r="V219">
        <v>0</v>
      </c>
      <c r="W219">
        <v>0</v>
      </c>
      <c r="X219">
        <v>0</v>
      </c>
      <c r="Y219">
        <v>0</v>
      </c>
      <c r="Z219">
        <v>0</v>
      </c>
      <c r="AA219">
        <v>98900.25</v>
      </c>
      <c r="AB219">
        <v>32966.75</v>
      </c>
      <c r="AC219">
        <v>56333</v>
      </c>
      <c r="AD219">
        <v>0</v>
      </c>
      <c r="AE219">
        <v>0</v>
      </c>
      <c r="AF219">
        <v>0</v>
      </c>
      <c r="AG219">
        <v>0</v>
      </c>
      <c r="AH219">
        <v>231821</v>
      </c>
      <c r="AI219">
        <v>0</v>
      </c>
      <c r="AJ219">
        <v>0</v>
      </c>
      <c r="AK219">
        <v>3680</v>
      </c>
      <c r="AL219">
        <v>0</v>
      </c>
      <c r="AM219">
        <v>0</v>
      </c>
      <c r="AN219">
        <v>86300</v>
      </c>
    </row>
    <row r="220" spans="1:40" x14ac:dyDescent="0.4">
      <c r="A220" t="s">
        <v>887</v>
      </c>
      <c r="B220" t="s">
        <v>888</v>
      </c>
      <c r="C220" t="s">
        <v>912</v>
      </c>
      <c r="D220" t="s">
        <v>1073</v>
      </c>
      <c r="F220" s="2">
        <v>11115</v>
      </c>
      <c r="G220" s="2">
        <v>0</v>
      </c>
      <c r="H220" s="2">
        <v>0</v>
      </c>
      <c r="I220" s="2">
        <f t="shared" si="3"/>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row>
    <row r="221" spans="1:40" x14ac:dyDescent="0.4">
      <c r="A221" t="s">
        <v>383</v>
      </c>
      <c r="B221" t="s">
        <v>382</v>
      </c>
      <c r="C221" t="s">
        <v>876</v>
      </c>
      <c r="D221" t="s">
        <v>1069</v>
      </c>
      <c r="F221" s="2">
        <v>29327</v>
      </c>
      <c r="G221" s="2">
        <v>2585694</v>
      </c>
      <c r="H221" s="2">
        <v>868242.5</v>
      </c>
      <c r="I221" s="2">
        <f t="shared" si="3"/>
        <v>1717451.5</v>
      </c>
      <c r="J221">
        <v>126500</v>
      </c>
      <c r="K221">
        <v>0</v>
      </c>
      <c r="L221">
        <v>30500</v>
      </c>
      <c r="M221">
        <v>15000</v>
      </c>
      <c r="N221">
        <v>0</v>
      </c>
      <c r="O221">
        <v>234818</v>
      </c>
      <c r="P221">
        <v>55412</v>
      </c>
      <c r="Q221">
        <v>0</v>
      </c>
      <c r="R221">
        <v>80000</v>
      </c>
      <c r="S221">
        <v>0</v>
      </c>
      <c r="T221">
        <v>12000</v>
      </c>
      <c r="U221">
        <v>0</v>
      </c>
      <c r="V221">
        <v>3500</v>
      </c>
      <c r="W221">
        <v>93488</v>
      </c>
      <c r="X221">
        <v>0</v>
      </c>
      <c r="Y221">
        <v>17500</v>
      </c>
      <c r="Z221">
        <v>11500</v>
      </c>
      <c r="AA221">
        <v>510163.5</v>
      </c>
      <c r="AB221">
        <v>170054.5</v>
      </c>
      <c r="AC221">
        <v>86000</v>
      </c>
      <c r="AD221">
        <v>107500</v>
      </c>
      <c r="AE221">
        <v>2500</v>
      </c>
      <c r="AF221">
        <v>319188</v>
      </c>
      <c r="AG221">
        <v>0</v>
      </c>
      <c r="AH221">
        <v>51000</v>
      </c>
      <c r="AI221">
        <v>0</v>
      </c>
      <c r="AJ221">
        <v>74000</v>
      </c>
      <c r="AK221">
        <v>0</v>
      </c>
      <c r="AL221">
        <v>0</v>
      </c>
      <c r="AM221">
        <v>0</v>
      </c>
      <c r="AN221">
        <v>58000</v>
      </c>
    </row>
    <row r="222" spans="1:40" x14ac:dyDescent="0.4">
      <c r="A222" t="s">
        <v>889</v>
      </c>
      <c r="B222" t="s">
        <v>890</v>
      </c>
      <c r="C222" t="s">
        <v>1079</v>
      </c>
      <c r="D222" t="s">
        <v>1073</v>
      </c>
      <c r="F222" s="2">
        <v>4678</v>
      </c>
      <c r="G222" s="2">
        <v>412449</v>
      </c>
      <c r="H222" s="2">
        <v>98825</v>
      </c>
      <c r="I222" s="2">
        <f t="shared" si="3"/>
        <v>313624</v>
      </c>
      <c r="J222">
        <v>85000</v>
      </c>
      <c r="K222">
        <v>3000</v>
      </c>
      <c r="L222">
        <v>0</v>
      </c>
      <c r="M222">
        <v>0</v>
      </c>
      <c r="N222">
        <v>0</v>
      </c>
      <c r="O222">
        <v>5500</v>
      </c>
      <c r="P222">
        <v>33000</v>
      </c>
      <c r="Q222">
        <v>0</v>
      </c>
      <c r="R222">
        <v>0</v>
      </c>
      <c r="S222">
        <v>0</v>
      </c>
      <c r="T222">
        <v>0</v>
      </c>
      <c r="U222">
        <v>0</v>
      </c>
      <c r="V222">
        <v>0</v>
      </c>
      <c r="W222">
        <v>0</v>
      </c>
      <c r="X222">
        <v>0</v>
      </c>
      <c r="Y222">
        <v>0</v>
      </c>
      <c r="Z222">
        <v>0</v>
      </c>
      <c r="AA222">
        <v>94875</v>
      </c>
      <c r="AB222">
        <v>31625</v>
      </c>
      <c r="AC222">
        <v>25000</v>
      </c>
      <c r="AD222">
        <v>0</v>
      </c>
      <c r="AE222">
        <v>0</v>
      </c>
      <c r="AF222">
        <v>5000</v>
      </c>
      <c r="AG222">
        <v>0</v>
      </c>
      <c r="AH222">
        <v>30000</v>
      </c>
      <c r="AI222">
        <v>0</v>
      </c>
      <c r="AJ222">
        <v>0</v>
      </c>
      <c r="AK222">
        <v>7200</v>
      </c>
      <c r="AL222">
        <v>0</v>
      </c>
      <c r="AM222">
        <v>0</v>
      </c>
      <c r="AN222">
        <v>0</v>
      </c>
    </row>
    <row r="223" spans="1:40" x14ac:dyDescent="0.4">
      <c r="A223" t="s">
        <v>389</v>
      </c>
      <c r="B223" t="s">
        <v>388</v>
      </c>
      <c r="C223" t="s">
        <v>582</v>
      </c>
      <c r="D223" t="s">
        <v>1078</v>
      </c>
      <c r="F223" s="2">
        <v>1963</v>
      </c>
      <c r="G223" s="2">
        <v>173073</v>
      </c>
      <c r="H223" s="2">
        <v>76025</v>
      </c>
      <c r="I223" s="2">
        <f t="shared" si="3"/>
        <v>97048</v>
      </c>
      <c r="J223">
        <v>10000</v>
      </c>
      <c r="K223">
        <v>2000</v>
      </c>
      <c r="L223">
        <v>5000</v>
      </c>
      <c r="M223">
        <v>0</v>
      </c>
      <c r="N223">
        <v>1000</v>
      </c>
      <c r="O223">
        <v>20500</v>
      </c>
      <c r="P223">
        <v>5000</v>
      </c>
      <c r="Q223">
        <v>0</v>
      </c>
      <c r="R223">
        <v>5000</v>
      </c>
      <c r="S223">
        <v>0</v>
      </c>
      <c r="T223">
        <v>0</v>
      </c>
      <c r="U223">
        <v>0</v>
      </c>
      <c r="V223">
        <v>0</v>
      </c>
      <c r="W223">
        <v>1500</v>
      </c>
      <c r="X223">
        <v>100</v>
      </c>
      <c r="Y223">
        <v>0</v>
      </c>
      <c r="Z223">
        <v>2000</v>
      </c>
      <c r="AA223">
        <v>39075</v>
      </c>
      <c r="AB223">
        <v>13025</v>
      </c>
      <c r="AC223">
        <v>51000</v>
      </c>
      <c r="AD223">
        <v>1000</v>
      </c>
      <c r="AE223">
        <v>0</v>
      </c>
      <c r="AF223">
        <v>0</v>
      </c>
      <c r="AG223">
        <v>0</v>
      </c>
      <c r="AH223">
        <v>0</v>
      </c>
      <c r="AI223">
        <v>0</v>
      </c>
      <c r="AJ223">
        <v>0</v>
      </c>
      <c r="AK223">
        <v>1000</v>
      </c>
      <c r="AL223">
        <v>0</v>
      </c>
      <c r="AM223">
        <v>0</v>
      </c>
      <c r="AN223">
        <v>10000</v>
      </c>
    </row>
    <row r="224" spans="1:40" x14ac:dyDescent="0.4">
      <c r="A224" t="s">
        <v>891</v>
      </c>
      <c r="B224" t="s">
        <v>892</v>
      </c>
      <c r="C224" t="s">
        <v>734</v>
      </c>
      <c r="D224" t="s">
        <v>1078</v>
      </c>
      <c r="F224" s="2">
        <v>7664</v>
      </c>
      <c r="G224" s="2">
        <v>675717</v>
      </c>
      <c r="H224" s="2">
        <v>9312.75</v>
      </c>
      <c r="I224" s="2">
        <f t="shared" si="3"/>
        <v>666404.25</v>
      </c>
      <c r="J224">
        <v>0</v>
      </c>
      <c r="K224">
        <v>0</v>
      </c>
      <c r="L224">
        <v>0</v>
      </c>
      <c r="M224">
        <v>0</v>
      </c>
      <c r="N224">
        <v>0</v>
      </c>
      <c r="O224">
        <v>3189</v>
      </c>
      <c r="P224">
        <v>810</v>
      </c>
      <c r="Q224">
        <v>0</v>
      </c>
      <c r="R224">
        <v>0</v>
      </c>
      <c r="S224">
        <v>0</v>
      </c>
      <c r="T224">
        <v>0</v>
      </c>
      <c r="U224">
        <v>0</v>
      </c>
      <c r="V224">
        <v>0</v>
      </c>
      <c r="W224">
        <v>0</v>
      </c>
      <c r="X224">
        <v>0</v>
      </c>
      <c r="Y224">
        <v>0</v>
      </c>
      <c r="Z224">
        <v>0</v>
      </c>
      <c r="AA224">
        <v>2999.25</v>
      </c>
      <c r="AB224">
        <v>999.75</v>
      </c>
      <c r="AC224">
        <v>2487</v>
      </c>
      <c r="AD224">
        <v>5826</v>
      </c>
      <c r="AE224">
        <v>0</v>
      </c>
      <c r="AF224">
        <v>0</v>
      </c>
      <c r="AG224">
        <v>0</v>
      </c>
      <c r="AH224">
        <v>0</v>
      </c>
      <c r="AI224">
        <v>0</v>
      </c>
      <c r="AJ224">
        <v>0</v>
      </c>
      <c r="AK224">
        <v>0</v>
      </c>
      <c r="AL224">
        <v>0</v>
      </c>
      <c r="AM224">
        <v>0</v>
      </c>
      <c r="AN224">
        <v>0</v>
      </c>
    </row>
    <row r="225" spans="1:40" x14ac:dyDescent="0.4">
      <c r="A225" t="s">
        <v>893</v>
      </c>
      <c r="B225" t="s">
        <v>894</v>
      </c>
      <c r="C225" t="s">
        <v>129</v>
      </c>
      <c r="D225" t="s">
        <v>1073</v>
      </c>
      <c r="F225" s="2">
        <v>5798</v>
      </c>
      <c r="G225" s="2">
        <v>511196</v>
      </c>
      <c r="H225" s="2">
        <v>49939.25</v>
      </c>
      <c r="I225" s="2">
        <f t="shared" si="3"/>
        <v>461256.75</v>
      </c>
      <c r="J225">
        <v>0</v>
      </c>
      <c r="K225">
        <v>0</v>
      </c>
      <c r="L225">
        <v>2916</v>
      </c>
      <c r="M225">
        <v>0</v>
      </c>
      <c r="N225">
        <v>0</v>
      </c>
      <c r="O225">
        <v>24187</v>
      </c>
      <c r="P225">
        <v>3970</v>
      </c>
      <c r="Q225">
        <v>0</v>
      </c>
      <c r="R225">
        <v>0</v>
      </c>
      <c r="S225">
        <v>0</v>
      </c>
      <c r="T225">
        <v>0</v>
      </c>
      <c r="U225">
        <v>0</v>
      </c>
      <c r="V225">
        <v>0</v>
      </c>
      <c r="W225">
        <v>7881</v>
      </c>
      <c r="X225">
        <v>0</v>
      </c>
      <c r="Y225">
        <v>0</v>
      </c>
      <c r="Z225">
        <v>663</v>
      </c>
      <c r="AA225">
        <v>29712.75</v>
      </c>
      <c r="AB225">
        <v>9904.25</v>
      </c>
      <c r="AC225">
        <v>17204</v>
      </c>
      <c r="AD225">
        <v>2200</v>
      </c>
      <c r="AE225">
        <v>0</v>
      </c>
      <c r="AF225">
        <v>0</v>
      </c>
      <c r="AG225">
        <v>0</v>
      </c>
      <c r="AH225">
        <v>14640</v>
      </c>
      <c r="AI225">
        <v>0</v>
      </c>
      <c r="AJ225">
        <v>0</v>
      </c>
      <c r="AK225">
        <v>5991</v>
      </c>
      <c r="AL225">
        <v>0</v>
      </c>
      <c r="AM225">
        <v>0</v>
      </c>
      <c r="AN225">
        <v>0</v>
      </c>
    </row>
    <row r="226" spans="1:40" x14ac:dyDescent="0.4">
      <c r="A226" t="s">
        <v>895</v>
      </c>
      <c r="B226" t="s">
        <v>896</v>
      </c>
      <c r="C226" t="s">
        <v>1074</v>
      </c>
      <c r="D226" t="s">
        <v>1075</v>
      </c>
      <c r="F226" s="2">
        <v>1548</v>
      </c>
      <c r="G226" s="2">
        <v>136484</v>
      </c>
      <c r="H226" s="2">
        <v>10490.5</v>
      </c>
      <c r="I226" s="2">
        <f t="shared" si="3"/>
        <v>125993.5</v>
      </c>
      <c r="J226">
        <v>0</v>
      </c>
      <c r="K226">
        <v>2086</v>
      </c>
      <c r="L226">
        <v>0</v>
      </c>
      <c r="M226">
        <v>0</v>
      </c>
      <c r="N226">
        <v>0</v>
      </c>
      <c r="O226">
        <v>949</v>
      </c>
      <c r="P226">
        <v>1897</v>
      </c>
      <c r="Q226">
        <v>0</v>
      </c>
      <c r="R226">
        <v>0</v>
      </c>
      <c r="S226">
        <v>0</v>
      </c>
      <c r="T226">
        <v>0</v>
      </c>
      <c r="U226">
        <v>230</v>
      </c>
      <c r="V226">
        <v>0</v>
      </c>
      <c r="W226">
        <v>0</v>
      </c>
      <c r="X226">
        <v>0</v>
      </c>
      <c r="Y226">
        <v>0</v>
      </c>
      <c r="Z226">
        <v>2200</v>
      </c>
      <c r="AA226">
        <v>5521.5</v>
      </c>
      <c r="AB226">
        <v>1840.5</v>
      </c>
      <c r="AC226">
        <v>8650</v>
      </c>
      <c r="AD226">
        <v>0</v>
      </c>
      <c r="AE226">
        <v>0</v>
      </c>
      <c r="AF226">
        <v>0</v>
      </c>
      <c r="AG226">
        <v>0</v>
      </c>
      <c r="AH226">
        <v>0</v>
      </c>
      <c r="AI226">
        <v>0</v>
      </c>
      <c r="AJ226">
        <v>0</v>
      </c>
      <c r="AK226">
        <v>0</v>
      </c>
      <c r="AL226">
        <v>0</v>
      </c>
      <c r="AM226">
        <v>0</v>
      </c>
      <c r="AN226">
        <v>0</v>
      </c>
    </row>
    <row r="227" spans="1:40" x14ac:dyDescent="0.4">
      <c r="A227" t="s">
        <v>391</v>
      </c>
      <c r="B227" t="s">
        <v>390</v>
      </c>
      <c r="C227" t="s">
        <v>582</v>
      </c>
      <c r="D227" t="s">
        <v>1078</v>
      </c>
      <c r="F227" s="2">
        <v>14041</v>
      </c>
      <c r="G227" s="2">
        <v>1237963</v>
      </c>
      <c r="H227" s="2">
        <v>60242</v>
      </c>
      <c r="I227" s="2">
        <f t="shared" si="3"/>
        <v>1177721</v>
      </c>
      <c r="J227">
        <v>73630</v>
      </c>
      <c r="K227">
        <v>1354</v>
      </c>
      <c r="L227">
        <v>0</v>
      </c>
      <c r="M227">
        <v>8880</v>
      </c>
      <c r="N227">
        <v>0</v>
      </c>
      <c r="O227">
        <v>24730</v>
      </c>
      <c r="P227">
        <v>42199</v>
      </c>
      <c r="Q227">
        <v>0</v>
      </c>
      <c r="R227">
        <v>27302</v>
      </c>
      <c r="S227">
        <v>0</v>
      </c>
      <c r="T227">
        <v>0</v>
      </c>
      <c r="U227">
        <v>0</v>
      </c>
      <c r="V227">
        <v>0</v>
      </c>
      <c r="W227">
        <v>0</v>
      </c>
      <c r="X227">
        <v>0</v>
      </c>
      <c r="Y227">
        <v>0</v>
      </c>
      <c r="Z227">
        <v>565</v>
      </c>
      <c r="AA227">
        <v>133995</v>
      </c>
      <c r="AB227">
        <v>44665</v>
      </c>
      <c r="AC227">
        <v>6992</v>
      </c>
      <c r="AD227">
        <v>0</v>
      </c>
      <c r="AE227">
        <v>0</v>
      </c>
      <c r="AF227">
        <v>5811</v>
      </c>
      <c r="AG227">
        <v>0</v>
      </c>
      <c r="AH227">
        <v>0</v>
      </c>
      <c r="AI227">
        <v>0</v>
      </c>
      <c r="AJ227">
        <v>0</v>
      </c>
      <c r="AK227">
        <v>0</v>
      </c>
      <c r="AL227">
        <v>0</v>
      </c>
      <c r="AM227">
        <v>0</v>
      </c>
      <c r="AN227">
        <v>2774</v>
      </c>
    </row>
    <row r="228" spans="1:40" x14ac:dyDescent="0.4">
      <c r="A228" t="s">
        <v>897</v>
      </c>
      <c r="B228" t="s">
        <v>898</v>
      </c>
      <c r="C228" t="s">
        <v>277</v>
      </c>
      <c r="D228" t="s">
        <v>1075</v>
      </c>
      <c r="E228" t="s">
        <v>1078</v>
      </c>
      <c r="F228" s="2">
        <v>12309</v>
      </c>
      <c r="G228" s="2">
        <v>1085256</v>
      </c>
      <c r="H228" s="2">
        <v>126441.75</v>
      </c>
      <c r="I228" s="2">
        <f t="shared" si="3"/>
        <v>958814.25</v>
      </c>
      <c r="J228">
        <v>13679</v>
      </c>
      <c r="K228">
        <v>0</v>
      </c>
      <c r="L228">
        <v>18991</v>
      </c>
      <c r="M228">
        <v>3000</v>
      </c>
      <c r="N228">
        <v>0</v>
      </c>
      <c r="O228">
        <v>3037</v>
      </c>
      <c r="P228">
        <v>42714</v>
      </c>
      <c r="Q228">
        <v>0</v>
      </c>
      <c r="R228">
        <v>27809</v>
      </c>
      <c r="S228">
        <v>0</v>
      </c>
      <c r="T228">
        <v>0</v>
      </c>
      <c r="U228">
        <v>0</v>
      </c>
      <c r="V228">
        <v>0</v>
      </c>
      <c r="W228">
        <v>0</v>
      </c>
      <c r="X228">
        <v>2485</v>
      </c>
      <c r="Y228">
        <v>0</v>
      </c>
      <c r="Z228">
        <v>0</v>
      </c>
      <c r="AA228">
        <v>83786.25</v>
      </c>
      <c r="AB228">
        <v>27928.75</v>
      </c>
      <c r="AC228">
        <v>6340</v>
      </c>
      <c r="AD228">
        <v>1911</v>
      </c>
      <c r="AE228">
        <v>0</v>
      </c>
      <c r="AF228">
        <v>0</v>
      </c>
      <c r="AG228">
        <v>0</v>
      </c>
      <c r="AH228">
        <v>90262</v>
      </c>
      <c r="AI228">
        <v>0</v>
      </c>
      <c r="AJ228">
        <v>0</v>
      </c>
      <c r="AK228">
        <v>0</v>
      </c>
      <c r="AL228">
        <v>0</v>
      </c>
      <c r="AM228">
        <v>0</v>
      </c>
      <c r="AN228">
        <v>0</v>
      </c>
    </row>
    <row r="229" spans="1:40" x14ac:dyDescent="0.4">
      <c r="A229" t="s">
        <v>393</v>
      </c>
      <c r="B229" t="s">
        <v>392</v>
      </c>
      <c r="C229" t="s">
        <v>582</v>
      </c>
      <c r="D229" t="s">
        <v>1078</v>
      </c>
      <c r="F229" s="2">
        <v>4963</v>
      </c>
      <c r="G229" s="2">
        <v>437576</v>
      </c>
      <c r="H229" s="2">
        <v>35286</v>
      </c>
      <c r="I229" s="2">
        <f t="shared" si="3"/>
        <v>402290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4090</v>
      </c>
      <c r="AD229">
        <v>15193</v>
      </c>
      <c r="AE229">
        <v>0</v>
      </c>
      <c r="AF229">
        <v>4500</v>
      </c>
      <c r="AG229">
        <v>0</v>
      </c>
      <c r="AH229">
        <v>0</v>
      </c>
      <c r="AI229">
        <v>0</v>
      </c>
      <c r="AJ229">
        <v>1000</v>
      </c>
      <c r="AK229">
        <v>0</v>
      </c>
      <c r="AL229">
        <v>0</v>
      </c>
      <c r="AM229">
        <v>0</v>
      </c>
      <c r="AN229">
        <v>10503</v>
      </c>
    </row>
    <row r="230" spans="1:40" x14ac:dyDescent="0.4">
      <c r="A230" t="s">
        <v>899</v>
      </c>
      <c r="B230" t="s">
        <v>900</v>
      </c>
      <c r="C230" t="s">
        <v>211</v>
      </c>
      <c r="D230" t="s">
        <v>1076</v>
      </c>
      <c r="F230" s="2">
        <v>53278</v>
      </c>
      <c r="G230" s="2">
        <v>4697399</v>
      </c>
      <c r="H230" s="2">
        <v>534593.75</v>
      </c>
      <c r="I230" s="2">
        <f t="shared" si="3"/>
        <v>4162805.25</v>
      </c>
      <c r="J230">
        <v>0</v>
      </c>
      <c r="K230">
        <v>174875</v>
      </c>
      <c r="L230">
        <v>0</v>
      </c>
      <c r="M230">
        <v>2000</v>
      </c>
      <c r="N230">
        <v>0</v>
      </c>
      <c r="O230">
        <v>40000</v>
      </c>
      <c r="P230">
        <v>17000</v>
      </c>
      <c r="Q230">
        <v>0</v>
      </c>
      <c r="R230">
        <v>170000</v>
      </c>
      <c r="S230">
        <v>0</v>
      </c>
      <c r="T230">
        <v>0</v>
      </c>
      <c r="U230">
        <v>0</v>
      </c>
      <c r="V230">
        <v>0</v>
      </c>
      <c r="W230">
        <v>0</v>
      </c>
      <c r="X230">
        <v>0</v>
      </c>
      <c r="Y230">
        <v>0</v>
      </c>
      <c r="Z230">
        <v>50000</v>
      </c>
      <c r="AA230">
        <v>340406.25</v>
      </c>
      <c r="AB230">
        <v>113468.75</v>
      </c>
      <c r="AC230">
        <v>296125</v>
      </c>
      <c r="AD230">
        <v>0</v>
      </c>
      <c r="AE230">
        <v>0</v>
      </c>
      <c r="AF230">
        <v>4700</v>
      </c>
      <c r="AG230">
        <v>0</v>
      </c>
      <c r="AH230">
        <v>120300</v>
      </c>
      <c r="AI230">
        <v>0</v>
      </c>
      <c r="AJ230">
        <v>0</v>
      </c>
      <c r="AK230">
        <v>0</v>
      </c>
      <c r="AL230">
        <v>0</v>
      </c>
      <c r="AM230">
        <v>0</v>
      </c>
      <c r="AN230">
        <v>0</v>
      </c>
    </row>
    <row r="231" spans="1:40" x14ac:dyDescent="0.4">
      <c r="A231" t="s">
        <v>400</v>
      </c>
      <c r="B231" t="s">
        <v>399</v>
      </c>
      <c r="C231" t="s">
        <v>1077</v>
      </c>
      <c r="D231" t="s">
        <v>1078</v>
      </c>
      <c r="F231" s="2">
        <v>1322</v>
      </c>
      <c r="G231" s="2">
        <v>116558</v>
      </c>
      <c r="H231" s="2">
        <v>8595.5</v>
      </c>
      <c r="I231" s="2">
        <f t="shared" si="3"/>
        <v>107962.5</v>
      </c>
      <c r="J231">
        <v>6000</v>
      </c>
      <c r="K231">
        <v>0</v>
      </c>
      <c r="L231">
        <v>0</v>
      </c>
      <c r="M231">
        <v>0</v>
      </c>
      <c r="N231">
        <v>0</v>
      </c>
      <c r="O231">
        <v>1223</v>
      </c>
      <c r="P231">
        <v>475</v>
      </c>
      <c r="Q231">
        <v>0</v>
      </c>
      <c r="R231">
        <v>0</v>
      </c>
      <c r="S231">
        <v>0</v>
      </c>
      <c r="T231">
        <v>0</v>
      </c>
      <c r="U231">
        <v>0</v>
      </c>
      <c r="V231">
        <v>0</v>
      </c>
      <c r="W231">
        <v>0</v>
      </c>
      <c r="X231">
        <v>0</v>
      </c>
      <c r="Y231">
        <v>0</v>
      </c>
      <c r="Z231">
        <v>0</v>
      </c>
      <c r="AA231">
        <v>5773.5</v>
      </c>
      <c r="AB231">
        <v>1924.5</v>
      </c>
      <c r="AC231">
        <v>2079</v>
      </c>
      <c r="AD231">
        <v>0</v>
      </c>
      <c r="AE231">
        <v>0</v>
      </c>
      <c r="AF231">
        <v>0</v>
      </c>
      <c r="AG231">
        <v>0</v>
      </c>
      <c r="AH231">
        <v>0</v>
      </c>
      <c r="AI231">
        <v>0</v>
      </c>
      <c r="AJ231">
        <v>0</v>
      </c>
      <c r="AK231">
        <v>0</v>
      </c>
      <c r="AL231">
        <v>0</v>
      </c>
      <c r="AM231">
        <v>0</v>
      </c>
      <c r="AN231">
        <v>4592</v>
      </c>
    </row>
    <row r="232" spans="1:40" x14ac:dyDescent="0.4">
      <c r="A232" t="s">
        <v>901</v>
      </c>
      <c r="B232" t="s">
        <v>902</v>
      </c>
      <c r="C232" t="s">
        <v>912</v>
      </c>
      <c r="D232" t="s">
        <v>1073</v>
      </c>
      <c r="F232" s="2">
        <v>18448</v>
      </c>
      <c r="G232" s="2">
        <v>0</v>
      </c>
      <c r="H232" s="2">
        <v>0</v>
      </c>
      <c r="I232" s="2">
        <f t="shared" si="3"/>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row>
    <row r="233" spans="1:40" x14ac:dyDescent="0.4">
      <c r="A233" t="s">
        <v>903</v>
      </c>
      <c r="B233" t="s">
        <v>904</v>
      </c>
      <c r="C233" t="s">
        <v>1070</v>
      </c>
      <c r="D233" t="s">
        <v>1071</v>
      </c>
      <c r="F233" s="2">
        <v>12161</v>
      </c>
      <c r="G233" s="2">
        <v>1072208</v>
      </c>
      <c r="H233" s="2">
        <v>0</v>
      </c>
      <c r="I233" s="2">
        <f t="shared" si="3"/>
        <v>1072208</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row>
    <row r="234" spans="1:40" x14ac:dyDescent="0.4">
      <c r="A234" t="s">
        <v>402</v>
      </c>
      <c r="B234" t="s">
        <v>401</v>
      </c>
      <c r="C234" t="s">
        <v>1074</v>
      </c>
      <c r="D234" t="s">
        <v>1075</v>
      </c>
      <c r="F234" s="2">
        <v>837</v>
      </c>
      <c r="G234" s="2">
        <v>73796</v>
      </c>
      <c r="H234" s="2">
        <v>37775</v>
      </c>
      <c r="I234" s="2">
        <f t="shared" si="3"/>
        <v>36021</v>
      </c>
      <c r="J234">
        <v>0</v>
      </c>
      <c r="K234">
        <v>0</v>
      </c>
      <c r="L234">
        <v>0</v>
      </c>
      <c r="M234">
        <v>0</v>
      </c>
      <c r="N234">
        <v>0</v>
      </c>
      <c r="O234">
        <v>4500</v>
      </c>
      <c r="P234">
        <v>20600</v>
      </c>
      <c r="Q234">
        <v>0</v>
      </c>
      <c r="R234">
        <v>2000</v>
      </c>
      <c r="S234">
        <v>0</v>
      </c>
      <c r="T234">
        <v>0</v>
      </c>
      <c r="U234">
        <v>0</v>
      </c>
      <c r="V234">
        <v>0</v>
      </c>
      <c r="W234">
        <v>0</v>
      </c>
      <c r="X234">
        <v>0</v>
      </c>
      <c r="Y234">
        <v>0</v>
      </c>
      <c r="Z234">
        <v>0</v>
      </c>
      <c r="AA234">
        <v>20325</v>
      </c>
      <c r="AB234">
        <v>6775</v>
      </c>
      <c r="AC234">
        <v>6000</v>
      </c>
      <c r="AD234">
        <v>0</v>
      </c>
      <c r="AE234">
        <v>0</v>
      </c>
      <c r="AF234">
        <v>0</v>
      </c>
      <c r="AG234">
        <v>0</v>
      </c>
      <c r="AH234">
        <v>0</v>
      </c>
      <c r="AI234">
        <v>0</v>
      </c>
      <c r="AJ234">
        <v>0</v>
      </c>
      <c r="AK234">
        <v>0</v>
      </c>
      <c r="AL234">
        <v>0</v>
      </c>
      <c r="AM234">
        <v>0</v>
      </c>
      <c r="AN234">
        <v>25000</v>
      </c>
    </row>
    <row r="235" spans="1:40" x14ac:dyDescent="0.4">
      <c r="A235" t="s">
        <v>905</v>
      </c>
      <c r="B235" t="s">
        <v>906</v>
      </c>
      <c r="C235" t="s">
        <v>582</v>
      </c>
      <c r="D235" t="s">
        <v>1078</v>
      </c>
      <c r="F235" s="2">
        <v>1253</v>
      </c>
      <c r="G235" s="2">
        <v>110474</v>
      </c>
      <c r="H235" s="2">
        <v>0</v>
      </c>
      <c r="I235" s="2">
        <f t="shared" si="3"/>
        <v>110474</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row>
    <row r="236" spans="1:40" x14ac:dyDescent="0.4">
      <c r="A236" t="s">
        <v>907</v>
      </c>
      <c r="B236" t="s">
        <v>908</v>
      </c>
      <c r="C236" t="s">
        <v>582</v>
      </c>
      <c r="D236" t="s">
        <v>1078</v>
      </c>
      <c r="F236" s="2">
        <v>1751</v>
      </c>
      <c r="G236" s="2">
        <v>154382</v>
      </c>
      <c r="H236" s="2">
        <v>0</v>
      </c>
      <c r="I236" s="2">
        <f t="shared" si="3"/>
        <v>154382</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row>
    <row r="237" spans="1:40" x14ac:dyDescent="0.4">
      <c r="A237" t="s">
        <v>405</v>
      </c>
      <c r="B237" t="s">
        <v>404</v>
      </c>
      <c r="C237" t="s">
        <v>1074</v>
      </c>
      <c r="D237" t="s">
        <v>1075</v>
      </c>
      <c r="F237" s="2">
        <v>42533</v>
      </c>
      <c r="G237" s="2">
        <v>3750037</v>
      </c>
      <c r="H237" s="2">
        <v>900000</v>
      </c>
      <c r="I237" s="2">
        <f t="shared" si="3"/>
        <v>2850037</v>
      </c>
      <c r="J237">
        <v>230100</v>
      </c>
      <c r="K237">
        <v>800</v>
      </c>
      <c r="L237">
        <v>0</v>
      </c>
      <c r="M237">
        <v>2500</v>
      </c>
      <c r="N237">
        <v>8500</v>
      </c>
      <c r="O237">
        <v>15000</v>
      </c>
      <c r="P237">
        <v>158000</v>
      </c>
      <c r="Q237">
        <v>0</v>
      </c>
      <c r="R237">
        <v>8500</v>
      </c>
      <c r="S237">
        <v>0</v>
      </c>
      <c r="T237">
        <v>0</v>
      </c>
      <c r="U237">
        <v>0</v>
      </c>
      <c r="V237">
        <v>0</v>
      </c>
      <c r="W237">
        <v>10000</v>
      </c>
      <c r="X237">
        <v>2500</v>
      </c>
      <c r="Y237">
        <v>0</v>
      </c>
      <c r="Z237">
        <v>0</v>
      </c>
      <c r="AA237">
        <v>326925</v>
      </c>
      <c r="AB237">
        <v>108975</v>
      </c>
      <c r="AC237">
        <v>45000</v>
      </c>
      <c r="AD237">
        <v>0</v>
      </c>
      <c r="AE237">
        <v>0</v>
      </c>
      <c r="AF237">
        <v>700000</v>
      </c>
      <c r="AG237">
        <v>0</v>
      </c>
      <c r="AH237">
        <v>0</v>
      </c>
      <c r="AI237">
        <v>0</v>
      </c>
      <c r="AJ237">
        <v>0</v>
      </c>
      <c r="AK237">
        <v>0</v>
      </c>
      <c r="AL237">
        <v>0</v>
      </c>
      <c r="AM237">
        <v>0</v>
      </c>
      <c r="AN237">
        <v>46025</v>
      </c>
    </row>
    <row r="238" spans="1:40" x14ac:dyDescent="0.4">
      <c r="A238" t="s">
        <v>407</v>
      </c>
      <c r="B238" t="s">
        <v>406</v>
      </c>
      <c r="C238" t="s">
        <v>1077</v>
      </c>
      <c r="D238" t="s">
        <v>1075</v>
      </c>
      <c r="F238" s="2">
        <v>664</v>
      </c>
      <c r="G238" s="2">
        <v>58543</v>
      </c>
      <c r="H238" s="2">
        <v>4856</v>
      </c>
      <c r="I238" s="2">
        <f t="shared" si="3"/>
        <v>53687</v>
      </c>
      <c r="J238">
        <v>2624</v>
      </c>
      <c r="K238">
        <v>0</v>
      </c>
      <c r="L238">
        <v>0</v>
      </c>
      <c r="M238">
        <v>200</v>
      </c>
      <c r="N238">
        <v>0</v>
      </c>
      <c r="O238">
        <v>130</v>
      </c>
      <c r="P238">
        <v>426</v>
      </c>
      <c r="Q238">
        <v>0</v>
      </c>
      <c r="R238">
        <v>0</v>
      </c>
      <c r="S238">
        <v>0</v>
      </c>
      <c r="T238">
        <v>0</v>
      </c>
      <c r="U238">
        <v>0</v>
      </c>
      <c r="V238">
        <v>0</v>
      </c>
      <c r="W238">
        <v>1900</v>
      </c>
      <c r="X238">
        <v>0</v>
      </c>
      <c r="Y238">
        <v>0</v>
      </c>
      <c r="Z238">
        <v>0</v>
      </c>
      <c r="AA238">
        <v>3960</v>
      </c>
      <c r="AB238">
        <v>1320</v>
      </c>
      <c r="AC238">
        <v>150</v>
      </c>
      <c r="AD238">
        <v>0</v>
      </c>
      <c r="AE238">
        <v>0</v>
      </c>
      <c r="AF238">
        <v>0</v>
      </c>
      <c r="AG238">
        <v>0</v>
      </c>
      <c r="AH238">
        <v>0</v>
      </c>
      <c r="AI238">
        <v>0</v>
      </c>
      <c r="AJ238">
        <v>0</v>
      </c>
      <c r="AK238">
        <v>0</v>
      </c>
      <c r="AL238">
        <v>0</v>
      </c>
      <c r="AM238">
        <v>0</v>
      </c>
      <c r="AN238">
        <v>3386</v>
      </c>
    </row>
    <row r="239" spans="1:40" x14ac:dyDescent="0.4">
      <c r="A239" t="s">
        <v>909</v>
      </c>
      <c r="B239" t="s">
        <v>910</v>
      </c>
      <c r="C239" t="s">
        <v>876</v>
      </c>
      <c r="D239" t="s">
        <v>1081</v>
      </c>
      <c r="F239" s="2">
        <v>9230</v>
      </c>
      <c r="G239" s="2">
        <v>813788</v>
      </c>
      <c r="H239" s="2">
        <v>138733</v>
      </c>
      <c r="I239" s="2">
        <f t="shared" si="3"/>
        <v>675055</v>
      </c>
      <c r="J239">
        <v>90550</v>
      </c>
      <c r="K239">
        <v>195</v>
      </c>
      <c r="L239">
        <v>0</v>
      </c>
      <c r="M239">
        <v>1273</v>
      </c>
      <c r="N239">
        <v>820</v>
      </c>
      <c r="O239">
        <v>29936</v>
      </c>
      <c r="P239">
        <v>8496</v>
      </c>
      <c r="Q239">
        <v>0</v>
      </c>
      <c r="R239">
        <v>0</v>
      </c>
      <c r="S239">
        <v>0</v>
      </c>
      <c r="T239">
        <v>0</v>
      </c>
      <c r="U239">
        <v>0</v>
      </c>
      <c r="V239">
        <v>0</v>
      </c>
      <c r="W239">
        <v>1766</v>
      </c>
      <c r="X239">
        <v>40</v>
      </c>
      <c r="Y239">
        <v>1888</v>
      </c>
      <c r="Z239">
        <v>0</v>
      </c>
      <c r="AA239">
        <v>101223</v>
      </c>
      <c r="AB239">
        <v>33741</v>
      </c>
      <c r="AC239">
        <v>9500</v>
      </c>
      <c r="AD239">
        <v>0</v>
      </c>
      <c r="AE239">
        <v>0</v>
      </c>
      <c r="AF239">
        <v>85447</v>
      </c>
      <c r="AG239">
        <v>0</v>
      </c>
      <c r="AH239">
        <v>0</v>
      </c>
      <c r="AI239">
        <v>0</v>
      </c>
      <c r="AJ239">
        <v>10045</v>
      </c>
      <c r="AK239">
        <v>0</v>
      </c>
      <c r="AL239">
        <v>0</v>
      </c>
      <c r="AM239">
        <v>0</v>
      </c>
      <c r="AN239">
        <v>0</v>
      </c>
    </row>
    <row r="240" spans="1:40" x14ac:dyDescent="0.4">
      <c r="A240" t="s">
        <v>911</v>
      </c>
      <c r="B240" t="s">
        <v>912</v>
      </c>
      <c r="C240" t="s">
        <v>912</v>
      </c>
      <c r="D240" t="s">
        <v>1073</v>
      </c>
      <c r="F240" s="2">
        <v>60803</v>
      </c>
      <c r="G240" s="2">
        <v>0</v>
      </c>
      <c r="H240" s="2">
        <v>0</v>
      </c>
      <c r="I240" s="2">
        <f t="shared" si="3"/>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row>
    <row r="241" spans="1:40" x14ac:dyDescent="0.4">
      <c r="A241" t="s">
        <v>913</v>
      </c>
      <c r="B241" t="s">
        <v>914</v>
      </c>
      <c r="C241" t="s">
        <v>912</v>
      </c>
      <c r="D241" t="s">
        <v>1073</v>
      </c>
      <c r="F241" s="2">
        <v>2985</v>
      </c>
      <c r="G241" s="2">
        <v>0</v>
      </c>
      <c r="H241" s="2">
        <v>0</v>
      </c>
      <c r="I241" s="2">
        <f t="shared" si="3"/>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row>
    <row r="242" spans="1:40" x14ac:dyDescent="0.4">
      <c r="A242" t="s">
        <v>915</v>
      </c>
      <c r="B242" t="s">
        <v>916</v>
      </c>
      <c r="C242" t="s">
        <v>582</v>
      </c>
      <c r="D242" t="s">
        <v>1078</v>
      </c>
      <c r="F242" s="2">
        <v>3478</v>
      </c>
      <c r="G242" s="2">
        <v>306647</v>
      </c>
      <c r="H242" s="2">
        <v>0</v>
      </c>
      <c r="I242" s="2">
        <f t="shared" si="3"/>
        <v>306647</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row>
    <row r="243" spans="1:40" x14ac:dyDescent="0.4">
      <c r="A243" t="s">
        <v>917</v>
      </c>
      <c r="B243" t="s">
        <v>918</v>
      </c>
      <c r="C243" t="s">
        <v>129</v>
      </c>
      <c r="D243" t="s">
        <v>1073</v>
      </c>
      <c r="F243" s="2">
        <v>2960</v>
      </c>
      <c r="G243" s="2">
        <v>260976</v>
      </c>
      <c r="H243" s="2">
        <v>0</v>
      </c>
      <c r="I243" s="2">
        <f t="shared" si="3"/>
        <v>260976</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row>
    <row r="244" spans="1:40" x14ac:dyDescent="0.4">
      <c r="A244" t="s">
        <v>409</v>
      </c>
      <c r="B244" t="s">
        <v>408</v>
      </c>
      <c r="C244" t="s">
        <v>876</v>
      </c>
      <c r="D244" t="s">
        <v>1069</v>
      </c>
      <c r="F244" s="2">
        <v>94580</v>
      </c>
      <c r="G244" s="2">
        <v>8338902</v>
      </c>
      <c r="H244" s="2">
        <v>6712183.5</v>
      </c>
      <c r="I244" s="2">
        <f t="shared" si="3"/>
        <v>1626718.5</v>
      </c>
      <c r="J244">
        <v>1407647</v>
      </c>
      <c r="K244">
        <v>0</v>
      </c>
      <c r="L244">
        <v>0</v>
      </c>
      <c r="M244">
        <v>0</v>
      </c>
      <c r="N244">
        <v>0</v>
      </c>
      <c r="O244">
        <v>350000</v>
      </c>
      <c r="P244">
        <v>250000</v>
      </c>
      <c r="Q244">
        <v>0</v>
      </c>
      <c r="R244">
        <v>0</v>
      </c>
      <c r="S244">
        <v>0</v>
      </c>
      <c r="T244">
        <v>1415171</v>
      </c>
      <c r="U244">
        <v>0</v>
      </c>
      <c r="V244">
        <v>0</v>
      </c>
      <c r="W244">
        <v>125000</v>
      </c>
      <c r="X244">
        <v>0</v>
      </c>
      <c r="Y244">
        <v>100000</v>
      </c>
      <c r="Z244">
        <v>0</v>
      </c>
      <c r="AA244">
        <v>2735863.5</v>
      </c>
      <c r="AB244">
        <v>911954.5</v>
      </c>
      <c r="AC244">
        <v>300000</v>
      </c>
      <c r="AD244">
        <v>0</v>
      </c>
      <c r="AE244">
        <v>0</v>
      </c>
      <c r="AF244">
        <v>3111360</v>
      </c>
      <c r="AG244">
        <v>0</v>
      </c>
      <c r="AH244">
        <v>0</v>
      </c>
      <c r="AI244">
        <v>0</v>
      </c>
      <c r="AJ244">
        <v>250000</v>
      </c>
      <c r="AK244">
        <v>0</v>
      </c>
      <c r="AL244">
        <v>1388869</v>
      </c>
      <c r="AM244">
        <v>0</v>
      </c>
      <c r="AN244">
        <v>750000</v>
      </c>
    </row>
    <row r="245" spans="1:40" x14ac:dyDescent="0.4">
      <c r="A245" t="s">
        <v>411</v>
      </c>
      <c r="B245" t="s">
        <v>410</v>
      </c>
      <c r="C245" t="s">
        <v>876</v>
      </c>
      <c r="D245" t="s">
        <v>1083</v>
      </c>
      <c r="F245" s="2">
        <v>34398</v>
      </c>
      <c r="G245" s="2">
        <v>3032793</v>
      </c>
      <c r="H245" s="2">
        <v>554275.75</v>
      </c>
      <c r="I245" s="2">
        <f t="shared" si="3"/>
        <v>2478517.25</v>
      </c>
      <c r="J245">
        <v>104445</v>
      </c>
      <c r="K245">
        <v>4058</v>
      </c>
      <c r="L245">
        <v>0</v>
      </c>
      <c r="M245">
        <v>2500</v>
      </c>
      <c r="N245">
        <v>100</v>
      </c>
      <c r="O245">
        <v>57200</v>
      </c>
      <c r="P245">
        <v>60000</v>
      </c>
      <c r="Q245">
        <v>0</v>
      </c>
      <c r="R245">
        <v>4950</v>
      </c>
      <c r="S245">
        <v>0</v>
      </c>
      <c r="T245">
        <v>0</v>
      </c>
      <c r="U245">
        <v>0</v>
      </c>
      <c r="V245">
        <v>0</v>
      </c>
      <c r="W245">
        <v>23000</v>
      </c>
      <c r="X245">
        <v>16400</v>
      </c>
      <c r="Y245">
        <v>50</v>
      </c>
      <c r="Z245">
        <v>0</v>
      </c>
      <c r="AA245">
        <v>204527.25</v>
      </c>
      <c r="AB245">
        <v>68175.75</v>
      </c>
      <c r="AC245">
        <v>15225</v>
      </c>
      <c r="AD245">
        <v>125100</v>
      </c>
      <c r="AE245">
        <v>0</v>
      </c>
      <c r="AF245">
        <v>3900</v>
      </c>
      <c r="AG245">
        <v>0</v>
      </c>
      <c r="AH245">
        <v>0</v>
      </c>
      <c r="AI245">
        <v>0</v>
      </c>
      <c r="AJ245">
        <v>0</v>
      </c>
      <c r="AK245">
        <v>175</v>
      </c>
      <c r="AL245">
        <v>0</v>
      </c>
      <c r="AM245">
        <v>0</v>
      </c>
      <c r="AN245">
        <v>341700</v>
      </c>
    </row>
    <row r="246" spans="1:40" x14ac:dyDescent="0.4">
      <c r="A246" t="s">
        <v>919</v>
      </c>
      <c r="B246" t="s">
        <v>920</v>
      </c>
      <c r="C246" t="s">
        <v>1072</v>
      </c>
      <c r="D246" t="s">
        <v>1081</v>
      </c>
      <c r="E246" t="s">
        <v>1069</v>
      </c>
      <c r="F246" s="2">
        <v>14313</v>
      </c>
      <c r="G246" s="2">
        <v>1261944</v>
      </c>
      <c r="H246" s="2">
        <v>59000</v>
      </c>
      <c r="I246" s="2">
        <f t="shared" si="3"/>
        <v>1202944</v>
      </c>
      <c r="J246">
        <v>30000</v>
      </c>
      <c r="K246">
        <v>0</v>
      </c>
      <c r="L246">
        <v>0</v>
      </c>
      <c r="M246">
        <v>25000</v>
      </c>
      <c r="N246">
        <v>5000</v>
      </c>
      <c r="O246">
        <v>12000</v>
      </c>
      <c r="P246">
        <v>20000</v>
      </c>
      <c r="Q246">
        <v>0</v>
      </c>
      <c r="R246">
        <v>0</v>
      </c>
      <c r="S246">
        <v>0</v>
      </c>
      <c r="T246">
        <v>3000</v>
      </c>
      <c r="U246">
        <v>500</v>
      </c>
      <c r="V246">
        <v>0</v>
      </c>
      <c r="W246">
        <v>0</v>
      </c>
      <c r="X246">
        <v>500</v>
      </c>
      <c r="Y246">
        <v>0</v>
      </c>
      <c r="Z246">
        <v>0</v>
      </c>
      <c r="AA246">
        <v>72000</v>
      </c>
      <c r="AB246">
        <v>24000</v>
      </c>
      <c r="AC246">
        <v>30000</v>
      </c>
      <c r="AD246">
        <v>5000</v>
      </c>
      <c r="AE246">
        <v>0</v>
      </c>
      <c r="AF246">
        <v>0</v>
      </c>
      <c r="AG246">
        <v>0</v>
      </c>
      <c r="AH246">
        <v>0</v>
      </c>
      <c r="AI246">
        <v>0</v>
      </c>
      <c r="AJ246">
        <v>0</v>
      </c>
      <c r="AK246">
        <v>0</v>
      </c>
      <c r="AL246">
        <v>0</v>
      </c>
      <c r="AM246">
        <v>0</v>
      </c>
      <c r="AN246">
        <v>0</v>
      </c>
    </row>
    <row r="247" spans="1:40" x14ac:dyDescent="0.4">
      <c r="A247" t="s">
        <v>921</v>
      </c>
      <c r="B247" t="s">
        <v>922</v>
      </c>
      <c r="C247" t="s">
        <v>1070</v>
      </c>
      <c r="D247" t="s">
        <v>1076</v>
      </c>
      <c r="F247" s="2">
        <v>25337</v>
      </c>
      <c r="G247" s="2">
        <v>2233905</v>
      </c>
      <c r="H247" s="2">
        <v>0</v>
      </c>
      <c r="I247" s="2">
        <f t="shared" si="3"/>
        <v>2233905</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row>
    <row r="248" spans="1:40" x14ac:dyDescent="0.4">
      <c r="A248" t="s">
        <v>414</v>
      </c>
      <c r="B248" t="s">
        <v>413</v>
      </c>
      <c r="C248" t="s">
        <v>1072</v>
      </c>
      <c r="D248" t="s">
        <v>1081</v>
      </c>
      <c r="F248" s="2">
        <v>12265</v>
      </c>
      <c r="G248" s="2">
        <v>1081377</v>
      </c>
      <c r="H248" s="2">
        <v>426487.25</v>
      </c>
      <c r="I248" s="2">
        <f t="shared" si="3"/>
        <v>654889.75</v>
      </c>
      <c r="J248">
        <v>30800</v>
      </c>
      <c r="K248">
        <v>45000</v>
      </c>
      <c r="L248">
        <v>1200</v>
      </c>
      <c r="M248">
        <v>0</v>
      </c>
      <c r="N248">
        <v>0</v>
      </c>
      <c r="O248">
        <v>53499</v>
      </c>
      <c r="P248">
        <v>111950</v>
      </c>
      <c r="Q248">
        <v>0</v>
      </c>
      <c r="R248">
        <v>0</v>
      </c>
      <c r="S248">
        <v>0</v>
      </c>
      <c r="T248">
        <v>0</v>
      </c>
      <c r="U248">
        <v>0</v>
      </c>
      <c r="V248">
        <v>0</v>
      </c>
      <c r="W248">
        <v>14500</v>
      </c>
      <c r="X248">
        <v>0</v>
      </c>
      <c r="Y248">
        <v>0</v>
      </c>
      <c r="Z248">
        <v>0</v>
      </c>
      <c r="AA248">
        <v>192711.75</v>
      </c>
      <c r="AB248">
        <v>64237.25</v>
      </c>
      <c r="AC248">
        <v>250250</v>
      </c>
      <c r="AD248">
        <v>0</v>
      </c>
      <c r="AE248">
        <v>0</v>
      </c>
      <c r="AF248">
        <v>0</v>
      </c>
      <c r="AG248">
        <v>0</v>
      </c>
      <c r="AH248">
        <v>0</v>
      </c>
      <c r="AI248">
        <v>0</v>
      </c>
      <c r="AJ248">
        <v>0</v>
      </c>
      <c r="AK248">
        <v>0</v>
      </c>
      <c r="AL248">
        <v>0</v>
      </c>
      <c r="AM248">
        <v>0</v>
      </c>
      <c r="AN248">
        <v>112000</v>
      </c>
    </row>
    <row r="249" spans="1:40" x14ac:dyDescent="0.4">
      <c r="A249" t="s">
        <v>417</v>
      </c>
      <c r="B249" t="s">
        <v>416</v>
      </c>
      <c r="C249" t="s">
        <v>1082</v>
      </c>
      <c r="D249" t="s">
        <v>1080</v>
      </c>
      <c r="F249" s="2">
        <v>53821</v>
      </c>
      <c r="G249" s="2">
        <v>4745274</v>
      </c>
      <c r="H249" s="2">
        <v>416144.5</v>
      </c>
      <c r="I249" s="2">
        <f t="shared" si="3"/>
        <v>4329129.5</v>
      </c>
      <c r="J249">
        <v>224139</v>
      </c>
      <c r="K249">
        <v>0</v>
      </c>
      <c r="L249">
        <v>0</v>
      </c>
      <c r="M249">
        <v>72490</v>
      </c>
      <c r="N249">
        <v>5000</v>
      </c>
      <c r="O249">
        <v>54283</v>
      </c>
      <c r="P249">
        <v>267598</v>
      </c>
      <c r="Q249">
        <v>0</v>
      </c>
      <c r="R249">
        <v>0</v>
      </c>
      <c r="S249">
        <v>0</v>
      </c>
      <c r="T249">
        <v>545681</v>
      </c>
      <c r="U249">
        <v>0</v>
      </c>
      <c r="V249">
        <v>0</v>
      </c>
      <c r="W249">
        <v>30887</v>
      </c>
      <c r="X249">
        <v>0</v>
      </c>
      <c r="Y249">
        <v>0</v>
      </c>
      <c r="Z249">
        <v>0</v>
      </c>
      <c r="AA249">
        <v>900058.5</v>
      </c>
      <c r="AB249">
        <v>300019.5</v>
      </c>
      <c r="AC249">
        <v>52938</v>
      </c>
      <c r="AD249">
        <v>5038</v>
      </c>
      <c r="AE249">
        <v>0</v>
      </c>
      <c r="AF249">
        <v>0</v>
      </c>
      <c r="AG249">
        <v>0</v>
      </c>
      <c r="AH249">
        <v>0</v>
      </c>
      <c r="AI249">
        <v>0</v>
      </c>
      <c r="AJ249">
        <v>49764</v>
      </c>
      <c r="AK249">
        <v>0</v>
      </c>
      <c r="AL249">
        <v>0</v>
      </c>
      <c r="AM249">
        <v>0</v>
      </c>
      <c r="AN249">
        <v>8385</v>
      </c>
    </row>
    <row r="250" spans="1:40" x14ac:dyDescent="0.4">
      <c r="A250" t="s">
        <v>923</v>
      </c>
      <c r="B250" t="s">
        <v>924</v>
      </c>
      <c r="C250" t="s">
        <v>1074</v>
      </c>
      <c r="D250" t="s">
        <v>1075</v>
      </c>
      <c r="F250" s="2">
        <v>1422</v>
      </c>
      <c r="G250" s="2">
        <v>125374</v>
      </c>
      <c r="H250" s="2">
        <v>17625</v>
      </c>
      <c r="I250" s="2">
        <f t="shared" si="3"/>
        <v>107749</v>
      </c>
      <c r="J250">
        <v>0</v>
      </c>
      <c r="K250">
        <v>0</v>
      </c>
      <c r="L250">
        <v>0</v>
      </c>
      <c r="M250">
        <v>0</v>
      </c>
      <c r="N250">
        <v>0</v>
      </c>
      <c r="O250">
        <v>0</v>
      </c>
      <c r="P250">
        <v>7000</v>
      </c>
      <c r="Q250">
        <v>0</v>
      </c>
      <c r="R250">
        <v>0</v>
      </c>
      <c r="S250">
        <v>0</v>
      </c>
      <c r="T250">
        <v>0</v>
      </c>
      <c r="U250">
        <v>0</v>
      </c>
      <c r="V250">
        <v>0</v>
      </c>
      <c r="W250">
        <v>1000</v>
      </c>
      <c r="X250">
        <v>500</v>
      </c>
      <c r="Y250">
        <v>0</v>
      </c>
      <c r="Z250">
        <v>0</v>
      </c>
      <c r="AA250">
        <v>6375</v>
      </c>
      <c r="AB250">
        <v>2125</v>
      </c>
      <c r="AC250">
        <v>500</v>
      </c>
      <c r="AD250">
        <v>0</v>
      </c>
      <c r="AE250">
        <v>0</v>
      </c>
      <c r="AF250">
        <v>0</v>
      </c>
      <c r="AG250">
        <v>0</v>
      </c>
      <c r="AH250">
        <v>10000</v>
      </c>
      <c r="AI250">
        <v>0</v>
      </c>
      <c r="AJ250">
        <v>5000</v>
      </c>
      <c r="AK250">
        <v>0</v>
      </c>
      <c r="AL250">
        <v>0</v>
      </c>
      <c r="AM250">
        <v>0</v>
      </c>
      <c r="AN250">
        <v>0</v>
      </c>
    </row>
    <row r="251" spans="1:40" x14ac:dyDescent="0.4">
      <c r="A251" t="s">
        <v>925</v>
      </c>
      <c r="B251" t="s">
        <v>926</v>
      </c>
      <c r="C251" t="s">
        <v>912</v>
      </c>
      <c r="D251" t="s">
        <v>1073</v>
      </c>
      <c r="F251" s="2">
        <v>5628</v>
      </c>
      <c r="G251" s="2">
        <v>0</v>
      </c>
      <c r="H251" s="2">
        <v>0</v>
      </c>
      <c r="I251" s="2">
        <f t="shared" si="3"/>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row>
    <row r="252" spans="1:40" x14ac:dyDescent="0.4">
      <c r="A252" t="s">
        <v>927</v>
      </c>
      <c r="B252" t="s">
        <v>928</v>
      </c>
      <c r="C252" t="s">
        <v>912</v>
      </c>
      <c r="D252" t="s">
        <v>1073</v>
      </c>
      <c r="F252" s="2">
        <v>17960</v>
      </c>
      <c r="G252" s="2">
        <v>0</v>
      </c>
      <c r="H252" s="2">
        <v>0</v>
      </c>
      <c r="I252" s="2">
        <f t="shared" si="3"/>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row>
    <row r="253" spans="1:40" x14ac:dyDescent="0.4">
      <c r="A253" t="s">
        <v>929</v>
      </c>
      <c r="B253" t="s">
        <v>930</v>
      </c>
      <c r="C253" t="s">
        <v>211</v>
      </c>
      <c r="D253" t="s">
        <v>1076</v>
      </c>
      <c r="F253" s="2">
        <v>7295</v>
      </c>
      <c r="G253" s="2">
        <v>643183</v>
      </c>
      <c r="H253" s="2">
        <v>59050</v>
      </c>
      <c r="I253" s="2">
        <f t="shared" si="3"/>
        <v>584133</v>
      </c>
      <c r="J253">
        <v>44000</v>
      </c>
      <c r="K253">
        <v>0</v>
      </c>
      <c r="L253">
        <v>6000</v>
      </c>
      <c r="M253">
        <v>300</v>
      </c>
      <c r="N253">
        <v>200</v>
      </c>
      <c r="O253">
        <v>33000</v>
      </c>
      <c r="P253">
        <v>75000</v>
      </c>
      <c r="Q253">
        <v>0</v>
      </c>
      <c r="R253">
        <v>0</v>
      </c>
      <c r="S253">
        <v>0</v>
      </c>
      <c r="T253">
        <v>0</v>
      </c>
      <c r="U253">
        <v>0</v>
      </c>
      <c r="V253">
        <v>0</v>
      </c>
      <c r="W253">
        <v>1300</v>
      </c>
      <c r="X253">
        <v>0</v>
      </c>
      <c r="Y253">
        <v>400</v>
      </c>
      <c r="Z253">
        <v>0</v>
      </c>
      <c r="AA253">
        <v>120150</v>
      </c>
      <c r="AB253">
        <v>40050</v>
      </c>
      <c r="AC253">
        <v>18000</v>
      </c>
      <c r="AD253">
        <v>400</v>
      </c>
      <c r="AE253">
        <v>0</v>
      </c>
      <c r="AF253">
        <v>600</v>
      </c>
      <c r="AG253">
        <v>0</v>
      </c>
      <c r="AH253">
        <v>0</v>
      </c>
      <c r="AI253">
        <v>0</v>
      </c>
      <c r="AJ253">
        <v>0</v>
      </c>
      <c r="AK253">
        <v>0</v>
      </c>
      <c r="AL253">
        <v>0</v>
      </c>
      <c r="AM253">
        <v>0</v>
      </c>
      <c r="AN253">
        <v>0</v>
      </c>
    </row>
    <row r="254" spans="1:40" x14ac:dyDescent="0.4">
      <c r="A254" t="s">
        <v>931</v>
      </c>
      <c r="B254" t="s">
        <v>932</v>
      </c>
      <c r="C254" t="s">
        <v>734</v>
      </c>
      <c r="D254" t="s">
        <v>1075</v>
      </c>
      <c r="F254" s="2">
        <v>394</v>
      </c>
      <c r="G254" s="2">
        <v>34738</v>
      </c>
      <c r="H254" s="2">
        <v>10075</v>
      </c>
      <c r="I254" s="2">
        <f t="shared" si="3"/>
        <v>24663</v>
      </c>
      <c r="J254">
        <v>10000</v>
      </c>
      <c r="K254">
        <v>0</v>
      </c>
      <c r="L254">
        <v>0</v>
      </c>
      <c r="M254">
        <v>0</v>
      </c>
      <c r="N254">
        <v>0</v>
      </c>
      <c r="O254">
        <v>1000</v>
      </c>
      <c r="P254">
        <v>1500</v>
      </c>
      <c r="Q254">
        <v>0</v>
      </c>
      <c r="R254">
        <v>6000</v>
      </c>
      <c r="S254">
        <v>0</v>
      </c>
      <c r="T254">
        <v>0</v>
      </c>
      <c r="U254">
        <v>0</v>
      </c>
      <c r="V254">
        <v>0</v>
      </c>
      <c r="W254">
        <v>0</v>
      </c>
      <c r="X254">
        <v>0</v>
      </c>
      <c r="Y254">
        <v>0</v>
      </c>
      <c r="Z254">
        <v>5000</v>
      </c>
      <c r="AA254">
        <v>17625</v>
      </c>
      <c r="AB254">
        <v>5875</v>
      </c>
      <c r="AC254">
        <v>200</v>
      </c>
      <c r="AD254">
        <v>1000</v>
      </c>
      <c r="AE254">
        <v>0</v>
      </c>
      <c r="AF254">
        <v>0</v>
      </c>
      <c r="AG254">
        <v>0</v>
      </c>
      <c r="AH254">
        <v>0</v>
      </c>
      <c r="AI254">
        <v>0</v>
      </c>
      <c r="AJ254">
        <v>0</v>
      </c>
      <c r="AK254">
        <v>0</v>
      </c>
      <c r="AL254">
        <v>0</v>
      </c>
      <c r="AM254">
        <v>3000</v>
      </c>
      <c r="AN254">
        <v>0</v>
      </c>
    </row>
    <row r="255" spans="1:40" x14ac:dyDescent="0.4">
      <c r="A255" t="s">
        <v>419</v>
      </c>
      <c r="B255" t="s">
        <v>418</v>
      </c>
      <c r="C255" t="s">
        <v>211</v>
      </c>
      <c r="D255" t="s">
        <v>1076</v>
      </c>
      <c r="F255" s="2">
        <v>6358</v>
      </c>
      <c r="G255" s="2">
        <v>560570</v>
      </c>
      <c r="H255" s="2">
        <v>46001.25</v>
      </c>
      <c r="I255" s="2">
        <f t="shared" si="3"/>
        <v>514568.75</v>
      </c>
      <c r="J255">
        <v>0</v>
      </c>
      <c r="K255">
        <v>0</v>
      </c>
      <c r="L255">
        <v>0</v>
      </c>
      <c r="M255">
        <v>0</v>
      </c>
      <c r="N255">
        <v>0</v>
      </c>
      <c r="O255">
        <v>2537</v>
      </c>
      <c r="P255">
        <v>5176</v>
      </c>
      <c r="Q255">
        <v>0</v>
      </c>
      <c r="R255">
        <v>0</v>
      </c>
      <c r="S255">
        <v>0</v>
      </c>
      <c r="T255">
        <v>0</v>
      </c>
      <c r="U255">
        <v>0</v>
      </c>
      <c r="V255">
        <v>0</v>
      </c>
      <c r="W255">
        <v>0</v>
      </c>
      <c r="X255">
        <v>0</v>
      </c>
      <c r="Y255">
        <v>184</v>
      </c>
      <c r="Z255">
        <v>0</v>
      </c>
      <c r="AA255">
        <v>5922.75</v>
      </c>
      <c r="AB255">
        <v>1974.25</v>
      </c>
      <c r="AC255">
        <v>33381</v>
      </c>
      <c r="AD255">
        <v>0</v>
      </c>
      <c r="AE255">
        <v>0</v>
      </c>
      <c r="AF255">
        <v>0</v>
      </c>
      <c r="AG255">
        <v>0</v>
      </c>
      <c r="AH255">
        <v>0</v>
      </c>
      <c r="AI255">
        <v>0</v>
      </c>
      <c r="AJ255">
        <v>0</v>
      </c>
      <c r="AK255">
        <v>0</v>
      </c>
      <c r="AL255">
        <v>0</v>
      </c>
      <c r="AM255">
        <v>0</v>
      </c>
      <c r="AN255">
        <v>10646</v>
      </c>
    </row>
    <row r="256" spans="1:40" x14ac:dyDescent="0.4">
      <c r="A256" t="s">
        <v>421</v>
      </c>
      <c r="B256" t="s">
        <v>420</v>
      </c>
      <c r="C256" t="s">
        <v>582</v>
      </c>
      <c r="D256" t="s">
        <v>1078</v>
      </c>
      <c r="F256" s="2">
        <v>1276</v>
      </c>
      <c r="G256" s="2">
        <v>112502</v>
      </c>
      <c r="H256" s="2">
        <v>96367.5</v>
      </c>
      <c r="I256" s="2">
        <f t="shared" si="3"/>
        <v>16134.5</v>
      </c>
      <c r="J256">
        <v>0</v>
      </c>
      <c r="K256">
        <v>0</v>
      </c>
      <c r="L256">
        <v>5000</v>
      </c>
      <c r="M256">
        <v>5000</v>
      </c>
      <c r="N256">
        <v>9000</v>
      </c>
      <c r="O256">
        <v>3500</v>
      </c>
      <c r="P256">
        <v>8970</v>
      </c>
      <c r="Q256">
        <v>0</v>
      </c>
      <c r="R256">
        <v>2500</v>
      </c>
      <c r="S256">
        <v>0</v>
      </c>
      <c r="T256">
        <v>0</v>
      </c>
      <c r="U256">
        <v>1000</v>
      </c>
      <c r="V256">
        <v>0</v>
      </c>
      <c r="W256">
        <v>2500</v>
      </c>
      <c r="X256">
        <v>0</v>
      </c>
      <c r="Y256">
        <v>0</v>
      </c>
      <c r="Z256">
        <v>0</v>
      </c>
      <c r="AA256">
        <v>28102.5</v>
      </c>
      <c r="AB256">
        <v>9367.5</v>
      </c>
      <c r="AC256">
        <v>32000</v>
      </c>
      <c r="AD256">
        <v>0</v>
      </c>
      <c r="AE256">
        <v>0</v>
      </c>
      <c r="AF256">
        <v>0</v>
      </c>
      <c r="AG256">
        <v>0</v>
      </c>
      <c r="AH256">
        <v>0</v>
      </c>
      <c r="AI256">
        <v>0</v>
      </c>
      <c r="AJ256">
        <v>0</v>
      </c>
      <c r="AK256">
        <v>0</v>
      </c>
      <c r="AL256">
        <v>10000</v>
      </c>
      <c r="AM256">
        <v>0</v>
      </c>
      <c r="AN256">
        <v>45000</v>
      </c>
    </row>
    <row r="257" spans="1:40" x14ac:dyDescent="0.4">
      <c r="A257" t="s">
        <v>933</v>
      </c>
      <c r="B257" t="s">
        <v>934</v>
      </c>
      <c r="C257" t="s">
        <v>277</v>
      </c>
      <c r="D257" t="s">
        <v>1075</v>
      </c>
      <c r="F257" s="2">
        <v>1802</v>
      </c>
      <c r="G257" s="2">
        <v>158878</v>
      </c>
      <c r="H257" s="2">
        <v>0</v>
      </c>
      <c r="I257" s="2">
        <f t="shared" si="3"/>
        <v>158878</v>
      </c>
      <c r="J257">
        <v>0</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row>
    <row r="258" spans="1:40" x14ac:dyDescent="0.4">
      <c r="A258" t="s">
        <v>424</v>
      </c>
      <c r="B258" t="s">
        <v>423</v>
      </c>
      <c r="C258" t="s">
        <v>582</v>
      </c>
      <c r="D258" t="s">
        <v>1078</v>
      </c>
      <c r="F258" s="2">
        <v>8846</v>
      </c>
      <c r="G258" s="2">
        <v>779932</v>
      </c>
      <c r="H258" s="2">
        <v>193862</v>
      </c>
      <c r="I258" s="2">
        <f t="shared" si="3"/>
        <v>586070</v>
      </c>
      <c r="J258">
        <v>17213</v>
      </c>
      <c r="K258">
        <v>0</v>
      </c>
      <c r="L258">
        <v>0</v>
      </c>
      <c r="M258">
        <v>0</v>
      </c>
      <c r="N258">
        <v>0</v>
      </c>
      <c r="O258">
        <v>27563</v>
      </c>
      <c r="P258">
        <v>81729</v>
      </c>
      <c r="Q258">
        <v>0</v>
      </c>
      <c r="R258">
        <v>22500</v>
      </c>
      <c r="S258">
        <v>40400</v>
      </c>
      <c r="T258">
        <v>0</v>
      </c>
      <c r="U258">
        <v>0</v>
      </c>
      <c r="V258">
        <v>0</v>
      </c>
      <c r="W258">
        <v>71351</v>
      </c>
      <c r="X258">
        <v>0</v>
      </c>
      <c r="Y258">
        <v>0</v>
      </c>
      <c r="Z258">
        <v>0</v>
      </c>
      <c r="AA258">
        <v>195567</v>
      </c>
      <c r="AB258">
        <v>65189</v>
      </c>
      <c r="AC258">
        <v>36449</v>
      </c>
      <c r="AD258">
        <v>681</v>
      </c>
      <c r="AE258">
        <v>0</v>
      </c>
      <c r="AF258">
        <v>0</v>
      </c>
      <c r="AG258">
        <v>0</v>
      </c>
      <c r="AH258">
        <v>0</v>
      </c>
      <c r="AI258">
        <v>0</v>
      </c>
      <c r="AJ258">
        <v>0</v>
      </c>
      <c r="AK258">
        <v>0</v>
      </c>
      <c r="AL258">
        <v>0</v>
      </c>
      <c r="AM258">
        <v>0</v>
      </c>
      <c r="AN258">
        <v>91543</v>
      </c>
    </row>
    <row r="259" spans="1:40" x14ac:dyDescent="0.4">
      <c r="A259" t="s">
        <v>431</v>
      </c>
      <c r="B259" t="s">
        <v>430</v>
      </c>
      <c r="C259" t="s">
        <v>211</v>
      </c>
      <c r="D259" t="s">
        <v>1076</v>
      </c>
      <c r="F259" s="2">
        <v>43559</v>
      </c>
      <c r="G259" s="2">
        <v>3840497</v>
      </c>
      <c r="H259" s="2">
        <v>500000</v>
      </c>
      <c r="I259" s="2">
        <f t="shared" ref="I259:I322" si="4">IF((G259-H259)&lt;0,0,G259-H259)</f>
        <v>3340497</v>
      </c>
      <c r="J259">
        <v>25000</v>
      </c>
      <c r="K259">
        <v>0</v>
      </c>
      <c r="L259">
        <v>0</v>
      </c>
      <c r="M259">
        <v>0</v>
      </c>
      <c r="N259">
        <v>0</v>
      </c>
      <c r="O259">
        <v>400000</v>
      </c>
      <c r="P259">
        <v>75000</v>
      </c>
      <c r="Q259">
        <v>0</v>
      </c>
      <c r="R259">
        <v>0</v>
      </c>
      <c r="S259">
        <v>20000</v>
      </c>
      <c r="T259">
        <v>20000</v>
      </c>
      <c r="U259">
        <v>0</v>
      </c>
      <c r="V259">
        <v>0</v>
      </c>
      <c r="W259">
        <v>20000</v>
      </c>
      <c r="X259">
        <v>10000</v>
      </c>
      <c r="Y259">
        <v>0</v>
      </c>
      <c r="Z259">
        <v>10000</v>
      </c>
      <c r="AA259">
        <v>435000</v>
      </c>
      <c r="AB259">
        <v>145000</v>
      </c>
      <c r="AC259">
        <v>0</v>
      </c>
      <c r="AD259">
        <v>0</v>
      </c>
      <c r="AE259">
        <v>0</v>
      </c>
      <c r="AF259">
        <v>150000</v>
      </c>
      <c r="AG259">
        <v>50000</v>
      </c>
      <c r="AH259">
        <v>50000</v>
      </c>
      <c r="AI259">
        <v>0</v>
      </c>
      <c r="AJ259">
        <v>20000</v>
      </c>
      <c r="AK259">
        <v>10000</v>
      </c>
      <c r="AL259">
        <v>0</v>
      </c>
      <c r="AM259">
        <v>0</v>
      </c>
      <c r="AN259">
        <v>75000</v>
      </c>
    </row>
    <row r="260" spans="1:40" x14ac:dyDescent="0.4">
      <c r="A260" t="s">
        <v>433</v>
      </c>
      <c r="B260" t="s">
        <v>432</v>
      </c>
      <c r="C260" t="s">
        <v>211</v>
      </c>
      <c r="D260" t="s">
        <v>1076</v>
      </c>
      <c r="F260" s="2">
        <v>9489</v>
      </c>
      <c r="G260" s="2">
        <v>836623</v>
      </c>
      <c r="H260" s="2">
        <v>145000</v>
      </c>
      <c r="I260" s="2">
        <f t="shared" si="4"/>
        <v>691623</v>
      </c>
      <c r="J260">
        <v>77000</v>
      </c>
      <c r="K260">
        <v>0</v>
      </c>
      <c r="L260">
        <v>0</v>
      </c>
      <c r="M260">
        <v>20000</v>
      </c>
      <c r="N260">
        <v>0</v>
      </c>
      <c r="O260">
        <v>25000</v>
      </c>
      <c r="P260">
        <v>95000</v>
      </c>
      <c r="Q260">
        <v>0</v>
      </c>
      <c r="R260">
        <v>37000</v>
      </c>
      <c r="S260">
        <v>0</v>
      </c>
      <c r="T260">
        <v>0</v>
      </c>
      <c r="U260">
        <v>0</v>
      </c>
      <c r="V260">
        <v>0</v>
      </c>
      <c r="W260">
        <v>75000</v>
      </c>
      <c r="X260">
        <v>8000</v>
      </c>
      <c r="Y260">
        <v>0</v>
      </c>
      <c r="Z260">
        <v>5500</v>
      </c>
      <c r="AA260">
        <v>256875</v>
      </c>
      <c r="AB260">
        <v>85625</v>
      </c>
      <c r="AC260">
        <v>20000</v>
      </c>
      <c r="AD260">
        <v>0</v>
      </c>
      <c r="AE260">
        <v>0</v>
      </c>
      <c r="AF260">
        <v>0</v>
      </c>
      <c r="AG260">
        <v>0</v>
      </c>
      <c r="AH260">
        <v>0</v>
      </c>
      <c r="AI260">
        <v>0</v>
      </c>
      <c r="AJ260">
        <v>0</v>
      </c>
      <c r="AK260">
        <v>0</v>
      </c>
      <c r="AL260">
        <v>0</v>
      </c>
      <c r="AM260">
        <v>0</v>
      </c>
      <c r="AN260">
        <v>39375</v>
      </c>
    </row>
    <row r="261" spans="1:40" x14ac:dyDescent="0.4">
      <c r="A261" t="s">
        <v>935</v>
      </c>
      <c r="B261" t="s">
        <v>936</v>
      </c>
      <c r="C261" t="s">
        <v>1074</v>
      </c>
      <c r="D261" t="s">
        <v>1075</v>
      </c>
      <c r="F261" s="2">
        <v>895</v>
      </c>
      <c r="G261" s="2">
        <v>78910</v>
      </c>
      <c r="H261" s="2">
        <v>14000</v>
      </c>
      <c r="I261" s="2">
        <f t="shared" si="4"/>
        <v>64910</v>
      </c>
      <c r="J261">
        <v>0</v>
      </c>
      <c r="K261">
        <v>0</v>
      </c>
      <c r="L261">
        <v>2000</v>
      </c>
      <c r="M261">
        <v>0</v>
      </c>
      <c r="N261">
        <v>0</v>
      </c>
      <c r="O261">
        <v>1000</v>
      </c>
      <c r="P261">
        <v>3000</v>
      </c>
      <c r="Q261">
        <v>0</v>
      </c>
      <c r="R261">
        <v>0</v>
      </c>
      <c r="S261">
        <v>0</v>
      </c>
      <c r="T261">
        <v>0</v>
      </c>
      <c r="U261">
        <v>0</v>
      </c>
      <c r="V261">
        <v>0</v>
      </c>
      <c r="W261">
        <v>0</v>
      </c>
      <c r="X261">
        <v>2000</v>
      </c>
      <c r="Y261">
        <v>0</v>
      </c>
      <c r="Z261">
        <v>0</v>
      </c>
      <c r="AA261">
        <v>6000</v>
      </c>
      <c r="AB261">
        <v>2000</v>
      </c>
      <c r="AC261">
        <v>8000</v>
      </c>
      <c r="AD261">
        <v>1000</v>
      </c>
      <c r="AE261">
        <v>0</v>
      </c>
      <c r="AF261">
        <v>3000</v>
      </c>
      <c r="AG261">
        <v>0</v>
      </c>
      <c r="AH261">
        <v>0</v>
      </c>
      <c r="AI261">
        <v>0</v>
      </c>
      <c r="AJ261">
        <v>0</v>
      </c>
      <c r="AK261">
        <v>0</v>
      </c>
      <c r="AL261">
        <v>0</v>
      </c>
      <c r="AM261">
        <v>0</v>
      </c>
      <c r="AN261">
        <v>0</v>
      </c>
    </row>
    <row r="262" spans="1:40" x14ac:dyDescent="0.4">
      <c r="A262" t="s">
        <v>937</v>
      </c>
      <c r="B262" t="s">
        <v>938</v>
      </c>
      <c r="C262" t="s">
        <v>129</v>
      </c>
      <c r="D262" t="s">
        <v>1073</v>
      </c>
      <c r="F262" s="2">
        <v>20226</v>
      </c>
      <c r="G262" s="2">
        <v>1783280</v>
      </c>
      <c r="H262" s="2">
        <v>796794.5</v>
      </c>
      <c r="I262" s="2">
        <f t="shared" si="4"/>
        <v>986485.5</v>
      </c>
      <c r="J262">
        <v>99000</v>
      </c>
      <c r="K262">
        <v>0</v>
      </c>
      <c r="L262">
        <v>0</v>
      </c>
      <c r="M262">
        <v>11500</v>
      </c>
      <c r="N262">
        <v>0</v>
      </c>
      <c r="O262">
        <v>22960</v>
      </c>
      <c r="P262">
        <v>313940</v>
      </c>
      <c r="Q262">
        <v>0</v>
      </c>
      <c r="R262">
        <v>5000</v>
      </c>
      <c r="S262">
        <v>0</v>
      </c>
      <c r="T262">
        <v>0</v>
      </c>
      <c r="U262">
        <v>0</v>
      </c>
      <c r="V262">
        <v>0</v>
      </c>
      <c r="W262">
        <v>77162</v>
      </c>
      <c r="X262">
        <v>0</v>
      </c>
      <c r="Y262">
        <v>0</v>
      </c>
      <c r="Z262">
        <v>0</v>
      </c>
      <c r="AA262">
        <v>397171.5</v>
      </c>
      <c r="AB262">
        <v>132390.5</v>
      </c>
      <c r="AC262">
        <v>227900</v>
      </c>
      <c r="AD262">
        <v>0</v>
      </c>
      <c r="AE262">
        <v>0</v>
      </c>
      <c r="AF262">
        <v>427166</v>
      </c>
      <c r="AG262">
        <v>0</v>
      </c>
      <c r="AH262">
        <v>9000</v>
      </c>
      <c r="AI262">
        <v>0</v>
      </c>
      <c r="AJ262">
        <v>338</v>
      </c>
      <c r="AK262">
        <v>0</v>
      </c>
      <c r="AL262">
        <v>0</v>
      </c>
      <c r="AM262">
        <v>0</v>
      </c>
      <c r="AN262">
        <v>0</v>
      </c>
    </row>
    <row r="263" spans="1:40" x14ac:dyDescent="0.4">
      <c r="A263" t="s">
        <v>939</v>
      </c>
      <c r="B263" t="s">
        <v>940</v>
      </c>
      <c r="C263" t="s">
        <v>211</v>
      </c>
      <c r="D263" t="s">
        <v>1076</v>
      </c>
      <c r="F263" s="2">
        <v>28385</v>
      </c>
      <c r="G263" s="2">
        <v>2502641</v>
      </c>
      <c r="H263" s="2">
        <v>1044085</v>
      </c>
      <c r="I263" s="2">
        <f t="shared" si="4"/>
        <v>1458556</v>
      </c>
      <c r="J263">
        <v>212892</v>
      </c>
      <c r="K263">
        <v>0</v>
      </c>
      <c r="L263">
        <v>0</v>
      </c>
      <c r="M263">
        <v>213024</v>
      </c>
      <c r="N263">
        <v>20000</v>
      </c>
      <c r="O263">
        <v>400000</v>
      </c>
      <c r="P263">
        <v>377993</v>
      </c>
      <c r="Q263">
        <v>0</v>
      </c>
      <c r="R263">
        <v>288104</v>
      </c>
      <c r="S263">
        <v>0</v>
      </c>
      <c r="T263">
        <v>0</v>
      </c>
      <c r="U263">
        <v>10000</v>
      </c>
      <c r="V263">
        <v>0</v>
      </c>
      <c r="W263">
        <v>100000</v>
      </c>
      <c r="X263">
        <v>10000</v>
      </c>
      <c r="Y263">
        <v>20015</v>
      </c>
      <c r="Z263">
        <v>9100</v>
      </c>
      <c r="AA263">
        <v>1245846</v>
      </c>
      <c r="AB263">
        <v>415282</v>
      </c>
      <c r="AC263">
        <v>403803</v>
      </c>
      <c r="AD263">
        <v>30000</v>
      </c>
      <c r="AE263">
        <v>140000</v>
      </c>
      <c r="AF263">
        <v>40000</v>
      </c>
      <c r="AG263">
        <v>15000</v>
      </c>
      <c r="AH263">
        <v>0</v>
      </c>
      <c r="AI263">
        <v>0</v>
      </c>
      <c r="AJ263">
        <v>0</v>
      </c>
      <c r="AK263">
        <v>0</v>
      </c>
      <c r="AL263">
        <v>0</v>
      </c>
      <c r="AM263">
        <v>0</v>
      </c>
      <c r="AN263">
        <v>0</v>
      </c>
    </row>
    <row r="264" spans="1:40" x14ac:dyDescent="0.4">
      <c r="A264" t="s">
        <v>941</v>
      </c>
      <c r="B264" t="s">
        <v>942</v>
      </c>
      <c r="C264" t="s">
        <v>1074</v>
      </c>
      <c r="D264" t="s">
        <v>1075</v>
      </c>
      <c r="F264" s="2">
        <v>683</v>
      </c>
      <c r="G264" s="2">
        <v>60219</v>
      </c>
      <c r="H264" s="2">
        <v>0</v>
      </c>
      <c r="I264" s="2">
        <f t="shared" si="4"/>
        <v>60219</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row>
    <row r="265" spans="1:40" x14ac:dyDescent="0.4">
      <c r="A265" t="s">
        <v>943</v>
      </c>
      <c r="B265" t="s">
        <v>944</v>
      </c>
      <c r="C265" t="s">
        <v>912</v>
      </c>
      <c r="D265" t="s">
        <v>1069</v>
      </c>
      <c r="F265" s="2">
        <v>18834</v>
      </c>
      <c r="G265" s="2">
        <v>0</v>
      </c>
      <c r="H265" s="2">
        <v>0</v>
      </c>
      <c r="I265" s="2">
        <f t="shared" si="4"/>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row>
    <row r="266" spans="1:40" x14ac:dyDescent="0.4">
      <c r="A266" t="s">
        <v>945</v>
      </c>
      <c r="B266" t="s">
        <v>946</v>
      </c>
      <c r="C266" t="s">
        <v>1072</v>
      </c>
      <c r="D266" t="s">
        <v>1081</v>
      </c>
      <c r="F266" s="2">
        <v>15702</v>
      </c>
      <c r="G266" s="2">
        <v>1384409</v>
      </c>
      <c r="H266" s="2">
        <v>63875</v>
      </c>
      <c r="I266" s="2">
        <f t="shared" si="4"/>
        <v>1320534</v>
      </c>
      <c r="J266">
        <v>20000</v>
      </c>
      <c r="K266">
        <v>10000</v>
      </c>
      <c r="L266">
        <v>5000</v>
      </c>
      <c r="M266">
        <v>0</v>
      </c>
      <c r="N266">
        <v>2500</v>
      </c>
      <c r="O266">
        <v>20000</v>
      </c>
      <c r="P266">
        <v>25000</v>
      </c>
      <c r="Q266">
        <v>6000</v>
      </c>
      <c r="R266">
        <v>0</v>
      </c>
      <c r="S266">
        <v>0</v>
      </c>
      <c r="T266">
        <v>0</v>
      </c>
      <c r="U266">
        <v>2500</v>
      </c>
      <c r="V266">
        <v>0</v>
      </c>
      <c r="W266">
        <v>0</v>
      </c>
      <c r="X266">
        <v>0</v>
      </c>
      <c r="Y266">
        <v>0</v>
      </c>
      <c r="Z266">
        <v>2500</v>
      </c>
      <c r="AA266">
        <v>70125</v>
      </c>
      <c r="AB266">
        <v>23375</v>
      </c>
      <c r="AC266">
        <v>3500</v>
      </c>
      <c r="AD266">
        <v>0</v>
      </c>
      <c r="AE266">
        <v>1000</v>
      </c>
      <c r="AF266">
        <v>10000</v>
      </c>
      <c r="AG266">
        <v>10000</v>
      </c>
      <c r="AH266">
        <v>10000</v>
      </c>
      <c r="AI266">
        <v>0</v>
      </c>
      <c r="AJ266">
        <v>2500</v>
      </c>
      <c r="AK266">
        <v>2500</v>
      </c>
      <c r="AL266">
        <v>0</v>
      </c>
      <c r="AM266">
        <v>1000</v>
      </c>
      <c r="AN266">
        <v>0</v>
      </c>
    </row>
    <row r="267" spans="1:40" x14ac:dyDescent="0.4">
      <c r="A267" t="s">
        <v>947</v>
      </c>
      <c r="B267" t="s">
        <v>948</v>
      </c>
      <c r="C267" t="s">
        <v>876</v>
      </c>
      <c r="D267" t="s">
        <v>1081</v>
      </c>
      <c r="F267" s="2">
        <v>18943</v>
      </c>
      <c r="G267" s="2">
        <v>1670161</v>
      </c>
      <c r="H267" s="2">
        <v>157651.25</v>
      </c>
      <c r="I267" s="2">
        <f t="shared" si="4"/>
        <v>1512509.75</v>
      </c>
      <c r="J267">
        <v>41990</v>
      </c>
      <c r="K267">
        <v>0</v>
      </c>
      <c r="L267">
        <v>0</v>
      </c>
      <c r="M267">
        <v>0</v>
      </c>
      <c r="N267">
        <v>7866</v>
      </c>
      <c r="O267">
        <v>66137</v>
      </c>
      <c r="P267">
        <v>26185</v>
      </c>
      <c r="Q267">
        <v>26718</v>
      </c>
      <c r="R267">
        <v>21656</v>
      </c>
      <c r="S267">
        <v>0</v>
      </c>
      <c r="T267">
        <v>0</v>
      </c>
      <c r="U267">
        <v>0</v>
      </c>
      <c r="V267">
        <v>0</v>
      </c>
      <c r="W267">
        <v>3465</v>
      </c>
      <c r="X267">
        <v>0</v>
      </c>
      <c r="Y267">
        <v>0</v>
      </c>
      <c r="Z267">
        <v>0</v>
      </c>
      <c r="AA267">
        <v>145512.75</v>
      </c>
      <c r="AB267">
        <v>48504.25</v>
      </c>
      <c r="AC267">
        <v>106915</v>
      </c>
      <c r="AD267">
        <v>2232</v>
      </c>
      <c r="AE267">
        <v>0</v>
      </c>
      <c r="AF267">
        <v>0</v>
      </c>
      <c r="AG267">
        <v>0</v>
      </c>
      <c r="AH267">
        <v>0</v>
      </c>
      <c r="AI267">
        <v>0</v>
      </c>
      <c r="AJ267">
        <v>0</v>
      </c>
      <c r="AK267">
        <v>0</v>
      </c>
      <c r="AL267">
        <v>0</v>
      </c>
      <c r="AM267">
        <v>0</v>
      </c>
      <c r="AN267">
        <v>0</v>
      </c>
    </row>
    <row r="268" spans="1:40" x14ac:dyDescent="0.4">
      <c r="A268" t="s">
        <v>949</v>
      </c>
      <c r="B268" t="s">
        <v>950</v>
      </c>
      <c r="C268" t="s">
        <v>1074</v>
      </c>
      <c r="D268" t="s">
        <v>1075</v>
      </c>
      <c r="F268" s="2">
        <v>3152</v>
      </c>
      <c r="G268" s="2">
        <v>277905</v>
      </c>
      <c r="H268" s="2">
        <v>0</v>
      </c>
      <c r="I268" s="2">
        <f t="shared" si="4"/>
        <v>277905</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row>
    <row r="269" spans="1:40" x14ac:dyDescent="0.4">
      <c r="A269" t="s">
        <v>435</v>
      </c>
      <c r="B269" t="s">
        <v>434</v>
      </c>
      <c r="C269" t="s">
        <v>734</v>
      </c>
      <c r="D269" t="s">
        <v>1075</v>
      </c>
      <c r="F269" s="2">
        <v>1861</v>
      </c>
      <c r="G269" s="2">
        <v>164080</v>
      </c>
      <c r="H269" s="2">
        <v>7870</v>
      </c>
      <c r="I269" s="2">
        <f t="shared" si="4"/>
        <v>156210</v>
      </c>
      <c r="J269">
        <v>0</v>
      </c>
      <c r="K269">
        <v>0</v>
      </c>
      <c r="L269">
        <v>6148</v>
      </c>
      <c r="M269">
        <v>0</v>
      </c>
      <c r="N269">
        <v>0</v>
      </c>
      <c r="O269">
        <v>0</v>
      </c>
      <c r="P269">
        <v>548</v>
      </c>
      <c r="Q269">
        <v>0</v>
      </c>
      <c r="R269">
        <v>0</v>
      </c>
      <c r="S269">
        <v>0</v>
      </c>
      <c r="T269">
        <v>0</v>
      </c>
      <c r="U269">
        <v>0</v>
      </c>
      <c r="V269">
        <v>0</v>
      </c>
      <c r="W269">
        <v>0</v>
      </c>
      <c r="X269">
        <v>0</v>
      </c>
      <c r="Y269">
        <v>0</v>
      </c>
      <c r="Z269">
        <v>0</v>
      </c>
      <c r="AA269">
        <v>5022</v>
      </c>
      <c r="AB269">
        <v>1674</v>
      </c>
      <c r="AC269">
        <v>2772</v>
      </c>
      <c r="AD269">
        <v>2138</v>
      </c>
      <c r="AE269">
        <v>0</v>
      </c>
      <c r="AF269">
        <v>0</v>
      </c>
      <c r="AG269">
        <v>0</v>
      </c>
      <c r="AH269">
        <v>0</v>
      </c>
      <c r="AI269">
        <v>0</v>
      </c>
      <c r="AJ269">
        <v>0</v>
      </c>
      <c r="AK269">
        <v>0</v>
      </c>
      <c r="AL269">
        <v>0</v>
      </c>
      <c r="AM269">
        <v>0</v>
      </c>
      <c r="AN269">
        <v>1286</v>
      </c>
    </row>
    <row r="270" spans="1:40" x14ac:dyDescent="0.4">
      <c r="A270" t="s">
        <v>437</v>
      </c>
      <c r="B270" t="s">
        <v>436</v>
      </c>
      <c r="C270" t="s">
        <v>1070</v>
      </c>
      <c r="D270" t="s">
        <v>1080</v>
      </c>
      <c r="F270" s="2">
        <v>4341</v>
      </c>
      <c r="G270" s="2">
        <v>382736</v>
      </c>
      <c r="H270" s="2">
        <v>55846.75</v>
      </c>
      <c r="I270" s="2">
        <f t="shared" si="4"/>
        <v>326889.25</v>
      </c>
      <c r="J270">
        <v>4000</v>
      </c>
      <c r="K270">
        <v>3000</v>
      </c>
      <c r="L270">
        <v>10000</v>
      </c>
      <c r="M270">
        <v>4000</v>
      </c>
      <c r="N270">
        <v>4000</v>
      </c>
      <c r="O270">
        <v>12000</v>
      </c>
      <c r="P270">
        <v>6000</v>
      </c>
      <c r="Q270">
        <v>0</v>
      </c>
      <c r="R270">
        <v>33953</v>
      </c>
      <c r="S270">
        <v>0</v>
      </c>
      <c r="T270">
        <v>0</v>
      </c>
      <c r="U270">
        <v>0</v>
      </c>
      <c r="V270">
        <v>0</v>
      </c>
      <c r="W270">
        <v>3000</v>
      </c>
      <c r="X270">
        <v>0</v>
      </c>
      <c r="Y270">
        <v>0</v>
      </c>
      <c r="Z270">
        <v>8222</v>
      </c>
      <c r="AA270">
        <v>66131.25</v>
      </c>
      <c r="AB270">
        <v>22043.75</v>
      </c>
      <c r="AC270">
        <v>6560</v>
      </c>
      <c r="AD270">
        <v>1000</v>
      </c>
      <c r="AE270">
        <v>0</v>
      </c>
      <c r="AF270">
        <v>0</v>
      </c>
      <c r="AG270">
        <v>0</v>
      </c>
      <c r="AH270">
        <v>0</v>
      </c>
      <c r="AI270">
        <v>0</v>
      </c>
      <c r="AJ270">
        <v>0</v>
      </c>
      <c r="AK270">
        <v>0</v>
      </c>
      <c r="AL270">
        <v>0</v>
      </c>
      <c r="AM270">
        <v>0</v>
      </c>
      <c r="AN270">
        <v>26243</v>
      </c>
    </row>
    <row r="271" spans="1:40" x14ac:dyDescent="0.4">
      <c r="A271" t="s">
        <v>443</v>
      </c>
      <c r="B271" t="s">
        <v>442</v>
      </c>
      <c r="C271" t="s">
        <v>1070</v>
      </c>
      <c r="D271" t="s">
        <v>1071</v>
      </c>
      <c r="F271" s="2">
        <v>7649</v>
      </c>
      <c r="G271" s="2">
        <v>674395</v>
      </c>
      <c r="H271" s="2">
        <v>32067.25</v>
      </c>
      <c r="I271" s="2">
        <f t="shared" si="4"/>
        <v>642327.75</v>
      </c>
      <c r="J271">
        <v>16533</v>
      </c>
      <c r="K271">
        <v>0</v>
      </c>
      <c r="L271">
        <v>0</v>
      </c>
      <c r="M271">
        <v>10000</v>
      </c>
      <c r="N271">
        <v>0</v>
      </c>
      <c r="O271">
        <v>658</v>
      </c>
      <c r="P271">
        <v>62</v>
      </c>
      <c r="Q271">
        <v>0</v>
      </c>
      <c r="R271">
        <v>663</v>
      </c>
      <c r="S271">
        <v>0</v>
      </c>
      <c r="T271">
        <v>0</v>
      </c>
      <c r="U271">
        <v>0</v>
      </c>
      <c r="V271">
        <v>0</v>
      </c>
      <c r="W271">
        <v>165</v>
      </c>
      <c r="X271">
        <v>0</v>
      </c>
      <c r="Y271">
        <v>0</v>
      </c>
      <c r="Z271">
        <v>0</v>
      </c>
      <c r="AA271">
        <v>21060.75</v>
      </c>
      <c r="AB271">
        <v>7020.25</v>
      </c>
      <c r="AC271">
        <v>25000</v>
      </c>
      <c r="AD271">
        <v>0</v>
      </c>
      <c r="AE271">
        <v>0</v>
      </c>
      <c r="AF271">
        <v>0</v>
      </c>
      <c r="AG271">
        <v>0</v>
      </c>
      <c r="AH271">
        <v>0</v>
      </c>
      <c r="AI271">
        <v>0</v>
      </c>
      <c r="AJ271">
        <v>0</v>
      </c>
      <c r="AK271">
        <v>0</v>
      </c>
      <c r="AL271">
        <v>0</v>
      </c>
      <c r="AM271">
        <v>0</v>
      </c>
      <c r="AN271">
        <v>47</v>
      </c>
    </row>
    <row r="272" spans="1:40" x14ac:dyDescent="0.4">
      <c r="A272" t="s">
        <v>445</v>
      </c>
      <c r="B272" t="s">
        <v>444</v>
      </c>
      <c r="C272" t="s">
        <v>582</v>
      </c>
      <c r="D272" t="s">
        <v>1078</v>
      </c>
      <c r="F272" s="2">
        <v>37973</v>
      </c>
      <c r="G272" s="2">
        <v>3347993</v>
      </c>
      <c r="H272" s="2">
        <v>918844</v>
      </c>
      <c r="I272" s="2">
        <f t="shared" si="4"/>
        <v>2429149</v>
      </c>
      <c r="J272">
        <v>99756</v>
      </c>
      <c r="K272">
        <v>2892</v>
      </c>
      <c r="L272">
        <v>0</v>
      </c>
      <c r="M272">
        <v>3645</v>
      </c>
      <c r="N272">
        <v>0</v>
      </c>
      <c r="O272">
        <v>51415</v>
      </c>
      <c r="P272">
        <v>41084</v>
      </c>
      <c r="Q272">
        <v>0</v>
      </c>
      <c r="R272">
        <v>0</v>
      </c>
      <c r="S272">
        <v>0</v>
      </c>
      <c r="T272">
        <v>0</v>
      </c>
      <c r="U272">
        <v>0</v>
      </c>
      <c r="V272">
        <v>0</v>
      </c>
      <c r="W272">
        <v>5888</v>
      </c>
      <c r="X272">
        <v>0</v>
      </c>
      <c r="Y272">
        <v>0</v>
      </c>
      <c r="Z272">
        <v>0</v>
      </c>
      <c r="AA272">
        <v>153510</v>
      </c>
      <c r="AB272">
        <v>51170</v>
      </c>
      <c r="AC272">
        <v>409882</v>
      </c>
      <c r="AD272">
        <v>0</v>
      </c>
      <c r="AE272">
        <v>0</v>
      </c>
      <c r="AF272">
        <v>452792</v>
      </c>
      <c r="AG272">
        <v>0</v>
      </c>
      <c r="AH272">
        <v>0</v>
      </c>
      <c r="AI272">
        <v>0</v>
      </c>
      <c r="AJ272">
        <v>0</v>
      </c>
      <c r="AK272">
        <v>0</v>
      </c>
      <c r="AL272">
        <v>0</v>
      </c>
      <c r="AM272">
        <v>0</v>
      </c>
      <c r="AN272">
        <v>5000</v>
      </c>
    </row>
    <row r="273" spans="1:40" x14ac:dyDescent="0.4">
      <c r="A273" t="s">
        <v>447</v>
      </c>
      <c r="B273" t="s">
        <v>446</v>
      </c>
      <c r="C273" t="s">
        <v>734</v>
      </c>
      <c r="D273" t="s">
        <v>1078</v>
      </c>
      <c r="F273" s="2">
        <v>1774</v>
      </c>
      <c r="G273" s="2">
        <v>156410</v>
      </c>
      <c r="H273" s="2">
        <v>9000.5</v>
      </c>
      <c r="I273" s="2">
        <f t="shared" si="4"/>
        <v>147409.5</v>
      </c>
      <c r="J273">
        <v>0</v>
      </c>
      <c r="K273">
        <v>0</v>
      </c>
      <c r="L273">
        <v>1000</v>
      </c>
      <c r="M273">
        <v>4700</v>
      </c>
      <c r="N273">
        <v>0</v>
      </c>
      <c r="O273">
        <v>1143</v>
      </c>
      <c r="P273">
        <v>0</v>
      </c>
      <c r="Q273">
        <v>0</v>
      </c>
      <c r="R273">
        <v>0</v>
      </c>
      <c r="S273">
        <v>0</v>
      </c>
      <c r="T273">
        <v>0</v>
      </c>
      <c r="U273">
        <v>0</v>
      </c>
      <c r="V273">
        <v>0</v>
      </c>
      <c r="W273">
        <v>991</v>
      </c>
      <c r="X273">
        <v>0</v>
      </c>
      <c r="Y273">
        <v>0</v>
      </c>
      <c r="Z273">
        <v>0</v>
      </c>
      <c r="AA273">
        <v>5875.5</v>
      </c>
      <c r="AB273">
        <v>1958.5</v>
      </c>
      <c r="AC273">
        <v>2287</v>
      </c>
      <c r="AD273">
        <v>0</v>
      </c>
      <c r="AE273">
        <v>0</v>
      </c>
      <c r="AF273">
        <v>0</v>
      </c>
      <c r="AG273">
        <v>0</v>
      </c>
      <c r="AH273">
        <v>0</v>
      </c>
      <c r="AI273">
        <v>0</v>
      </c>
      <c r="AJ273">
        <v>0</v>
      </c>
      <c r="AK273">
        <v>0</v>
      </c>
      <c r="AL273">
        <v>0</v>
      </c>
      <c r="AM273">
        <v>0</v>
      </c>
      <c r="AN273">
        <v>4755</v>
      </c>
    </row>
    <row r="274" spans="1:40" x14ac:dyDescent="0.4">
      <c r="A274" t="s">
        <v>449</v>
      </c>
      <c r="B274" t="s">
        <v>448</v>
      </c>
      <c r="C274" t="s">
        <v>1072</v>
      </c>
      <c r="D274" t="s">
        <v>1081</v>
      </c>
      <c r="F274" s="2">
        <v>18181</v>
      </c>
      <c r="G274" s="2">
        <v>1602977</v>
      </c>
      <c r="H274" s="2">
        <v>443000</v>
      </c>
      <c r="I274" s="2">
        <f t="shared" si="4"/>
        <v>1159977</v>
      </c>
      <c r="J274">
        <v>50000</v>
      </c>
      <c r="K274">
        <v>0</v>
      </c>
      <c r="L274">
        <v>0</v>
      </c>
      <c r="M274">
        <v>0</v>
      </c>
      <c r="N274">
        <v>0</v>
      </c>
      <c r="O274">
        <v>2000</v>
      </c>
      <c r="P274">
        <v>30000</v>
      </c>
      <c r="Q274">
        <v>0</v>
      </c>
      <c r="R274">
        <v>35000</v>
      </c>
      <c r="S274">
        <v>0</v>
      </c>
      <c r="T274">
        <v>0</v>
      </c>
      <c r="U274">
        <v>0</v>
      </c>
      <c r="V274">
        <v>0</v>
      </c>
      <c r="W274">
        <v>25000</v>
      </c>
      <c r="X274">
        <v>20000</v>
      </c>
      <c r="Y274">
        <v>0</v>
      </c>
      <c r="Z274">
        <v>10000</v>
      </c>
      <c r="AA274">
        <v>129000</v>
      </c>
      <c r="AB274">
        <v>43000</v>
      </c>
      <c r="AC274">
        <v>40000</v>
      </c>
      <c r="AD274">
        <v>25000</v>
      </c>
      <c r="AE274">
        <v>0</v>
      </c>
      <c r="AF274">
        <v>200000</v>
      </c>
      <c r="AG274">
        <v>0</v>
      </c>
      <c r="AH274">
        <v>0</v>
      </c>
      <c r="AI274">
        <v>0</v>
      </c>
      <c r="AJ274">
        <v>0</v>
      </c>
      <c r="AK274">
        <v>5000</v>
      </c>
      <c r="AL274">
        <v>100000</v>
      </c>
      <c r="AM274">
        <v>0</v>
      </c>
      <c r="AN274">
        <v>30000</v>
      </c>
    </row>
    <row r="275" spans="1:40" x14ac:dyDescent="0.4">
      <c r="A275" t="s">
        <v>951</v>
      </c>
      <c r="B275" t="s">
        <v>952</v>
      </c>
      <c r="C275" t="s">
        <v>1070</v>
      </c>
      <c r="D275" t="s">
        <v>1083</v>
      </c>
      <c r="F275" s="2">
        <v>81562</v>
      </c>
      <c r="G275" s="2">
        <v>7191135</v>
      </c>
      <c r="H275" s="2">
        <v>0</v>
      </c>
      <c r="I275" s="2">
        <f t="shared" si="4"/>
        <v>7191135</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row>
    <row r="276" spans="1:40" x14ac:dyDescent="0.4">
      <c r="A276" t="s">
        <v>451</v>
      </c>
      <c r="B276" t="s">
        <v>450</v>
      </c>
      <c r="C276" t="s">
        <v>1077</v>
      </c>
      <c r="D276" t="s">
        <v>1075</v>
      </c>
      <c r="F276" s="2">
        <v>17806</v>
      </c>
      <c r="G276" s="2">
        <v>1569914</v>
      </c>
      <c r="H276" s="2">
        <v>681413</v>
      </c>
      <c r="I276" s="2">
        <f t="shared" si="4"/>
        <v>888501</v>
      </c>
      <c r="J276">
        <v>111000</v>
      </c>
      <c r="K276">
        <v>3000</v>
      </c>
      <c r="L276">
        <v>0</v>
      </c>
      <c r="M276">
        <v>17000</v>
      </c>
      <c r="N276">
        <v>1000</v>
      </c>
      <c r="O276">
        <v>46059</v>
      </c>
      <c r="P276">
        <v>101654</v>
      </c>
      <c r="Q276">
        <v>0</v>
      </c>
      <c r="R276">
        <v>36960</v>
      </c>
      <c r="S276">
        <v>0</v>
      </c>
      <c r="T276">
        <v>0</v>
      </c>
      <c r="U276">
        <v>0</v>
      </c>
      <c r="V276">
        <v>0</v>
      </c>
      <c r="W276">
        <v>120367</v>
      </c>
      <c r="X276">
        <v>0</v>
      </c>
      <c r="Y276">
        <v>0</v>
      </c>
      <c r="Z276">
        <v>0</v>
      </c>
      <c r="AA276">
        <v>327780</v>
      </c>
      <c r="AB276">
        <v>109260</v>
      </c>
      <c r="AC276">
        <v>40358</v>
      </c>
      <c r="AD276">
        <v>0</v>
      </c>
      <c r="AE276">
        <v>0</v>
      </c>
      <c r="AF276">
        <v>200000</v>
      </c>
      <c r="AG276">
        <v>0</v>
      </c>
      <c r="AH276">
        <v>0</v>
      </c>
      <c r="AI276">
        <v>0</v>
      </c>
      <c r="AJ276">
        <v>0</v>
      </c>
      <c r="AK276">
        <v>0</v>
      </c>
      <c r="AL276">
        <v>0</v>
      </c>
      <c r="AM276">
        <v>0</v>
      </c>
      <c r="AN276">
        <v>331795</v>
      </c>
    </row>
    <row r="277" spans="1:40" x14ac:dyDescent="0.4">
      <c r="A277" t="s">
        <v>488</v>
      </c>
      <c r="B277" t="s">
        <v>487</v>
      </c>
      <c r="C277" t="s">
        <v>1077</v>
      </c>
      <c r="D277" t="s">
        <v>1075</v>
      </c>
      <c r="F277" s="2">
        <v>6196</v>
      </c>
      <c r="G277" s="2">
        <v>546287</v>
      </c>
      <c r="H277" s="2">
        <v>223429.75</v>
      </c>
      <c r="I277" s="2">
        <f t="shared" si="4"/>
        <v>322857.25</v>
      </c>
      <c r="J277">
        <v>20000</v>
      </c>
      <c r="K277">
        <v>5000</v>
      </c>
      <c r="L277">
        <v>0</v>
      </c>
      <c r="M277">
        <v>10000</v>
      </c>
      <c r="N277">
        <v>8300</v>
      </c>
      <c r="O277">
        <v>46887</v>
      </c>
      <c r="P277">
        <v>30500</v>
      </c>
      <c r="Q277">
        <v>0</v>
      </c>
      <c r="R277">
        <v>65000</v>
      </c>
      <c r="S277">
        <v>0</v>
      </c>
      <c r="T277">
        <v>0</v>
      </c>
      <c r="U277">
        <v>0</v>
      </c>
      <c r="V277">
        <v>0</v>
      </c>
      <c r="W277">
        <v>0</v>
      </c>
      <c r="X277">
        <v>0</v>
      </c>
      <c r="Y277">
        <v>0</v>
      </c>
      <c r="Z277">
        <v>0</v>
      </c>
      <c r="AA277">
        <v>139265.25</v>
      </c>
      <c r="AB277">
        <v>46421.75</v>
      </c>
      <c r="AC277">
        <v>3480</v>
      </c>
      <c r="AD277">
        <v>0</v>
      </c>
      <c r="AE277">
        <v>0</v>
      </c>
      <c r="AF277">
        <v>500</v>
      </c>
      <c r="AG277">
        <v>0</v>
      </c>
      <c r="AH277">
        <v>0</v>
      </c>
      <c r="AI277">
        <v>0</v>
      </c>
      <c r="AJ277">
        <v>0</v>
      </c>
      <c r="AK277">
        <v>0</v>
      </c>
      <c r="AL277">
        <v>0</v>
      </c>
      <c r="AM277">
        <v>0</v>
      </c>
      <c r="AN277">
        <v>173028</v>
      </c>
    </row>
    <row r="278" spans="1:40" x14ac:dyDescent="0.4">
      <c r="A278" t="s">
        <v>953</v>
      </c>
      <c r="B278" t="s">
        <v>954</v>
      </c>
      <c r="C278" t="s">
        <v>582</v>
      </c>
      <c r="D278" t="s">
        <v>1080</v>
      </c>
      <c r="F278" s="2">
        <v>10169</v>
      </c>
      <c r="G278" s="2">
        <v>896577</v>
      </c>
      <c r="H278" s="2">
        <v>0</v>
      </c>
      <c r="I278" s="2">
        <f t="shared" si="4"/>
        <v>896577</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row>
    <row r="279" spans="1:40" x14ac:dyDescent="0.4">
      <c r="A279" t="s">
        <v>955</v>
      </c>
      <c r="B279" t="s">
        <v>956</v>
      </c>
      <c r="C279" t="s">
        <v>582</v>
      </c>
      <c r="D279" t="s">
        <v>1075</v>
      </c>
      <c r="F279" s="2">
        <v>16931</v>
      </c>
      <c r="G279" s="2">
        <v>1492768</v>
      </c>
      <c r="H279" s="2">
        <v>140538.75</v>
      </c>
      <c r="I279" s="2">
        <f t="shared" si="4"/>
        <v>1352229.25</v>
      </c>
      <c r="J279">
        <v>39165</v>
      </c>
      <c r="K279">
        <v>1346</v>
      </c>
      <c r="L279">
        <v>4406</v>
      </c>
      <c r="M279">
        <v>0</v>
      </c>
      <c r="N279">
        <v>0</v>
      </c>
      <c r="O279">
        <v>18888</v>
      </c>
      <c r="P279">
        <v>31370</v>
      </c>
      <c r="Q279">
        <v>0</v>
      </c>
      <c r="R279">
        <v>1500</v>
      </c>
      <c r="S279">
        <v>0</v>
      </c>
      <c r="T279">
        <v>0</v>
      </c>
      <c r="U279">
        <v>0</v>
      </c>
      <c r="V279">
        <v>0</v>
      </c>
      <c r="W279">
        <v>19100</v>
      </c>
      <c r="X279">
        <v>0</v>
      </c>
      <c r="Y279">
        <v>0</v>
      </c>
      <c r="Z279">
        <v>0</v>
      </c>
      <c r="AA279">
        <v>86831.25</v>
      </c>
      <c r="AB279">
        <v>28943.75</v>
      </c>
      <c r="AC279">
        <v>34595</v>
      </c>
      <c r="AD279">
        <v>60000</v>
      </c>
      <c r="AE279">
        <v>0</v>
      </c>
      <c r="AF279">
        <v>17000</v>
      </c>
      <c r="AG279">
        <v>0</v>
      </c>
      <c r="AH279">
        <v>0</v>
      </c>
      <c r="AI279">
        <v>0</v>
      </c>
      <c r="AJ279">
        <v>0</v>
      </c>
      <c r="AK279">
        <v>0</v>
      </c>
      <c r="AL279">
        <v>0</v>
      </c>
      <c r="AM279">
        <v>0</v>
      </c>
      <c r="AN279">
        <v>0</v>
      </c>
    </row>
    <row r="280" spans="1:40" x14ac:dyDescent="0.4">
      <c r="A280" t="s">
        <v>957</v>
      </c>
      <c r="B280" t="s">
        <v>958</v>
      </c>
      <c r="C280" t="s">
        <v>277</v>
      </c>
      <c r="D280" t="s">
        <v>1075</v>
      </c>
      <c r="F280" s="2">
        <v>9793</v>
      </c>
      <c r="G280" s="2">
        <v>863426</v>
      </c>
      <c r="H280" s="2">
        <v>23508.25</v>
      </c>
      <c r="I280" s="2">
        <f t="shared" si="4"/>
        <v>839917.75</v>
      </c>
      <c r="J280">
        <v>11100</v>
      </c>
      <c r="K280">
        <v>0</v>
      </c>
      <c r="L280">
        <v>11800</v>
      </c>
      <c r="M280">
        <v>2000</v>
      </c>
      <c r="N280">
        <v>0</v>
      </c>
      <c r="O280">
        <v>13153</v>
      </c>
      <c r="P280">
        <v>17500</v>
      </c>
      <c r="Q280">
        <v>0</v>
      </c>
      <c r="R280">
        <v>0</v>
      </c>
      <c r="S280">
        <v>0</v>
      </c>
      <c r="T280">
        <v>0</v>
      </c>
      <c r="U280">
        <v>0</v>
      </c>
      <c r="V280">
        <v>0</v>
      </c>
      <c r="W280">
        <v>1600</v>
      </c>
      <c r="X280">
        <v>0</v>
      </c>
      <c r="Y280">
        <v>0</v>
      </c>
      <c r="Z280">
        <v>0</v>
      </c>
      <c r="AA280">
        <v>42864.75</v>
      </c>
      <c r="AB280">
        <v>14288.25</v>
      </c>
      <c r="AC280">
        <v>5800</v>
      </c>
      <c r="AD280">
        <v>3420</v>
      </c>
      <c r="AE280">
        <v>0</v>
      </c>
      <c r="AF280">
        <v>0</v>
      </c>
      <c r="AG280">
        <v>0</v>
      </c>
      <c r="AH280">
        <v>0</v>
      </c>
      <c r="AI280">
        <v>0</v>
      </c>
      <c r="AJ280">
        <v>0</v>
      </c>
      <c r="AK280">
        <v>0</v>
      </c>
      <c r="AL280">
        <v>0</v>
      </c>
      <c r="AM280">
        <v>0</v>
      </c>
      <c r="AN280">
        <v>0</v>
      </c>
    </row>
    <row r="281" spans="1:40" x14ac:dyDescent="0.4">
      <c r="A281" t="s">
        <v>959</v>
      </c>
      <c r="B281" t="s">
        <v>960</v>
      </c>
      <c r="C281" t="s">
        <v>582</v>
      </c>
      <c r="D281" t="s">
        <v>1078</v>
      </c>
      <c r="F281" s="2">
        <v>11971</v>
      </c>
      <c r="G281" s="2">
        <v>1055456</v>
      </c>
      <c r="H281" s="2">
        <v>3181.75</v>
      </c>
      <c r="I281" s="2">
        <f t="shared" si="4"/>
        <v>1052274.25</v>
      </c>
      <c r="J281">
        <v>158</v>
      </c>
      <c r="K281">
        <v>0</v>
      </c>
      <c r="L281">
        <v>0</v>
      </c>
      <c r="M281">
        <v>5000</v>
      </c>
      <c r="N281">
        <v>90</v>
      </c>
      <c r="O281">
        <v>888</v>
      </c>
      <c r="P281">
        <v>4087</v>
      </c>
      <c r="Q281">
        <v>0</v>
      </c>
      <c r="R281">
        <v>0</v>
      </c>
      <c r="S281">
        <v>0</v>
      </c>
      <c r="T281">
        <v>0</v>
      </c>
      <c r="U281">
        <v>0</v>
      </c>
      <c r="V281">
        <v>0</v>
      </c>
      <c r="W281">
        <v>0</v>
      </c>
      <c r="X281">
        <v>0</v>
      </c>
      <c r="Y281">
        <v>0</v>
      </c>
      <c r="Z281">
        <v>0</v>
      </c>
      <c r="AA281">
        <v>7667.25</v>
      </c>
      <c r="AB281">
        <v>2555.75</v>
      </c>
      <c r="AC281">
        <v>626</v>
      </c>
      <c r="AD281">
        <v>0</v>
      </c>
      <c r="AE281">
        <v>0</v>
      </c>
      <c r="AF281">
        <v>0</v>
      </c>
      <c r="AG281">
        <v>0</v>
      </c>
      <c r="AH281">
        <v>0</v>
      </c>
      <c r="AI281">
        <v>0</v>
      </c>
      <c r="AJ281">
        <v>0</v>
      </c>
      <c r="AK281">
        <v>0</v>
      </c>
      <c r="AL281">
        <v>0</v>
      </c>
      <c r="AM281">
        <v>0</v>
      </c>
      <c r="AN281">
        <v>0</v>
      </c>
    </row>
    <row r="282" spans="1:40" x14ac:dyDescent="0.4">
      <c r="A282" t="s">
        <v>961</v>
      </c>
      <c r="B282" t="s">
        <v>962</v>
      </c>
      <c r="C282" t="s">
        <v>277</v>
      </c>
      <c r="D282" t="s">
        <v>1075</v>
      </c>
      <c r="F282" s="2">
        <v>155032</v>
      </c>
      <c r="G282" s="2">
        <v>13668817</v>
      </c>
      <c r="H282" s="2">
        <v>6496828.75</v>
      </c>
      <c r="I282" s="2">
        <f t="shared" si="4"/>
        <v>7171988.25</v>
      </c>
      <c r="J282">
        <v>518054</v>
      </c>
      <c r="K282">
        <v>5300</v>
      </c>
      <c r="L282">
        <v>0</v>
      </c>
      <c r="M282">
        <v>0</v>
      </c>
      <c r="N282">
        <v>24857</v>
      </c>
      <c r="O282">
        <v>289249</v>
      </c>
      <c r="P282">
        <v>518215</v>
      </c>
      <c r="Q282">
        <v>0</v>
      </c>
      <c r="R282">
        <v>0</v>
      </c>
      <c r="S282">
        <v>0</v>
      </c>
      <c r="T282">
        <v>994795</v>
      </c>
      <c r="U282">
        <v>0</v>
      </c>
      <c r="V282">
        <v>0</v>
      </c>
      <c r="W282">
        <v>6046</v>
      </c>
      <c r="X282">
        <v>241</v>
      </c>
      <c r="Y282">
        <v>5000</v>
      </c>
      <c r="Z282">
        <v>1643494</v>
      </c>
      <c r="AA282">
        <v>3003938.25</v>
      </c>
      <c r="AB282">
        <v>1001312.75</v>
      </c>
      <c r="AC282">
        <v>485147</v>
      </c>
      <c r="AD282">
        <v>0</v>
      </c>
      <c r="AE282">
        <v>0</v>
      </c>
      <c r="AF282">
        <v>2722344</v>
      </c>
      <c r="AG282">
        <v>1537926</v>
      </c>
      <c r="AH282">
        <v>750099</v>
      </c>
      <c r="AI282">
        <v>0</v>
      </c>
      <c r="AJ282">
        <v>0</v>
      </c>
      <c r="AK282">
        <v>0</v>
      </c>
      <c r="AL282">
        <v>0</v>
      </c>
      <c r="AM282">
        <v>0</v>
      </c>
      <c r="AN282">
        <v>0</v>
      </c>
    </row>
    <row r="283" spans="1:40" x14ac:dyDescent="0.4">
      <c r="A283" t="s">
        <v>490</v>
      </c>
      <c r="B283" t="s">
        <v>489</v>
      </c>
      <c r="C283" t="s">
        <v>582</v>
      </c>
      <c r="D283" t="s">
        <v>1078</v>
      </c>
      <c r="F283" s="2">
        <v>8190</v>
      </c>
      <c r="G283" s="2">
        <v>722094</v>
      </c>
      <c r="H283" s="2">
        <v>57000</v>
      </c>
      <c r="I283" s="2">
        <f t="shared" si="4"/>
        <v>665094</v>
      </c>
      <c r="J283">
        <v>0</v>
      </c>
      <c r="K283">
        <v>0</v>
      </c>
      <c r="L283">
        <v>0</v>
      </c>
      <c r="M283">
        <v>0</v>
      </c>
      <c r="N283">
        <v>0</v>
      </c>
      <c r="O283">
        <v>17500</v>
      </c>
      <c r="P283">
        <v>29500</v>
      </c>
      <c r="Q283">
        <v>0</v>
      </c>
      <c r="R283">
        <v>0</v>
      </c>
      <c r="S283">
        <v>0</v>
      </c>
      <c r="T283">
        <v>0</v>
      </c>
      <c r="U283">
        <v>0</v>
      </c>
      <c r="V283">
        <v>0</v>
      </c>
      <c r="W283">
        <v>0</v>
      </c>
      <c r="X283">
        <v>1000</v>
      </c>
      <c r="Y283">
        <v>0</v>
      </c>
      <c r="Z283">
        <v>3000</v>
      </c>
      <c r="AA283">
        <v>38250</v>
      </c>
      <c r="AB283">
        <v>12750</v>
      </c>
      <c r="AC283">
        <v>1000</v>
      </c>
      <c r="AD283">
        <v>0</v>
      </c>
      <c r="AE283">
        <v>0</v>
      </c>
      <c r="AF283">
        <v>5000</v>
      </c>
      <c r="AG283">
        <v>0</v>
      </c>
      <c r="AH283">
        <v>0</v>
      </c>
      <c r="AI283">
        <v>0</v>
      </c>
      <c r="AJ283">
        <v>0</v>
      </c>
      <c r="AK283">
        <v>0</v>
      </c>
      <c r="AL283">
        <v>0</v>
      </c>
      <c r="AM283">
        <v>0</v>
      </c>
      <c r="AN283">
        <v>38250</v>
      </c>
    </row>
    <row r="284" spans="1:40" x14ac:dyDescent="0.4">
      <c r="A284" t="s">
        <v>963</v>
      </c>
      <c r="B284" t="s">
        <v>964</v>
      </c>
      <c r="C284" t="s">
        <v>1074</v>
      </c>
      <c r="D284" t="s">
        <v>1075</v>
      </c>
      <c r="F284" s="2">
        <v>1903</v>
      </c>
      <c r="G284" s="2">
        <v>167783</v>
      </c>
      <c r="H284" s="2">
        <v>6712.25</v>
      </c>
      <c r="I284" s="2">
        <f t="shared" si="4"/>
        <v>161070.75</v>
      </c>
      <c r="J284">
        <v>0</v>
      </c>
      <c r="K284">
        <v>0</v>
      </c>
      <c r="L284">
        <v>0</v>
      </c>
      <c r="M284">
        <v>0</v>
      </c>
      <c r="N284">
        <v>0</v>
      </c>
      <c r="O284">
        <v>920</v>
      </c>
      <c r="P284">
        <v>368</v>
      </c>
      <c r="Q284">
        <v>0</v>
      </c>
      <c r="R284">
        <v>0</v>
      </c>
      <c r="S284">
        <v>0</v>
      </c>
      <c r="T284">
        <v>0</v>
      </c>
      <c r="U284">
        <v>0</v>
      </c>
      <c r="V284">
        <v>0</v>
      </c>
      <c r="W284">
        <v>1185</v>
      </c>
      <c r="X284">
        <v>0</v>
      </c>
      <c r="Y284">
        <v>0</v>
      </c>
      <c r="Z284">
        <v>0</v>
      </c>
      <c r="AA284">
        <v>1854.75</v>
      </c>
      <c r="AB284">
        <v>618.25</v>
      </c>
      <c r="AC284">
        <v>6094</v>
      </c>
      <c r="AD284">
        <v>0</v>
      </c>
      <c r="AE284">
        <v>0</v>
      </c>
      <c r="AF284">
        <v>0</v>
      </c>
      <c r="AG284">
        <v>0</v>
      </c>
      <c r="AH284">
        <v>0</v>
      </c>
      <c r="AI284">
        <v>0</v>
      </c>
      <c r="AJ284">
        <v>0</v>
      </c>
      <c r="AK284">
        <v>0</v>
      </c>
      <c r="AL284">
        <v>0</v>
      </c>
      <c r="AM284">
        <v>0</v>
      </c>
      <c r="AN284">
        <v>0</v>
      </c>
    </row>
    <row r="285" spans="1:40" x14ac:dyDescent="0.4">
      <c r="A285" t="s">
        <v>965</v>
      </c>
      <c r="B285" t="s">
        <v>966</v>
      </c>
      <c r="C285" t="s">
        <v>1070</v>
      </c>
      <c r="D285" t="s">
        <v>1080</v>
      </c>
      <c r="F285" s="2">
        <v>22729</v>
      </c>
      <c r="G285" s="2">
        <v>2003964</v>
      </c>
      <c r="H285" s="2">
        <v>539767.5</v>
      </c>
      <c r="I285" s="2">
        <f t="shared" si="4"/>
        <v>1464196.5</v>
      </c>
      <c r="J285">
        <v>103575</v>
      </c>
      <c r="K285">
        <v>17249</v>
      </c>
      <c r="L285">
        <v>44251</v>
      </c>
      <c r="M285">
        <v>22500</v>
      </c>
      <c r="N285">
        <v>12000</v>
      </c>
      <c r="O285">
        <v>157000</v>
      </c>
      <c r="P285">
        <v>63495</v>
      </c>
      <c r="Q285">
        <v>0</v>
      </c>
      <c r="R285">
        <v>15000</v>
      </c>
      <c r="S285">
        <v>0</v>
      </c>
      <c r="T285">
        <v>0</v>
      </c>
      <c r="U285">
        <v>0</v>
      </c>
      <c r="V285">
        <v>10500</v>
      </c>
      <c r="W285">
        <v>8500</v>
      </c>
      <c r="X285">
        <v>5000</v>
      </c>
      <c r="Y285">
        <v>0</v>
      </c>
      <c r="Z285">
        <v>12000</v>
      </c>
      <c r="AA285">
        <v>353302.5</v>
      </c>
      <c r="AB285">
        <v>117767.5</v>
      </c>
      <c r="AC285">
        <v>325000</v>
      </c>
      <c r="AD285">
        <v>0</v>
      </c>
      <c r="AE285">
        <v>0</v>
      </c>
      <c r="AF285">
        <v>20000</v>
      </c>
      <c r="AG285">
        <v>35000</v>
      </c>
      <c r="AH285">
        <v>42000</v>
      </c>
      <c r="AI285">
        <v>0</v>
      </c>
      <c r="AJ285">
        <v>0</v>
      </c>
      <c r="AK285">
        <v>0</v>
      </c>
      <c r="AL285">
        <v>0</v>
      </c>
      <c r="AM285">
        <v>0</v>
      </c>
      <c r="AN285">
        <v>0</v>
      </c>
    </row>
    <row r="286" spans="1:40" x14ac:dyDescent="0.4">
      <c r="A286" t="s">
        <v>967</v>
      </c>
      <c r="B286" t="s">
        <v>968</v>
      </c>
      <c r="C286" t="s">
        <v>876</v>
      </c>
      <c r="D286" t="s">
        <v>1069</v>
      </c>
      <c r="F286" s="2">
        <v>28950</v>
      </c>
      <c r="G286" s="2">
        <v>2552455</v>
      </c>
      <c r="H286" s="2">
        <v>0</v>
      </c>
      <c r="I286" s="2">
        <f t="shared" si="4"/>
        <v>2552455</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row>
    <row r="287" spans="1:40" x14ac:dyDescent="0.4">
      <c r="A287" t="s">
        <v>969</v>
      </c>
      <c r="B287" t="s">
        <v>970</v>
      </c>
      <c r="C287" t="s">
        <v>1070</v>
      </c>
      <c r="D287" t="s">
        <v>1071</v>
      </c>
      <c r="F287" s="2">
        <v>7214</v>
      </c>
      <c r="G287" s="2">
        <v>636042</v>
      </c>
      <c r="H287" s="2">
        <v>27433</v>
      </c>
      <c r="I287" s="2">
        <f t="shared" si="4"/>
        <v>608609</v>
      </c>
      <c r="J287">
        <v>0</v>
      </c>
      <c r="K287">
        <v>0</v>
      </c>
      <c r="L287">
        <v>0</v>
      </c>
      <c r="M287">
        <v>0</v>
      </c>
      <c r="N287">
        <v>0</v>
      </c>
      <c r="O287">
        <v>0</v>
      </c>
      <c r="P287">
        <v>0</v>
      </c>
      <c r="Q287">
        <v>0</v>
      </c>
      <c r="R287">
        <v>0</v>
      </c>
      <c r="S287">
        <v>0</v>
      </c>
      <c r="T287">
        <v>0</v>
      </c>
      <c r="U287">
        <v>0</v>
      </c>
      <c r="V287">
        <v>0</v>
      </c>
      <c r="W287">
        <v>0</v>
      </c>
      <c r="X287">
        <v>0</v>
      </c>
      <c r="Y287">
        <v>0</v>
      </c>
      <c r="Z287">
        <v>0</v>
      </c>
      <c r="AA287">
        <v>0</v>
      </c>
      <c r="AB287">
        <v>0</v>
      </c>
      <c r="AC287">
        <v>18861</v>
      </c>
      <c r="AD287">
        <v>8572</v>
      </c>
      <c r="AE287">
        <v>0</v>
      </c>
      <c r="AF287">
        <v>0</v>
      </c>
      <c r="AG287">
        <v>0</v>
      </c>
      <c r="AH287">
        <v>0</v>
      </c>
      <c r="AI287">
        <v>0</v>
      </c>
      <c r="AJ287">
        <v>0</v>
      </c>
      <c r="AK287">
        <v>0</v>
      </c>
      <c r="AL287">
        <v>0</v>
      </c>
      <c r="AM287">
        <v>0</v>
      </c>
      <c r="AN287">
        <v>0</v>
      </c>
    </row>
    <row r="288" spans="1:40" x14ac:dyDescent="0.4">
      <c r="A288" t="s">
        <v>971</v>
      </c>
      <c r="B288" t="s">
        <v>972</v>
      </c>
      <c r="C288" t="s">
        <v>582</v>
      </c>
      <c r="D288" t="s">
        <v>1075</v>
      </c>
      <c r="F288" s="2">
        <v>9640</v>
      </c>
      <c r="G288" s="2">
        <v>849937</v>
      </c>
      <c r="H288" s="2">
        <v>0</v>
      </c>
      <c r="I288" s="2">
        <f t="shared" si="4"/>
        <v>849937</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row>
    <row r="289" spans="1:40" x14ac:dyDescent="0.4">
      <c r="A289" t="s">
        <v>973</v>
      </c>
      <c r="B289" t="s">
        <v>974</v>
      </c>
      <c r="C289" t="s">
        <v>1070</v>
      </c>
      <c r="D289" t="s">
        <v>1071</v>
      </c>
      <c r="E289" t="s">
        <v>1080</v>
      </c>
      <c r="F289" s="2">
        <v>19627</v>
      </c>
      <c r="G289" s="2">
        <v>1730468</v>
      </c>
      <c r="H289" s="2">
        <v>96153</v>
      </c>
      <c r="I289" s="2">
        <f t="shared" si="4"/>
        <v>1634315</v>
      </c>
      <c r="J289">
        <v>206203</v>
      </c>
      <c r="K289">
        <v>0</v>
      </c>
      <c r="L289">
        <v>0</v>
      </c>
      <c r="M289">
        <v>0</v>
      </c>
      <c r="N289">
        <v>0</v>
      </c>
      <c r="O289">
        <v>29945</v>
      </c>
      <c r="P289">
        <v>45656</v>
      </c>
      <c r="Q289">
        <v>0</v>
      </c>
      <c r="R289">
        <v>30762</v>
      </c>
      <c r="S289">
        <v>0</v>
      </c>
      <c r="T289">
        <v>0</v>
      </c>
      <c r="U289">
        <v>0</v>
      </c>
      <c r="V289">
        <v>0</v>
      </c>
      <c r="W289">
        <v>4170</v>
      </c>
      <c r="X289">
        <v>0</v>
      </c>
      <c r="Y289">
        <v>0</v>
      </c>
      <c r="Z289">
        <v>0</v>
      </c>
      <c r="AA289">
        <v>237552</v>
      </c>
      <c r="AB289">
        <v>79184</v>
      </c>
      <c r="AC289">
        <v>16969</v>
      </c>
      <c r="AD289">
        <v>0</v>
      </c>
      <c r="AE289">
        <v>0</v>
      </c>
      <c r="AF289">
        <v>0</v>
      </c>
      <c r="AG289">
        <v>0</v>
      </c>
      <c r="AH289">
        <v>0</v>
      </c>
      <c r="AI289">
        <v>0</v>
      </c>
      <c r="AJ289">
        <v>0</v>
      </c>
      <c r="AK289">
        <v>0</v>
      </c>
      <c r="AL289">
        <v>0</v>
      </c>
      <c r="AM289">
        <v>0</v>
      </c>
      <c r="AN289">
        <v>0</v>
      </c>
    </row>
    <row r="290" spans="1:40" x14ac:dyDescent="0.4">
      <c r="A290" t="s">
        <v>975</v>
      </c>
      <c r="B290" t="s">
        <v>976</v>
      </c>
      <c r="C290" t="s">
        <v>734</v>
      </c>
      <c r="D290" t="s">
        <v>1078</v>
      </c>
      <c r="F290" s="2">
        <v>3659</v>
      </c>
      <c r="G290" s="2">
        <v>322606</v>
      </c>
      <c r="H290" s="2">
        <v>58586.75</v>
      </c>
      <c r="I290" s="2">
        <f t="shared" si="4"/>
        <v>264019.25</v>
      </c>
      <c r="J290">
        <v>0</v>
      </c>
      <c r="K290">
        <v>0</v>
      </c>
      <c r="L290">
        <v>0</v>
      </c>
      <c r="M290">
        <v>0</v>
      </c>
      <c r="N290">
        <v>0</v>
      </c>
      <c r="O290">
        <v>1780</v>
      </c>
      <c r="P290">
        <v>12231</v>
      </c>
      <c r="Q290">
        <v>0</v>
      </c>
      <c r="R290">
        <v>0</v>
      </c>
      <c r="S290">
        <v>0</v>
      </c>
      <c r="T290">
        <v>0</v>
      </c>
      <c r="U290">
        <v>0</v>
      </c>
      <c r="V290">
        <v>0</v>
      </c>
      <c r="W290">
        <v>0</v>
      </c>
      <c r="X290">
        <v>0</v>
      </c>
      <c r="Y290">
        <v>0</v>
      </c>
      <c r="Z290">
        <v>700</v>
      </c>
      <c r="AA290">
        <v>11033.25</v>
      </c>
      <c r="AB290">
        <v>3677.75</v>
      </c>
      <c r="AC290">
        <v>15381</v>
      </c>
      <c r="AD290">
        <v>0</v>
      </c>
      <c r="AE290">
        <v>0</v>
      </c>
      <c r="AF290">
        <v>0</v>
      </c>
      <c r="AG290">
        <v>39528</v>
      </c>
      <c r="AH290">
        <v>0</v>
      </c>
      <c r="AI290">
        <v>0</v>
      </c>
      <c r="AJ290">
        <v>0</v>
      </c>
      <c r="AK290">
        <v>0</v>
      </c>
      <c r="AL290">
        <v>0</v>
      </c>
      <c r="AM290">
        <v>0</v>
      </c>
      <c r="AN290">
        <v>0</v>
      </c>
    </row>
    <row r="291" spans="1:40" x14ac:dyDescent="0.4">
      <c r="A291" t="s">
        <v>977</v>
      </c>
      <c r="B291" t="s">
        <v>978</v>
      </c>
      <c r="C291" t="s">
        <v>582</v>
      </c>
      <c r="D291" t="s">
        <v>1078</v>
      </c>
      <c r="F291" s="2">
        <v>9551</v>
      </c>
      <c r="G291" s="2">
        <v>842090</v>
      </c>
      <c r="H291" s="2">
        <v>42567</v>
      </c>
      <c r="I291" s="2">
        <f t="shared" si="4"/>
        <v>799523</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27881</v>
      </c>
      <c r="AD291">
        <v>0</v>
      </c>
      <c r="AE291">
        <v>0</v>
      </c>
      <c r="AF291">
        <v>14686</v>
      </c>
      <c r="AG291">
        <v>0</v>
      </c>
      <c r="AH291">
        <v>0</v>
      </c>
      <c r="AI291">
        <v>0</v>
      </c>
      <c r="AJ291">
        <v>0</v>
      </c>
      <c r="AK291">
        <v>0</v>
      </c>
      <c r="AL291">
        <v>0</v>
      </c>
      <c r="AM291">
        <v>0</v>
      </c>
      <c r="AN291">
        <v>0</v>
      </c>
    </row>
    <row r="292" spans="1:40" x14ac:dyDescent="0.4">
      <c r="A292" t="s">
        <v>979</v>
      </c>
      <c r="B292" t="s">
        <v>980</v>
      </c>
      <c r="C292" t="s">
        <v>211</v>
      </c>
      <c r="D292" t="s">
        <v>1076</v>
      </c>
      <c r="F292" s="2">
        <v>15227</v>
      </c>
      <c r="G292" s="2">
        <v>1342530</v>
      </c>
      <c r="H292" s="2">
        <v>327910.5</v>
      </c>
      <c r="I292" s="2">
        <f t="shared" si="4"/>
        <v>1014619.5</v>
      </c>
      <c r="J292">
        <v>0</v>
      </c>
      <c r="K292">
        <v>0</v>
      </c>
      <c r="L292">
        <v>0</v>
      </c>
      <c r="M292">
        <v>0</v>
      </c>
      <c r="N292">
        <v>0</v>
      </c>
      <c r="O292">
        <v>56736</v>
      </c>
      <c r="P292">
        <v>12172</v>
      </c>
      <c r="Q292">
        <v>0</v>
      </c>
      <c r="R292">
        <v>0</v>
      </c>
      <c r="S292">
        <v>0</v>
      </c>
      <c r="T292">
        <v>0</v>
      </c>
      <c r="U292">
        <v>0</v>
      </c>
      <c r="V292">
        <v>0</v>
      </c>
      <c r="W292">
        <v>11106</v>
      </c>
      <c r="X292">
        <v>0</v>
      </c>
      <c r="Y292">
        <v>0</v>
      </c>
      <c r="Z292">
        <v>0</v>
      </c>
      <c r="AA292">
        <v>60010.5</v>
      </c>
      <c r="AB292">
        <v>20003.5</v>
      </c>
      <c r="AC292">
        <v>8212</v>
      </c>
      <c r="AD292">
        <v>10470</v>
      </c>
      <c r="AE292">
        <v>0</v>
      </c>
      <c r="AF292">
        <v>263570</v>
      </c>
      <c r="AG292">
        <v>0</v>
      </c>
      <c r="AH292">
        <v>25384</v>
      </c>
      <c r="AI292">
        <v>0</v>
      </c>
      <c r="AJ292">
        <v>271</v>
      </c>
      <c r="AK292">
        <v>0</v>
      </c>
      <c r="AL292">
        <v>0</v>
      </c>
      <c r="AM292">
        <v>0</v>
      </c>
      <c r="AN292">
        <v>0</v>
      </c>
    </row>
    <row r="293" spans="1:40" x14ac:dyDescent="0.4">
      <c r="A293" t="s">
        <v>981</v>
      </c>
      <c r="B293" t="s">
        <v>982</v>
      </c>
      <c r="C293" t="s">
        <v>1072</v>
      </c>
      <c r="D293" t="s">
        <v>1081</v>
      </c>
      <c r="F293" s="2">
        <v>16705</v>
      </c>
      <c r="G293" s="2">
        <v>1472842</v>
      </c>
      <c r="H293" s="2">
        <v>148660</v>
      </c>
      <c r="I293" s="2">
        <f t="shared" si="4"/>
        <v>1324182</v>
      </c>
      <c r="J293">
        <v>35000</v>
      </c>
      <c r="K293">
        <v>4000</v>
      </c>
      <c r="L293">
        <v>8640</v>
      </c>
      <c r="M293">
        <v>0</v>
      </c>
      <c r="N293">
        <v>0</v>
      </c>
      <c r="O293">
        <v>65000</v>
      </c>
      <c r="P293">
        <v>32000</v>
      </c>
      <c r="Q293">
        <v>0</v>
      </c>
      <c r="R293">
        <v>16000</v>
      </c>
      <c r="S293">
        <v>0</v>
      </c>
      <c r="T293">
        <v>0</v>
      </c>
      <c r="U293">
        <v>0</v>
      </c>
      <c r="V293">
        <v>2000</v>
      </c>
      <c r="W293">
        <v>37500</v>
      </c>
      <c r="X293">
        <v>0</v>
      </c>
      <c r="Y293">
        <v>0</v>
      </c>
      <c r="Z293">
        <v>2500</v>
      </c>
      <c r="AA293">
        <v>151980</v>
      </c>
      <c r="AB293">
        <v>50660</v>
      </c>
      <c r="AC293">
        <v>28000</v>
      </c>
      <c r="AD293">
        <v>0</v>
      </c>
      <c r="AE293">
        <v>0</v>
      </c>
      <c r="AF293">
        <v>60000</v>
      </c>
      <c r="AG293">
        <v>10000</v>
      </c>
      <c r="AH293">
        <v>0</v>
      </c>
      <c r="AI293">
        <v>0</v>
      </c>
      <c r="AJ293">
        <v>0</v>
      </c>
      <c r="AK293">
        <v>0</v>
      </c>
      <c r="AL293">
        <v>0</v>
      </c>
      <c r="AM293">
        <v>0</v>
      </c>
      <c r="AN293">
        <v>0</v>
      </c>
    </row>
    <row r="294" spans="1:40" x14ac:dyDescent="0.4">
      <c r="A294" t="s">
        <v>492</v>
      </c>
      <c r="B294" t="s">
        <v>491</v>
      </c>
      <c r="C294" t="s">
        <v>1072</v>
      </c>
      <c r="D294" t="s">
        <v>1081</v>
      </c>
      <c r="F294" s="2">
        <v>57296</v>
      </c>
      <c r="G294" s="2">
        <v>5051657</v>
      </c>
      <c r="H294" s="2">
        <v>328422</v>
      </c>
      <c r="I294" s="2">
        <f t="shared" si="4"/>
        <v>4723235</v>
      </c>
      <c r="J294">
        <v>503327</v>
      </c>
      <c r="K294">
        <v>1459</v>
      </c>
      <c r="L294">
        <v>0</v>
      </c>
      <c r="M294">
        <v>0</v>
      </c>
      <c r="N294">
        <v>0</v>
      </c>
      <c r="O294">
        <v>20422</v>
      </c>
      <c r="P294">
        <v>426092</v>
      </c>
      <c r="Q294">
        <v>0</v>
      </c>
      <c r="R294">
        <v>0</v>
      </c>
      <c r="S294">
        <v>0</v>
      </c>
      <c r="T294">
        <v>0</v>
      </c>
      <c r="U294">
        <v>0</v>
      </c>
      <c r="V294">
        <v>0</v>
      </c>
      <c r="W294">
        <v>0</v>
      </c>
      <c r="X294">
        <v>0</v>
      </c>
      <c r="Y294">
        <v>60</v>
      </c>
      <c r="Z294">
        <v>1500</v>
      </c>
      <c r="AA294">
        <v>714645</v>
      </c>
      <c r="AB294">
        <v>238215</v>
      </c>
      <c r="AC294">
        <v>33400</v>
      </c>
      <c r="AD294">
        <v>0</v>
      </c>
      <c r="AE294">
        <v>0</v>
      </c>
      <c r="AF294">
        <v>17748</v>
      </c>
      <c r="AG294">
        <v>0</v>
      </c>
      <c r="AH294">
        <v>4566</v>
      </c>
      <c r="AI294">
        <v>0</v>
      </c>
      <c r="AJ294">
        <v>300</v>
      </c>
      <c r="AK294">
        <v>0</v>
      </c>
      <c r="AL294">
        <v>0</v>
      </c>
      <c r="AM294">
        <v>0</v>
      </c>
      <c r="AN294">
        <v>34193</v>
      </c>
    </row>
    <row r="295" spans="1:40" x14ac:dyDescent="0.4">
      <c r="A295" t="s">
        <v>983</v>
      </c>
      <c r="B295" t="s">
        <v>984</v>
      </c>
      <c r="C295" t="s">
        <v>582</v>
      </c>
      <c r="D295" t="s">
        <v>1078</v>
      </c>
      <c r="F295" s="2">
        <v>8153</v>
      </c>
      <c r="G295" s="2">
        <v>718831</v>
      </c>
      <c r="H295" s="2">
        <v>0</v>
      </c>
      <c r="I295" s="2">
        <f t="shared" si="4"/>
        <v>718831</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row>
    <row r="296" spans="1:40" x14ac:dyDescent="0.4">
      <c r="A296" t="s">
        <v>985</v>
      </c>
      <c r="B296" t="s">
        <v>986</v>
      </c>
      <c r="C296" t="s">
        <v>1070</v>
      </c>
      <c r="D296" t="s">
        <v>1076</v>
      </c>
      <c r="F296" s="2">
        <v>31388</v>
      </c>
      <c r="G296" s="2">
        <v>2767408</v>
      </c>
      <c r="H296" s="2">
        <v>127922.75</v>
      </c>
      <c r="I296" s="2">
        <f t="shared" si="4"/>
        <v>2639485.25</v>
      </c>
      <c r="J296">
        <v>9095</v>
      </c>
      <c r="K296">
        <v>66</v>
      </c>
      <c r="L296">
        <v>0</v>
      </c>
      <c r="M296">
        <v>1182</v>
      </c>
      <c r="N296">
        <v>0</v>
      </c>
      <c r="O296">
        <v>59685</v>
      </c>
      <c r="P296">
        <v>87027</v>
      </c>
      <c r="Q296">
        <v>0</v>
      </c>
      <c r="R296">
        <v>0</v>
      </c>
      <c r="S296">
        <v>0</v>
      </c>
      <c r="T296">
        <v>0</v>
      </c>
      <c r="U296">
        <v>0</v>
      </c>
      <c r="V296">
        <v>0</v>
      </c>
      <c r="W296">
        <v>0</v>
      </c>
      <c r="X296">
        <v>0</v>
      </c>
      <c r="Y296">
        <v>0</v>
      </c>
      <c r="Z296">
        <v>0</v>
      </c>
      <c r="AA296">
        <v>117791.25</v>
      </c>
      <c r="AB296">
        <v>39263.75</v>
      </c>
      <c r="AC296">
        <v>2845</v>
      </c>
      <c r="AD296">
        <v>0</v>
      </c>
      <c r="AE296">
        <v>0</v>
      </c>
      <c r="AF296">
        <v>68480</v>
      </c>
      <c r="AG296">
        <v>17068</v>
      </c>
      <c r="AH296">
        <v>266</v>
      </c>
      <c r="AI296">
        <v>0</v>
      </c>
      <c r="AJ296">
        <v>0</v>
      </c>
      <c r="AK296">
        <v>0</v>
      </c>
      <c r="AL296">
        <v>0</v>
      </c>
      <c r="AM296">
        <v>0</v>
      </c>
      <c r="AN296">
        <v>0</v>
      </c>
    </row>
    <row r="297" spans="1:40" x14ac:dyDescent="0.4">
      <c r="A297" t="s">
        <v>497</v>
      </c>
      <c r="B297" t="s">
        <v>496</v>
      </c>
      <c r="C297" t="s">
        <v>1079</v>
      </c>
      <c r="D297" t="s">
        <v>1073</v>
      </c>
      <c r="F297" s="2">
        <v>4111</v>
      </c>
      <c r="G297" s="2">
        <v>362457</v>
      </c>
      <c r="H297" s="2">
        <v>65079.5</v>
      </c>
      <c r="I297" s="2">
        <f t="shared" si="4"/>
        <v>297377.5</v>
      </c>
      <c r="J297">
        <v>130500</v>
      </c>
      <c r="K297">
        <v>0</v>
      </c>
      <c r="L297">
        <v>0</v>
      </c>
      <c r="M297">
        <v>0</v>
      </c>
      <c r="N297">
        <v>1500</v>
      </c>
      <c r="O297">
        <v>18666</v>
      </c>
      <c r="P297">
        <v>25727</v>
      </c>
      <c r="Q297">
        <v>0</v>
      </c>
      <c r="R297">
        <v>0</v>
      </c>
      <c r="S297">
        <v>0</v>
      </c>
      <c r="T297">
        <v>0</v>
      </c>
      <c r="U297">
        <v>745</v>
      </c>
      <c r="V297">
        <v>0</v>
      </c>
      <c r="W297">
        <v>0</v>
      </c>
      <c r="X297">
        <v>0</v>
      </c>
      <c r="Y297">
        <v>0</v>
      </c>
      <c r="Z297">
        <v>0</v>
      </c>
      <c r="AA297">
        <v>132853.5</v>
      </c>
      <c r="AB297">
        <v>44284.5</v>
      </c>
      <c r="AC297">
        <v>6245</v>
      </c>
      <c r="AD297">
        <v>0</v>
      </c>
      <c r="AE297">
        <v>0</v>
      </c>
      <c r="AF297">
        <v>0</v>
      </c>
      <c r="AG297">
        <v>0</v>
      </c>
      <c r="AH297">
        <v>0</v>
      </c>
      <c r="AI297">
        <v>0</v>
      </c>
      <c r="AJ297">
        <v>0</v>
      </c>
      <c r="AK297">
        <v>0</v>
      </c>
      <c r="AL297">
        <v>0</v>
      </c>
      <c r="AM297">
        <v>0</v>
      </c>
      <c r="AN297">
        <v>14550</v>
      </c>
    </row>
    <row r="298" spans="1:40" x14ac:dyDescent="0.4">
      <c r="A298" t="s">
        <v>987</v>
      </c>
      <c r="B298" t="s">
        <v>988</v>
      </c>
      <c r="C298" t="s">
        <v>277</v>
      </c>
      <c r="D298" t="s">
        <v>1075</v>
      </c>
      <c r="F298" s="2">
        <v>509</v>
      </c>
      <c r="G298" s="2">
        <v>44877</v>
      </c>
      <c r="H298" s="2">
        <v>12673.25</v>
      </c>
      <c r="I298" s="2">
        <f t="shared" si="4"/>
        <v>32203.75</v>
      </c>
      <c r="J298">
        <v>17142</v>
      </c>
      <c r="K298">
        <v>0</v>
      </c>
      <c r="L298">
        <v>2058</v>
      </c>
      <c r="M298">
        <v>275</v>
      </c>
      <c r="N298">
        <v>0</v>
      </c>
      <c r="O298">
        <v>1801</v>
      </c>
      <c r="P298">
        <v>2852</v>
      </c>
      <c r="Q298">
        <v>0</v>
      </c>
      <c r="R298">
        <v>0</v>
      </c>
      <c r="S298">
        <v>0</v>
      </c>
      <c r="T298">
        <v>0</v>
      </c>
      <c r="U298">
        <v>223</v>
      </c>
      <c r="V298">
        <v>0</v>
      </c>
      <c r="W298">
        <v>0</v>
      </c>
      <c r="X298">
        <v>0</v>
      </c>
      <c r="Y298">
        <v>0</v>
      </c>
      <c r="Z298">
        <v>1218</v>
      </c>
      <c r="AA298">
        <v>19176.75</v>
      </c>
      <c r="AB298">
        <v>6392.25</v>
      </c>
      <c r="AC298">
        <v>0</v>
      </c>
      <c r="AD298">
        <v>0</v>
      </c>
      <c r="AE298">
        <v>0</v>
      </c>
      <c r="AF298">
        <v>0</v>
      </c>
      <c r="AG298">
        <v>0</v>
      </c>
      <c r="AH298">
        <v>4905</v>
      </c>
      <c r="AI298">
        <v>0</v>
      </c>
      <c r="AJ298">
        <v>0</v>
      </c>
      <c r="AK298">
        <v>1376</v>
      </c>
      <c r="AL298">
        <v>0</v>
      </c>
      <c r="AM298">
        <v>0</v>
      </c>
      <c r="AN298">
        <v>0</v>
      </c>
    </row>
    <row r="299" spans="1:40" x14ac:dyDescent="0.4">
      <c r="A299" t="s">
        <v>499</v>
      </c>
      <c r="B299" t="s">
        <v>498</v>
      </c>
      <c r="C299" t="s">
        <v>211</v>
      </c>
      <c r="D299" t="s">
        <v>1076</v>
      </c>
      <c r="F299" s="2">
        <v>6627</v>
      </c>
      <c r="G299" s="2">
        <v>584287</v>
      </c>
      <c r="H299" s="2">
        <v>584287.25</v>
      </c>
      <c r="I299" s="2">
        <f t="shared" si="4"/>
        <v>0</v>
      </c>
      <c r="J299">
        <v>119174</v>
      </c>
      <c r="K299">
        <v>0</v>
      </c>
      <c r="L299">
        <v>0</v>
      </c>
      <c r="M299">
        <v>0</v>
      </c>
      <c r="N299">
        <v>0</v>
      </c>
      <c r="O299">
        <v>61695</v>
      </c>
      <c r="P299">
        <v>48236</v>
      </c>
      <c r="Q299">
        <v>0</v>
      </c>
      <c r="R299">
        <v>0</v>
      </c>
      <c r="S299">
        <v>0</v>
      </c>
      <c r="T299">
        <v>0</v>
      </c>
      <c r="U299">
        <v>0</v>
      </c>
      <c r="V299">
        <v>0</v>
      </c>
      <c r="W299">
        <v>28924</v>
      </c>
      <c r="X299">
        <v>0</v>
      </c>
      <c r="Y299">
        <v>0</v>
      </c>
      <c r="Z299">
        <v>0</v>
      </c>
      <c r="AA299">
        <v>193521.75</v>
      </c>
      <c r="AB299">
        <v>64507.25</v>
      </c>
      <c r="AC299">
        <v>397334</v>
      </c>
      <c r="AD299">
        <v>0</v>
      </c>
      <c r="AE299">
        <v>0</v>
      </c>
      <c r="AF299">
        <v>30000</v>
      </c>
      <c r="AG299">
        <v>0</v>
      </c>
      <c r="AH299">
        <v>0</v>
      </c>
      <c r="AI299">
        <v>0</v>
      </c>
      <c r="AJ299">
        <v>0</v>
      </c>
      <c r="AK299">
        <v>0</v>
      </c>
      <c r="AL299">
        <v>0</v>
      </c>
      <c r="AM299">
        <v>0</v>
      </c>
      <c r="AN299">
        <v>92446</v>
      </c>
    </row>
    <row r="300" spans="1:40" x14ac:dyDescent="0.4">
      <c r="A300" t="s">
        <v>502</v>
      </c>
      <c r="B300" t="s">
        <v>501</v>
      </c>
      <c r="C300" t="s">
        <v>1070</v>
      </c>
      <c r="D300" t="s">
        <v>1071</v>
      </c>
      <c r="F300" s="2">
        <v>9547</v>
      </c>
      <c r="G300" s="2">
        <v>841737</v>
      </c>
      <c r="H300" s="2">
        <v>260474</v>
      </c>
      <c r="I300" s="2">
        <f t="shared" si="4"/>
        <v>581263</v>
      </c>
      <c r="J300">
        <v>61513</v>
      </c>
      <c r="K300">
        <v>2900</v>
      </c>
      <c r="L300">
        <v>11988</v>
      </c>
      <c r="M300">
        <v>1607</v>
      </c>
      <c r="N300">
        <v>5000</v>
      </c>
      <c r="O300">
        <v>33935</v>
      </c>
      <c r="P300">
        <v>41180</v>
      </c>
      <c r="Q300">
        <v>0</v>
      </c>
      <c r="R300">
        <v>0</v>
      </c>
      <c r="S300">
        <v>0</v>
      </c>
      <c r="T300">
        <v>0</v>
      </c>
      <c r="U300">
        <v>271</v>
      </c>
      <c r="V300">
        <v>0</v>
      </c>
      <c r="W300">
        <v>4500</v>
      </c>
      <c r="X300">
        <v>2500</v>
      </c>
      <c r="Y300">
        <v>0</v>
      </c>
      <c r="Z300">
        <v>2370</v>
      </c>
      <c r="AA300">
        <v>125823</v>
      </c>
      <c r="AB300">
        <v>41941</v>
      </c>
      <c r="AC300">
        <v>89399</v>
      </c>
      <c r="AD300">
        <v>0</v>
      </c>
      <c r="AE300">
        <v>0</v>
      </c>
      <c r="AF300">
        <v>0</v>
      </c>
      <c r="AG300">
        <v>0</v>
      </c>
      <c r="AH300">
        <v>0</v>
      </c>
      <c r="AI300">
        <v>0</v>
      </c>
      <c r="AJ300">
        <v>10000</v>
      </c>
      <c r="AK300">
        <v>0</v>
      </c>
      <c r="AL300">
        <v>0</v>
      </c>
      <c r="AM300">
        <v>0</v>
      </c>
      <c r="AN300">
        <v>119134</v>
      </c>
    </row>
    <row r="301" spans="1:40" x14ac:dyDescent="0.4">
      <c r="A301" t="s">
        <v>989</v>
      </c>
      <c r="B301" t="s">
        <v>990</v>
      </c>
      <c r="C301" t="s">
        <v>129</v>
      </c>
      <c r="D301" t="s">
        <v>1073</v>
      </c>
      <c r="F301" s="2">
        <v>1999</v>
      </c>
      <c r="G301" s="2">
        <v>176247</v>
      </c>
      <c r="H301" s="2">
        <v>32989.5</v>
      </c>
      <c r="I301" s="2">
        <f t="shared" si="4"/>
        <v>143257.5</v>
      </c>
      <c r="J301">
        <v>7949</v>
      </c>
      <c r="K301">
        <v>0</v>
      </c>
      <c r="L301">
        <v>0</v>
      </c>
      <c r="M301">
        <v>0</v>
      </c>
      <c r="N301">
        <v>0</v>
      </c>
      <c r="O301">
        <v>2915</v>
      </c>
      <c r="P301">
        <v>15227</v>
      </c>
      <c r="Q301">
        <v>0</v>
      </c>
      <c r="R301">
        <v>0</v>
      </c>
      <c r="S301">
        <v>0</v>
      </c>
      <c r="T301">
        <v>0</v>
      </c>
      <c r="U301">
        <v>0</v>
      </c>
      <c r="V301">
        <v>0</v>
      </c>
      <c r="W301">
        <v>3997</v>
      </c>
      <c r="X301">
        <v>0</v>
      </c>
      <c r="Y301">
        <v>1014</v>
      </c>
      <c r="Z301">
        <v>0</v>
      </c>
      <c r="AA301">
        <v>23326.5</v>
      </c>
      <c r="AB301">
        <v>7775.5</v>
      </c>
      <c r="AC301">
        <v>9828</v>
      </c>
      <c r="AD301">
        <v>0</v>
      </c>
      <c r="AE301">
        <v>0</v>
      </c>
      <c r="AF301">
        <v>617</v>
      </c>
      <c r="AG301">
        <v>0</v>
      </c>
      <c r="AH301">
        <v>14769</v>
      </c>
      <c r="AI301">
        <v>0</v>
      </c>
      <c r="AJ301">
        <v>0</v>
      </c>
      <c r="AK301">
        <v>0</v>
      </c>
      <c r="AL301">
        <v>0</v>
      </c>
      <c r="AM301">
        <v>0</v>
      </c>
      <c r="AN301">
        <v>0</v>
      </c>
    </row>
    <row r="302" spans="1:40" x14ac:dyDescent="0.4">
      <c r="A302" t="s">
        <v>991</v>
      </c>
      <c r="B302" t="s">
        <v>992</v>
      </c>
      <c r="C302" t="s">
        <v>1070</v>
      </c>
      <c r="D302" t="s">
        <v>1071</v>
      </c>
      <c r="F302" s="2">
        <v>12418</v>
      </c>
      <c r="G302" s="2">
        <v>1094867</v>
      </c>
      <c r="H302" s="2">
        <v>0</v>
      </c>
      <c r="I302" s="2">
        <f t="shared" si="4"/>
        <v>1094867</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row>
    <row r="303" spans="1:40" x14ac:dyDescent="0.4">
      <c r="A303" t="s">
        <v>993</v>
      </c>
      <c r="B303" t="s">
        <v>994</v>
      </c>
      <c r="C303" t="s">
        <v>1074</v>
      </c>
      <c r="D303" t="s">
        <v>1075</v>
      </c>
      <c r="F303" s="2">
        <v>316</v>
      </c>
      <c r="G303" s="2">
        <v>27861</v>
      </c>
      <c r="H303" s="2">
        <v>0</v>
      </c>
      <c r="I303" s="2">
        <f t="shared" si="4"/>
        <v>27861</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row>
    <row r="304" spans="1:40" x14ac:dyDescent="0.4">
      <c r="A304" t="s">
        <v>514</v>
      </c>
      <c r="B304" t="s">
        <v>513</v>
      </c>
      <c r="C304" t="s">
        <v>582</v>
      </c>
      <c r="D304" t="s">
        <v>1078</v>
      </c>
      <c r="F304" s="2">
        <v>8012</v>
      </c>
      <c r="G304" s="2">
        <v>706400</v>
      </c>
      <c r="H304" s="2">
        <v>9302</v>
      </c>
      <c r="I304" s="2">
        <f t="shared" si="4"/>
        <v>697098</v>
      </c>
      <c r="J304">
        <v>0</v>
      </c>
      <c r="K304">
        <v>0</v>
      </c>
      <c r="L304">
        <v>0</v>
      </c>
      <c r="M304">
        <v>6000</v>
      </c>
      <c r="N304">
        <v>0</v>
      </c>
      <c r="O304">
        <v>2235</v>
      </c>
      <c r="P304">
        <v>12079</v>
      </c>
      <c r="Q304">
        <v>0</v>
      </c>
      <c r="R304">
        <v>0</v>
      </c>
      <c r="S304">
        <v>0</v>
      </c>
      <c r="T304">
        <v>0</v>
      </c>
      <c r="U304">
        <v>0</v>
      </c>
      <c r="V304">
        <v>0</v>
      </c>
      <c r="W304">
        <v>598</v>
      </c>
      <c r="X304">
        <v>0</v>
      </c>
      <c r="Y304">
        <v>0</v>
      </c>
      <c r="Z304">
        <v>0</v>
      </c>
      <c r="AA304">
        <v>15684</v>
      </c>
      <c r="AB304">
        <v>5228</v>
      </c>
      <c r="AC304">
        <v>3174</v>
      </c>
      <c r="AD304">
        <v>0</v>
      </c>
      <c r="AE304">
        <v>0</v>
      </c>
      <c r="AF304">
        <v>0</v>
      </c>
      <c r="AG304">
        <v>0</v>
      </c>
      <c r="AH304">
        <v>0</v>
      </c>
      <c r="AI304">
        <v>0</v>
      </c>
      <c r="AJ304">
        <v>0</v>
      </c>
      <c r="AK304">
        <v>0</v>
      </c>
      <c r="AL304">
        <v>0</v>
      </c>
      <c r="AM304">
        <v>0</v>
      </c>
      <c r="AN304">
        <v>900</v>
      </c>
    </row>
    <row r="305" spans="1:40" x14ac:dyDescent="0.4">
      <c r="A305" t="s">
        <v>995</v>
      </c>
      <c r="B305" t="s">
        <v>996</v>
      </c>
      <c r="C305" t="s">
        <v>582</v>
      </c>
      <c r="D305" t="s">
        <v>1078</v>
      </c>
      <c r="F305" s="2">
        <v>14095</v>
      </c>
      <c r="G305" s="2">
        <v>1242724</v>
      </c>
      <c r="H305" s="2">
        <v>329632</v>
      </c>
      <c r="I305" s="2">
        <f t="shared" si="4"/>
        <v>913092</v>
      </c>
      <c r="J305">
        <v>86109</v>
      </c>
      <c r="K305">
        <v>0</v>
      </c>
      <c r="L305">
        <v>0</v>
      </c>
      <c r="M305">
        <v>101018</v>
      </c>
      <c r="N305">
        <v>0</v>
      </c>
      <c r="O305">
        <v>25149</v>
      </c>
      <c r="P305">
        <v>26347</v>
      </c>
      <c r="Q305">
        <v>0</v>
      </c>
      <c r="R305">
        <v>0</v>
      </c>
      <c r="S305">
        <v>0</v>
      </c>
      <c r="T305">
        <v>0</v>
      </c>
      <c r="U305">
        <v>1368</v>
      </c>
      <c r="V305">
        <v>0</v>
      </c>
      <c r="W305">
        <v>2900</v>
      </c>
      <c r="X305">
        <v>11281</v>
      </c>
      <c r="Y305">
        <v>0</v>
      </c>
      <c r="Z305">
        <v>5000</v>
      </c>
      <c r="AA305">
        <v>194379</v>
      </c>
      <c r="AB305">
        <v>64793</v>
      </c>
      <c r="AC305">
        <v>42060</v>
      </c>
      <c r="AD305">
        <v>0</v>
      </c>
      <c r="AE305">
        <v>0</v>
      </c>
      <c r="AF305">
        <v>145779</v>
      </c>
      <c r="AG305">
        <v>72000</v>
      </c>
      <c r="AH305">
        <v>5000</v>
      </c>
      <c r="AI305">
        <v>0</v>
      </c>
      <c r="AJ305">
        <v>0</v>
      </c>
      <c r="AK305">
        <v>0</v>
      </c>
      <c r="AL305">
        <v>0</v>
      </c>
      <c r="AM305">
        <v>0</v>
      </c>
      <c r="AN305">
        <v>0</v>
      </c>
    </row>
    <row r="306" spans="1:40" x14ac:dyDescent="0.4">
      <c r="A306" t="s">
        <v>516</v>
      </c>
      <c r="B306" t="s">
        <v>515</v>
      </c>
      <c r="C306" t="s">
        <v>1070</v>
      </c>
      <c r="D306" t="s">
        <v>1076</v>
      </c>
      <c r="F306" s="2">
        <v>27135</v>
      </c>
      <c r="G306" s="2">
        <v>2392431</v>
      </c>
      <c r="H306" s="2">
        <v>641226.25</v>
      </c>
      <c r="I306" s="2">
        <f t="shared" si="4"/>
        <v>1751204.75</v>
      </c>
      <c r="J306">
        <v>229895</v>
      </c>
      <c r="K306">
        <v>31035</v>
      </c>
      <c r="L306">
        <v>0</v>
      </c>
      <c r="M306">
        <v>21528</v>
      </c>
      <c r="N306">
        <v>0</v>
      </c>
      <c r="O306">
        <v>20469</v>
      </c>
      <c r="P306">
        <v>138120</v>
      </c>
      <c r="Q306">
        <v>0</v>
      </c>
      <c r="R306">
        <v>805</v>
      </c>
      <c r="S306">
        <v>0</v>
      </c>
      <c r="T306">
        <v>0</v>
      </c>
      <c r="U306">
        <v>0</v>
      </c>
      <c r="V306">
        <v>0</v>
      </c>
      <c r="W306">
        <v>10245</v>
      </c>
      <c r="X306">
        <v>0</v>
      </c>
      <c r="Y306">
        <v>0</v>
      </c>
      <c r="Z306">
        <v>0</v>
      </c>
      <c r="AA306">
        <v>339072.75</v>
      </c>
      <c r="AB306">
        <v>113024.25</v>
      </c>
      <c r="AC306">
        <v>34930</v>
      </c>
      <c r="AD306">
        <v>11046</v>
      </c>
      <c r="AE306">
        <v>0</v>
      </c>
      <c r="AF306">
        <v>59719</v>
      </c>
      <c r="AG306">
        <v>0</v>
      </c>
      <c r="AH306">
        <v>0</v>
      </c>
      <c r="AI306">
        <v>0</v>
      </c>
      <c r="AJ306">
        <v>0</v>
      </c>
      <c r="AK306">
        <v>0</v>
      </c>
      <c r="AL306">
        <v>13600</v>
      </c>
      <c r="AM306">
        <v>0</v>
      </c>
      <c r="AN306">
        <v>408907</v>
      </c>
    </row>
    <row r="307" spans="1:40" x14ac:dyDescent="0.4">
      <c r="A307" t="s">
        <v>997</v>
      </c>
      <c r="B307" t="s">
        <v>998</v>
      </c>
      <c r="C307" t="s">
        <v>277</v>
      </c>
      <c r="D307" t="s">
        <v>1075</v>
      </c>
      <c r="F307" s="2">
        <v>1898</v>
      </c>
      <c r="G307" s="2">
        <v>167342</v>
      </c>
      <c r="H307" s="2">
        <v>0</v>
      </c>
      <c r="I307" s="2">
        <f t="shared" si="4"/>
        <v>167342</v>
      </c>
      <c r="J307">
        <v>0</v>
      </c>
      <c r="K307">
        <v>0</v>
      </c>
      <c r="L307">
        <v>0</v>
      </c>
      <c r="M307">
        <v>0</v>
      </c>
      <c r="N307">
        <v>0</v>
      </c>
      <c r="O307">
        <v>0</v>
      </c>
      <c r="P307">
        <v>0</v>
      </c>
      <c r="Q307">
        <v>0</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0</v>
      </c>
    </row>
    <row r="308" spans="1:40" x14ac:dyDescent="0.4">
      <c r="A308" t="s">
        <v>518</v>
      </c>
      <c r="B308" t="s">
        <v>517</v>
      </c>
      <c r="C308" t="s">
        <v>876</v>
      </c>
      <c r="D308" t="s">
        <v>1069</v>
      </c>
      <c r="F308" s="2">
        <v>25209</v>
      </c>
      <c r="G308" s="2">
        <v>2222620</v>
      </c>
      <c r="H308" s="2">
        <v>309075</v>
      </c>
      <c r="I308" s="2">
        <f t="shared" si="4"/>
        <v>1913545</v>
      </c>
      <c r="J308">
        <v>161000</v>
      </c>
      <c r="K308">
        <v>23000</v>
      </c>
      <c r="L308">
        <v>0</v>
      </c>
      <c r="M308">
        <v>2300</v>
      </c>
      <c r="N308">
        <v>0</v>
      </c>
      <c r="O308">
        <v>91000</v>
      </c>
      <c r="P308">
        <v>30000</v>
      </c>
      <c r="Q308">
        <v>0</v>
      </c>
      <c r="R308">
        <v>10000</v>
      </c>
      <c r="S308">
        <v>0</v>
      </c>
      <c r="T308">
        <v>0</v>
      </c>
      <c r="U308">
        <v>2000</v>
      </c>
      <c r="V308">
        <v>0</v>
      </c>
      <c r="W308">
        <v>13000</v>
      </c>
      <c r="X308">
        <v>0</v>
      </c>
      <c r="Y308">
        <v>0</v>
      </c>
      <c r="Z308">
        <v>0</v>
      </c>
      <c r="AA308">
        <v>249225</v>
      </c>
      <c r="AB308">
        <v>83075</v>
      </c>
      <c r="AC308">
        <v>36000</v>
      </c>
      <c r="AD308">
        <v>0</v>
      </c>
      <c r="AE308">
        <v>0</v>
      </c>
      <c r="AF308">
        <v>0</v>
      </c>
      <c r="AG308">
        <v>0</v>
      </c>
      <c r="AH308">
        <v>0</v>
      </c>
      <c r="AI308">
        <v>0</v>
      </c>
      <c r="AJ308">
        <v>0</v>
      </c>
      <c r="AK308">
        <v>0</v>
      </c>
      <c r="AL308">
        <v>0</v>
      </c>
      <c r="AM308">
        <v>0</v>
      </c>
      <c r="AN308">
        <v>190000</v>
      </c>
    </row>
    <row r="309" spans="1:40" x14ac:dyDescent="0.4">
      <c r="A309" t="s">
        <v>999</v>
      </c>
      <c r="B309" t="s">
        <v>1000</v>
      </c>
      <c r="C309" t="s">
        <v>1070</v>
      </c>
      <c r="D309" t="s">
        <v>1080</v>
      </c>
      <c r="F309" s="2">
        <v>62962</v>
      </c>
      <c r="G309" s="2">
        <v>5551215</v>
      </c>
      <c r="H309" s="2">
        <v>0</v>
      </c>
      <c r="I309" s="2">
        <f t="shared" si="4"/>
        <v>5551215</v>
      </c>
      <c r="J309">
        <v>0</v>
      </c>
      <c r="K309">
        <v>0</v>
      </c>
      <c r="L309">
        <v>0</v>
      </c>
      <c r="M309">
        <v>0</v>
      </c>
      <c r="N309">
        <v>0</v>
      </c>
      <c r="O309">
        <v>0</v>
      </c>
      <c r="P309">
        <v>0</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row>
    <row r="310" spans="1:40" x14ac:dyDescent="0.4">
      <c r="A310" t="s">
        <v>526</v>
      </c>
      <c r="B310" t="s">
        <v>525</v>
      </c>
      <c r="C310" t="s">
        <v>1077</v>
      </c>
      <c r="D310" t="s">
        <v>1078</v>
      </c>
      <c r="F310" s="2">
        <v>9811</v>
      </c>
      <c r="G310" s="2">
        <v>865013</v>
      </c>
      <c r="H310" s="2">
        <v>23836</v>
      </c>
      <c r="I310" s="2">
        <f t="shared" si="4"/>
        <v>841177</v>
      </c>
      <c r="J310">
        <v>10350</v>
      </c>
      <c r="K310">
        <v>0</v>
      </c>
      <c r="L310">
        <v>0</v>
      </c>
      <c r="M310">
        <v>0</v>
      </c>
      <c r="N310">
        <v>0</v>
      </c>
      <c r="O310">
        <v>12476</v>
      </c>
      <c r="P310">
        <v>5498</v>
      </c>
      <c r="Q310">
        <v>0</v>
      </c>
      <c r="R310">
        <v>0</v>
      </c>
      <c r="S310">
        <v>0</v>
      </c>
      <c r="T310">
        <v>0</v>
      </c>
      <c r="U310">
        <v>0</v>
      </c>
      <c r="V310">
        <v>3600</v>
      </c>
      <c r="W310">
        <v>0</v>
      </c>
      <c r="X310">
        <v>0</v>
      </c>
      <c r="Y310">
        <v>0</v>
      </c>
      <c r="Z310">
        <v>144</v>
      </c>
      <c r="AA310">
        <v>24051</v>
      </c>
      <c r="AB310">
        <v>8017</v>
      </c>
      <c r="AC310">
        <v>0</v>
      </c>
      <c r="AD310">
        <v>0</v>
      </c>
      <c r="AE310">
        <v>0</v>
      </c>
      <c r="AF310">
        <v>2762</v>
      </c>
      <c r="AG310">
        <v>0</v>
      </c>
      <c r="AH310">
        <v>5457</v>
      </c>
      <c r="AI310">
        <v>0</v>
      </c>
      <c r="AJ310">
        <v>0</v>
      </c>
      <c r="AK310">
        <v>0</v>
      </c>
      <c r="AL310">
        <v>0</v>
      </c>
      <c r="AM310">
        <v>0</v>
      </c>
      <c r="AN310">
        <v>7600</v>
      </c>
    </row>
    <row r="311" spans="1:40" x14ac:dyDescent="0.4">
      <c r="A311" t="s">
        <v>1001</v>
      </c>
      <c r="B311" t="s">
        <v>1002</v>
      </c>
      <c r="C311" t="s">
        <v>912</v>
      </c>
      <c r="D311" t="s">
        <v>1073</v>
      </c>
      <c r="F311" s="2">
        <v>22666</v>
      </c>
      <c r="G311" s="2">
        <v>0</v>
      </c>
      <c r="H311" s="2">
        <v>0</v>
      </c>
      <c r="I311" s="2">
        <f t="shared" si="4"/>
        <v>0</v>
      </c>
      <c r="J311">
        <v>0</v>
      </c>
      <c r="K311">
        <v>0</v>
      </c>
      <c r="L311">
        <v>0</v>
      </c>
      <c r="M311">
        <v>0</v>
      </c>
      <c r="N311">
        <v>0</v>
      </c>
      <c r="O311">
        <v>0</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row>
    <row r="312" spans="1:40" x14ac:dyDescent="0.4">
      <c r="A312" t="s">
        <v>1003</v>
      </c>
      <c r="B312" t="s">
        <v>1004</v>
      </c>
      <c r="C312" t="s">
        <v>582</v>
      </c>
      <c r="D312" t="s">
        <v>1075</v>
      </c>
      <c r="F312" s="2">
        <v>5248</v>
      </c>
      <c r="G312" s="2">
        <v>462704</v>
      </c>
      <c r="H312" s="2">
        <v>0</v>
      </c>
      <c r="I312" s="2">
        <f t="shared" si="4"/>
        <v>462704</v>
      </c>
      <c r="J312">
        <v>0</v>
      </c>
      <c r="K312">
        <v>0</v>
      </c>
      <c r="L312">
        <v>0</v>
      </c>
      <c r="M312">
        <v>0</v>
      </c>
      <c r="N312">
        <v>0</v>
      </c>
      <c r="O312">
        <v>0</v>
      </c>
      <c r="P312">
        <v>0</v>
      </c>
      <c r="Q312">
        <v>0</v>
      </c>
      <c r="R312">
        <v>0</v>
      </c>
      <c r="S312">
        <v>0</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row>
    <row r="313" spans="1:40" x14ac:dyDescent="0.4">
      <c r="A313" t="s">
        <v>1005</v>
      </c>
      <c r="B313" t="s">
        <v>1006</v>
      </c>
      <c r="C313" t="s">
        <v>734</v>
      </c>
      <c r="D313" t="s">
        <v>1078</v>
      </c>
      <c r="F313" s="2">
        <v>780</v>
      </c>
      <c r="G313" s="2">
        <v>68771</v>
      </c>
      <c r="H313" s="2">
        <v>0</v>
      </c>
      <c r="I313" s="2">
        <f t="shared" si="4"/>
        <v>68771</v>
      </c>
      <c r="J313">
        <v>0</v>
      </c>
      <c r="K313">
        <v>0</v>
      </c>
      <c r="L313">
        <v>0</v>
      </c>
      <c r="M313">
        <v>0</v>
      </c>
      <c r="N313">
        <v>0</v>
      </c>
      <c r="O313">
        <v>0</v>
      </c>
      <c r="P313">
        <v>0</v>
      </c>
      <c r="Q313">
        <v>0</v>
      </c>
      <c r="R313">
        <v>0</v>
      </c>
      <c r="S313">
        <v>0</v>
      </c>
      <c r="T313">
        <v>0</v>
      </c>
      <c r="U313">
        <v>0</v>
      </c>
      <c r="V313">
        <v>0</v>
      </c>
      <c r="W313">
        <v>0</v>
      </c>
      <c r="X313">
        <v>0</v>
      </c>
      <c r="Y313">
        <v>0</v>
      </c>
      <c r="Z313">
        <v>0</v>
      </c>
      <c r="AA313">
        <v>0</v>
      </c>
      <c r="AB313">
        <v>0</v>
      </c>
      <c r="AC313">
        <v>0</v>
      </c>
      <c r="AD313">
        <v>0</v>
      </c>
      <c r="AE313">
        <v>0</v>
      </c>
      <c r="AF313">
        <v>0</v>
      </c>
      <c r="AG313">
        <v>0</v>
      </c>
      <c r="AH313">
        <v>0</v>
      </c>
      <c r="AI313">
        <v>0</v>
      </c>
      <c r="AJ313">
        <v>0</v>
      </c>
      <c r="AK313">
        <v>0</v>
      </c>
      <c r="AL313">
        <v>0</v>
      </c>
      <c r="AM313">
        <v>0</v>
      </c>
      <c r="AN313">
        <v>0</v>
      </c>
    </row>
    <row r="314" spans="1:40" x14ac:dyDescent="0.4">
      <c r="A314" t="s">
        <v>1007</v>
      </c>
      <c r="B314" t="s">
        <v>1008</v>
      </c>
      <c r="C314" t="s">
        <v>1074</v>
      </c>
      <c r="D314" t="s">
        <v>1075</v>
      </c>
      <c r="F314" s="2">
        <v>541</v>
      </c>
      <c r="G314" s="2">
        <v>47699</v>
      </c>
      <c r="H314" s="2">
        <v>515</v>
      </c>
      <c r="I314" s="2">
        <f t="shared" si="4"/>
        <v>47184</v>
      </c>
      <c r="J314">
        <v>0</v>
      </c>
      <c r="K314">
        <v>0</v>
      </c>
      <c r="L314">
        <v>0</v>
      </c>
      <c r="M314">
        <v>0</v>
      </c>
      <c r="N314">
        <v>136</v>
      </c>
      <c r="O314">
        <v>309</v>
      </c>
      <c r="P314">
        <v>1615</v>
      </c>
      <c r="Q314">
        <v>0</v>
      </c>
      <c r="R314">
        <v>0</v>
      </c>
      <c r="S314">
        <v>0</v>
      </c>
      <c r="T314">
        <v>0</v>
      </c>
      <c r="U314">
        <v>0</v>
      </c>
      <c r="V314">
        <v>0</v>
      </c>
      <c r="W314">
        <v>0</v>
      </c>
      <c r="X314">
        <v>0</v>
      </c>
      <c r="Y314">
        <v>0</v>
      </c>
      <c r="Z314">
        <v>0</v>
      </c>
      <c r="AA314">
        <v>1545</v>
      </c>
      <c r="AB314">
        <v>515</v>
      </c>
      <c r="AC314">
        <v>0</v>
      </c>
      <c r="AD314">
        <v>0</v>
      </c>
      <c r="AE314">
        <v>0</v>
      </c>
      <c r="AF314">
        <v>0</v>
      </c>
      <c r="AG314">
        <v>0</v>
      </c>
      <c r="AH314">
        <v>0</v>
      </c>
      <c r="AI314">
        <v>0</v>
      </c>
      <c r="AJ314">
        <v>0</v>
      </c>
      <c r="AK314">
        <v>0</v>
      </c>
      <c r="AL314">
        <v>0</v>
      </c>
      <c r="AM314">
        <v>0</v>
      </c>
      <c r="AN314">
        <v>0</v>
      </c>
    </row>
    <row r="315" spans="1:40" x14ac:dyDescent="0.4">
      <c r="A315" t="s">
        <v>1009</v>
      </c>
      <c r="B315" t="s">
        <v>1010</v>
      </c>
      <c r="C315" t="s">
        <v>1070</v>
      </c>
      <c r="D315" t="s">
        <v>1080</v>
      </c>
      <c r="F315" s="2">
        <v>35954</v>
      </c>
      <c r="G315" s="2">
        <v>3169982</v>
      </c>
      <c r="H315" s="2">
        <v>0</v>
      </c>
      <c r="I315" s="2">
        <f t="shared" si="4"/>
        <v>3169982</v>
      </c>
      <c r="J315">
        <v>0</v>
      </c>
      <c r="K315">
        <v>0</v>
      </c>
      <c r="L315">
        <v>0</v>
      </c>
      <c r="M315">
        <v>0</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row>
    <row r="316" spans="1:40" x14ac:dyDescent="0.4">
      <c r="A316" t="s">
        <v>1011</v>
      </c>
      <c r="B316" t="s">
        <v>1012</v>
      </c>
      <c r="C316" t="s">
        <v>1070</v>
      </c>
      <c r="D316" t="s">
        <v>1080</v>
      </c>
      <c r="F316" s="2">
        <v>13882</v>
      </c>
      <c r="G316" s="2">
        <v>1223944</v>
      </c>
      <c r="H316" s="2">
        <v>312750</v>
      </c>
      <c r="I316" s="2">
        <f t="shared" si="4"/>
        <v>911194</v>
      </c>
      <c r="J316">
        <v>0</v>
      </c>
      <c r="K316">
        <v>0</v>
      </c>
      <c r="L316">
        <v>5000</v>
      </c>
      <c r="M316">
        <v>0</v>
      </c>
      <c r="N316">
        <v>262000</v>
      </c>
      <c r="O316">
        <v>50000</v>
      </c>
      <c r="P316">
        <v>50000</v>
      </c>
      <c r="Q316">
        <v>0</v>
      </c>
      <c r="R316">
        <v>0</v>
      </c>
      <c r="S316">
        <v>0</v>
      </c>
      <c r="T316">
        <v>0</v>
      </c>
      <c r="U316">
        <v>0</v>
      </c>
      <c r="V316">
        <v>0</v>
      </c>
      <c r="W316">
        <v>15000</v>
      </c>
      <c r="X316">
        <v>1000</v>
      </c>
      <c r="Y316">
        <v>0</v>
      </c>
      <c r="Z316">
        <v>0</v>
      </c>
      <c r="AA316">
        <v>287250</v>
      </c>
      <c r="AB316">
        <v>95750</v>
      </c>
      <c r="AC316">
        <v>36000</v>
      </c>
      <c r="AD316">
        <v>0</v>
      </c>
      <c r="AE316">
        <v>0</v>
      </c>
      <c r="AF316">
        <v>168000</v>
      </c>
      <c r="AG316">
        <v>0</v>
      </c>
      <c r="AH316">
        <v>13000</v>
      </c>
      <c r="AI316">
        <v>0</v>
      </c>
      <c r="AJ316">
        <v>0</v>
      </c>
      <c r="AK316">
        <v>0</v>
      </c>
      <c r="AL316">
        <v>0</v>
      </c>
      <c r="AM316">
        <v>0</v>
      </c>
      <c r="AN316">
        <v>0</v>
      </c>
    </row>
    <row r="317" spans="1:40" x14ac:dyDescent="0.4">
      <c r="A317" t="s">
        <v>1013</v>
      </c>
      <c r="B317" t="s">
        <v>1014</v>
      </c>
      <c r="C317" t="s">
        <v>582</v>
      </c>
      <c r="D317" t="s">
        <v>1078</v>
      </c>
      <c r="F317" s="2">
        <v>17027</v>
      </c>
      <c r="G317" s="2">
        <v>1501232</v>
      </c>
      <c r="H317" s="2">
        <v>0</v>
      </c>
      <c r="I317" s="2">
        <f t="shared" si="4"/>
        <v>1501232</v>
      </c>
      <c r="J317">
        <v>0</v>
      </c>
      <c r="K317">
        <v>0</v>
      </c>
      <c r="L317">
        <v>0</v>
      </c>
      <c r="M317">
        <v>0</v>
      </c>
      <c r="N317">
        <v>0</v>
      </c>
      <c r="O317">
        <v>0</v>
      </c>
      <c r="P317">
        <v>0</v>
      </c>
      <c r="Q317">
        <v>0</v>
      </c>
      <c r="R317">
        <v>0</v>
      </c>
      <c r="S317">
        <v>0</v>
      </c>
      <c r="T317">
        <v>0</v>
      </c>
      <c r="U317">
        <v>0</v>
      </c>
      <c r="V317">
        <v>0</v>
      </c>
      <c r="W317">
        <v>0</v>
      </c>
      <c r="X317">
        <v>0</v>
      </c>
      <c r="Y317">
        <v>0</v>
      </c>
      <c r="Z317">
        <v>0</v>
      </c>
      <c r="AA317">
        <v>0</v>
      </c>
      <c r="AB317">
        <v>0</v>
      </c>
      <c r="AC317">
        <v>0</v>
      </c>
      <c r="AD317">
        <v>0</v>
      </c>
      <c r="AE317">
        <v>0</v>
      </c>
      <c r="AF317">
        <v>0</v>
      </c>
      <c r="AG317">
        <v>0</v>
      </c>
      <c r="AH317">
        <v>0</v>
      </c>
      <c r="AI317">
        <v>0</v>
      </c>
      <c r="AJ317">
        <v>0</v>
      </c>
      <c r="AK317">
        <v>0</v>
      </c>
      <c r="AL317">
        <v>0</v>
      </c>
      <c r="AM317">
        <v>0</v>
      </c>
      <c r="AN317">
        <v>0</v>
      </c>
    </row>
    <row r="318" spans="1:40" x14ac:dyDescent="0.4">
      <c r="A318" t="s">
        <v>528</v>
      </c>
      <c r="B318" t="s">
        <v>527</v>
      </c>
      <c r="C318" t="s">
        <v>876</v>
      </c>
      <c r="D318" t="s">
        <v>1081</v>
      </c>
      <c r="F318" s="2">
        <v>29673</v>
      </c>
      <c r="G318" s="2">
        <v>2616201</v>
      </c>
      <c r="H318" s="2">
        <v>500000</v>
      </c>
      <c r="I318" s="2">
        <f t="shared" si="4"/>
        <v>2116201</v>
      </c>
      <c r="J318">
        <v>0</v>
      </c>
      <c r="K318">
        <v>0</v>
      </c>
      <c r="L318">
        <v>0</v>
      </c>
      <c r="M318">
        <v>0</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c r="AK318">
        <v>0</v>
      </c>
      <c r="AL318">
        <v>0</v>
      </c>
      <c r="AM318">
        <v>0</v>
      </c>
      <c r="AN318">
        <v>500000</v>
      </c>
    </row>
    <row r="319" spans="1:40" x14ac:dyDescent="0.4">
      <c r="A319" t="s">
        <v>1015</v>
      </c>
      <c r="B319" t="s">
        <v>1016</v>
      </c>
      <c r="C319" t="s">
        <v>129</v>
      </c>
      <c r="D319" t="s">
        <v>1073</v>
      </c>
      <c r="F319" s="2">
        <v>2729</v>
      </c>
      <c r="G319" s="2">
        <v>240610</v>
      </c>
      <c r="H319" s="2">
        <v>60271</v>
      </c>
      <c r="I319" s="2">
        <f t="shared" si="4"/>
        <v>180339</v>
      </c>
      <c r="J319">
        <v>0</v>
      </c>
      <c r="K319">
        <v>0</v>
      </c>
      <c r="L319">
        <v>0</v>
      </c>
      <c r="M319">
        <v>0</v>
      </c>
      <c r="N319">
        <v>0</v>
      </c>
      <c r="O319">
        <v>16647</v>
      </c>
      <c r="P319">
        <v>46537</v>
      </c>
      <c r="Q319">
        <v>0</v>
      </c>
      <c r="R319">
        <v>0</v>
      </c>
      <c r="S319">
        <v>0</v>
      </c>
      <c r="T319">
        <v>0</v>
      </c>
      <c r="U319">
        <v>0</v>
      </c>
      <c r="V319">
        <v>0</v>
      </c>
      <c r="W319">
        <v>25444</v>
      </c>
      <c r="X319">
        <v>0</v>
      </c>
      <c r="Y319">
        <v>9000</v>
      </c>
      <c r="Z319">
        <v>0</v>
      </c>
      <c r="AA319">
        <v>73221</v>
      </c>
      <c r="AB319">
        <v>24407</v>
      </c>
      <c r="AC319">
        <v>3732</v>
      </c>
      <c r="AD319">
        <v>0</v>
      </c>
      <c r="AE319">
        <v>0</v>
      </c>
      <c r="AF319">
        <v>0</v>
      </c>
      <c r="AG319">
        <v>0</v>
      </c>
      <c r="AH319">
        <v>31704</v>
      </c>
      <c r="AI319">
        <v>0</v>
      </c>
      <c r="AJ319">
        <v>0</v>
      </c>
      <c r="AK319">
        <v>428</v>
      </c>
      <c r="AL319">
        <v>0</v>
      </c>
      <c r="AM319">
        <v>0</v>
      </c>
      <c r="AN319">
        <v>0</v>
      </c>
    </row>
    <row r="320" spans="1:40" x14ac:dyDescent="0.4">
      <c r="A320" t="s">
        <v>531</v>
      </c>
      <c r="B320" t="s">
        <v>530</v>
      </c>
      <c r="C320" t="s">
        <v>734</v>
      </c>
      <c r="D320" t="s">
        <v>1078</v>
      </c>
      <c r="F320" s="2">
        <v>886</v>
      </c>
      <c r="G320" s="2">
        <v>78117</v>
      </c>
      <c r="H320" s="2">
        <v>32005.25</v>
      </c>
      <c r="I320" s="2">
        <f t="shared" si="4"/>
        <v>46111.75</v>
      </c>
      <c r="J320">
        <v>26791</v>
      </c>
      <c r="K320">
        <v>0</v>
      </c>
      <c r="L320">
        <v>0</v>
      </c>
      <c r="M320">
        <v>0</v>
      </c>
      <c r="N320">
        <v>0</v>
      </c>
      <c r="O320">
        <v>750</v>
      </c>
      <c r="P320">
        <v>0</v>
      </c>
      <c r="Q320">
        <v>0</v>
      </c>
      <c r="R320">
        <v>0</v>
      </c>
      <c r="S320">
        <v>0</v>
      </c>
      <c r="T320">
        <v>0</v>
      </c>
      <c r="U320">
        <v>0</v>
      </c>
      <c r="V320">
        <v>0</v>
      </c>
      <c r="W320">
        <v>900</v>
      </c>
      <c r="X320">
        <v>0</v>
      </c>
      <c r="Y320">
        <v>0</v>
      </c>
      <c r="Z320">
        <v>0</v>
      </c>
      <c r="AA320">
        <v>21330.75</v>
      </c>
      <c r="AB320">
        <v>7110.25</v>
      </c>
      <c r="AC320">
        <v>60</v>
      </c>
      <c r="AD320">
        <v>0</v>
      </c>
      <c r="AE320">
        <v>0</v>
      </c>
      <c r="AF320">
        <v>0</v>
      </c>
      <c r="AG320">
        <v>0</v>
      </c>
      <c r="AH320">
        <v>0</v>
      </c>
      <c r="AI320">
        <v>0</v>
      </c>
      <c r="AJ320">
        <v>0</v>
      </c>
      <c r="AK320">
        <v>0</v>
      </c>
      <c r="AL320">
        <v>0</v>
      </c>
      <c r="AM320">
        <v>0</v>
      </c>
      <c r="AN320">
        <v>24835</v>
      </c>
    </row>
    <row r="321" spans="1:40" x14ac:dyDescent="0.4">
      <c r="A321" t="s">
        <v>536</v>
      </c>
      <c r="B321" t="s">
        <v>535</v>
      </c>
      <c r="C321" t="s">
        <v>211</v>
      </c>
      <c r="D321" t="s">
        <v>1076</v>
      </c>
      <c r="F321" s="2">
        <v>5284</v>
      </c>
      <c r="G321" s="2">
        <v>465878</v>
      </c>
      <c r="H321" s="2">
        <v>465878</v>
      </c>
      <c r="I321" s="2">
        <f t="shared" si="4"/>
        <v>0</v>
      </c>
      <c r="J321">
        <v>2492</v>
      </c>
      <c r="K321">
        <v>0</v>
      </c>
      <c r="L321">
        <v>0</v>
      </c>
      <c r="M321">
        <v>0</v>
      </c>
      <c r="N321">
        <v>0</v>
      </c>
      <c r="O321">
        <v>9016</v>
      </c>
      <c r="P321">
        <v>4754</v>
      </c>
      <c r="Q321">
        <v>0</v>
      </c>
      <c r="R321">
        <v>4043</v>
      </c>
      <c r="S321">
        <v>0</v>
      </c>
      <c r="T321">
        <v>0</v>
      </c>
      <c r="U321">
        <v>0</v>
      </c>
      <c r="V321">
        <v>0</v>
      </c>
      <c r="W321">
        <v>6287</v>
      </c>
      <c r="X321">
        <v>0</v>
      </c>
      <c r="Y321">
        <v>0</v>
      </c>
      <c r="Z321">
        <v>0</v>
      </c>
      <c r="AA321">
        <v>19944</v>
      </c>
      <c r="AB321">
        <v>6648</v>
      </c>
      <c r="AC321">
        <v>36570</v>
      </c>
      <c r="AD321">
        <v>0</v>
      </c>
      <c r="AE321">
        <v>0</v>
      </c>
      <c r="AF321">
        <v>0</v>
      </c>
      <c r="AG321">
        <v>0</v>
      </c>
      <c r="AH321">
        <v>0</v>
      </c>
      <c r="AI321">
        <v>0</v>
      </c>
      <c r="AJ321">
        <v>0</v>
      </c>
      <c r="AK321">
        <v>0</v>
      </c>
      <c r="AL321">
        <v>0</v>
      </c>
      <c r="AM321">
        <v>0</v>
      </c>
      <c r="AN321">
        <v>422660</v>
      </c>
    </row>
    <row r="322" spans="1:40" x14ac:dyDescent="0.4">
      <c r="A322" t="s">
        <v>538</v>
      </c>
      <c r="B322" t="s">
        <v>537</v>
      </c>
      <c r="C322" t="s">
        <v>582</v>
      </c>
      <c r="D322" t="s">
        <v>1078</v>
      </c>
      <c r="F322" s="2">
        <v>8215</v>
      </c>
      <c r="G322" s="2">
        <v>724298</v>
      </c>
      <c r="H322" s="2">
        <v>118308.5</v>
      </c>
      <c r="I322" s="2">
        <f t="shared" si="4"/>
        <v>605989.5</v>
      </c>
      <c r="J322">
        <v>10400</v>
      </c>
      <c r="K322">
        <v>0</v>
      </c>
      <c r="L322">
        <v>0</v>
      </c>
      <c r="M322">
        <v>17008</v>
      </c>
      <c r="N322">
        <v>0</v>
      </c>
      <c r="O322">
        <v>14220</v>
      </c>
      <c r="P322">
        <v>6522</v>
      </c>
      <c r="Q322">
        <v>0</v>
      </c>
      <c r="R322">
        <v>0</v>
      </c>
      <c r="S322">
        <v>0</v>
      </c>
      <c r="T322">
        <v>0</v>
      </c>
      <c r="U322">
        <v>0</v>
      </c>
      <c r="V322">
        <v>0</v>
      </c>
      <c r="W322">
        <v>0</v>
      </c>
      <c r="X322">
        <v>0</v>
      </c>
      <c r="Y322">
        <v>0</v>
      </c>
      <c r="Z322">
        <v>0</v>
      </c>
      <c r="AA322">
        <v>36112.5</v>
      </c>
      <c r="AB322">
        <v>12037.5</v>
      </c>
      <c r="AC322">
        <v>2508</v>
      </c>
      <c r="AD322">
        <v>0</v>
      </c>
      <c r="AE322">
        <v>0</v>
      </c>
      <c r="AF322">
        <v>19085</v>
      </c>
      <c r="AG322">
        <v>0</v>
      </c>
      <c r="AH322">
        <v>0</v>
      </c>
      <c r="AI322">
        <v>0</v>
      </c>
      <c r="AJ322">
        <v>0</v>
      </c>
      <c r="AK322">
        <v>0</v>
      </c>
      <c r="AL322">
        <v>0</v>
      </c>
      <c r="AM322">
        <v>0</v>
      </c>
      <c r="AN322">
        <v>84678</v>
      </c>
    </row>
    <row r="323" spans="1:40" x14ac:dyDescent="0.4">
      <c r="A323" t="s">
        <v>1017</v>
      </c>
      <c r="B323" t="s">
        <v>1018</v>
      </c>
      <c r="C323" t="s">
        <v>912</v>
      </c>
      <c r="D323" t="s">
        <v>1069</v>
      </c>
      <c r="F323" s="2">
        <v>7262</v>
      </c>
      <c r="G323" s="2">
        <v>0</v>
      </c>
      <c r="H323" s="2">
        <v>0</v>
      </c>
      <c r="I323" s="2">
        <f t="shared" ref="I323:I352" si="5">IF((G323-H323)&lt;0,0,G323-H323)</f>
        <v>0</v>
      </c>
      <c r="J323">
        <v>0</v>
      </c>
      <c r="K323">
        <v>0</v>
      </c>
      <c r="L323">
        <v>0</v>
      </c>
      <c r="M323">
        <v>0</v>
      </c>
      <c r="N323">
        <v>0</v>
      </c>
      <c r="O323">
        <v>0</v>
      </c>
      <c r="P323">
        <v>0</v>
      </c>
      <c r="Q323">
        <v>0</v>
      </c>
      <c r="R323">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row>
    <row r="324" spans="1:40" x14ac:dyDescent="0.4">
      <c r="A324" t="s">
        <v>1019</v>
      </c>
      <c r="B324" t="s">
        <v>1020</v>
      </c>
      <c r="C324" t="s">
        <v>582</v>
      </c>
      <c r="D324" t="s">
        <v>1078</v>
      </c>
      <c r="F324" s="2">
        <v>3785</v>
      </c>
      <c r="G324" s="2">
        <v>333715</v>
      </c>
      <c r="H324" s="2">
        <v>0</v>
      </c>
      <c r="I324" s="2">
        <f t="shared" si="5"/>
        <v>333715</v>
      </c>
      <c r="J324">
        <v>0</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row>
    <row r="325" spans="1:40" x14ac:dyDescent="0.4">
      <c r="A325" t="s">
        <v>1021</v>
      </c>
      <c r="B325" t="s">
        <v>1022</v>
      </c>
      <c r="C325" t="s">
        <v>211</v>
      </c>
      <c r="D325" t="s">
        <v>1076</v>
      </c>
      <c r="F325" s="2">
        <v>4691</v>
      </c>
      <c r="G325" s="2">
        <v>413595</v>
      </c>
      <c r="H325" s="2">
        <v>8582.5</v>
      </c>
      <c r="I325" s="2">
        <f t="shared" si="5"/>
        <v>405012.5</v>
      </c>
      <c r="J325">
        <v>2400</v>
      </c>
      <c r="K325">
        <v>0</v>
      </c>
      <c r="L325">
        <v>0</v>
      </c>
      <c r="M325">
        <v>0</v>
      </c>
      <c r="N325">
        <v>0</v>
      </c>
      <c r="O325">
        <v>2764</v>
      </c>
      <c r="P325">
        <v>6289</v>
      </c>
      <c r="Q325">
        <v>0</v>
      </c>
      <c r="R325">
        <v>0</v>
      </c>
      <c r="S325">
        <v>0</v>
      </c>
      <c r="T325">
        <v>0</v>
      </c>
      <c r="U325">
        <v>0</v>
      </c>
      <c r="V325">
        <v>0</v>
      </c>
      <c r="W325">
        <v>1012</v>
      </c>
      <c r="X325">
        <v>0</v>
      </c>
      <c r="Y325">
        <v>125</v>
      </c>
      <c r="Z325">
        <v>0</v>
      </c>
      <c r="AA325">
        <v>9442.5</v>
      </c>
      <c r="AB325">
        <v>3147.5</v>
      </c>
      <c r="AC325">
        <v>5435</v>
      </c>
      <c r="AD325">
        <v>0</v>
      </c>
      <c r="AE325">
        <v>0</v>
      </c>
      <c r="AF325">
        <v>0</v>
      </c>
      <c r="AG325">
        <v>0</v>
      </c>
      <c r="AH325">
        <v>0</v>
      </c>
      <c r="AI325">
        <v>0</v>
      </c>
      <c r="AJ325">
        <v>0</v>
      </c>
      <c r="AK325">
        <v>0</v>
      </c>
      <c r="AL325">
        <v>0</v>
      </c>
      <c r="AM325">
        <v>0</v>
      </c>
      <c r="AN325">
        <v>0</v>
      </c>
    </row>
    <row r="326" spans="1:40" x14ac:dyDescent="0.4">
      <c r="A326" t="s">
        <v>544</v>
      </c>
      <c r="B326" t="s">
        <v>543</v>
      </c>
      <c r="C326" t="s">
        <v>277</v>
      </c>
      <c r="D326" t="s">
        <v>1075</v>
      </c>
      <c r="F326" s="2">
        <v>28747</v>
      </c>
      <c r="G326" s="2">
        <v>2534557</v>
      </c>
      <c r="H326" s="2">
        <v>103953.5</v>
      </c>
      <c r="I326" s="2">
        <f t="shared" si="5"/>
        <v>2430603.5</v>
      </c>
      <c r="J326">
        <v>23974</v>
      </c>
      <c r="K326">
        <v>0</v>
      </c>
      <c r="L326">
        <v>0</v>
      </c>
      <c r="M326">
        <v>0</v>
      </c>
      <c r="N326">
        <v>0</v>
      </c>
      <c r="O326">
        <v>7705</v>
      </c>
      <c r="P326">
        <v>20332</v>
      </c>
      <c r="Q326">
        <v>0</v>
      </c>
      <c r="R326">
        <v>0</v>
      </c>
      <c r="S326">
        <v>0</v>
      </c>
      <c r="T326">
        <v>0</v>
      </c>
      <c r="U326">
        <v>0</v>
      </c>
      <c r="V326">
        <v>0</v>
      </c>
      <c r="W326">
        <v>0</v>
      </c>
      <c r="X326">
        <v>0</v>
      </c>
      <c r="Y326">
        <v>0</v>
      </c>
      <c r="Z326">
        <v>11523</v>
      </c>
      <c r="AA326">
        <v>47650.5</v>
      </c>
      <c r="AB326">
        <v>15883.5</v>
      </c>
      <c r="AC326">
        <v>2666</v>
      </c>
      <c r="AD326">
        <v>0</v>
      </c>
      <c r="AE326">
        <v>0</v>
      </c>
      <c r="AF326">
        <v>21209</v>
      </c>
      <c r="AG326">
        <v>2263</v>
      </c>
      <c r="AH326">
        <v>2090</v>
      </c>
      <c r="AI326">
        <v>0</v>
      </c>
      <c r="AJ326">
        <v>0</v>
      </c>
      <c r="AK326">
        <v>0</v>
      </c>
      <c r="AL326">
        <v>0</v>
      </c>
      <c r="AM326">
        <v>0</v>
      </c>
      <c r="AN326">
        <v>59842</v>
      </c>
    </row>
    <row r="327" spans="1:40" x14ac:dyDescent="0.4">
      <c r="A327" t="s">
        <v>1023</v>
      </c>
      <c r="B327" t="s">
        <v>1024</v>
      </c>
      <c r="C327" t="s">
        <v>1074</v>
      </c>
      <c r="D327" t="s">
        <v>1075</v>
      </c>
      <c r="F327" s="2">
        <v>1264</v>
      </c>
      <c r="G327" s="2">
        <v>111444</v>
      </c>
      <c r="H327" s="2">
        <v>25863.25</v>
      </c>
      <c r="I327" s="2">
        <f t="shared" si="5"/>
        <v>85580.75</v>
      </c>
      <c r="J327">
        <v>17967</v>
      </c>
      <c r="K327">
        <v>0</v>
      </c>
      <c r="L327">
        <v>0</v>
      </c>
      <c r="M327">
        <v>0</v>
      </c>
      <c r="N327">
        <v>0</v>
      </c>
      <c r="O327">
        <v>16</v>
      </c>
      <c r="P327">
        <v>465</v>
      </c>
      <c r="Q327">
        <v>0</v>
      </c>
      <c r="R327">
        <v>2537</v>
      </c>
      <c r="S327">
        <v>0</v>
      </c>
      <c r="T327">
        <v>0</v>
      </c>
      <c r="U327">
        <v>0</v>
      </c>
      <c r="V327">
        <v>0</v>
      </c>
      <c r="W327">
        <v>0</v>
      </c>
      <c r="X327">
        <v>0</v>
      </c>
      <c r="Y327">
        <v>0</v>
      </c>
      <c r="Z327">
        <v>0</v>
      </c>
      <c r="AA327">
        <v>15738.75</v>
      </c>
      <c r="AB327">
        <v>5246.25</v>
      </c>
      <c r="AC327">
        <v>19982</v>
      </c>
      <c r="AD327">
        <v>135</v>
      </c>
      <c r="AE327">
        <v>0</v>
      </c>
      <c r="AF327">
        <v>0</v>
      </c>
      <c r="AG327">
        <v>0</v>
      </c>
      <c r="AH327">
        <v>500</v>
      </c>
      <c r="AI327">
        <v>0</v>
      </c>
      <c r="AJ327">
        <v>0</v>
      </c>
      <c r="AK327">
        <v>0</v>
      </c>
      <c r="AL327">
        <v>0</v>
      </c>
      <c r="AM327">
        <v>0</v>
      </c>
      <c r="AN327">
        <v>0</v>
      </c>
    </row>
    <row r="328" spans="1:40" x14ac:dyDescent="0.4">
      <c r="A328" t="s">
        <v>546</v>
      </c>
      <c r="B328" t="s">
        <v>545</v>
      </c>
      <c r="C328" t="s">
        <v>1079</v>
      </c>
      <c r="D328" t="s">
        <v>1073</v>
      </c>
      <c r="F328" s="2">
        <v>2901</v>
      </c>
      <c r="G328" s="2">
        <v>255775</v>
      </c>
      <c r="H328" s="2">
        <v>110875</v>
      </c>
      <c r="I328" s="2">
        <f t="shared" si="5"/>
        <v>144900</v>
      </c>
      <c r="J328">
        <v>75000</v>
      </c>
      <c r="K328">
        <v>0</v>
      </c>
      <c r="L328">
        <v>0</v>
      </c>
      <c r="M328">
        <v>8000</v>
      </c>
      <c r="N328">
        <v>0</v>
      </c>
      <c r="O328">
        <v>5000</v>
      </c>
      <c r="P328">
        <v>7500</v>
      </c>
      <c r="Q328">
        <v>0</v>
      </c>
      <c r="R328">
        <v>0</v>
      </c>
      <c r="S328">
        <v>0</v>
      </c>
      <c r="T328">
        <v>0</v>
      </c>
      <c r="U328">
        <v>0</v>
      </c>
      <c r="V328">
        <v>0</v>
      </c>
      <c r="W328">
        <v>0</v>
      </c>
      <c r="X328">
        <v>0</v>
      </c>
      <c r="Y328">
        <v>0</v>
      </c>
      <c r="Z328">
        <v>0</v>
      </c>
      <c r="AA328">
        <v>71625</v>
      </c>
      <c r="AB328">
        <v>23875</v>
      </c>
      <c r="AC328">
        <v>7000</v>
      </c>
      <c r="AD328">
        <v>0</v>
      </c>
      <c r="AE328">
        <v>0</v>
      </c>
      <c r="AF328">
        <v>0</v>
      </c>
      <c r="AG328">
        <v>0</v>
      </c>
      <c r="AH328">
        <v>0</v>
      </c>
      <c r="AI328">
        <v>0</v>
      </c>
      <c r="AJ328">
        <v>0</v>
      </c>
      <c r="AK328">
        <v>5500</v>
      </c>
      <c r="AL328">
        <v>0</v>
      </c>
      <c r="AM328">
        <v>0</v>
      </c>
      <c r="AN328">
        <v>74500</v>
      </c>
    </row>
    <row r="329" spans="1:40" x14ac:dyDescent="0.4">
      <c r="A329" t="s">
        <v>1025</v>
      </c>
      <c r="B329" t="s">
        <v>1026</v>
      </c>
      <c r="C329" t="s">
        <v>582</v>
      </c>
      <c r="D329" t="s">
        <v>1078</v>
      </c>
      <c r="F329" s="2">
        <v>19189</v>
      </c>
      <c r="G329" s="2">
        <v>1691850</v>
      </c>
      <c r="H329" s="2">
        <v>54658.25</v>
      </c>
      <c r="I329" s="2">
        <f t="shared" si="5"/>
        <v>1637191.75</v>
      </c>
      <c r="J329">
        <v>87275</v>
      </c>
      <c r="K329">
        <v>0</v>
      </c>
      <c r="L329">
        <v>0</v>
      </c>
      <c r="M329">
        <v>0</v>
      </c>
      <c r="N329">
        <v>0</v>
      </c>
      <c r="O329">
        <v>62280</v>
      </c>
      <c r="P329">
        <v>33414</v>
      </c>
      <c r="Q329">
        <v>0</v>
      </c>
      <c r="R329">
        <v>0</v>
      </c>
      <c r="S329">
        <v>0</v>
      </c>
      <c r="T329">
        <v>0</v>
      </c>
      <c r="U329">
        <v>0</v>
      </c>
      <c r="V329">
        <v>0</v>
      </c>
      <c r="W329">
        <v>0</v>
      </c>
      <c r="X329">
        <v>0</v>
      </c>
      <c r="Y329">
        <v>0</v>
      </c>
      <c r="Z329">
        <v>0</v>
      </c>
      <c r="AA329">
        <v>137226.75</v>
      </c>
      <c r="AB329">
        <v>45742.25</v>
      </c>
      <c r="AC329">
        <v>8916</v>
      </c>
      <c r="AD329">
        <v>0</v>
      </c>
      <c r="AE329">
        <v>0</v>
      </c>
      <c r="AF329">
        <v>0</v>
      </c>
      <c r="AG329">
        <v>0</v>
      </c>
      <c r="AH329">
        <v>0</v>
      </c>
      <c r="AI329">
        <v>0</v>
      </c>
      <c r="AJ329">
        <v>0</v>
      </c>
      <c r="AK329">
        <v>0</v>
      </c>
      <c r="AL329">
        <v>0</v>
      </c>
      <c r="AM329">
        <v>0</v>
      </c>
      <c r="AN329">
        <v>0</v>
      </c>
    </row>
    <row r="330" spans="1:40" x14ac:dyDescent="0.4">
      <c r="A330" t="s">
        <v>1027</v>
      </c>
      <c r="B330" t="s">
        <v>1028</v>
      </c>
      <c r="C330" t="s">
        <v>277</v>
      </c>
      <c r="D330" t="s">
        <v>1075</v>
      </c>
      <c r="F330" s="2">
        <v>41680</v>
      </c>
      <c r="G330" s="2">
        <v>3674830</v>
      </c>
      <c r="H330" s="2">
        <v>158349</v>
      </c>
      <c r="I330" s="2">
        <f t="shared" si="5"/>
        <v>3516481</v>
      </c>
      <c r="J330">
        <v>0</v>
      </c>
      <c r="K330">
        <v>0</v>
      </c>
      <c r="L330">
        <v>0</v>
      </c>
      <c r="M330">
        <v>0</v>
      </c>
      <c r="N330">
        <v>0</v>
      </c>
      <c r="O330">
        <v>0</v>
      </c>
      <c r="P330">
        <v>0</v>
      </c>
      <c r="Q330">
        <v>0</v>
      </c>
      <c r="R330">
        <v>0</v>
      </c>
      <c r="S330">
        <v>0</v>
      </c>
      <c r="T330">
        <v>0</v>
      </c>
      <c r="U330">
        <v>0</v>
      </c>
      <c r="V330">
        <v>0</v>
      </c>
      <c r="W330">
        <v>0</v>
      </c>
      <c r="X330">
        <v>0</v>
      </c>
      <c r="Y330">
        <v>0</v>
      </c>
      <c r="Z330">
        <v>0</v>
      </c>
      <c r="AA330">
        <v>0</v>
      </c>
      <c r="AB330">
        <v>0</v>
      </c>
      <c r="AC330">
        <v>158349</v>
      </c>
      <c r="AD330">
        <v>0</v>
      </c>
      <c r="AE330">
        <v>0</v>
      </c>
      <c r="AF330">
        <v>0</v>
      </c>
      <c r="AG330">
        <v>0</v>
      </c>
      <c r="AH330">
        <v>0</v>
      </c>
      <c r="AI330">
        <v>0</v>
      </c>
      <c r="AJ330">
        <v>0</v>
      </c>
      <c r="AK330">
        <v>0</v>
      </c>
      <c r="AL330">
        <v>0</v>
      </c>
      <c r="AM330">
        <v>0</v>
      </c>
      <c r="AN330">
        <v>0</v>
      </c>
    </row>
    <row r="331" spans="1:40" x14ac:dyDescent="0.4">
      <c r="A331" t="s">
        <v>1029</v>
      </c>
      <c r="B331" t="s">
        <v>1030</v>
      </c>
      <c r="C331" t="s">
        <v>1070</v>
      </c>
      <c r="D331" t="s">
        <v>1071</v>
      </c>
      <c r="F331" s="2">
        <v>24296</v>
      </c>
      <c r="G331" s="2">
        <v>2142123</v>
      </c>
      <c r="H331" s="2">
        <v>0</v>
      </c>
      <c r="I331" s="2">
        <f t="shared" si="5"/>
        <v>2142123</v>
      </c>
      <c r="J331">
        <v>0</v>
      </c>
      <c r="K331">
        <v>0</v>
      </c>
      <c r="L331">
        <v>0</v>
      </c>
      <c r="M331">
        <v>0</v>
      </c>
      <c r="N331">
        <v>0</v>
      </c>
      <c r="O331">
        <v>0</v>
      </c>
      <c r="P331">
        <v>0</v>
      </c>
      <c r="Q331">
        <v>0</v>
      </c>
      <c r="R331">
        <v>0</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row>
    <row r="332" spans="1:40" x14ac:dyDescent="0.4">
      <c r="A332" t="s">
        <v>1031</v>
      </c>
      <c r="B332" t="s">
        <v>1032</v>
      </c>
      <c r="C332" t="s">
        <v>1077</v>
      </c>
      <c r="D332" t="s">
        <v>1075</v>
      </c>
      <c r="F332" s="2">
        <v>1641</v>
      </c>
      <c r="G332" s="2">
        <v>144683</v>
      </c>
      <c r="H332" s="2">
        <v>28150</v>
      </c>
      <c r="I332" s="2">
        <f t="shared" si="5"/>
        <v>116533</v>
      </c>
      <c r="J332">
        <v>1500</v>
      </c>
      <c r="K332">
        <v>2000</v>
      </c>
      <c r="L332">
        <v>1500</v>
      </c>
      <c r="M332">
        <v>2000</v>
      </c>
      <c r="N332">
        <v>1500</v>
      </c>
      <c r="O332">
        <v>5000</v>
      </c>
      <c r="P332">
        <v>3500</v>
      </c>
      <c r="Q332">
        <v>0</v>
      </c>
      <c r="R332">
        <v>12000</v>
      </c>
      <c r="S332">
        <v>0</v>
      </c>
      <c r="T332">
        <v>3000</v>
      </c>
      <c r="U332">
        <v>2000</v>
      </c>
      <c r="V332">
        <v>500</v>
      </c>
      <c r="W332">
        <v>1500</v>
      </c>
      <c r="X332">
        <v>800</v>
      </c>
      <c r="Y332">
        <v>500</v>
      </c>
      <c r="Z332">
        <v>500</v>
      </c>
      <c r="AA332">
        <v>28350</v>
      </c>
      <c r="AB332">
        <v>9450</v>
      </c>
      <c r="AC332">
        <v>1500</v>
      </c>
      <c r="AD332">
        <v>500</v>
      </c>
      <c r="AE332">
        <v>0</v>
      </c>
      <c r="AF332">
        <v>2000</v>
      </c>
      <c r="AG332">
        <v>0</v>
      </c>
      <c r="AH332">
        <v>4000</v>
      </c>
      <c r="AI332">
        <v>0</v>
      </c>
      <c r="AJ332">
        <v>5000</v>
      </c>
      <c r="AK332">
        <v>1200</v>
      </c>
      <c r="AL332">
        <v>3000</v>
      </c>
      <c r="AM332">
        <v>1500</v>
      </c>
      <c r="AN332">
        <v>0</v>
      </c>
    </row>
    <row r="333" spans="1:40" x14ac:dyDescent="0.4">
      <c r="A333" t="s">
        <v>1033</v>
      </c>
      <c r="B333" t="s">
        <v>1034</v>
      </c>
      <c r="C333" t="s">
        <v>582</v>
      </c>
      <c r="D333" t="s">
        <v>1071</v>
      </c>
      <c r="F333" s="2">
        <v>7884</v>
      </c>
      <c r="G333" s="2">
        <v>695114</v>
      </c>
      <c r="H333" s="2">
        <v>0</v>
      </c>
      <c r="I333" s="2">
        <f t="shared" si="5"/>
        <v>695114</v>
      </c>
      <c r="J333">
        <v>0</v>
      </c>
      <c r="K333">
        <v>0</v>
      </c>
      <c r="L333">
        <v>0</v>
      </c>
      <c r="M333">
        <v>0</v>
      </c>
      <c r="N333">
        <v>0</v>
      </c>
      <c r="O333">
        <v>0</v>
      </c>
      <c r="P333">
        <v>0</v>
      </c>
      <c r="Q333">
        <v>0</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row>
    <row r="334" spans="1:40" x14ac:dyDescent="0.4">
      <c r="A334" t="s">
        <v>549</v>
      </c>
      <c r="B334" t="s">
        <v>548</v>
      </c>
      <c r="C334" t="s">
        <v>1070</v>
      </c>
      <c r="D334" t="s">
        <v>1080</v>
      </c>
      <c r="F334" s="2">
        <v>12134</v>
      </c>
      <c r="G334" s="2">
        <v>1069827</v>
      </c>
      <c r="H334" s="2">
        <v>178582.75</v>
      </c>
      <c r="I334" s="2">
        <f t="shared" si="5"/>
        <v>891244.25</v>
      </c>
      <c r="J334">
        <v>18532</v>
      </c>
      <c r="K334">
        <v>0</v>
      </c>
      <c r="L334">
        <v>0</v>
      </c>
      <c r="M334">
        <v>0</v>
      </c>
      <c r="N334">
        <v>0</v>
      </c>
      <c r="O334">
        <v>29866</v>
      </c>
      <c r="P334">
        <v>75</v>
      </c>
      <c r="Q334">
        <v>0</v>
      </c>
      <c r="R334">
        <v>60000</v>
      </c>
      <c r="S334">
        <v>0</v>
      </c>
      <c r="T334">
        <v>0</v>
      </c>
      <c r="U334">
        <v>0</v>
      </c>
      <c r="V334">
        <v>0</v>
      </c>
      <c r="W334">
        <v>6375</v>
      </c>
      <c r="X334">
        <v>0</v>
      </c>
      <c r="Y334">
        <v>0</v>
      </c>
      <c r="Z334">
        <v>2327</v>
      </c>
      <c r="AA334">
        <v>87881.25</v>
      </c>
      <c r="AB334">
        <v>29293.75</v>
      </c>
      <c r="AC334">
        <v>265</v>
      </c>
      <c r="AD334">
        <v>0</v>
      </c>
      <c r="AE334">
        <v>0</v>
      </c>
      <c r="AF334">
        <v>142125</v>
      </c>
      <c r="AG334">
        <v>0</v>
      </c>
      <c r="AH334">
        <v>0</v>
      </c>
      <c r="AI334">
        <v>0</v>
      </c>
      <c r="AJ334">
        <v>0</v>
      </c>
      <c r="AK334">
        <v>124</v>
      </c>
      <c r="AL334">
        <v>0</v>
      </c>
      <c r="AM334">
        <v>0</v>
      </c>
      <c r="AN334">
        <v>6775</v>
      </c>
    </row>
    <row r="335" spans="1:40" x14ac:dyDescent="0.4">
      <c r="A335" t="s">
        <v>551</v>
      </c>
      <c r="B335" t="s">
        <v>550</v>
      </c>
      <c r="C335" t="s">
        <v>1072</v>
      </c>
      <c r="D335" t="s">
        <v>1073</v>
      </c>
      <c r="F335" s="2">
        <v>15988</v>
      </c>
      <c r="G335" s="2">
        <v>1409625</v>
      </c>
      <c r="H335" s="2">
        <v>1485397.5</v>
      </c>
      <c r="I335" s="2">
        <f t="shared" si="5"/>
        <v>0</v>
      </c>
      <c r="J335">
        <v>51281</v>
      </c>
      <c r="K335">
        <v>8921</v>
      </c>
      <c r="L335">
        <v>22391</v>
      </c>
      <c r="M335">
        <v>211299</v>
      </c>
      <c r="N335">
        <v>0</v>
      </c>
      <c r="O335">
        <v>59322</v>
      </c>
      <c r="P335">
        <v>498264</v>
      </c>
      <c r="Q335">
        <v>0</v>
      </c>
      <c r="R335">
        <v>64671</v>
      </c>
      <c r="S335">
        <v>0</v>
      </c>
      <c r="T335">
        <v>0</v>
      </c>
      <c r="U335">
        <v>11044</v>
      </c>
      <c r="V335">
        <v>10000</v>
      </c>
      <c r="W335">
        <v>5473</v>
      </c>
      <c r="X335">
        <v>0</v>
      </c>
      <c r="Y335">
        <v>1500</v>
      </c>
      <c r="Z335">
        <v>0</v>
      </c>
      <c r="AA335">
        <v>708124.5</v>
      </c>
      <c r="AB335">
        <v>236041.5</v>
      </c>
      <c r="AC335">
        <v>192360</v>
      </c>
      <c r="AD335">
        <v>0</v>
      </c>
      <c r="AE335">
        <v>0</v>
      </c>
      <c r="AF335">
        <v>268482</v>
      </c>
      <c r="AG335">
        <v>0</v>
      </c>
      <c r="AH335">
        <v>0</v>
      </c>
      <c r="AI335">
        <v>0</v>
      </c>
      <c r="AJ335">
        <v>23000</v>
      </c>
      <c r="AK335">
        <v>3800</v>
      </c>
      <c r="AL335">
        <v>0</v>
      </c>
      <c r="AM335">
        <v>0</v>
      </c>
      <c r="AN335">
        <v>761714</v>
      </c>
    </row>
    <row r="336" spans="1:40" x14ac:dyDescent="0.4">
      <c r="A336" t="s">
        <v>1035</v>
      </c>
      <c r="B336" t="s">
        <v>1036</v>
      </c>
      <c r="C336" t="s">
        <v>876</v>
      </c>
      <c r="D336" t="s">
        <v>1069</v>
      </c>
      <c r="F336" s="2">
        <v>16127</v>
      </c>
      <c r="G336" s="2">
        <v>1421881</v>
      </c>
      <c r="H336" s="2">
        <v>219404</v>
      </c>
      <c r="I336" s="2">
        <f t="shared" si="5"/>
        <v>1202477</v>
      </c>
      <c r="J336">
        <v>140711</v>
      </c>
      <c r="K336">
        <v>0</v>
      </c>
      <c r="L336">
        <v>0</v>
      </c>
      <c r="M336">
        <v>0</v>
      </c>
      <c r="N336">
        <v>0</v>
      </c>
      <c r="O336">
        <v>62030</v>
      </c>
      <c r="P336">
        <v>63569</v>
      </c>
      <c r="Q336">
        <v>0</v>
      </c>
      <c r="R336">
        <v>0</v>
      </c>
      <c r="S336">
        <v>0</v>
      </c>
      <c r="T336">
        <v>0</v>
      </c>
      <c r="U336">
        <v>0</v>
      </c>
      <c r="V336">
        <v>0</v>
      </c>
      <c r="W336">
        <v>21258</v>
      </c>
      <c r="X336">
        <v>0</v>
      </c>
      <c r="Y336">
        <v>0</v>
      </c>
      <c r="Z336">
        <v>0</v>
      </c>
      <c r="AA336">
        <v>215676</v>
      </c>
      <c r="AB336">
        <v>71892</v>
      </c>
      <c r="AC336">
        <v>37590</v>
      </c>
      <c r="AD336">
        <v>18000</v>
      </c>
      <c r="AE336">
        <v>0</v>
      </c>
      <c r="AF336">
        <v>91694</v>
      </c>
      <c r="AG336">
        <v>0</v>
      </c>
      <c r="AH336">
        <v>228</v>
      </c>
      <c r="AI336">
        <v>0</v>
      </c>
      <c r="AJ336">
        <v>0</v>
      </c>
      <c r="AK336">
        <v>0</v>
      </c>
      <c r="AL336">
        <v>0</v>
      </c>
      <c r="AM336">
        <v>0</v>
      </c>
      <c r="AN336">
        <v>0</v>
      </c>
    </row>
    <row r="337" spans="1:40" x14ac:dyDescent="0.4">
      <c r="A337" t="s">
        <v>1037</v>
      </c>
      <c r="B337" t="s">
        <v>1038</v>
      </c>
      <c r="C337" t="s">
        <v>876</v>
      </c>
      <c r="D337" t="s">
        <v>1069</v>
      </c>
      <c r="F337" s="2">
        <v>57719</v>
      </c>
      <c r="G337" s="2">
        <v>5088952</v>
      </c>
      <c r="H337" s="2">
        <v>332863.75</v>
      </c>
      <c r="I337" s="2">
        <f t="shared" si="5"/>
        <v>4756088.25</v>
      </c>
      <c r="J337">
        <v>22220</v>
      </c>
      <c r="K337">
        <v>0</v>
      </c>
      <c r="L337">
        <v>0</v>
      </c>
      <c r="M337">
        <v>519</v>
      </c>
      <c r="N337">
        <v>143219</v>
      </c>
      <c r="O337">
        <v>172715</v>
      </c>
      <c r="P337">
        <v>4375</v>
      </c>
      <c r="Q337">
        <v>0</v>
      </c>
      <c r="R337">
        <v>0</v>
      </c>
      <c r="S337">
        <v>0</v>
      </c>
      <c r="T337">
        <v>0</v>
      </c>
      <c r="U337">
        <v>0</v>
      </c>
      <c r="V337">
        <v>0</v>
      </c>
      <c r="W337">
        <v>2123</v>
      </c>
      <c r="X337">
        <v>0</v>
      </c>
      <c r="Y337">
        <v>0</v>
      </c>
      <c r="Z337">
        <v>0</v>
      </c>
      <c r="AA337">
        <v>258878.25</v>
      </c>
      <c r="AB337">
        <v>86292.75</v>
      </c>
      <c r="AC337">
        <v>4392</v>
      </c>
      <c r="AD337">
        <v>200000</v>
      </c>
      <c r="AE337">
        <v>0</v>
      </c>
      <c r="AF337">
        <v>4281</v>
      </c>
      <c r="AG337">
        <v>0</v>
      </c>
      <c r="AH337">
        <v>37898</v>
      </c>
      <c r="AI337">
        <v>0</v>
      </c>
      <c r="AJ337">
        <v>0</v>
      </c>
      <c r="AK337">
        <v>0</v>
      </c>
      <c r="AL337">
        <v>0</v>
      </c>
      <c r="AM337">
        <v>0</v>
      </c>
      <c r="AN337">
        <v>0</v>
      </c>
    </row>
    <row r="338" spans="1:40" x14ac:dyDescent="0.4">
      <c r="A338" t="s">
        <v>1039</v>
      </c>
      <c r="B338" t="s">
        <v>1040</v>
      </c>
      <c r="C338" t="s">
        <v>734</v>
      </c>
      <c r="D338" t="s">
        <v>1078</v>
      </c>
      <c r="F338" s="2">
        <v>1580</v>
      </c>
      <c r="G338" s="2">
        <v>139305</v>
      </c>
      <c r="H338" s="2">
        <v>29619.25</v>
      </c>
      <c r="I338" s="2">
        <f t="shared" si="5"/>
        <v>109685.75</v>
      </c>
      <c r="J338">
        <v>0</v>
      </c>
      <c r="K338">
        <v>0</v>
      </c>
      <c r="L338">
        <v>0</v>
      </c>
      <c r="M338">
        <v>0</v>
      </c>
      <c r="N338">
        <v>0</v>
      </c>
      <c r="O338">
        <v>6618</v>
      </c>
      <c r="P338">
        <v>0</v>
      </c>
      <c r="Q338">
        <v>0</v>
      </c>
      <c r="R338">
        <v>10700</v>
      </c>
      <c r="S338">
        <v>0</v>
      </c>
      <c r="T338">
        <v>0</v>
      </c>
      <c r="U338">
        <v>0</v>
      </c>
      <c r="V338">
        <v>0</v>
      </c>
      <c r="W338">
        <v>811</v>
      </c>
      <c r="X338">
        <v>0</v>
      </c>
      <c r="Y338">
        <v>2000</v>
      </c>
      <c r="Z338">
        <v>0</v>
      </c>
      <c r="AA338">
        <v>15096.75</v>
      </c>
      <c r="AB338">
        <v>5032.25</v>
      </c>
      <c r="AC338">
        <v>4587</v>
      </c>
      <c r="AD338">
        <v>0</v>
      </c>
      <c r="AE338">
        <v>0</v>
      </c>
      <c r="AF338">
        <v>20000</v>
      </c>
      <c r="AG338">
        <v>0</v>
      </c>
      <c r="AH338">
        <v>0</v>
      </c>
      <c r="AI338">
        <v>0</v>
      </c>
      <c r="AJ338">
        <v>0</v>
      </c>
      <c r="AK338">
        <v>0</v>
      </c>
      <c r="AL338">
        <v>0</v>
      </c>
      <c r="AM338">
        <v>0</v>
      </c>
      <c r="AN338">
        <v>0</v>
      </c>
    </row>
    <row r="339" spans="1:40" x14ac:dyDescent="0.4">
      <c r="A339" t="s">
        <v>1041</v>
      </c>
      <c r="B339" t="s">
        <v>1042</v>
      </c>
      <c r="C339" t="s">
        <v>912</v>
      </c>
      <c r="D339" t="s">
        <v>1069</v>
      </c>
      <c r="F339" s="2">
        <v>15168</v>
      </c>
      <c r="G339" s="2">
        <v>0</v>
      </c>
      <c r="H339" s="2">
        <v>0</v>
      </c>
      <c r="I339" s="2">
        <f t="shared" si="5"/>
        <v>0</v>
      </c>
      <c r="J339">
        <v>0</v>
      </c>
      <c r="K339">
        <v>0</v>
      </c>
      <c r="L339">
        <v>0</v>
      </c>
      <c r="M339">
        <v>0</v>
      </c>
      <c r="N339">
        <v>0</v>
      </c>
      <c r="O339">
        <v>0</v>
      </c>
      <c r="P339">
        <v>0</v>
      </c>
      <c r="Q339">
        <v>0</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row>
    <row r="340" spans="1:40" x14ac:dyDescent="0.4">
      <c r="A340" t="s">
        <v>1043</v>
      </c>
      <c r="B340" t="s">
        <v>1044</v>
      </c>
      <c r="C340" t="s">
        <v>277</v>
      </c>
      <c r="D340" t="s">
        <v>1075</v>
      </c>
      <c r="F340" s="2">
        <v>14749</v>
      </c>
      <c r="G340" s="2">
        <v>1300386</v>
      </c>
      <c r="H340" s="2">
        <v>20902.5</v>
      </c>
      <c r="I340" s="2">
        <f t="shared" si="5"/>
        <v>1279483.5</v>
      </c>
      <c r="J340">
        <v>2076</v>
      </c>
      <c r="K340">
        <v>0</v>
      </c>
      <c r="L340">
        <v>30214</v>
      </c>
      <c r="M340">
        <v>6374</v>
      </c>
      <c r="N340">
        <v>0</v>
      </c>
      <c r="O340">
        <v>19946</v>
      </c>
      <c r="P340">
        <v>16290</v>
      </c>
      <c r="Q340">
        <v>0</v>
      </c>
      <c r="R340">
        <v>0</v>
      </c>
      <c r="S340">
        <v>0</v>
      </c>
      <c r="T340">
        <v>0</v>
      </c>
      <c r="U340">
        <v>0</v>
      </c>
      <c r="V340">
        <v>0</v>
      </c>
      <c r="W340">
        <v>38</v>
      </c>
      <c r="X340">
        <v>0</v>
      </c>
      <c r="Y340">
        <v>0</v>
      </c>
      <c r="Z340">
        <v>0</v>
      </c>
      <c r="AA340">
        <v>56203.5</v>
      </c>
      <c r="AB340">
        <v>18734.5</v>
      </c>
      <c r="AC340">
        <v>2168</v>
      </c>
      <c r="AD340">
        <v>0</v>
      </c>
      <c r="AE340">
        <v>0</v>
      </c>
      <c r="AF340">
        <v>0</v>
      </c>
      <c r="AG340">
        <v>0</v>
      </c>
      <c r="AH340">
        <v>0</v>
      </c>
      <c r="AI340">
        <v>0</v>
      </c>
      <c r="AJ340">
        <v>0</v>
      </c>
      <c r="AK340">
        <v>0</v>
      </c>
      <c r="AL340">
        <v>0</v>
      </c>
      <c r="AM340">
        <v>0</v>
      </c>
      <c r="AN340">
        <v>0</v>
      </c>
    </row>
    <row r="341" spans="1:40" x14ac:dyDescent="0.4">
      <c r="A341" t="s">
        <v>1045</v>
      </c>
      <c r="B341" t="s">
        <v>1046</v>
      </c>
      <c r="C341" t="s">
        <v>1077</v>
      </c>
      <c r="D341" t="s">
        <v>1075</v>
      </c>
      <c r="F341" s="2">
        <v>2489</v>
      </c>
      <c r="G341" s="2">
        <v>219449</v>
      </c>
      <c r="H341" s="2">
        <v>33033.75</v>
      </c>
      <c r="I341" s="2">
        <f t="shared" si="5"/>
        <v>186415.25</v>
      </c>
      <c r="J341">
        <v>0</v>
      </c>
      <c r="K341">
        <v>0</v>
      </c>
      <c r="L341">
        <v>0</v>
      </c>
      <c r="M341">
        <v>0</v>
      </c>
      <c r="N341">
        <v>27750</v>
      </c>
      <c r="O341">
        <v>1284</v>
      </c>
      <c r="P341">
        <v>1167</v>
      </c>
      <c r="Q341">
        <v>0</v>
      </c>
      <c r="R341">
        <v>18879</v>
      </c>
      <c r="S341">
        <v>0</v>
      </c>
      <c r="T341">
        <v>0</v>
      </c>
      <c r="U341">
        <v>159</v>
      </c>
      <c r="V341">
        <v>0</v>
      </c>
      <c r="W341">
        <v>0</v>
      </c>
      <c r="X341">
        <v>0</v>
      </c>
      <c r="Y341">
        <v>0</v>
      </c>
      <c r="Z341">
        <v>0</v>
      </c>
      <c r="AA341">
        <v>36929.25</v>
      </c>
      <c r="AB341">
        <v>12309.75</v>
      </c>
      <c r="AC341">
        <v>8539</v>
      </c>
      <c r="AD341">
        <v>0</v>
      </c>
      <c r="AE341">
        <v>0</v>
      </c>
      <c r="AF341">
        <v>12185</v>
      </c>
      <c r="AG341">
        <v>0</v>
      </c>
      <c r="AH341">
        <v>0</v>
      </c>
      <c r="AI341">
        <v>0</v>
      </c>
      <c r="AJ341">
        <v>0</v>
      </c>
      <c r="AK341">
        <v>0</v>
      </c>
      <c r="AL341">
        <v>0</v>
      </c>
      <c r="AM341">
        <v>0</v>
      </c>
      <c r="AN341">
        <v>0</v>
      </c>
    </row>
    <row r="342" spans="1:40" x14ac:dyDescent="0.4">
      <c r="A342" t="s">
        <v>1047</v>
      </c>
      <c r="B342" t="s">
        <v>1048</v>
      </c>
      <c r="C342" t="s">
        <v>1074</v>
      </c>
      <c r="D342" t="s">
        <v>1075</v>
      </c>
      <c r="F342" s="2">
        <v>7993</v>
      </c>
      <c r="G342" s="2">
        <v>704725</v>
      </c>
      <c r="H342" s="2">
        <v>49859.5</v>
      </c>
      <c r="I342" s="2">
        <f t="shared" si="5"/>
        <v>654865.5</v>
      </c>
      <c r="J342">
        <v>0</v>
      </c>
      <c r="K342">
        <v>0</v>
      </c>
      <c r="L342">
        <v>0</v>
      </c>
      <c r="M342">
        <v>4475</v>
      </c>
      <c r="N342">
        <v>0</v>
      </c>
      <c r="O342">
        <v>5085</v>
      </c>
      <c r="P342">
        <v>1050</v>
      </c>
      <c r="Q342">
        <v>0</v>
      </c>
      <c r="R342">
        <v>0</v>
      </c>
      <c r="S342">
        <v>0</v>
      </c>
      <c r="T342">
        <v>0</v>
      </c>
      <c r="U342">
        <v>0</v>
      </c>
      <c r="V342">
        <v>0</v>
      </c>
      <c r="W342">
        <v>700</v>
      </c>
      <c r="X342">
        <v>0</v>
      </c>
      <c r="Y342">
        <v>0</v>
      </c>
      <c r="Z342">
        <v>0</v>
      </c>
      <c r="AA342">
        <v>8482.5</v>
      </c>
      <c r="AB342">
        <v>2827.5</v>
      </c>
      <c r="AC342">
        <v>33511</v>
      </c>
      <c r="AD342">
        <v>13521</v>
      </c>
      <c r="AE342">
        <v>0</v>
      </c>
      <c r="AF342">
        <v>0</v>
      </c>
      <c r="AG342">
        <v>0</v>
      </c>
      <c r="AH342">
        <v>0</v>
      </c>
      <c r="AI342">
        <v>0</v>
      </c>
      <c r="AJ342">
        <v>0</v>
      </c>
      <c r="AK342">
        <v>0</v>
      </c>
      <c r="AL342">
        <v>0</v>
      </c>
      <c r="AM342">
        <v>0</v>
      </c>
      <c r="AN342">
        <v>0</v>
      </c>
    </row>
    <row r="343" spans="1:40" x14ac:dyDescent="0.4">
      <c r="A343" t="s">
        <v>1049</v>
      </c>
      <c r="B343" t="s">
        <v>1050</v>
      </c>
      <c r="C343" t="s">
        <v>1070</v>
      </c>
      <c r="D343" t="s">
        <v>1076</v>
      </c>
      <c r="F343" s="2">
        <v>23907</v>
      </c>
      <c r="G343" s="2">
        <v>2107825</v>
      </c>
      <c r="H343" s="2">
        <v>315982</v>
      </c>
      <c r="I343" s="2">
        <f t="shared" si="5"/>
        <v>1791843</v>
      </c>
      <c r="J343">
        <v>143129</v>
      </c>
      <c r="K343">
        <v>0</v>
      </c>
      <c r="L343">
        <v>0</v>
      </c>
      <c r="M343">
        <v>0</v>
      </c>
      <c r="N343">
        <v>2500</v>
      </c>
      <c r="O343">
        <v>21028</v>
      </c>
      <c r="P343">
        <v>20683</v>
      </c>
      <c r="Q343">
        <v>100000</v>
      </c>
      <c r="R343">
        <v>12500</v>
      </c>
      <c r="S343">
        <v>0</v>
      </c>
      <c r="T343">
        <v>0</v>
      </c>
      <c r="U343">
        <v>0</v>
      </c>
      <c r="V343">
        <v>0</v>
      </c>
      <c r="W343">
        <v>0</v>
      </c>
      <c r="X343">
        <v>0</v>
      </c>
      <c r="Y343">
        <v>0</v>
      </c>
      <c r="Z343">
        <v>0</v>
      </c>
      <c r="AA343">
        <v>224880</v>
      </c>
      <c r="AB343">
        <v>74960</v>
      </c>
      <c r="AC343">
        <v>2450</v>
      </c>
      <c r="AD343">
        <v>0</v>
      </c>
      <c r="AE343">
        <v>0</v>
      </c>
      <c r="AF343">
        <v>0</v>
      </c>
      <c r="AG343">
        <v>0</v>
      </c>
      <c r="AH343">
        <v>238572</v>
      </c>
      <c r="AI343">
        <v>0</v>
      </c>
      <c r="AJ343">
        <v>0</v>
      </c>
      <c r="AK343">
        <v>0</v>
      </c>
      <c r="AL343">
        <v>0</v>
      </c>
      <c r="AM343">
        <v>0</v>
      </c>
      <c r="AN343">
        <v>0</v>
      </c>
    </row>
    <row r="344" spans="1:40" x14ac:dyDescent="0.4">
      <c r="A344" t="s">
        <v>1051</v>
      </c>
      <c r="B344" t="s">
        <v>1052</v>
      </c>
      <c r="C344" t="s">
        <v>582</v>
      </c>
      <c r="D344" t="s">
        <v>1078</v>
      </c>
      <c r="E344" t="s">
        <v>1071</v>
      </c>
      <c r="F344" s="2">
        <v>10911</v>
      </c>
      <c r="G344" s="2">
        <v>961998</v>
      </c>
      <c r="H344" s="2">
        <v>961998</v>
      </c>
      <c r="I344" s="2">
        <f t="shared" si="5"/>
        <v>0</v>
      </c>
      <c r="J344">
        <v>200000</v>
      </c>
      <c r="K344">
        <v>10000</v>
      </c>
      <c r="L344">
        <v>25000</v>
      </c>
      <c r="M344">
        <v>10000</v>
      </c>
      <c r="N344">
        <v>25000</v>
      </c>
      <c r="O344">
        <v>200000</v>
      </c>
      <c r="P344">
        <v>150000</v>
      </c>
      <c r="Q344">
        <v>50000</v>
      </c>
      <c r="R344">
        <v>10000</v>
      </c>
      <c r="S344">
        <v>0</v>
      </c>
      <c r="T344">
        <v>25000</v>
      </c>
      <c r="U344">
        <v>38248</v>
      </c>
      <c r="V344">
        <v>10000</v>
      </c>
      <c r="W344">
        <v>10000</v>
      </c>
      <c r="X344">
        <v>50000</v>
      </c>
      <c r="Y344">
        <v>50000</v>
      </c>
      <c r="Z344">
        <v>100000</v>
      </c>
      <c r="AA344">
        <v>722436</v>
      </c>
      <c r="AB344">
        <v>240812</v>
      </c>
      <c r="AC344">
        <v>200000</v>
      </c>
      <c r="AD344">
        <v>10000</v>
      </c>
      <c r="AE344">
        <v>10000</v>
      </c>
      <c r="AF344">
        <v>125000</v>
      </c>
      <c r="AG344">
        <v>121186</v>
      </c>
      <c r="AH344">
        <v>150000</v>
      </c>
      <c r="AI344">
        <v>0</v>
      </c>
      <c r="AJ344">
        <v>75000</v>
      </c>
      <c r="AK344">
        <v>25000</v>
      </c>
      <c r="AL344">
        <v>0</v>
      </c>
      <c r="AM344">
        <v>5000</v>
      </c>
      <c r="AN344">
        <v>0</v>
      </c>
    </row>
    <row r="345" spans="1:40" x14ac:dyDescent="0.4">
      <c r="A345" t="s">
        <v>1053</v>
      </c>
      <c r="B345" t="s">
        <v>1054</v>
      </c>
      <c r="C345" t="s">
        <v>1070</v>
      </c>
      <c r="D345" t="s">
        <v>1080</v>
      </c>
      <c r="F345" s="2">
        <v>22851</v>
      </c>
      <c r="G345" s="2">
        <v>2014720</v>
      </c>
      <c r="H345" s="2">
        <v>0</v>
      </c>
      <c r="I345" s="2">
        <f t="shared" si="5"/>
        <v>2014720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row>
    <row r="346" spans="1:40" x14ac:dyDescent="0.4">
      <c r="A346" t="s">
        <v>1055</v>
      </c>
      <c r="B346" t="s">
        <v>1056</v>
      </c>
      <c r="C346" t="s">
        <v>1074</v>
      </c>
      <c r="D346" t="s">
        <v>1075</v>
      </c>
      <c r="F346" s="2">
        <v>875</v>
      </c>
      <c r="G346" s="2">
        <v>77147</v>
      </c>
      <c r="H346" s="2">
        <v>0</v>
      </c>
      <c r="I346" s="2">
        <f t="shared" si="5"/>
        <v>77147</v>
      </c>
      <c r="J346">
        <v>0</v>
      </c>
      <c r="K346">
        <v>0</v>
      </c>
      <c r="L346">
        <v>0</v>
      </c>
      <c r="M346">
        <v>0</v>
      </c>
      <c r="N346">
        <v>0</v>
      </c>
      <c r="O346">
        <v>0</v>
      </c>
      <c r="P346">
        <v>0</v>
      </c>
      <c r="Q346">
        <v>0</v>
      </c>
      <c r="R346">
        <v>0</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row>
    <row r="347" spans="1:40" x14ac:dyDescent="0.4">
      <c r="A347" t="s">
        <v>563</v>
      </c>
      <c r="B347" t="s">
        <v>562</v>
      </c>
      <c r="C347" t="s">
        <v>1082</v>
      </c>
      <c r="D347" t="s">
        <v>1080</v>
      </c>
      <c r="F347" s="2">
        <v>18688</v>
      </c>
      <c r="G347" s="2">
        <v>1647678</v>
      </c>
      <c r="H347" s="2">
        <v>694700</v>
      </c>
      <c r="I347" s="2">
        <f t="shared" si="5"/>
        <v>952978</v>
      </c>
      <c r="J347">
        <v>100000</v>
      </c>
      <c r="K347">
        <v>0</v>
      </c>
      <c r="L347">
        <v>0</v>
      </c>
      <c r="M347">
        <v>0</v>
      </c>
      <c r="N347">
        <v>0</v>
      </c>
      <c r="O347">
        <v>275000</v>
      </c>
      <c r="P347">
        <v>75000</v>
      </c>
      <c r="Q347">
        <v>0</v>
      </c>
      <c r="R347">
        <v>4000</v>
      </c>
      <c r="S347">
        <v>0</v>
      </c>
      <c r="T347">
        <v>15000</v>
      </c>
      <c r="U347">
        <v>0</v>
      </c>
      <c r="V347">
        <v>0</v>
      </c>
      <c r="W347">
        <v>0</v>
      </c>
      <c r="X347">
        <v>0</v>
      </c>
      <c r="Y347">
        <v>0</v>
      </c>
      <c r="Z347">
        <v>0</v>
      </c>
      <c r="AA347">
        <v>351750</v>
      </c>
      <c r="AB347">
        <v>117250</v>
      </c>
      <c r="AC347">
        <v>5000</v>
      </c>
      <c r="AD347">
        <v>0</v>
      </c>
      <c r="AE347">
        <v>2000</v>
      </c>
      <c r="AF347">
        <v>250450</v>
      </c>
      <c r="AG347">
        <v>0</v>
      </c>
      <c r="AH347">
        <v>0</v>
      </c>
      <c r="AI347">
        <v>0</v>
      </c>
      <c r="AJ347">
        <v>0</v>
      </c>
      <c r="AK347">
        <v>0</v>
      </c>
      <c r="AL347">
        <v>0</v>
      </c>
      <c r="AM347">
        <v>0</v>
      </c>
      <c r="AN347">
        <v>320000</v>
      </c>
    </row>
    <row r="348" spans="1:40" x14ac:dyDescent="0.4">
      <c r="A348" t="s">
        <v>576</v>
      </c>
      <c r="B348" t="s">
        <v>575</v>
      </c>
      <c r="C348" t="s">
        <v>1070</v>
      </c>
      <c r="D348" t="s">
        <v>1080</v>
      </c>
      <c r="F348" s="2">
        <v>40397</v>
      </c>
      <c r="G348" s="2">
        <v>3561711</v>
      </c>
      <c r="H348" s="2">
        <v>1166625</v>
      </c>
      <c r="I348" s="2">
        <f t="shared" si="5"/>
        <v>2395086</v>
      </c>
      <c r="J348">
        <v>71500</v>
      </c>
      <c r="K348">
        <v>0</v>
      </c>
      <c r="L348">
        <v>0</v>
      </c>
      <c r="M348">
        <v>0</v>
      </c>
      <c r="N348">
        <v>0</v>
      </c>
      <c r="O348">
        <v>0</v>
      </c>
      <c r="P348">
        <v>15000</v>
      </c>
      <c r="Q348">
        <v>0</v>
      </c>
      <c r="R348">
        <v>0</v>
      </c>
      <c r="S348">
        <v>0</v>
      </c>
      <c r="T348">
        <v>0</v>
      </c>
      <c r="U348">
        <v>0</v>
      </c>
      <c r="V348">
        <v>0</v>
      </c>
      <c r="W348">
        <v>0</v>
      </c>
      <c r="X348">
        <v>0</v>
      </c>
      <c r="Y348">
        <v>0</v>
      </c>
      <c r="Z348">
        <v>0</v>
      </c>
      <c r="AA348">
        <v>64875</v>
      </c>
      <c r="AB348">
        <v>21625</v>
      </c>
      <c r="AC348">
        <v>0</v>
      </c>
      <c r="AD348">
        <v>0</v>
      </c>
      <c r="AE348">
        <v>0</v>
      </c>
      <c r="AF348">
        <v>0</v>
      </c>
      <c r="AG348">
        <v>0</v>
      </c>
      <c r="AH348">
        <v>0</v>
      </c>
      <c r="AI348">
        <v>0</v>
      </c>
      <c r="AJ348">
        <v>0</v>
      </c>
      <c r="AK348">
        <v>0</v>
      </c>
      <c r="AL348">
        <v>0</v>
      </c>
      <c r="AM348">
        <v>0</v>
      </c>
      <c r="AN348">
        <v>1145000</v>
      </c>
    </row>
    <row r="349" spans="1:40" x14ac:dyDescent="0.4">
      <c r="A349" t="s">
        <v>583</v>
      </c>
      <c r="B349" t="s">
        <v>582</v>
      </c>
      <c r="C349" t="s">
        <v>582</v>
      </c>
      <c r="D349" t="s">
        <v>1078</v>
      </c>
      <c r="F349" s="2">
        <v>185877</v>
      </c>
      <c r="G349" s="2">
        <v>16388350</v>
      </c>
      <c r="H349" s="2">
        <v>4224486.25</v>
      </c>
      <c r="I349" s="2">
        <f t="shared" si="5"/>
        <v>12163863.75</v>
      </c>
      <c r="J349">
        <v>243345</v>
      </c>
      <c r="K349">
        <v>0</v>
      </c>
      <c r="L349">
        <v>0</v>
      </c>
      <c r="M349">
        <v>0</v>
      </c>
      <c r="N349">
        <v>10000</v>
      </c>
      <c r="O349">
        <v>337515</v>
      </c>
      <c r="P349">
        <v>249195</v>
      </c>
      <c r="Q349">
        <v>500000</v>
      </c>
      <c r="R349">
        <v>297500</v>
      </c>
      <c r="S349">
        <v>250000</v>
      </c>
      <c r="T349">
        <v>212808</v>
      </c>
      <c r="U349">
        <v>1803</v>
      </c>
      <c r="V349">
        <v>0</v>
      </c>
      <c r="W349">
        <v>28715</v>
      </c>
      <c r="X349">
        <v>0</v>
      </c>
      <c r="Y349">
        <v>200000</v>
      </c>
      <c r="Z349">
        <v>0</v>
      </c>
      <c r="AA349">
        <v>1748160.75</v>
      </c>
      <c r="AB349">
        <v>582720.25</v>
      </c>
      <c r="AC349">
        <v>2016766</v>
      </c>
      <c r="AD349">
        <v>0</v>
      </c>
      <c r="AE349">
        <v>0</v>
      </c>
      <c r="AF349">
        <v>0</v>
      </c>
      <c r="AG349">
        <v>0</v>
      </c>
      <c r="AH349">
        <v>0</v>
      </c>
      <c r="AI349">
        <v>1210000</v>
      </c>
      <c r="AJ349">
        <v>0</v>
      </c>
      <c r="AK349">
        <v>0</v>
      </c>
      <c r="AL349">
        <v>0</v>
      </c>
      <c r="AM349">
        <v>0</v>
      </c>
      <c r="AN349">
        <v>415000</v>
      </c>
    </row>
    <row r="350" spans="1:40" x14ac:dyDescent="0.4">
      <c r="A350" t="s">
        <v>1057</v>
      </c>
      <c r="B350" t="s">
        <v>1058</v>
      </c>
      <c r="C350" t="s">
        <v>1077</v>
      </c>
      <c r="D350" t="s">
        <v>1075</v>
      </c>
      <c r="F350" s="2">
        <v>1187</v>
      </c>
      <c r="G350" s="2">
        <v>104655</v>
      </c>
      <c r="H350" s="2">
        <v>0</v>
      </c>
      <c r="I350" s="2">
        <f t="shared" si="5"/>
        <v>104655</v>
      </c>
      <c r="J350">
        <v>0</v>
      </c>
      <c r="K350">
        <v>0</v>
      </c>
      <c r="L350">
        <v>0</v>
      </c>
      <c r="M350">
        <v>0</v>
      </c>
      <c r="N350">
        <v>0</v>
      </c>
      <c r="O350">
        <v>0</v>
      </c>
      <c r="P350">
        <v>0</v>
      </c>
      <c r="Q350">
        <v>0</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row>
    <row r="351" spans="1:40" x14ac:dyDescent="0.4">
      <c r="A351" t="s">
        <v>585</v>
      </c>
      <c r="B351" t="s">
        <v>584</v>
      </c>
      <c r="C351" t="s">
        <v>876</v>
      </c>
      <c r="D351" t="s">
        <v>1081</v>
      </c>
      <c r="F351" s="2">
        <v>11964</v>
      </c>
      <c r="G351" s="2">
        <v>1054839</v>
      </c>
      <c r="H351" s="2">
        <v>1030200</v>
      </c>
      <c r="I351" s="2">
        <f t="shared" si="5"/>
        <v>24639</v>
      </c>
      <c r="J351">
        <v>175000</v>
      </c>
      <c r="K351">
        <v>9800</v>
      </c>
      <c r="L351">
        <v>40000</v>
      </c>
      <c r="M351">
        <v>15000</v>
      </c>
      <c r="N351">
        <v>10000</v>
      </c>
      <c r="O351">
        <v>50000</v>
      </c>
      <c r="P351">
        <v>35000</v>
      </c>
      <c r="Q351">
        <v>15000</v>
      </c>
      <c r="R351">
        <v>40000</v>
      </c>
      <c r="S351">
        <v>0</v>
      </c>
      <c r="T351">
        <v>0</v>
      </c>
      <c r="U351">
        <v>0</v>
      </c>
      <c r="V351">
        <v>5000</v>
      </c>
      <c r="W351">
        <v>10000</v>
      </c>
      <c r="X351">
        <v>5000</v>
      </c>
      <c r="Y351">
        <v>50000</v>
      </c>
      <c r="Z351">
        <v>5000</v>
      </c>
      <c r="AA351">
        <v>348600</v>
      </c>
      <c r="AB351">
        <v>116200</v>
      </c>
      <c r="AC351">
        <v>80000</v>
      </c>
      <c r="AD351">
        <v>2000</v>
      </c>
      <c r="AE351">
        <v>5000</v>
      </c>
      <c r="AF351">
        <v>130750</v>
      </c>
      <c r="AG351">
        <v>30000</v>
      </c>
      <c r="AH351">
        <v>38750</v>
      </c>
      <c r="AI351">
        <v>0</v>
      </c>
      <c r="AJ351">
        <v>0</v>
      </c>
      <c r="AK351">
        <v>2500</v>
      </c>
      <c r="AL351">
        <v>0</v>
      </c>
      <c r="AM351">
        <v>0</v>
      </c>
      <c r="AN351">
        <v>625000</v>
      </c>
    </row>
    <row r="352" spans="1:40" x14ac:dyDescent="0.4">
      <c r="A352" t="s">
        <v>1059</v>
      </c>
      <c r="B352" t="s">
        <v>1060</v>
      </c>
      <c r="C352" t="s">
        <v>129</v>
      </c>
      <c r="D352" t="s">
        <v>1073</v>
      </c>
      <c r="F352" s="2">
        <v>23315</v>
      </c>
      <c r="G352" s="2">
        <v>2055630</v>
      </c>
      <c r="H352" s="2">
        <v>0</v>
      </c>
      <c r="I352" s="2">
        <f t="shared" si="5"/>
        <v>2055630</v>
      </c>
      <c r="J352">
        <v>0</v>
      </c>
      <c r="K352">
        <v>0</v>
      </c>
      <c r="L352">
        <v>0</v>
      </c>
      <c r="M352">
        <v>0</v>
      </c>
      <c r="N352">
        <v>0</v>
      </c>
      <c r="O352">
        <v>0</v>
      </c>
      <c r="P352">
        <v>0</v>
      </c>
      <c r="Q352">
        <v>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row>
  </sheetData>
  <pageMargins left="0.7" right="0.7" top="0.75" bottom="0.75" header="0.3" footer="0.3"/>
  <pageSetup orientation="portrait" r:id="rId1"/>
  <legacy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A3AD5-39E8-45A2-A8A2-A628207C9ACB}">
  <sheetPr codeName="Sheet10"/>
  <dimension ref="A1:H406"/>
  <sheetViews>
    <sheetView workbookViewId="0">
      <selection activeCell="D4" sqref="D4"/>
    </sheetView>
  </sheetViews>
  <sheetFormatPr defaultRowHeight="14.6" x14ac:dyDescent="0.4"/>
  <cols>
    <col min="1" max="1" width="13" customWidth="1"/>
    <col min="2" max="2" width="11.53515625" customWidth="1"/>
    <col min="3" max="3" width="22" customWidth="1"/>
    <col min="4" max="4" width="49.84375" customWidth="1"/>
    <col min="5" max="5" width="40.69140625" bestFit="1" customWidth="1"/>
    <col min="6" max="6" width="13.84375" style="112" customWidth="1"/>
    <col min="7" max="7" width="54.53515625" bestFit="1" customWidth="1"/>
  </cols>
  <sheetData>
    <row r="1" spans="1:8" x14ac:dyDescent="0.4">
      <c r="A1" t="s">
        <v>3</v>
      </c>
      <c r="B1" t="s">
        <v>75</v>
      </c>
      <c r="C1" t="s">
        <v>76</v>
      </c>
      <c r="D1" t="s">
        <v>77</v>
      </c>
      <c r="E1" t="s">
        <v>78</v>
      </c>
      <c r="F1" s="112" t="s">
        <v>65</v>
      </c>
      <c r="G1" t="s">
        <v>79</v>
      </c>
      <c r="H1" t="s">
        <v>770</v>
      </c>
    </row>
    <row r="2" spans="1:8" x14ac:dyDescent="0.4">
      <c r="A2" s="128" t="s">
        <v>80</v>
      </c>
      <c r="B2" s="128" t="s">
        <v>81</v>
      </c>
      <c r="C2" s="128">
        <v>1</v>
      </c>
      <c r="D2" s="128" t="s">
        <v>51</v>
      </c>
      <c r="E2" s="129" t="s">
        <v>82</v>
      </c>
      <c r="F2" s="130">
        <v>4320.79</v>
      </c>
    </row>
    <row r="3" spans="1:8" x14ac:dyDescent="0.4">
      <c r="A3" s="128" t="s">
        <v>80</v>
      </c>
      <c r="B3" s="128" t="s">
        <v>81</v>
      </c>
      <c r="C3" s="128">
        <v>2</v>
      </c>
      <c r="D3" s="128" t="s">
        <v>92</v>
      </c>
      <c r="E3" s="129" t="s">
        <v>83</v>
      </c>
      <c r="F3" s="130">
        <v>537.77</v>
      </c>
    </row>
    <row r="4" spans="1:8" x14ac:dyDescent="0.4">
      <c r="A4" s="128" t="s">
        <v>80</v>
      </c>
      <c r="B4" s="128" t="s">
        <v>81</v>
      </c>
      <c r="C4" s="128">
        <v>3</v>
      </c>
      <c r="D4" s="128" t="s">
        <v>51</v>
      </c>
      <c r="E4" s="129" t="s">
        <v>84</v>
      </c>
      <c r="F4" s="130">
        <v>5272</v>
      </c>
    </row>
    <row r="5" spans="1:8" x14ac:dyDescent="0.4">
      <c r="A5" s="128" t="s">
        <v>80</v>
      </c>
      <c r="B5" s="128" t="s">
        <v>81</v>
      </c>
      <c r="C5" s="128">
        <v>4</v>
      </c>
      <c r="D5" s="128" t="s">
        <v>1890</v>
      </c>
      <c r="E5" s="129" t="s">
        <v>85</v>
      </c>
      <c r="F5" s="130">
        <v>19377.5</v>
      </c>
    </row>
    <row r="6" spans="1:8" x14ac:dyDescent="0.4">
      <c r="A6" s="128" t="s">
        <v>80</v>
      </c>
      <c r="B6" s="128" t="s">
        <v>81</v>
      </c>
      <c r="C6" s="128">
        <v>5</v>
      </c>
      <c r="D6" s="128" t="s">
        <v>51</v>
      </c>
      <c r="E6" s="129" t="s">
        <v>86</v>
      </c>
      <c r="F6" s="130">
        <v>5395.5</v>
      </c>
    </row>
    <row r="7" spans="1:8" x14ac:dyDescent="0.4">
      <c r="A7" s="128" t="s">
        <v>80</v>
      </c>
      <c r="B7" s="128" t="s">
        <v>81</v>
      </c>
      <c r="C7" s="128">
        <v>6</v>
      </c>
      <c r="D7" s="128" t="s">
        <v>92</v>
      </c>
      <c r="E7" s="129" t="s">
        <v>88</v>
      </c>
      <c r="F7" s="130">
        <v>20000</v>
      </c>
    </row>
    <row r="8" spans="1:8" x14ac:dyDescent="0.4">
      <c r="A8" s="128" t="s">
        <v>89</v>
      </c>
      <c r="B8" s="128" t="s">
        <v>90</v>
      </c>
      <c r="C8" s="128">
        <v>1</v>
      </c>
      <c r="D8" s="128" t="s">
        <v>92</v>
      </c>
      <c r="E8" s="129" t="s">
        <v>92</v>
      </c>
      <c r="F8" s="130">
        <v>8687</v>
      </c>
      <c r="G8" t="s">
        <v>93</v>
      </c>
    </row>
    <row r="9" spans="1:8" x14ac:dyDescent="0.4">
      <c r="A9" s="128" t="s">
        <v>94</v>
      </c>
      <c r="B9" s="128" t="s">
        <v>95</v>
      </c>
      <c r="C9" s="128">
        <v>1</v>
      </c>
      <c r="D9" s="128" t="s">
        <v>96</v>
      </c>
      <c r="E9" s="129" t="s">
        <v>96</v>
      </c>
      <c r="F9" s="130">
        <v>2000</v>
      </c>
      <c r="G9" t="s">
        <v>97</v>
      </c>
    </row>
    <row r="10" spans="1:8" x14ac:dyDescent="0.4">
      <c r="A10" s="128" t="s">
        <v>98</v>
      </c>
      <c r="B10" s="128" t="s">
        <v>99</v>
      </c>
      <c r="C10" s="128">
        <v>1</v>
      </c>
      <c r="D10" s="128" t="s">
        <v>92</v>
      </c>
      <c r="E10" s="129" t="s">
        <v>92</v>
      </c>
      <c r="F10" s="130">
        <v>16660</v>
      </c>
      <c r="G10" t="s">
        <v>93</v>
      </c>
    </row>
    <row r="11" spans="1:8" x14ac:dyDescent="0.4">
      <c r="A11" s="128" t="s">
        <v>100</v>
      </c>
      <c r="B11" s="128" t="s">
        <v>101</v>
      </c>
      <c r="C11" s="128">
        <v>1</v>
      </c>
      <c r="D11" s="128" t="s">
        <v>1948</v>
      </c>
      <c r="E11" s="129" t="s">
        <v>1855</v>
      </c>
      <c r="F11" s="130">
        <v>138775</v>
      </c>
    </row>
    <row r="12" spans="1:8" x14ac:dyDescent="0.4">
      <c r="A12" s="131" t="s">
        <v>102</v>
      </c>
      <c r="B12" s="128" t="s">
        <v>103</v>
      </c>
      <c r="C12" s="128">
        <v>1</v>
      </c>
      <c r="D12" s="128" t="s">
        <v>1888</v>
      </c>
      <c r="E12" s="129" t="s">
        <v>104</v>
      </c>
      <c r="F12" s="130">
        <v>42000</v>
      </c>
    </row>
    <row r="13" spans="1:8" x14ac:dyDescent="0.4">
      <c r="A13" s="131" t="s">
        <v>102</v>
      </c>
      <c r="B13" s="128" t="s">
        <v>103</v>
      </c>
      <c r="C13" s="128">
        <v>2</v>
      </c>
      <c r="D13" s="128" t="s">
        <v>39</v>
      </c>
      <c r="E13" s="129" t="s">
        <v>105</v>
      </c>
      <c r="F13" s="130">
        <v>906.67</v>
      </c>
    </row>
    <row r="14" spans="1:8" x14ac:dyDescent="0.4">
      <c r="A14" s="131" t="s">
        <v>102</v>
      </c>
      <c r="B14" s="128" t="s">
        <v>103</v>
      </c>
      <c r="C14" s="128">
        <v>3</v>
      </c>
      <c r="D14" s="154" t="s">
        <v>1926</v>
      </c>
      <c r="E14" s="129" t="s">
        <v>106</v>
      </c>
      <c r="F14" s="130">
        <v>3834.93</v>
      </c>
    </row>
    <row r="15" spans="1:8" x14ac:dyDescent="0.4">
      <c r="A15" s="131" t="s">
        <v>102</v>
      </c>
      <c r="B15" s="128" t="s">
        <v>103</v>
      </c>
      <c r="C15" s="128">
        <v>4</v>
      </c>
      <c r="D15" s="128" t="s">
        <v>92</v>
      </c>
      <c r="E15" s="129" t="s">
        <v>107</v>
      </c>
      <c r="F15" s="130">
        <v>312.68</v>
      </c>
    </row>
    <row r="16" spans="1:8" x14ac:dyDescent="0.4">
      <c r="A16" s="131" t="s">
        <v>102</v>
      </c>
      <c r="B16" s="128" t="s">
        <v>103</v>
      </c>
      <c r="C16" s="128">
        <v>5</v>
      </c>
      <c r="D16" s="128" t="s">
        <v>92</v>
      </c>
      <c r="E16" s="129" t="s">
        <v>108</v>
      </c>
      <c r="F16" s="130">
        <v>6235</v>
      </c>
    </row>
    <row r="17" spans="1:8" x14ac:dyDescent="0.4">
      <c r="A17" s="131" t="s">
        <v>102</v>
      </c>
      <c r="B17" s="128" t="s">
        <v>103</v>
      </c>
      <c r="C17" s="128">
        <v>6</v>
      </c>
      <c r="D17" s="128" t="s">
        <v>34</v>
      </c>
      <c r="E17" s="129" t="s">
        <v>109</v>
      </c>
      <c r="F17" s="130">
        <v>22500</v>
      </c>
    </row>
    <row r="18" spans="1:8" x14ac:dyDescent="0.4">
      <c r="A18" s="131" t="s">
        <v>102</v>
      </c>
      <c r="B18" s="128" t="s">
        <v>103</v>
      </c>
      <c r="C18" s="128">
        <v>7</v>
      </c>
      <c r="D18" s="154" t="s">
        <v>1926</v>
      </c>
      <c r="E18" s="129" t="s">
        <v>110</v>
      </c>
      <c r="F18" s="130">
        <v>4803.12</v>
      </c>
    </row>
    <row r="19" spans="1:8" x14ac:dyDescent="0.4">
      <c r="A19" s="131" t="s">
        <v>102</v>
      </c>
      <c r="B19" s="128" t="s">
        <v>103</v>
      </c>
      <c r="C19" s="128">
        <v>8</v>
      </c>
      <c r="D19" s="128" t="s">
        <v>92</v>
      </c>
      <c r="E19" s="129" t="s">
        <v>111</v>
      </c>
      <c r="F19" s="130">
        <v>13548.869999999999</v>
      </c>
    </row>
    <row r="20" spans="1:8" x14ac:dyDescent="0.4">
      <c r="A20" s="131" t="s">
        <v>112</v>
      </c>
      <c r="B20" s="128" t="s">
        <v>113</v>
      </c>
      <c r="C20" s="128">
        <v>1</v>
      </c>
      <c r="D20" s="128" t="s">
        <v>32</v>
      </c>
      <c r="E20" s="132" t="s">
        <v>114</v>
      </c>
      <c r="F20" s="130">
        <v>300</v>
      </c>
    </row>
    <row r="21" spans="1:8" x14ac:dyDescent="0.4">
      <c r="A21" s="131" t="s">
        <v>112</v>
      </c>
      <c r="B21" s="128" t="s">
        <v>113</v>
      </c>
      <c r="C21" s="128">
        <v>2</v>
      </c>
      <c r="D21" s="128" t="s">
        <v>1888</v>
      </c>
      <c r="E21" s="132" t="s">
        <v>115</v>
      </c>
      <c r="F21" s="130">
        <v>4000</v>
      </c>
    </row>
    <row r="22" spans="1:8" x14ac:dyDescent="0.4">
      <c r="A22" s="131" t="s">
        <v>112</v>
      </c>
      <c r="B22" s="128" t="s">
        <v>113</v>
      </c>
      <c r="C22" s="128">
        <v>3</v>
      </c>
      <c r="D22" s="128" t="s">
        <v>1888</v>
      </c>
      <c r="E22" s="132" t="s">
        <v>117</v>
      </c>
      <c r="F22" s="130">
        <v>19200</v>
      </c>
    </row>
    <row r="23" spans="1:8" x14ac:dyDescent="0.4">
      <c r="A23" s="131" t="s">
        <v>112</v>
      </c>
      <c r="B23" s="128" t="s">
        <v>113</v>
      </c>
      <c r="C23" s="128">
        <v>4</v>
      </c>
      <c r="D23" s="128" t="s">
        <v>35</v>
      </c>
      <c r="E23" s="132" t="s">
        <v>118</v>
      </c>
      <c r="F23" s="130">
        <v>3969</v>
      </c>
    </row>
    <row r="24" spans="1:8" x14ac:dyDescent="0.4">
      <c r="A24" s="131" t="s">
        <v>112</v>
      </c>
      <c r="B24" s="128" t="s">
        <v>113</v>
      </c>
      <c r="C24" s="128">
        <v>5</v>
      </c>
      <c r="D24" s="128" t="s">
        <v>39</v>
      </c>
      <c r="E24" s="132" t="s">
        <v>119</v>
      </c>
      <c r="F24" s="130">
        <v>20000</v>
      </c>
    </row>
    <row r="25" spans="1:8" x14ac:dyDescent="0.4">
      <c r="A25" s="131" t="s">
        <v>120</v>
      </c>
      <c r="B25" s="128" t="s">
        <v>121</v>
      </c>
      <c r="C25" s="128">
        <v>1</v>
      </c>
      <c r="D25" s="128" t="s">
        <v>96</v>
      </c>
      <c r="E25" s="129" t="s">
        <v>96</v>
      </c>
      <c r="F25" s="130">
        <v>1475257</v>
      </c>
      <c r="G25" t="s">
        <v>97</v>
      </c>
    </row>
    <row r="26" spans="1:8" x14ac:dyDescent="0.4">
      <c r="A26" s="131" t="s">
        <v>4</v>
      </c>
      <c r="B26" s="128" t="s">
        <v>122</v>
      </c>
      <c r="C26" s="128">
        <v>1</v>
      </c>
      <c r="D26" s="128" t="s">
        <v>1890</v>
      </c>
      <c r="E26" s="129" t="s">
        <v>1788</v>
      </c>
      <c r="F26" s="133">
        <v>12314</v>
      </c>
      <c r="G26" s="152" t="s">
        <v>1789</v>
      </c>
      <c r="H26" t="s">
        <v>1786</v>
      </c>
    </row>
    <row r="27" spans="1:8" x14ac:dyDescent="0.4">
      <c r="A27" s="131" t="s">
        <v>123</v>
      </c>
      <c r="B27" s="128" t="s">
        <v>124</v>
      </c>
      <c r="C27" s="128">
        <v>1</v>
      </c>
      <c r="D27" s="154" t="s">
        <v>1926</v>
      </c>
      <c r="E27" s="132" t="s">
        <v>125</v>
      </c>
      <c r="F27" s="133">
        <v>282.68</v>
      </c>
    </row>
    <row r="28" spans="1:8" x14ac:dyDescent="0.4">
      <c r="A28" s="131" t="s">
        <v>123</v>
      </c>
      <c r="B28" s="128" t="s">
        <v>124</v>
      </c>
      <c r="C28" s="128">
        <v>2</v>
      </c>
      <c r="D28" s="128" t="s">
        <v>39</v>
      </c>
      <c r="E28" s="132" t="s">
        <v>127</v>
      </c>
      <c r="F28" s="133">
        <v>5500</v>
      </c>
    </row>
    <row r="29" spans="1:8" x14ac:dyDescent="0.4">
      <c r="A29" s="131" t="s">
        <v>123</v>
      </c>
      <c r="B29" s="128" t="s">
        <v>124</v>
      </c>
      <c r="C29" s="128">
        <v>3</v>
      </c>
      <c r="D29" s="128" t="s">
        <v>1888</v>
      </c>
      <c r="E29" s="132" t="s">
        <v>128</v>
      </c>
      <c r="F29" s="130">
        <v>3650</v>
      </c>
    </row>
    <row r="30" spans="1:8" x14ac:dyDescent="0.4">
      <c r="A30" s="131" t="s">
        <v>129</v>
      </c>
      <c r="B30" s="128" t="s">
        <v>130</v>
      </c>
      <c r="C30" s="128">
        <v>1</v>
      </c>
      <c r="D30" s="128" t="s">
        <v>92</v>
      </c>
      <c r="E30" s="129" t="s">
        <v>92</v>
      </c>
      <c r="F30" s="130">
        <v>76875</v>
      </c>
      <c r="G30" t="s">
        <v>93</v>
      </c>
    </row>
    <row r="31" spans="1:8" x14ac:dyDescent="0.4">
      <c r="A31" s="131" t="s">
        <v>131</v>
      </c>
      <c r="B31" s="128" t="s">
        <v>132</v>
      </c>
      <c r="C31" s="128">
        <v>1</v>
      </c>
      <c r="D31" s="128" t="s">
        <v>92</v>
      </c>
      <c r="E31" s="129" t="s">
        <v>92</v>
      </c>
      <c r="F31" s="130">
        <v>1920</v>
      </c>
      <c r="G31" t="s">
        <v>93</v>
      </c>
    </row>
    <row r="32" spans="1:8" x14ac:dyDescent="0.4">
      <c r="A32" s="131" t="s">
        <v>133</v>
      </c>
      <c r="B32" s="128" t="s">
        <v>134</v>
      </c>
      <c r="C32" s="128">
        <v>1</v>
      </c>
      <c r="D32" s="128" t="s">
        <v>1890</v>
      </c>
      <c r="E32" s="129" t="s">
        <v>135</v>
      </c>
      <c r="F32" s="130">
        <v>19789</v>
      </c>
      <c r="G32" s="152" t="s">
        <v>1790</v>
      </c>
    </row>
    <row r="33" spans="1:7" x14ac:dyDescent="0.4">
      <c r="A33" s="131" t="s">
        <v>133</v>
      </c>
      <c r="B33" s="128" t="s">
        <v>134</v>
      </c>
      <c r="C33" s="128">
        <v>2</v>
      </c>
      <c r="D33" s="128" t="s">
        <v>92</v>
      </c>
      <c r="E33" s="129" t="s">
        <v>87</v>
      </c>
      <c r="F33" s="130">
        <v>30000</v>
      </c>
    </row>
    <row r="34" spans="1:7" x14ac:dyDescent="0.4">
      <c r="A34" s="131" t="s">
        <v>133</v>
      </c>
      <c r="B34" s="128" t="s">
        <v>134</v>
      </c>
      <c r="C34" s="128">
        <v>3</v>
      </c>
      <c r="D34" s="128" t="s">
        <v>92</v>
      </c>
      <c r="E34" s="129" t="s">
        <v>136</v>
      </c>
      <c r="F34" s="130">
        <v>21890</v>
      </c>
    </row>
    <row r="35" spans="1:7" x14ac:dyDescent="0.4">
      <c r="A35" s="131" t="s">
        <v>133</v>
      </c>
      <c r="B35" s="128" t="s">
        <v>134</v>
      </c>
      <c r="C35" s="128">
        <v>4</v>
      </c>
      <c r="D35" s="128" t="s">
        <v>92</v>
      </c>
      <c r="E35" s="129" t="s">
        <v>92</v>
      </c>
      <c r="F35" s="130">
        <v>5000</v>
      </c>
      <c r="G35" t="s">
        <v>1787</v>
      </c>
    </row>
    <row r="36" spans="1:7" x14ac:dyDescent="0.4">
      <c r="A36" s="131" t="s">
        <v>137</v>
      </c>
      <c r="B36" s="128" t="s">
        <v>138</v>
      </c>
      <c r="C36" s="128">
        <v>1</v>
      </c>
      <c r="D36" s="128" t="s">
        <v>1887</v>
      </c>
      <c r="E36" s="132" t="s">
        <v>139</v>
      </c>
      <c r="F36" s="130">
        <v>18293</v>
      </c>
      <c r="G36" s="152" t="s">
        <v>1790</v>
      </c>
    </row>
    <row r="37" spans="1:7" x14ac:dyDescent="0.4">
      <c r="A37" s="131" t="s">
        <v>137</v>
      </c>
      <c r="B37" s="128" t="s">
        <v>138</v>
      </c>
      <c r="C37" s="128">
        <v>2</v>
      </c>
      <c r="D37" s="128" t="s">
        <v>1887</v>
      </c>
      <c r="E37" s="132" t="s">
        <v>140</v>
      </c>
      <c r="F37" s="130">
        <v>47663</v>
      </c>
    </row>
    <row r="38" spans="1:7" x14ac:dyDescent="0.4">
      <c r="A38" s="131" t="s">
        <v>137</v>
      </c>
      <c r="B38" s="128" t="s">
        <v>138</v>
      </c>
      <c r="C38" s="128">
        <v>3</v>
      </c>
      <c r="D38" s="128" t="s">
        <v>1887</v>
      </c>
      <c r="E38" s="132" t="s">
        <v>141</v>
      </c>
      <c r="F38" s="130">
        <v>18195</v>
      </c>
    </row>
    <row r="39" spans="1:7" x14ac:dyDescent="0.4">
      <c r="A39" s="131" t="s">
        <v>137</v>
      </c>
      <c r="B39" s="128" t="s">
        <v>138</v>
      </c>
      <c r="C39" s="128">
        <v>4</v>
      </c>
      <c r="D39" s="128" t="s">
        <v>1887</v>
      </c>
      <c r="E39" s="132" t="s">
        <v>142</v>
      </c>
      <c r="F39" s="130">
        <v>24468</v>
      </c>
    </row>
    <row r="40" spans="1:7" x14ac:dyDescent="0.4">
      <c r="A40" s="131" t="s">
        <v>137</v>
      </c>
      <c r="B40" s="128" t="s">
        <v>138</v>
      </c>
      <c r="C40" s="128">
        <v>5</v>
      </c>
      <c r="D40" s="128" t="s">
        <v>1887</v>
      </c>
      <c r="E40" s="132" t="s">
        <v>143</v>
      </c>
      <c r="F40" s="130">
        <v>34640</v>
      </c>
    </row>
    <row r="41" spans="1:7" x14ac:dyDescent="0.4">
      <c r="A41" s="131" t="s">
        <v>137</v>
      </c>
      <c r="B41" s="128" t="s">
        <v>138</v>
      </c>
      <c r="C41" s="128">
        <v>6</v>
      </c>
      <c r="D41" s="128" t="s">
        <v>1887</v>
      </c>
      <c r="E41" s="132" t="s">
        <v>144</v>
      </c>
      <c r="F41" s="130">
        <v>21650</v>
      </c>
    </row>
    <row r="42" spans="1:7" x14ac:dyDescent="0.4">
      <c r="A42" s="131" t="s">
        <v>137</v>
      </c>
      <c r="B42" s="128" t="s">
        <v>138</v>
      </c>
      <c r="C42" s="128">
        <v>7</v>
      </c>
      <c r="D42" s="128" t="s">
        <v>1887</v>
      </c>
      <c r="E42" s="132" t="s">
        <v>145</v>
      </c>
      <c r="F42" s="130">
        <v>2000</v>
      </c>
    </row>
    <row r="43" spans="1:7" x14ac:dyDescent="0.4">
      <c r="A43" s="131" t="s">
        <v>137</v>
      </c>
      <c r="B43" s="128" t="s">
        <v>138</v>
      </c>
      <c r="C43" s="128">
        <v>8</v>
      </c>
      <c r="D43" s="128" t="s">
        <v>51</v>
      </c>
      <c r="E43" s="129" t="s">
        <v>146</v>
      </c>
      <c r="F43" s="130">
        <v>6500</v>
      </c>
    </row>
    <row r="44" spans="1:7" x14ac:dyDescent="0.4">
      <c r="A44" s="131" t="s">
        <v>137</v>
      </c>
      <c r="B44" s="128" t="s">
        <v>138</v>
      </c>
      <c r="C44" s="128">
        <v>9</v>
      </c>
      <c r="D44" s="128" t="s">
        <v>39</v>
      </c>
      <c r="E44" s="129" t="s">
        <v>147</v>
      </c>
      <c r="F44" s="130">
        <v>3808</v>
      </c>
    </row>
    <row r="45" spans="1:7" x14ac:dyDescent="0.4">
      <c r="A45" s="131" t="s">
        <v>137</v>
      </c>
      <c r="B45" s="128" t="s">
        <v>138</v>
      </c>
      <c r="C45" s="128">
        <v>10</v>
      </c>
      <c r="D45" s="128" t="s">
        <v>92</v>
      </c>
      <c r="E45" s="129" t="s">
        <v>148</v>
      </c>
      <c r="F45" s="130">
        <v>1070</v>
      </c>
    </row>
    <row r="46" spans="1:7" x14ac:dyDescent="0.4">
      <c r="A46" s="131" t="s">
        <v>137</v>
      </c>
      <c r="B46" s="128" t="s">
        <v>138</v>
      </c>
      <c r="C46" s="128">
        <v>11</v>
      </c>
      <c r="D46" s="128" t="s">
        <v>92</v>
      </c>
      <c r="E46" s="129" t="s">
        <v>92</v>
      </c>
      <c r="F46" s="130">
        <v>289</v>
      </c>
      <c r="G46" t="s">
        <v>617</v>
      </c>
    </row>
    <row r="47" spans="1:7" x14ac:dyDescent="0.4">
      <c r="A47" s="131" t="s">
        <v>149</v>
      </c>
      <c r="B47" s="128" t="s">
        <v>150</v>
      </c>
      <c r="C47" s="128">
        <v>1</v>
      </c>
      <c r="D47" s="154" t="s">
        <v>1926</v>
      </c>
      <c r="E47" s="129" t="s">
        <v>151</v>
      </c>
      <c r="F47" s="130">
        <v>3533.84</v>
      </c>
    </row>
    <row r="48" spans="1:7" x14ac:dyDescent="0.4">
      <c r="A48" s="131" t="s">
        <v>149</v>
      </c>
      <c r="B48" s="128" t="s">
        <v>150</v>
      </c>
      <c r="C48" s="128">
        <v>2</v>
      </c>
      <c r="D48" s="154" t="s">
        <v>1926</v>
      </c>
      <c r="E48" s="129" t="s">
        <v>152</v>
      </c>
      <c r="F48" s="130">
        <v>1616.69</v>
      </c>
    </row>
    <row r="49" spans="1:7" x14ac:dyDescent="0.4">
      <c r="A49" s="131" t="s">
        <v>149</v>
      </c>
      <c r="B49" s="128" t="s">
        <v>150</v>
      </c>
      <c r="C49" s="128">
        <v>3</v>
      </c>
      <c r="D49" s="128" t="s">
        <v>39</v>
      </c>
      <c r="E49" s="129" t="s">
        <v>153</v>
      </c>
      <c r="F49" s="130">
        <v>50000</v>
      </c>
    </row>
    <row r="50" spans="1:7" x14ac:dyDescent="0.4">
      <c r="A50" s="131" t="s">
        <v>154</v>
      </c>
      <c r="B50" s="128" t="s">
        <v>155</v>
      </c>
      <c r="C50" s="128">
        <v>1</v>
      </c>
      <c r="D50" s="128" t="s">
        <v>92</v>
      </c>
      <c r="E50" s="129" t="s">
        <v>92</v>
      </c>
      <c r="F50" s="130">
        <v>2500</v>
      </c>
      <c r="G50" t="s">
        <v>93</v>
      </c>
    </row>
    <row r="51" spans="1:7" x14ac:dyDescent="0.4">
      <c r="A51" s="153" t="s">
        <v>156</v>
      </c>
      <c r="B51" s="154" t="s">
        <v>157</v>
      </c>
      <c r="C51" s="154">
        <v>1</v>
      </c>
      <c r="D51" s="128" t="s">
        <v>92</v>
      </c>
      <c r="E51" s="155" t="s">
        <v>1814</v>
      </c>
      <c r="F51" s="156">
        <v>100000</v>
      </c>
      <c r="G51" s="152" t="s">
        <v>158</v>
      </c>
    </row>
    <row r="52" spans="1:7" x14ac:dyDescent="0.4">
      <c r="A52" s="153" t="s">
        <v>156</v>
      </c>
      <c r="B52" s="154" t="s">
        <v>157</v>
      </c>
      <c r="C52" s="154">
        <v>2</v>
      </c>
      <c r="D52" s="154" t="s">
        <v>92</v>
      </c>
      <c r="E52" s="155" t="s">
        <v>1815</v>
      </c>
      <c r="F52" s="156">
        <v>12000</v>
      </c>
      <c r="G52" s="152"/>
    </row>
    <row r="53" spans="1:7" x14ac:dyDescent="0.4">
      <c r="A53" s="153" t="s">
        <v>156</v>
      </c>
      <c r="B53" s="154" t="s">
        <v>157</v>
      </c>
      <c r="C53" s="154">
        <v>3</v>
      </c>
      <c r="D53" s="128" t="s">
        <v>39</v>
      </c>
      <c r="E53" s="155" t="s">
        <v>1816</v>
      </c>
      <c r="F53" s="156">
        <v>236366.46</v>
      </c>
      <c r="G53" s="152"/>
    </row>
    <row r="54" spans="1:7" x14ac:dyDescent="0.4">
      <c r="A54" s="153" t="s">
        <v>156</v>
      </c>
      <c r="B54" s="154" t="s">
        <v>157</v>
      </c>
      <c r="C54" s="154">
        <v>4</v>
      </c>
      <c r="D54" s="128" t="s">
        <v>39</v>
      </c>
      <c r="E54" s="155" t="s">
        <v>1817</v>
      </c>
      <c r="F54" s="156">
        <v>100000</v>
      </c>
      <c r="G54" s="152"/>
    </row>
    <row r="55" spans="1:7" x14ac:dyDescent="0.4">
      <c r="A55" s="153" t="s">
        <v>156</v>
      </c>
      <c r="B55" s="154" t="s">
        <v>157</v>
      </c>
      <c r="C55" s="154">
        <v>5</v>
      </c>
      <c r="D55" s="128" t="s">
        <v>39</v>
      </c>
      <c r="E55" s="155" t="s">
        <v>1818</v>
      </c>
      <c r="F55" s="156">
        <v>2000</v>
      </c>
      <c r="G55" s="152"/>
    </row>
    <row r="56" spans="1:7" x14ac:dyDescent="0.4">
      <c r="A56" s="153" t="s">
        <v>156</v>
      </c>
      <c r="B56" s="154" t="s">
        <v>157</v>
      </c>
      <c r="C56" s="154">
        <v>6</v>
      </c>
      <c r="D56" s="128" t="s">
        <v>39</v>
      </c>
      <c r="E56" s="155" t="s">
        <v>1819</v>
      </c>
      <c r="F56" s="156">
        <v>15000</v>
      </c>
      <c r="G56" s="152"/>
    </row>
    <row r="57" spans="1:7" x14ac:dyDescent="0.4">
      <c r="A57" s="153" t="s">
        <v>156</v>
      </c>
      <c r="B57" s="154" t="s">
        <v>157</v>
      </c>
      <c r="C57" s="154">
        <v>7</v>
      </c>
      <c r="D57" s="128" t="s">
        <v>39</v>
      </c>
      <c r="E57" s="155" t="s">
        <v>1820</v>
      </c>
      <c r="F57" s="156">
        <v>145000</v>
      </c>
      <c r="G57" s="152"/>
    </row>
    <row r="58" spans="1:7" x14ac:dyDescent="0.4">
      <c r="A58" s="153" t="s">
        <v>156</v>
      </c>
      <c r="B58" s="154" t="s">
        <v>157</v>
      </c>
      <c r="C58" s="154">
        <v>8</v>
      </c>
      <c r="D58" s="154" t="s">
        <v>92</v>
      </c>
      <c r="E58" s="155" t="s">
        <v>1821</v>
      </c>
      <c r="F58" s="156">
        <v>3000</v>
      </c>
      <c r="G58" s="152"/>
    </row>
    <row r="59" spans="1:7" x14ac:dyDescent="0.4">
      <c r="A59" s="153" t="s">
        <v>156</v>
      </c>
      <c r="B59" s="154" t="s">
        <v>157</v>
      </c>
      <c r="C59" s="154">
        <v>9</v>
      </c>
      <c r="D59" s="128" t="s">
        <v>39</v>
      </c>
      <c r="E59" s="155" t="s">
        <v>1822</v>
      </c>
      <c r="F59" s="156">
        <v>3000</v>
      </c>
      <c r="G59" s="152"/>
    </row>
    <row r="60" spans="1:7" x14ac:dyDescent="0.4">
      <c r="A60" s="153" t="s">
        <v>156</v>
      </c>
      <c r="B60" s="154" t="s">
        <v>157</v>
      </c>
      <c r="C60" s="154">
        <v>10</v>
      </c>
      <c r="D60" s="128" t="s">
        <v>39</v>
      </c>
      <c r="E60" s="155" t="s">
        <v>1823</v>
      </c>
      <c r="F60" s="156">
        <v>7575</v>
      </c>
      <c r="G60" s="152"/>
    </row>
    <row r="61" spans="1:7" x14ac:dyDescent="0.4">
      <c r="A61" s="131" t="s">
        <v>159</v>
      </c>
      <c r="B61" s="128" t="s">
        <v>160</v>
      </c>
      <c r="C61" s="128">
        <v>1</v>
      </c>
      <c r="D61" s="128" t="s">
        <v>92</v>
      </c>
      <c r="E61" s="129" t="s">
        <v>161</v>
      </c>
      <c r="F61" s="130">
        <v>30000</v>
      </c>
    </row>
    <row r="62" spans="1:7" x14ac:dyDescent="0.4">
      <c r="A62" s="131" t="s">
        <v>159</v>
      </c>
      <c r="B62" s="128" t="s">
        <v>160</v>
      </c>
      <c r="C62" s="128">
        <v>2</v>
      </c>
      <c r="D62" s="154" t="s">
        <v>92</v>
      </c>
      <c r="E62" s="129" t="s">
        <v>162</v>
      </c>
      <c r="F62" s="130">
        <v>38056.1</v>
      </c>
    </row>
    <row r="63" spans="1:7" x14ac:dyDescent="0.4">
      <c r="A63" s="131" t="s">
        <v>159</v>
      </c>
      <c r="B63" s="128" t="s">
        <v>160</v>
      </c>
      <c r="C63" s="128">
        <v>3</v>
      </c>
      <c r="D63" s="128" t="s">
        <v>45</v>
      </c>
      <c r="E63" s="129" t="s">
        <v>163</v>
      </c>
      <c r="F63" s="130">
        <v>1474</v>
      </c>
    </row>
    <row r="64" spans="1:7" x14ac:dyDescent="0.4">
      <c r="A64" s="131" t="s">
        <v>159</v>
      </c>
      <c r="B64" s="128" t="s">
        <v>160</v>
      </c>
      <c r="C64" s="128">
        <v>4</v>
      </c>
      <c r="D64" s="128" t="s">
        <v>35</v>
      </c>
      <c r="E64" s="129" t="s">
        <v>164</v>
      </c>
      <c r="F64" s="130">
        <v>30000</v>
      </c>
    </row>
    <row r="65" spans="1:7" x14ac:dyDescent="0.4">
      <c r="A65" s="131" t="s">
        <v>165</v>
      </c>
      <c r="B65" s="128" t="s">
        <v>166</v>
      </c>
      <c r="C65" s="128">
        <v>1</v>
      </c>
      <c r="D65" s="128" t="s">
        <v>92</v>
      </c>
      <c r="E65" s="129" t="s">
        <v>92</v>
      </c>
      <c r="F65" s="130">
        <v>27784</v>
      </c>
      <c r="G65" t="s">
        <v>93</v>
      </c>
    </row>
    <row r="66" spans="1:7" x14ac:dyDescent="0.4">
      <c r="A66" s="131" t="s">
        <v>167</v>
      </c>
      <c r="B66" s="128" t="s">
        <v>168</v>
      </c>
      <c r="C66" s="128">
        <v>1</v>
      </c>
      <c r="D66" s="128" t="s">
        <v>92</v>
      </c>
      <c r="E66" s="129" t="s">
        <v>92</v>
      </c>
      <c r="F66" s="130">
        <v>11500</v>
      </c>
      <c r="G66" t="s">
        <v>93</v>
      </c>
    </row>
    <row r="67" spans="1:7" x14ac:dyDescent="0.4">
      <c r="A67" s="153" t="s">
        <v>169</v>
      </c>
      <c r="B67" s="154" t="s">
        <v>170</v>
      </c>
      <c r="C67" s="154">
        <v>1</v>
      </c>
      <c r="D67" s="128" t="s">
        <v>1890</v>
      </c>
      <c r="E67" s="155" t="s">
        <v>1824</v>
      </c>
      <c r="F67" s="156">
        <v>365</v>
      </c>
      <c r="G67" s="152" t="s">
        <v>158</v>
      </c>
    </row>
    <row r="68" spans="1:7" x14ac:dyDescent="0.4">
      <c r="A68" s="153" t="s">
        <v>169</v>
      </c>
      <c r="B68" s="154" t="s">
        <v>170</v>
      </c>
      <c r="C68" s="154">
        <v>2</v>
      </c>
      <c r="D68" s="128" t="s">
        <v>92</v>
      </c>
      <c r="E68" s="155" t="s">
        <v>1825</v>
      </c>
      <c r="F68" s="156">
        <v>100</v>
      </c>
      <c r="G68" s="152"/>
    </row>
    <row r="69" spans="1:7" x14ac:dyDescent="0.4">
      <c r="A69" s="153" t="s">
        <v>169</v>
      </c>
      <c r="B69" s="154" t="s">
        <v>170</v>
      </c>
      <c r="C69" s="154">
        <v>3</v>
      </c>
      <c r="D69" s="128" t="s">
        <v>92</v>
      </c>
      <c r="E69" s="155" t="s">
        <v>1826</v>
      </c>
      <c r="F69" s="156">
        <v>4400</v>
      </c>
      <c r="G69" s="152"/>
    </row>
    <row r="70" spans="1:7" x14ac:dyDescent="0.4">
      <c r="A70" s="153" t="s">
        <v>169</v>
      </c>
      <c r="B70" s="154" t="s">
        <v>170</v>
      </c>
      <c r="C70" s="154">
        <v>4</v>
      </c>
      <c r="D70" s="128" t="s">
        <v>92</v>
      </c>
      <c r="E70" s="155" t="s">
        <v>1827</v>
      </c>
      <c r="F70" s="156">
        <v>250</v>
      </c>
      <c r="G70" s="152"/>
    </row>
    <row r="71" spans="1:7" x14ac:dyDescent="0.4">
      <c r="A71" s="131" t="s">
        <v>171</v>
      </c>
      <c r="B71" s="128" t="s">
        <v>172</v>
      </c>
      <c r="C71" s="128">
        <v>1</v>
      </c>
      <c r="D71" s="128" t="s">
        <v>96</v>
      </c>
      <c r="E71" s="129" t="s">
        <v>96</v>
      </c>
      <c r="F71" s="130">
        <v>72601</v>
      </c>
      <c r="G71" t="s">
        <v>97</v>
      </c>
    </row>
    <row r="72" spans="1:7" x14ac:dyDescent="0.4">
      <c r="A72" s="131" t="s">
        <v>173</v>
      </c>
      <c r="B72" s="128" t="s">
        <v>174</v>
      </c>
      <c r="C72" s="128">
        <v>1</v>
      </c>
      <c r="D72" s="128" t="s">
        <v>96</v>
      </c>
      <c r="E72" s="129" t="s">
        <v>96</v>
      </c>
      <c r="F72" s="130">
        <v>3375</v>
      </c>
      <c r="G72" t="s">
        <v>97</v>
      </c>
    </row>
    <row r="73" spans="1:7" x14ac:dyDescent="0.4">
      <c r="A73" s="131" t="s">
        <v>175</v>
      </c>
      <c r="B73" s="128" t="s">
        <v>176</v>
      </c>
      <c r="C73" s="128">
        <v>1</v>
      </c>
      <c r="D73" s="128" t="s">
        <v>39</v>
      </c>
      <c r="E73" s="129" t="s">
        <v>177</v>
      </c>
      <c r="F73" s="130">
        <v>30000</v>
      </c>
    </row>
    <row r="74" spans="1:7" x14ac:dyDescent="0.4">
      <c r="A74" s="131" t="s">
        <v>178</v>
      </c>
      <c r="B74" s="128" t="s">
        <v>179</v>
      </c>
      <c r="C74" s="128">
        <v>1</v>
      </c>
      <c r="D74" s="128" t="s">
        <v>92</v>
      </c>
      <c r="E74" s="129" t="s">
        <v>92</v>
      </c>
      <c r="F74" s="130">
        <v>6400</v>
      </c>
      <c r="G74" t="s">
        <v>93</v>
      </c>
    </row>
    <row r="75" spans="1:7" x14ac:dyDescent="0.4">
      <c r="A75" s="131" t="s">
        <v>180</v>
      </c>
      <c r="B75" s="128" t="s">
        <v>181</v>
      </c>
      <c r="C75" s="128">
        <v>1</v>
      </c>
      <c r="D75" s="128" t="s">
        <v>92</v>
      </c>
      <c r="E75" s="129" t="s">
        <v>92</v>
      </c>
      <c r="F75" s="130">
        <v>6000</v>
      </c>
      <c r="G75" t="s">
        <v>158</v>
      </c>
    </row>
    <row r="76" spans="1:7" x14ac:dyDescent="0.4">
      <c r="A76" s="131" t="s">
        <v>694</v>
      </c>
      <c r="B76" s="128" t="s">
        <v>693</v>
      </c>
      <c r="C76" s="128">
        <v>1</v>
      </c>
      <c r="D76" s="128" t="s">
        <v>92</v>
      </c>
      <c r="E76" s="129" t="s">
        <v>92</v>
      </c>
      <c r="F76" s="130">
        <v>24646</v>
      </c>
      <c r="G76" t="s">
        <v>1944</v>
      </c>
    </row>
    <row r="77" spans="1:7" x14ac:dyDescent="0.4">
      <c r="A77" s="131" t="s">
        <v>182</v>
      </c>
      <c r="B77" s="128" t="s">
        <v>183</v>
      </c>
      <c r="C77" s="128">
        <v>1</v>
      </c>
      <c r="D77" s="128" t="s">
        <v>96</v>
      </c>
      <c r="E77" s="129" t="s">
        <v>96</v>
      </c>
      <c r="F77" s="130">
        <v>698395</v>
      </c>
      <c r="G77" t="s">
        <v>97</v>
      </c>
    </row>
    <row r="78" spans="1:7" x14ac:dyDescent="0.4">
      <c r="A78" s="131" t="s">
        <v>184</v>
      </c>
      <c r="B78" s="128" t="s">
        <v>185</v>
      </c>
      <c r="C78" s="128">
        <v>1</v>
      </c>
      <c r="D78" s="128" t="s">
        <v>92</v>
      </c>
      <c r="E78" s="129" t="s">
        <v>92</v>
      </c>
      <c r="F78" s="130">
        <v>13800</v>
      </c>
      <c r="G78" t="s">
        <v>97</v>
      </c>
    </row>
    <row r="79" spans="1:7" x14ac:dyDescent="0.4">
      <c r="A79" s="131" t="s">
        <v>186</v>
      </c>
      <c r="B79" s="128" t="s">
        <v>187</v>
      </c>
      <c r="C79" s="128">
        <v>1</v>
      </c>
      <c r="D79" s="128" t="s">
        <v>92</v>
      </c>
      <c r="E79" s="129" t="s">
        <v>92</v>
      </c>
      <c r="F79" s="130">
        <v>14266</v>
      </c>
      <c r="G79" t="s">
        <v>93</v>
      </c>
    </row>
    <row r="80" spans="1:7" x14ac:dyDescent="0.4">
      <c r="A80" s="131" t="s">
        <v>188</v>
      </c>
      <c r="B80" s="128" t="s">
        <v>189</v>
      </c>
      <c r="C80" s="128">
        <v>1</v>
      </c>
      <c r="D80" s="128" t="s">
        <v>92</v>
      </c>
      <c r="E80" s="129" t="s">
        <v>92</v>
      </c>
      <c r="F80" s="130">
        <v>3000</v>
      </c>
      <c r="G80" t="s">
        <v>93</v>
      </c>
    </row>
    <row r="81" spans="1:7" x14ac:dyDescent="0.4">
      <c r="A81" s="153" t="s">
        <v>190</v>
      </c>
      <c r="B81" s="154" t="s">
        <v>191</v>
      </c>
      <c r="C81" s="154">
        <v>1</v>
      </c>
      <c r="D81" s="128" t="s">
        <v>92</v>
      </c>
      <c r="E81" s="155" t="s">
        <v>87</v>
      </c>
      <c r="F81" s="156">
        <v>42969</v>
      </c>
      <c r="G81" s="152" t="s">
        <v>158</v>
      </c>
    </row>
    <row r="82" spans="1:7" x14ac:dyDescent="0.4">
      <c r="A82" s="153" t="s">
        <v>190</v>
      </c>
      <c r="B82" s="154" t="s">
        <v>191</v>
      </c>
      <c r="C82" s="154">
        <v>2</v>
      </c>
      <c r="D82" s="128" t="s">
        <v>92</v>
      </c>
      <c r="E82" s="155" t="s">
        <v>1812</v>
      </c>
      <c r="F82" s="156">
        <v>32073</v>
      </c>
      <c r="G82" s="152"/>
    </row>
    <row r="83" spans="1:7" x14ac:dyDescent="0.4">
      <c r="A83" s="153" t="s">
        <v>192</v>
      </c>
      <c r="B83" s="154" t="s">
        <v>193</v>
      </c>
      <c r="C83" s="154">
        <v>1</v>
      </c>
      <c r="D83" s="128" t="s">
        <v>39</v>
      </c>
      <c r="E83" s="155" t="s">
        <v>1828</v>
      </c>
      <c r="F83" s="156">
        <v>7000</v>
      </c>
      <c r="G83" s="152" t="s">
        <v>1856</v>
      </c>
    </row>
    <row r="84" spans="1:7" x14ac:dyDescent="0.4">
      <c r="A84" s="153" t="s">
        <v>192</v>
      </c>
      <c r="B84" s="154" t="s">
        <v>193</v>
      </c>
      <c r="C84" s="154">
        <v>2</v>
      </c>
      <c r="D84" s="128" t="s">
        <v>1890</v>
      </c>
      <c r="E84" s="155" t="s">
        <v>85</v>
      </c>
      <c r="F84" s="156">
        <v>1480</v>
      </c>
      <c r="G84" s="152"/>
    </row>
    <row r="85" spans="1:7" x14ac:dyDescent="0.4">
      <c r="A85" s="153" t="s">
        <v>192</v>
      </c>
      <c r="B85" s="154" t="s">
        <v>193</v>
      </c>
      <c r="C85" s="154">
        <v>3</v>
      </c>
      <c r="D85" s="128" t="s">
        <v>39</v>
      </c>
      <c r="E85" s="155" t="s">
        <v>1829</v>
      </c>
      <c r="F85" s="156">
        <v>438</v>
      </c>
      <c r="G85" s="152"/>
    </row>
    <row r="86" spans="1:7" x14ac:dyDescent="0.4">
      <c r="A86" s="153" t="s">
        <v>192</v>
      </c>
      <c r="B86" s="154" t="s">
        <v>193</v>
      </c>
      <c r="C86" s="154">
        <v>4</v>
      </c>
      <c r="D86" s="128" t="s">
        <v>39</v>
      </c>
      <c r="E86" s="155" t="s">
        <v>1830</v>
      </c>
      <c r="F86" s="156">
        <v>14800</v>
      </c>
      <c r="G86" s="152"/>
    </row>
    <row r="87" spans="1:7" x14ac:dyDescent="0.4">
      <c r="A87" s="153" t="s">
        <v>192</v>
      </c>
      <c r="B87" s="154" t="s">
        <v>193</v>
      </c>
      <c r="C87" s="154">
        <v>5</v>
      </c>
      <c r="D87" s="128" t="s">
        <v>92</v>
      </c>
      <c r="E87" s="155" t="s">
        <v>1831</v>
      </c>
      <c r="F87" s="156">
        <v>6838</v>
      </c>
      <c r="G87" s="152"/>
    </row>
    <row r="88" spans="1:7" x14ac:dyDescent="0.4">
      <c r="A88" s="153" t="s">
        <v>192</v>
      </c>
      <c r="B88" s="154" t="s">
        <v>193</v>
      </c>
      <c r="C88" s="154">
        <v>6</v>
      </c>
      <c r="D88" s="128" t="s">
        <v>92</v>
      </c>
      <c r="E88" s="155" t="s">
        <v>1832</v>
      </c>
      <c r="F88" s="156">
        <v>1225</v>
      </c>
      <c r="G88" s="152"/>
    </row>
    <row r="89" spans="1:7" x14ac:dyDescent="0.4">
      <c r="A89" s="153" t="s">
        <v>192</v>
      </c>
      <c r="B89" s="154" t="s">
        <v>193</v>
      </c>
      <c r="C89" s="154">
        <v>7</v>
      </c>
      <c r="D89" s="128" t="s">
        <v>92</v>
      </c>
      <c r="E89" s="155" t="s">
        <v>1833</v>
      </c>
      <c r="F89" s="156">
        <v>8000</v>
      </c>
      <c r="G89" s="152"/>
    </row>
    <row r="90" spans="1:7" x14ac:dyDescent="0.4">
      <c r="A90" s="153" t="s">
        <v>192</v>
      </c>
      <c r="B90" s="154" t="s">
        <v>193</v>
      </c>
      <c r="C90" s="154">
        <v>8</v>
      </c>
      <c r="D90" s="154" t="s">
        <v>27</v>
      </c>
      <c r="E90" s="155" t="s">
        <v>1834</v>
      </c>
      <c r="F90" s="156">
        <v>13000</v>
      </c>
      <c r="G90" s="152"/>
    </row>
    <row r="91" spans="1:7" x14ac:dyDescent="0.4">
      <c r="A91" s="153" t="s">
        <v>192</v>
      </c>
      <c r="B91" s="154" t="s">
        <v>193</v>
      </c>
      <c r="C91" s="154">
        <v>9</v>
      </c>
      <c r="D91" s="128" t="s">
        <v>51</v>
      </c>
      <c r="E91" s="155" t="s">
        <v>1835</v>
      </c>
      <c r="F91" s="156">
        <v>36000</v>
      </c>
      <c r="G91" s="152"/>
    </row>
    <row r="92" spans="1:7" x14ac:dyDescent="0.4">
      <c r="A92" s="153" t="s">
        <v>192</v>
      </c>
      <c r="B92" s="154" t="s">
        <v>193</v>
      </c>
      <c r="C92" s="154">
        <v>10</v>
      </c>
      <c r="D92" s="128" t="s">
        <v>92</v>
      </c>
      <c r="E92" s="155" t="s">
        <v>1836</v>
      </c>
      <c r="F92" s="156">
        <v>15000</v>
      </c>
      <c r="G92" s="152"/>
    </row>
    <row r="93" spans="1:7" x14ac:dyDescent="0.4">
      <c r="A93" s="153" t="s">
        <v>192</v>
      </c>
      <c r="B93" s="154" t="s">
        <v>193</v>
      </c>
      <c r="C93" s="154">
        <v>11</v>
      </c>
      <c r="D93" s="128" t="s">
        <v>92</v>
      </c>
      <c r="E93" s="155" t="s">
        <v>92</v>
      </c>
      <c r="F93" s="156">
        <v>8056</v>
      </c>
      <c r="G93" s="152" t="s">
        <v>617</v>
      </c>
    </row>
    <row r="94" spans="1:7" x14ac:dyDescent="0.4">
      <c r="A94" s="131" t="s">
        <v>194</v>
      </c>
      <c r="B94" s="128" t="s">
        <v>195</v>
      </c>
      <c r="C94" s="128">
        <v>1</v>
      </c>
      <c r="D94" s="128" t="s">
        <v>96</v>
      </c>
      <c r="E94" s="129" t="s">
        <v>96</v>
      </c>
      <c r="F94" s="130">
        <v>4687</v>
      </c>
      <c r="G94" t="s">
        <v>97</v>
      </c>
    </row>
    <row r="95" spans="1:7" x14ac:dyDescent="0.4">
      <c r="A95" s="153" t="s">
        <v>196</v>
      </c>
      <c r="B95" s="154" t="s">
        <v>197</v>
      </c>
      <c r="C95" s="154">
        <v>1</v>
      </c>
      <c r="D95" s="128" t="s">
        <v>36</v>
      </c>
      <c r="E95" s="155" t="s">
        <v>1857</v>
      </c>
      <c r="F95" s="156">
        <v>22704</v>
      </c>
      <c r="G95" s="152" t="s">
        <v>158</v>
      </c>
    </row>
    <row r="96" spans="1:7" x14ac:dyDescent="0.4">
      <c r="A96" s="131" t="s">
        <v>198</v>
      </c>
      <c r="B96" s="128" t="s">
        <v>199</v>
      </c>
      <c r="C96" s="128">
        <v>1</v>
      </c>
      <c r="D96" s="128" t="s">
        <v>92</v>
      </c>
      <c r="E96" s="129" t="s">
        <v>92</v>
      </c>
      <c r="F96" s="130">
        <v>20296</v>
      </c>
      <c r="G96" t="s">
        <v>93</v>
      </c>
    </row>
    <row r="97" spans="1:7" x14ac:dyDescent="0.4">
      <c r="A97" s="131" t="s">
        <v>200</v>
      </c>
      <c r="B97" s="128" t="s">
        <v>201</v>
      </c>
      <c r="C97" s="128">
        <v>1</v>
      </c>
      <c r="D97" s="128" t="s">
        <v>1993</v>
      </c>
      <c r="E97" s="129" t="s">
        <v>202</v>
      </c>
      <c r="F97" s="130">
        <v>60375</v>
      </c>
    </row>
    <row r="98" spans="1:7" x14ac:dyDescent="0.4">
      <c r="A98" s="131" t="s">
        <v>203</v>
      </c>
      <c r="B98" s="128" t="s">
        <v>204</v>
      </c>
      <c r="C98" s="128">
        <v>1</v>
      </c>
      <c r="D98" s="128" t="s">
        <v>92</v>
      </c>
      <c r="E98" s="129" t="s">
        <v>92</v>
      </c>
      <c r="F98" s="130">
        <v>9698</v>
      </c>
      <c r="G98" t="s">
        <v>205</v>
      </c>
    </row>
    <row r="99" spans="1:7" x14ac:dyDescent="0.4">
      <c r="A99" s="131" t="s">
        <v>206</v>
      </c>
      <c r="B99" s="128" t="s">
        <v>207</v>
      </c>
      <c r="C99" s="128">
        <v>1</v>
      </c>
      <c r="D99" s="128" t="s">
        <v>1891</v>
      </c>
      <c r="E99" s="129" t="s">
        <v>208</v>
      </c>
      <c r="F99" s="130">
        <v>60000</v>
      </c>
      <c r="G99" t="s">
        <v>97</v>
      </c>
    </row>
    <row r="100" spans="1:7" x14ac:dyDescent="0.4">
      <c r="A100" s="131" t="s">
        <v>209</v>
      </c>
      <c r="B100" s="128" t="s">
        <v>210</v>
      </c>
      <c r="C100" s="128">
        <v>1</v>
      </c>
      <c r="D100" s="128" t="s">
        <v>96</v>
      </c>
      <c r="E100" s="129" t="s">
        <v>96</v>
      </c>
      <c r="F100" s="130">
        <v>4000</v>
      </c>
      <c r="G100" t="s">
        <v>97</v>
      </c>
    </row>
    <row r="101" spans="1:7" x14ac:dyDescent="0.4">
      <c r="A101" s="131" t="s">
        <v>211</v>
      </c>
      <c r="B101" s="128" t="s">
        <v>212</v>
      </c>
      <c r="C101" s="128">
        <v>1</v>
      </c>
      <c r="D101" s="128" t="s">
        <v>1890</v>
      </c>
      <c r="E101" s="129" t="s">
        <v>213</v>
      </c>
      <c r="F101" s="130">
        <v>13686</v>
      </c>
    </row>
    <row r="102" spans="1:7" x14ac:dyDescent="0.4">
      <c r="A102" s="131" t="s">
        <v>211</v>
      </c>
      <c r="B102" s="128" t="s">
        <v>212</v>
      </c>
      <c r="C102" s="128">
        <v>2</v>
      </c>
      <c r="D102" s="128" t="s">
        <v>39</v>
      </c>
      <c r="E102" s="129" t="s">
        <v>214</v>
      </c>
      <c r="F102" s="130">
        <v>10000</v>
      </c>
    </row>
    <row r="103" spans="1:7" x14ac:dyDescent="0.4">
      <c r="A103" s="131" t="s">
        <v>215</v>
      </c>
      <c r="B103" s="128" t="s">
        <v>216</v>
      </c>
      <c r="C103" s="128">
        <v>1</v>
      </c>
      <c r="D103" s="128" t="s">
        <v>92</v>
      </c>
      <c r="E103" s="129" t="s">
        <v>217</v>
      </c>
      <c r="F103" s="130">
        <v>300000</v>
      </c>
    </row>
    <row r="104" spans="1:7" x14ac:dyDescent="0.4">
      <c r="A104" s="131" t="s">
        <v>218</v>
      </c>
      <c r="B104" s="128" t="s">
        <v>219</v>
      </c>
      <c r="C104" s="128">
        <v>1</v>
      </c>
      <c r="D104" s="128" t="s">
        <v>92</v>
      </c>
      <c r="E104" s="129" t="s">
        <v>220</v>
      </c>
      <c r="F104" s="130">
        <v>417.13</v>
      </c>
    </row>
    <row r="105" spans="1:7" x14ac:dyDescent="0.4">
      <c r="A105" s="131" t="s">
        <v>218</v>
      </c>
      <c r="B105" s="128" t="s">
        <v>219</v>
      </c>
      <c r="C105" s="128">
        <v>2</v>
      </c>
      <c r="D105" s="154" t="s">
        <v>1926</v>
      </c>
      <c r="E105" s="129" t="s">
        <v>221</v>
      </c>
      <c r="F105" s="130">
        <v>221</v>
      </c>
    </row>
    <row r="106" spans="1:7" x14ac:dyDescent="0.4">
      <c r="A106" s="131" t="s">
        <v>218</v>
      </c>
      <c r="B106" s="128" t="s">
        <v>219</v>
      </c>
      <c r="C106" s="128">
        <v>3</v>
      </c>
      <c r="D106" s="128" t="s">
        <v>32</v>
      </c>
      <c r="E106" s="129" t="s">
        <v>222</v>
      </c>
      <c r="F106" s="130">
        <v>115.44</v>
      </c>
    </row>
    <row r="107" spans="1:7" x14ac:dyDescent="0.4">
      <c r="A107" s="131" t="s">
        <v>218</v>
      </c>
      <c r="B107" s="128" t="s">
        <v>219</v>
      </c>
      <c r="C107" s="128">
        <v>4</v>
      </c>
      <c r="D107" s="128" t="s">
        <v>32</v>
      </c>
      <c r="E107" s="129" t="s">
        <v>1858</v>
      </c>
      <c r="F107" s="130">
        <v>928.06</v>
      </c>
    </row>
    <row r="108" spans="1:7" x14ac:dyDescent="0.4">
      <c r="A108" s="131" t="s">
        <v>218</v>
      </c>
      <c r="B108" s="128" t="s">
        <v>219</v>
      </c>
      <c r="C108" s="128">
        <v>5</v>
      </c>
      <c r="D108" s="128" t="s">
        <v>32</v>
      </c>
      <c r="E108" s="129" t="s">
        <v>223</v>
      </c>
      <c r="F108" s="130">
        <v>426.04</v>
      </c>
    </row>
    <row r="109" spans="1:7" x14ac:dyDescent="0.4">
      <c r="A109" s="131" t="s">
        <v>218</v>
      </c>
      <c r="B109" s="128" t="s">
        <v>219</v>
      </c>
      <c r="C109" s="128">
        <v>6</v>
      </c>
      <c r="D109" s="128" t="s">
        <v>92</v>
      </c>
      <c r="E109" s="129" t="s">
        <v>224</v>
      </c>
      <c r="F109" s="130">
        <v>11300.28</v>
      </c>
    </row>
    <row r="110" spans="1:7" x14ac:dyDescent="0.4">
      <c r="A110" s="131" t="s">
        <v>218</v>
      </c>
      <c r="B110" s="128" t="s">
        <v>219</v>
      </c>
      <c r="C110" s="128">
        <v>7</v>
      </c>
      <c r="D110" s="128" t="s">
        <v>1891</v>
      </c>
      <c r="E110" s="129" t="s">
        <v>1859</v>
      </c>
      <c r="F110" s="130">
        <v>81640.399999999994</v>
      </c>
    </row>
    <row r="111" spans="1:7" x14ac:dyDescent="0.4">
      <c r="A111" s="131" t="s">
        <v>218</v>
      </c>
      <c r="B111" s="128" t="s">
        <v>219</v>
      </c>
      <c r="C111" s="128">
        <v>8</v>
      </c>
      <c r="D111" s="128" t="s">
        <v>39</v>
      </c>
      <c r="E111" s="129" t="s">
        <v>225</v>
      </c>
      <c r="F111" s="130">
        <v>3354</v>
      </c>
    </row>
    <row r="112" spans="1:7" x14ac:dyDescent="0.4">
      <c r="A112" s="131" t="s">
        <v>226</v>
      </c>
      <c r="B112" s="128" t="s">
        <v>227</v>
      </c>
      <c r="C112" s="128">
        <v>1</v>
      </c>
      <c r="D112" s="128" t="s">
        <v>96</v>
      </c>
      <c r="E112" s="129" t="s">
        <v>96</v>
      </c>
      <c r="F112" s="130">
        <v>153750</v>
      </c>
    </row>
    <row r="113" spans="1:7" x14ac:dyDescent="0.4">
      <c r="A113" s="131" t="s">
        <v>228</v>
      </c>
      <c r="B113" s="128" t="s">
        <v>229</v>
      </c>
      <c r="C113" s="128">
        <v>1</v>
      </c>
      <c r="D113" s="128" t="s">
        <v>96</v>
      </c>
      <c r="E113" s="129" t="s">
        <v>96</v>
      </c>
      <c r="F113" s="130">
        <v>400000</v>
      </c>
    </row>
    <row r="114" spans="1:7" ht="15.9" x14ac:dyDescent="0.4">
      <c r="A114" s="131" t="s">
        <v>230</v>
      </c>
      <c r="B114" s="128" t="s">
        <v>231</v>
      </c>
      <c r="C114" s="128">
        <v>1</v>
      </c>
      <c r="D114" s="128" t="s">
        <v>39</v>
      </c>
      <c r="E114" s="134" t="s">
        <v>232</v>
      </c>
      <c r="F114" s="130">
        <v>25000</v>
      </c>
    </row>
    <row r="115" spans="1:7" ht="15.9" x14ac:dyDescent="0.4">
      <c r="A115" s="131" t="s">
        <v>230</v>
      </c>
      <c r="B115" s="128" t="s">
        <v>231</v>
      </c>
      <c r="C115" s="128">
        <v>2</v>
      </c>
      <c r="D115" s="128" t="s">
        <v>1888</v>
      </c>
      <c r="E115" s="134" t="s">
        <v>233</v>
      </c>
      <c r="F115" s="130">
        <v>52000</v>
      </c>
    </row>
    <row r="116" spans="1:7" ht="15.9" x14ac:dyDescent="0.4">
      <c r="A116" s="131" t="s">
        <v>230</v>
      </c>
      <c r="B116" s="128" t="s">
        <v>231</v>
      </c>
      <c r="C116" s="128">
        <v>3</v>
      </c>
      <c r="D116" s="128" t="s">
        <v>1887</v>
      </c>
      <c r="E116" s="134" t="s">
        <v>234</v>
      </c>
      <c r="F116" s="130">
        <v>25000</v>
      </c>
    </row>
    <row r="117" spans="1:7" ht="15.9" x14ac:dyDescent="0.4">
      <c r="A117" s="131" t="s">
        <v>230</v>
      </c>
      <c r="B117" s="128" t="s">
        <v>231</v>
      </c>
      <c r="C117" s="128">
        <v>4</v>
      </c>
      <c r="D117" s="128" t="s">
        <v>1887</v>
      </c>
      <c r="E117" s="134" t="s">
        <v>235</v>
      </c>
      <c r="F117" s="130">
        <v>48000</v>
      </c>
    </row>
    <row r="118" spans="1:7" ht="15.9" x14ac:dyDescent="0.4">
      <c r="A118" s="131" t="s">
        <v>236</v>
      </c>
      <c r="B118" s="128" t="s">
        <v>237</v>
      </c>
      <c r="C118" s="128">
        <v>1</v>
      </c>
      <c r="D118" s="128" t="s">
        <v>92</v>
      </c>
      <c r="E118" s="134" t="s">
        <v>92</v>
      </c>
      <c r="F118" s="130">
        <v>1870</v>
      </c>
      <c r="G118" t="s">
        <v>93</v>
      </c>
    </row>
    <row r="119" spans="1:7" ht="15.9" x14ac:dyDescent="0.4">
      <c r="A119" s="131" t="s">
        <v>238</v>
      </c>
      <c r="B119" s="128" t="s">
        <v>239</v>
      </c>
      <c r="C119" s="128">
        <v>1</v>
      </c>
      <c r="D119" s="128" t="s">
        <v>92</v>
      </c>
      <c r="E119" s="134" t="s">
        <v>92</v>
      </c>
      <c r="F119" s="130">
        <v>2635</v>
      </c>
      <c r="G119" t="s">
        <v>93</v>
      </c>
    </row>
    <row r="120" spans="1:7" ht="15.9" x14ac:dyDescent="0.4">
      <c r="A120" s="131" t="s">
        <v>240</v>
      </c>
      <c r="B120" s="128" t="s">
        <v>241</v>
      </c>
      <c r="C120" s="128">
        <v>1</v>
      </c>
      <c r="D120" s="128" t="s">
        <v>92</v>
      </c>
      <c r="E120" s="134" t="s">
        <v>242</v>
      </c>
      <c r="F120" s="130">
        <v>65.7</v>
      </c>
    </row>
    <row r="121" spans="1:7" ht="15.9" x14ac:dyDescent="0.4">
      <c r="A121" s="131" t="s">
        <v>240</v>
      </c>
      <c r="B121" s="128" t="s">
        <v>241</v>
      </c>
      <c r="C121" s="128">
        <v>2</v>
      </c>
      <c r="D121" s="128" t="s">
        <v>39</v>
      </c>
      <c r="E121" s="134" t="s">
        <v>243</v>
      </c>
      <c r="F121" s="130">
        <v>259.98</v>
      </c>
    </row>
    <row r="122" spans="1:7" ht="15.9" x14ac:dyDescent="0.4">
      <c r="A122" s="131" t="s">
        <v>240</v>
      </c>
      <c r="B122" s="128" t="s">
        <v>241</v>
      </c>
      <c r="C122" s="128">
        <v>3</v>
      </c>
      <c r="D122" s="128" t="s">
        <v>39</v>
      </c>
      <c r="E122" s="134" t="s">
        <v>244</v>
      </c>
      <c r="F122" s="130">
        <v>420</v>
      </c>
    </row>
    <row r="123" spans="1:7" ht="15.9" x14ac:dyDescent="0.4">
      <c r="A123" s="131" t="s">
        <v>240</v>
      </c>
      <c r="B123" s="128" t="s">
        <v>241</v>
      </c>
      <c r="C123" s="128">
        <v>4</v>
      </c>
      <c r="D123" s="128" t="s">
        <v>92</v>
      </c>
      <c r="E123" s="134" t="s">
        <v>245</v>
      </c>
      <c r="F123" s="130">
        <v>400</v>
      </c>
    </row>
    <row r="124" spans="1:7" ht="15.9" x14ac:dyDescent="0.4">
      <c r="A124" s="131" t="s">
        <v>240</v>
      </c>
      <c r="B124" s="128" t="s">
        <v>241</v>
      </c>
      <c r="C124" s="128">
        <v>5</v>
      </c>
      <c r="D124" s="128" t="s">
        <v>92</v>
      </c>
      <c r="E124" s="134" t="s">
        <v>246</v>
      </c>
      <c r="F124" s="130">
        <v>377.77</v>
      </c>
    </row>
    <row r="125" spans="1:7" ht="15.9" x14ac:dyDescent="0.4">
      <c r="A125" s="131" t="s">
        <v>240</v>
      </c>
      <c r="B125" s="128" t="s">
        <v>241</v>
      </c>
      <c r="C125" s="128">
        <v>6</v>
      </c>
      <c r="D125" s="128" t="s">
        <v>39</v>
      </c>
      <c r="E125" s="134" t="s">
        <v>247</v>
      </c>
      <c r="F125" s="130">
        <v>274.13</v>
      </c>
    </row>
    <row r="126" spans="1:7" ht="15.9" x14ac:dyDescent="0.4">
      <c r="A126" s="131" t="s">
        <v>240</v>
      </c>
      <c r="B126" s="128" t="s">
        <v>241</v>
      </c>
      <c r="C126" s="128">
        <v>7</v>
      </c>
      <c r="D126" s="128" t="s">
        <v>39</v>
      </c>
      <c r="E126" s="134" t="s">
        <v>248</v>
      </c>
      <c r="F126" s="130">
        <v>2000</v>
      </c>
    </row>
    <row r="127" spans="1:7" ht="15.9" x14ac:dyDescent="0.4">
      <c r="A127" s="131" t="s">
        <v>240</v>
      </c>
      <c r="B127" s="128" t="s">
        <v>241</v>
      </c>
      <c r="C127" s="128">
        <v>8</v>
      </c>
      <c r="D127" s="128" t="s">
        <v>39</v>
      </c>
      <c r="E127" s="134" t="s">
        <v>249</v>
      </c>
      <c r="F127" s="130">
        <v>10000</v>
      </c>
    </row>
    <row r="128" spans="1:7" ht="15.9" x14ac:dyDescent="0.4">
      <c r="A128" s="131" t="s">
        <v>240</v>
      </c>
      <c r="B128" s="128" t="s">
        <v>241</v>
      </c>
      <c r="C128" s="128">
        <v>9</v>
      </c>
      <c r="D128" s="128" t="s">
        <v>39</v>
      </c>
      <c r="E128" s="134" t="s">
        <v>250</v>
      </c>
      <c r="F128" s="130">
        <v>4000</v>
      </c>
    </row>
    <row r="129" spans="1:6" ht="15.9" x14ac:dyDescent="0.4">
      <c r="A129" s="131" t="s">
        <v>240</v>
      </c>
      <c r="B129" s="128" t="s">
        <v>241</v>
      </c>
      <c r="C129" s="128">
        <v>10</v>
      </c>
      <c r="D129" s="128" t="s">
        <v>39</v>
      </c>
      <c r="E129" s="134" t="s">
        <v>251</v>
      </c>
      <c r="F129" s="130">
        <v>30000</v>
      </c>
    </row>
    <row r="130" spans="1:6" ht="15.9" x14ac:dyDescent="0.4">
      <c r="A130" s="131" t="s">
        <v>240</v>
      </c>
      <c r="B130" s="128" t="s">
        <v>241</v>
      </c>
      <c r="C130" s="128">
        <v>11</v>
      </c>
      <c r="D130" s="128" t="s">
        <v>92</v>
      </c>
      <c r="E130" s="134" t="s">
        <v>252</v>
      </c>
      <c r="F130" s="130">
        <v>233.95</v>
      </c>
    </row>
    <row r="131" spans="1:6" ht="15.9" x14ac:dyDescent="0.4">
      <c r="A131" s="131" t="s">
        <v>240</v>
      </c>
      <c r="B131" s="128" t="s">
        <v>241</v>
      </c>
      <c r="C131" s="128">
        <v>12</v>
      </c>
      <c r="D131" s="128" t="s">
        <v>92</v>
      </c>
      <c r="E131" s="134" t="s">
        <v>253</v>
      </c>
      <c r="F131" s="130">
        <v>3935</v>
      </c>
    </row>
    <row r="132" spans="1:6" ht="15.9" x14ac:dyDescent="0.4">
      <c r="A132" s="131" t="s">
        <v>240</v>
      </c>
      <c r="B132" s="128" t="s">
        <v>241</v>
      </c>
      <c r="C132" s="128">
        <v>13</v>
      </c>
      <c r="D132" s="128" t="s">
        <v>92</v>
      </c>
      <c r="E132" s="134" t="s">
        <v>254</v>
      </c>
      <c r="F132" s="130">
        <v>55.99</v>
      </c>
    </row>
    <row r="133" spans="1:6" ht="15.9" x14ac:dyDescent="0.4">
      <c r="A133" s="131" t="s">
        <v>240</v>
      </c>
      <c r="B133" s="128" t="s">
        <v>241</v>
      </c>
      <c r="C133" s="128">
        <v>14</v>
      </c>
      <c r="D133" s="128" t="s">
        <v>92</v>
      </c>
      <c r="E133" s="134" t="s">
        <v>255</v>
      </c>
      <c r="F133" s="130">
        <v>374.95</v>
      </c>
    </row>
    <row r="134" spans="1:6" ht="15.9" x14ac:dyDescent="0.4">
      <c r="A134" s="131" t="s">
        <v>240</v>
      </c>
      <c r="B134" s="128" t="s">
        <v>241</v>
      </c>
      <c r="C134" s="128">
        <v>15</v>
      </c>
      <c r="D134" s="128" t="s">
        <v>39</v>
      </c>
      <c r="E134" s="134" t="s">
        <v>256</v>
      </c>
      <c r="F134" s="130">
        <v>89.99</v>
      </c>
    </row>
    <row r="135" spans="1:6" ht="15.9" x14ac:dyDescent="0.4">
      <c r="A135" s="131" t="s">
        <v>240</v>
      </c>
      <c r="B135" s="128" t="s">
        <v>241</v>
      </c>
      <c r="C135" s="128">
        <v>16</v>
      </c>
      <c r="D135" s="128" t="s">
        <v>39</v>
      </c>
      <c r="E135" s="134" t="s">
        <v>257</v>
      </c>
      <c r="F135" s="130">
        <v>600.97</v>
      </c>
    </row>
    <row r="136" spans="1:6" ht="15.9" x14ac:dyDescent="0.4">
      <c r="A136" s="131" t="s">
        <v>240</v>
      </c>
      <c r="B136" s="128" t="s">
        <v>241</v>
      </c>
      <c r="C136" s="128">
        <v>17</v>
      </c>
      <c r="D136" s="128" t="s">
        <v>39</v>
      </c>
      <c r="E136" s="134" t="s">
        <v>258</v>
      </c>
      <c r="F136" s="130">
        <v>400.98</v>
      </c>
    </row>
    <row r="137" spans="1:6" ht="15.9" x14ac:dyDescent="0.4">
      <c r="A137" s="131" t="s">
        <v>240</v>
      </c>
      <c r="B137" s="128" t="s">
        <v>241</v>
      </c>
      <c r="C137" s="128">
        <v>18</v>
      </c>
      <c r="D137" s="128" t="s">
        <v>39</v>
      </c>
      <c r="E137" s="134" t="s">
        <v>259</v>
      </c>
      <c r="F137" s="130">
        <v>15.14</v>
      </c>
    </row>
    <row r="138" spans="1:6" ht="15.9" x14ac:dyDescent="0.4">
      <c r="A138" s="131" t="s">
        <v>240</v>
      </c>
      <c r="B138" s="128" t="s">
        <v>241</v>
      </c>
      <c r="C138" s="128">
        <v>19</v>
      </c>
      <c r="D138" s="128" t="s">
        <v>39</v>
      </c>
      <c r="E138" s="134" t="s">
        <v>260</v>
      </c>
      <c r="F138" s="130">
        <v>12.99</v>
      </c>
    </row>
    <row r="139" spans="1:6" ht="15.9" x14ac:dyDescent="0.4">
      <c r="A139" s="131" t="s">
        <v>240</v>
      </c>
      <c r="B139" s="128" t="s">
        <v>241</v>
      </c>
      <c r="C139" s="128">
        <v>20</v>
      </c>
      <c r="D139" s="128" t="s">
        <v>39</v>
      </c>
      <c r="E139" s="134" t="s">
        <v>261</v>
      </c>
      <c r="F139" s="130">
        <v>1000</v>
      </c>
    </row>
    <row r="140" spans="1:6" ht="15.9" x14ac:dyDescent="0.4">
      <c r="A140" s="131" t="s">
        <v>240</v>
      </c>
      <c r="B140" s="128" t="s">
        <v>241</v>
      </c>
      <c r="C140" s="128">
        <v>21</v>
      </c>
      <c r="D140" s="128" t="s">
        <v>39</v>
      </c>
      <c r="E140" s="134" t="s">
        <v>262</v>
      </c>
      <c r="F140" s="130">
        <v>300</v>
      </c>
    </row>
    <row r="141" spans="1:6" ht="15.9" x14ac:dyDescent="0.4">
      <c r="A141" s="131" t="s">
        <v>240</v>
      </c>
      <c r="B141" s="128" t="s">
        <v>241</v>
      </c>
      <c r="C141" s="128">
        <v>22</v>
      </c>
      <c r="D141" s="128" t="s">
        <v>39</v>
      </c>
      <c r="E141" s="134" t="s">
        <v>263</v>
      </c>
      <c r="F141" s="130">
        <v>300</v>
      </c>
    </row>
    <row r="142" spans="1:6" ht="15.9" x14ac:dyDescent="0.4">
      <c r="A142" s="131" t="s">
        <v>240</v>
      </c>
      <c r="B142" s="128" t="s">
        <v>241</v>
      </c>
      <c r="C142" s="128">
        <v>23</v>
      </c>
      <c r="D142" s="128" t="s">
        <v>39</v>
      </c>
      <c r="E142" s="134" t="s">
        <v>264</v>
      </c>
      <c r="F142" s="130">
        <v>300</v>
      </c>
    </row>
    <row r="143" spans="1:6" ht="15.9" x14ac:dyDescent="0.4">
      <c r="A143" s="131" t="s">
        <v>240</v>
      </c>
      <c r="B143" s="128" t="s">
        <v>241</v>
      </c>
      <c r="C143" s="128">
        <v>24</v>
      </c>
      <c r="D143" s="154" t="s">
        <v>27</v>
      </c>
      <c r="E143" s="134" t="s">
        <v>265</v>
      </c>
      <c r="F143" s="130">
        <v>11000</v>
      </c>
    </row>
    <row r="144" spans="1:6" ht="15.9" x14ac:dyDescent="0.4">
      <c r="A144" s="131" t="s">
        <v>240</v>
      </c>
      <c r="B144" s="128" t="s">
        <v>241</v>
      </c>
      <c r="C144" s="128">
        <v>25</v>
      </c>
      <c r="D144" s="128" t="s">
        <v>92</v>
      </c>
      <c r="E144" s="134" t="s">
        <v>266</v>
      </c>
      <c r="F144" s="130">
        <v>519</v>
      </c>
    </row>
    <row r="145" spans="1:7" ht="15.9" x14ac:dyDescent="0.4">
      <c r="A145" s="131" t="s">
        <v>240</v>
      </c>
      <c r="B145" s="128" t="s">
        <v>241</v>
      </c>
      <c r="C145" s="128">
        <v>26</v>
      </c>
      <c r="D145" s="128" t="s">
        <v>92</v>
      </c>
      <c r="E145" s="134" t="s">
        <v>267</v>
      </c>
      <c r="F145" s="130">
        <v>390</v>
      </c>
    </row>
    <row r="146" spans="1:7" ht="15.9" x14ac:dyDescent="0.4">
      <c r="A146" s="131" t="s">
        <v>240</v>
      </c>
      <c r="B146" s="128" t="s">
        <v>241</v>
      </c>
      <c r="C146" s="128">
        <v>27</v>
      </c>
      <c r="D146" s="128" t="s">
        <v>92</v>
      </c>
      <c r="E146" s="134" t="s">
        <v>268</v>
      </c>
      <c r="F146" s="130">
        <v>450</v>
      </c>
    </row>
    <row r="147" spans="1:7" ht="15.9" x14ac:dyDescent="0.4">
      <c r="A147" s="131" t="s">
        <v>240</v>
      </c>
      <c r="B147" s="128" t="s">
        <v>241</v>
      </c>
      <c r="C147" s="128">
        <v>28</v>
      </c>
      <c r="D147" s="128" t="s">
        <v>1891</v>
      </c>
      <c r="E147" s="134" t="s">
        <v>269</v>
      </c>
      <c r="F147" s="130">
        <v>22651</v>
      </c>
    </row>
    <row r="148" spans="1:7" x14ac:dyDescent="0.4">
      <c r="A148" s="131" t="s">
        <v>270</v>
      </c>
      <c r="B148" s="128" t="s">
        <v>271</v>
      </c>
      <c r="C148" s="128">
        <v>1</v>
      </c>
      <c r="D148" s="128" t="s">
        <v>92</v>
      </c>
      <c r="E148" s="129" t="s">
        <v>272</v>
      </c>
      <c r="F148" s="130">
        <v>500</v>
      </c>
      <c r="G148" t="s">
        <v>1790</v>
      </c>
    </row>
    <row r="149" spans="1:7" x14ac:dyDescent="0.4">
      <c r="A149" s="131" t="s">
        <v>270</v>
      </c>
      <c r="B149" s="128" t="s">
        <v>271</v>
      </c>
      <c r="C149" s="128">
        <v>2</v>
      </c>
      <c r="D149" s="128" t="s">
        <v>92</v>
      </c>
      <c r="E149" s="129" t="s">
        <v>273</v>
      </c>
      <c r="F149" s="130">
        <v>58.28</v>
      </c>
    </row>
    <row r="150" spans="1:7" x14ac:dyDescent="0.4">
      <c r="A150" s="131" t="s">
        <v>270</v>
      </c>
      <c r="B150" s="128" t="s">
        <v>271</v>
      </c>
      <c r="C150" s="128">
        <v>3</v>
      </c>
      <c r="D150" s="128" t="s">
        <v>96</v>
      </c>
      <c r="E150" s="129" t="s">
        <v>96</v>
      </c>
      <c r="F150" s="130">
        <v>63264</v>
      </c>
    </row>
    <row r="151" spans="1:7" x14ac:dyDescent="0.4">
      <c r="A151" s="131" t="s">
        <v>270</v>
      </c>
      <c r="B151" s="128" t="s">
        <v>271</v>
      </c>
      <c r="C151" s="128">
        <v>4</v>
      </c>
      <c r="D151" s="128" t="s">
        <v>92</v>
      </c>
      <c r="E151" s="129" t="s">
        <v>92</v>
      </c>
      <c r="F151" s="130">
        <v>78</v>
      </c>
      <c r="G151" t="s">
        <v>617</v>
      </c>
    </row>
    <row r="152" spans="1:7" x14ac:dyDescent="0.4">
      <c r="A152" s="131" t="s">
        <v>274</v>
      </c>
      <c r="B152" s="128" t="s">
        <v>275</v>
      </c>
      <c r="C152" s="128">
        <v>1</v>
      </c>
      <c r="D152" s="154" t="s">
        <v>1926</v>
      </c>
      <c r="E152" s="129" t="s">
        <v>276</v>
      </c>
      <c r="F152" s="130">
        <v>29508</v>
      </c>
      <c r="G152" t="s">
        <v>97</v>
      </c>
    </row>
    <row r="153" spans="1:7" x14ac:dyDescent="0.4">
      <c r="A153" s="131" t="s">
        <v>277</v>
      </c>
      <c r="B153" s="128" t="s">
        <v>278</v>
      </c>
      <c r="C153" s="128">
        <v>1</v>
      </c>
      <c r="D153" s="128" t="s">
        <v>96</v>
      </c>
      <c r="E153" s="129" t="s">
        <v>96</v>
      </c>
      <c r="F153" s="130">
        <v>25469</v>
      </c>
      <c r="G153" t="s">
        <v>97</v>
      </c>
    </row>
    <row r="154" spans="1:7" x14ac:dyDescent="0.4">
      <c r="A154" s="131" t="s">
        <v>279</v>
      </c>
      <c r="B154" s="128" t="s">
        <v>280</v>
      </c>
      <c r="C154" s="128">
        <v>1</v>
      </c>
      <c r="D154" s="128" t="s">
        <v>92</v>
      </c>
      <c r="E154" s="129" t="s">
        <v>92</v>
      </c>
      <c r="F154" s="130">
        <v>10000</v>
      </c>
      <c r="G154" t="s">
        <v>93</v>
      </c>
    </row>
    <row r="155" spans="1:7" x14ac:dyDescent="0.4">
      <c r="A155" s="131" t="s">
        <v>281</v>
      </c>
      <c r="B155" s="128" t="s">
        <v>282</v>
      </c>
      <c r="C155" s="128">
        <v>1</v>
      </c>
      <c r="D155" s="128" t="s">
        <v>92</v>
      </c>
      <c r="E155" s="129" t="s">
        <v>92</v>
      </c>
      <c r="F155" s="130">
        <v>13290</v>
      </c>
      <c r="G155" t="s">
        <v>93</v>
      </c>
    </row>
    <row r="156" spans="1:7" x14ac:dyDescent="0.4">
      <c r="A156" s="131" t="s">
        <v>283</v>
      </c>
      <c r="B156" s="128" t="s">
        <v>284</v>
      </c>
      <c r="C156" s="128">
        <v>1</v>
      </c>
      <c r="D156" s="128" t="s">
        <v>96</v>
      </c>
      <c r="E156" s="129" t="s">
        <v>96</v>
      </c>
      <c r="F156" s="130">
        <v>22234</v>
      </c>
    </row>
    <row r="157" spans="1:7" x14ac:dyDescent="0.4">
      <c r="A157" s="131" t="s">
        <v>285</v>
      </c>
      <c r="B157" s="128" t="s">
        <v>286</v>
      </c>
      <c r="C157" s="128">
        <v>1</v>
      </c>
      <c r="D157" s="128" t="s">
        <v>96</v>
      </c>
      <c r="E157" s="129" t="s">
        <v>96</v>
      </c>
      <c r="F157" s="130">
        <v>508149</v>
      </c>
      <c r="G157" t="s">
        <v>97</v>
      </c>
    </row>
    <row r="158" spans="1:7" x14ac:dyDescent="0.4">
      <c r="A158" s="131" t="s">
        <v>287</v>
      </c>
      <c r="B158" s="128" t="s">
        <v>288</v>
      </c>
      <c r="C158" s="128">
        <v>1</v>
      </c>
      <c r="D158" s="128" t="s">
        <v>92</v>
      </c>
      <c r="E158" s="129" t="s">
        <v>92</v>
      </c>
      <c r="F158" s="130">
        <v>15000</v>
      </c>
      <c r="G158" t="s">
        <v>93</v>
      </c>
    </row>
    <row r="159" spans="1:7" x14ac:dyDescent="0.4">
      <c r="A159" s="131" t="s">
        <v>289</v>
      </c>
      <c r="B159" s="128" t="s">
        <v>290</v>
      </c>
      <c r="C159" s="128">
        <v>1</v>
      </c>
      <c r="D159" s="128" t="s">
        <v>92</v>
      </c>
      <c r="E159" s="129" t="s">
        <v>92</v>
      </c>
      <c r="F159" s="130">
        <v>2500</v>
      </c>
      <c r="G159" t="s">
        <v>93</v>
      </c>
    </row>
    <row r="160" spans="1:7" x14ac:dyDescent="0.4">
      <c r="A160" s="131" t="s">
        <v>291</v>
      </c>
      <c r="B160" s="128" t="s">
        <v>292</v>
      </c>
      <c r="C160" s="128">
        <v>1</v>
      </c>
      <c r="D160" s="128" t="s">
        <v>92</v>
      </c>
      <c r="E160" s="129" t="s">
        <v>92</v>
      </c>
      <c r="F160" s="130">
        <v>12654</v>
      </c>
      <c r="G160" t="s">
        <v>205</v>
      </c>
    </row>
    <row r="161" spans="1:7" x14ac:dyDescent="0.4">
      <c r="A161" s="131" t="s">
        <v>293</v>
      </c>
      <c r="B161" s="128" t="s">
        <v>294</v>
      </c>
      <c r="C161" s="128">
        <v>1</v>
      </c>
      <c r="D161" s="128" t="s">
        <v>92</v>
      </c>
      <c r="E161" s="129" t="s">
        <v>92</v>
      </c>
      <c r="F161" s="130">
        <v>2500</v>
      </c>
      <c r="G161" t="s">
        <v>93</v>
      </c>
    </row>
    <row r="162" spans="1:7" x14ac:dyDescent="0.4">
      <c r="A162" s="131" t="s">
        <v>295</v>
      </c>
      <c r="B162" s="128" t="s">
        <v>296</v>
      </c>
      <c r="C162" s="128">
        <v>1</v>
      </c>
      <c r="D162" s="128" t="s">
        <v>92</v>
      </c>
      <c r="E162" s="129" t="s">
        <v>297</v>
      </c>
      <c r="F162" s="130">
        <v>15000</v>
      </c>
      <c r="G162" s="152" t="s">
        <v>1791</v>
      </c>
    </row>
    <row r="163" spans="1:7" x14ac:dyDescent="0.4">
      <c r="A163" s="131" t="s">
        <v>295</v>
      </c>
      <c r="B163" s="128" t="s">
        <v>296</v>
      </c>
      <c r="C163" s="128">
        <v>2</v>
      </c>
      <c r="D163" s="128" t="s">
        <v>96</v>
      </c>
      <c r="E163" s="128" t="s">
        <v>96</v>
      </c>
      <c r="F163" s="130">
        <v>459799</v>
      </c>
      <c r="G163" t="s">
        <v>1792</v>
      </c>
    </row>
    <row r="164" spans="1:7" x14ac:dyDescent="0.4">
      <c r="A164" s="153" t="s">
        <v>298</v>
      </c>
      <c r="B164" s="154" t="s">
        <v>299</v>
      </c>
      <c r="C164" s="154">
        <v>1</v>
      </c>
      <c r="D164" s="154" t="s">
        <v>1926</v>
      </c>
      <c r="E164" s="155" t="s">
        <v>1837</v>
      </c>
      <c r="F164" s="156">
        <v>349.52</v>
      </c>
      <c r="G164" s="152" t="s">
        <v>158</v>
      </c>
    </row>
    <row r="165" spans="1:7" x14ac:dyDescent="0.4">
      <c r="A165" s="153" t="s">
        <v>298</v>
      </c>
      <c r="B165" s="154" t="s">
        <v>299</v>
      </c>
      <c r="C165" s="154">
        <v>2</v>
      </c>
      <c r="D165" s="128" t="s">
        <v>35</v>
      </c>
      <c r="E165" s="155" t="s">
        <v>1838</v>
      </c>
      <c r="F165" s="156">
        <v>100</v>
      </c>
      <c r="G165" s="152"/>
    </row>
    <row r="166" spans="1:7" x14ac:dyDescent="0.4">
      <c r="A166" s="153" t="s">
        <v>298</v>
      </c>
      <c r="B166" s="154" t="s">
        <v>299</v>
      </c>
      <c r="C166" s="154">
        <v>3</v>
      </c>
      <c r="D166" s="128" t="s">
        <v>39</v>
      </c>
      <c r="E166" s="155" t="s">
        <v>1860</v>
      </c>
      <c r="F166" s="156">
        <v>49.11</v>
      </c>
      <c r="G166" s="152"/>
    </row>
    <row r="167" spans="1:7" x14ac:dyDescent="0.4">
      <c r="A167" s="153" t="s">
        <v>298</v>
      </c>
      <c r="B167" s="154" t="s">
        <v>299</v>
      </c>
      <c r="C167" s="154">
        <v>4</v>
      </c>
      <c r="D167" s="128" t="s">
        <v>39</v>
      </c>
      <c r="E167" s="155" t="s">
        <v>1839</v>
      </c>
      <c r="F167" s="156">
        <v>131.01</v>
      </c>
      <c r="G167" s="152"/>
    </row>
    <row r="168" spans="1:7" x14ac:dyDescent="0.4">
      <c r="A168" s="153" t="s">
        <v>298</v>
      </c>
      <c r="B168" s="154" t="s">
        <v>299</v>
      </c>
      <c r="C168" s="154">
        <v>5</v>
      </c>
      <c r="D168" s="128" t="s">
        <v>39</v>
      </c>
      <c r="E168" s="155" t="s">
        <v>1840</v>
      </c>
      <c r="F168" s="156">
        <v>300</v>
      </c>
      <c r="G168" s="152"/>
    </row>
    <row r="169" spans="1:7" x14ac:dyDescent="0.4">
      <c r="A169" s="153" t="s">
        <v>298</v>
      </c>
      <c r="B169" s="154" t="s">
        <v>299</v>
      </c>
      <c r="C169" s="154">
        <v>6</v>
      </c>
      <c r="D169" s="128" t="s">
        <v>39</v>
      </c>
      <c r="E169" s="155" t="s">
        <v>1841</v>
      </c>
      <c r="F169" s="156">
        <v>126.42</v>
      </c>
      <c r="G169" s="152"/>
    </row>
    <row r="170" spans="1:7" x14ac:dyDescent="0.4">
      <c r="A170" s="157" t="s">
        <v>300</v>
      </c>
      <c r="B170" s="152" t="s">
        <v>301</v>
      </c>
      <c r="C170" s="152">
        <v>1</v>
      </c>
      <c r="D170" s="128" t="s">
        <v>39</v>
      </c>
      <c r="E170" s="158" t="s">
        <v>1842</v>
      </c>
      <c r="F170" s="159">
        <v>70000</v>
      </c>
      <c r="G170" s="152" t="s">
        <v>302</v>
      </c>
    </row>
    <row r="171" spans="1:7" x14ac:dyDescent="0.4">
      <c r="A171" s="157" t="s">
        <v>300</v>
      </c>
      <c r="B171" s="152" t="s">
        <v>301</v>
      </c>
      <c r="C171" s="152">
        <v>2</v>
      </c>
      <c r="D171" s="154" t="s">
        <v>96</v>
      </c>
      <c r="E171" s="152" t="s">
        <v>96</v>
      </c>
      <c r="F171" s="159">
        <v>17500</v>
      </c>
      <c r="G171" s="152"/>
    </row>
    <row r="172" spans="1:7" x14ac:dyDescent="0.4">
      <c r="A172" s="58" t="s">
        <v>303</v>
      </c>
      <c r="B172" t="s">
        <v>304</v>
      </c>
      <c r="C172">
        <v>1</v>
      </c>
      <c r="D172" s="128" t="s">
        <v>92</v>
      </c>
      <c r="E172" s="9" t="s">
        <v>1861</v>
      </c>
      <c r="F172" s="112">
        <v>57774.16</v>
      </c>
      <c r="G172" s="152" t="s">
        <v>1790</v>
      </c>
    </row>
    <row r="173" spans="1:7" x14ac:dyDescent="0.4">
      <c r="A173" s="58" t="s">
        <v>303</v>
      </c>
      <c r="B173" t="s">
        <v>304</v>
      </c>
      <c r="C173">
        <v>2</v>
      </c>
      <c r="D173" s="128" t="s">
        <v>96</v>
      </c>
      <c r="E173" s="9" t="s">
        <v>96</v>
      </c>
      <c r="F173" s="112">
        <v>38500</v>
      </c>
      <c r="G173" s="152" t="s">
        <v>617</v>
      </c>
    </row>
    <row r="174" spans="1:7" x14ac:dyDescent="0.4">
      <c r="A174" s="58" t="s">
        <v>305</v>
      </c>
      <c r="B174" t="s">
        <v>306</v>
      </c>
      <c r="C174">
        <v>1</v>
      </c>
      <c r="D174" s="128" t="s">
        <v>1994</v>
      </c>
      <c r="E174" s="9" t="s">
        <v>307</v>
      </c>
      <c r="F174" s="112">
        <v>17552</v>
      </c>
    </row>
    <row r="175" spans="1:7" x14ac:dyDescent="0.4">
      <c r="A175" s="58" t="s">
        <v>308</v>
      </c>
      <c r="B175" t="s">
        <v>309</v>
      </c>
      <c r="C175">
        <v>1</v>
      </c>
      <c r="D175" s="128" t="s">
        <v>92</v>
      </c>
      <c r="E175" s="9" t="s">
        <v>310</v>
      </c>
      <c r="F175" s="112">
        <v>80634.48</v>
      </c>
    </row>
    <row r="176" spans="1:7" x14ac:dyDescent="0.4">
      <c r="A176" s="58" t="s">
        <v>311</v>
      </c>
      <c r="B176" t="s">
        <v>312</v>
      </c>
      <c r="C176">
        <v>1</v>
      </c>
      <c r="D176" s="128" t="s">
        <v>39</v>
      </c>
      <c r="E176" s="9" t="s">
        <v>313</v>
      </c>
      <c r="F176" s="112">
        <v>1949080</v>
      </c>
      <c r="G176" t="s">
        <v>97</v>
      </c>
    </row>
    <row r="177" spans="1:7" x14ac:dyDescent="0.4">
      <c r="A177" s="157" t="s">
        <v>314</v>
      </c>
      <c r="B177" s="152" t="s">
        <v>315</v>
      </c>
      <c r="C177" s="152">
        <v>1</v>
      </c>
      <c r="D177" s="128" t="s">
        <v>39</v>
      </c>
      <c r="E177" s="158" t="s">
        <v>1843</v>
      </c>
      <c r="F177" s="160">
        <v>10000</v>
      </c>
      <c r="G177" s="152" t="s">
        <v>1790</v>
      </c>
    </row>
    <row r="178" spans="1:7" x14ac:dyDescent="0.4">
      <c r="A178" s="157" t="s">
        <v>314</v>
      </c>
      <c r="B178" s="152" t="s">
        <v>315</v>
      </c>
      <c r="C178" s="152">
        <v>2</v>
      </c>
      <c r="D178" s="154" t="s">
        <v>92</v>
      </c>
      <c r="E178" s="158" t="s">
        <v>1844</v>
      </c>
      <c r="F178" s="160">
        <v>1500</v>
      </c>
      <c r="G178" s="152"/>
    </row>
    <row r="179" spans="1:7" x14ac:dyDescent="0.4">
      <c r="A179" s="157" t="s">
        <v>314</v>
      </c>
      <c r="B179" s="152" t="s">
        <v>315</v>
      </c>
      <c r="C179" s="152">
        <v>3</v>
      </c>
      <c r="D179" s="154" t="s">
        <v>1888</v>
      </c>
      <c r="E179" s="158" t="s">
        <v>1845</v>
      </c>
      <c r="F179" s="160">
        <v>1228</v>
      </c>
      <c r="G179" s="152"/>
    </row>
    <row r="180" spans="1:7" x14ac:dyDescent="0.4">
      <c r="A180" s="157" t="s">
        <v>314</v>
      </c>
      <c r="B180" s="152" t="s">
        <v>315</v>
      </c>
      <c r="C180" s="152">
        <v>4</v>
      </c>
      <c r="D180" s="128" t="s">
        <v>35</v>
      </c>
      <c r="E180" s="158" t="s">
        <v>1846</v>
      </c>
      <c r="F180" s="160">
        <v>1220.05</v>
      </c>
      <c r="G180" s="152"/>
    </row>
    <row r="181" spans="1:7" x14ac:dyDescent="0.4">
      <c r="A181" s="157" t="s">
        <v>314</v>
      </c>
      <c r="B181" s="152" t="s">
        <v>315</v>
      </c>
      <c r="C181" s="152">
        <v>5</v>
      </c>
      <c r="D181" s="154" t="s">
        <v>1926</v>
      </c>
      <c r="E181" s="158" t="s">
        <v>1850</v>
      </c>
      <c r="F181" s="160">
        <v>1972.91</v>
      </c>
      <c r="G181" s="152"/>
    </row>
    <row r="182" spans="1:7" x14ac:dyDescent="0.4">
      <c r="A182" s="157" t="s">
        <v>314</v>
      </c>
      <c r="B182" s="152" t="s">
        <v>315</v>
      </c>
      <c r="C182" s="152">
        <v>6</v>
      </c>
      <c r="D182" s="154" t="s">
        <v>1926</v>
      </c>
      <c r="E182" s="158" t="s">
        <v>1847</v>
      </c>
      <c r="F182" s="160">
        <v>2989.08</v>
      </c>
      <c r="G182" s="152"/>
    </row>
    <row r="183" spans="1:7" x14ac:dyDescent="0.4">
      <c r="A183" s="157" t="s">
        <v>314</v>
      </c>
      <c r="B183" s="152" t="s">
        <v>315</v>
      </c>
      <c r="C183" s="152">
        <v>7</v>
      </c>
      <c r="D183" s="154" t="s">
        <v>1926</v>
      </c>
      <c r="E183" s="158" t="s">
        <v>1848</v>
      </c>
      <c r="F183" s="160">
        <v>786.82</v>
      </c>
      <c r="G183" s="152"/>
    </row>
    <row r="184" spans="1:7" x14ac:dyDescent="0.4">
      <c r="A184" s="157" t="s">
        <v>314</v>
      </c>
      <c r="B184" s="152" t="s">
        <v>315</v>
      </c>
      <c r="C184" s="152">
        <v>8</v>
      </c>
      <c r="D184" s="154" t="s">
        <v>1926</v>
      </c>
      <c r="E184" s="158" t="s">
        <v>1849</v>
      </c>
      <c r="F184" s="160">
        <v>1625</v>
      </c>
      <c r="G184" s="152"/>
    </row>
    <row r="185" spans="1:7" x14ac:dyDescent="0.4">
      <c r="A185" s="157" t="s">
        <v>314</v>
      </c>
      <c r="B185" s="152" t="s">
        <v>315</v>
      </c>
      <c r="C185" s="152">
        <v>9</v>
      </c>
      <c r="D185" s="128" t="s">
        <v>35</v>
      </c>
      <c r="E185" s="158" t="s">
        <v>1846</v>
      </c>
      <c r="F185" s="160">
        <v>600</v>
      </c>
      <c r="G185" s="152"/>
    </row>
    <row r="186" spans="1:7" x14ac:dyDescent="0.4">
      <c r="A186" s="157" t="s">
        <v>314</v>
      </c>
      <c r="B186" s="152" t="s">
        <v>315</v>
      </c>
      <c r="C186" s="152">
        <v>10</v>
      </c>
      <c r="D186" s="128" t="s">
        <v>92</v>
      </c>
      <c r="E186" s="158" t="s">
        <v>87</v>
      </c>
      <c r="F186" s="160">
        <v>23613</v>
      </c>
      <c r="G186" s="152"/>
    </row>
    <row r="187" spans="1:7" x14ac:dyDescent="0.4">
      <c r="A187" s="157" t="s">
        <v>314</v>
      </c>
      <c r="B187" s="152" t="s">
        <v>315</v>
      </c>
      <c r="C187" s="152">
        <v>11</v>
      </c>
      <c r="D187" s="128" t="s">
        <v>36</v>
      </c>
      <c r="E187" s="158" t="s">
        <v>1851</v>
      </c>
      <c r="F187" s="160">
        <v>36000</v>
      </c>
      <c r="G187" s="152"/>
    </row>
    <row r="188" spans="1:7" x14ac:dyDescent="0.4">
      <c r="A188" s="157" t="s">
        <v>314</v>
      </c>
      <c r="B188" s="152" t="s">
        <v>315</v>
      </c>
      <c r="C188" s="152">
        <v>12</v>
      </c>
      <c r="D188" s="128" t="s">
        <v>36</v>
      </c>
      <c r="E188" s="158" t="s">
        <v>1852</v>
      </c>
      <c r="F188" s="160">
        <v>1655</v>
      </c>
      <c r="G188" s="152"/>
    </row>
    <row r="189" spans="1:7" x14ac:dyDescent="0.4">
      <c r="A189" s="157" t="s">
        <v>314</v>
      </c>
      <c r="B189" s="152" t="s">
        <v>315</v>
      </c>
      <c r="C189" s="152">
        <v>13</v>
      </c>
      <c r="D189" s="128" t="s">
        <v>92</v>
      </c>
      <c r="E189" s="158" t="s">
        <v>1853</v>
      </c>
      <c r="F189" s="160">
        <v>7500</v>
      </c>
      <c r="G189" s="152"/>
    </row>
    <row r="190" spans="1:7" x14ac:dyDescent="0.4">
      <c r="A190" s="157" t="s">
        <v>314</v>
      </c>
      <c r="B190" s="152" t="s">
        <v>315</v>
      </c>
      <c r="C190" s="152">
        <v>14</v>
      </c>
      <c r="D190" s="128" t="s">
        <v>92</v>
      </c>
      <c r="E190" s="158" t="s">
        <v>1854</v>
      </c>
      <c r="F190" s="160">
        <v>3300</v>
      </c>
      <c r="G190" s="152"/>
    </row>
    <row r="191" spans="1:7" x14ac:dyDescent="0.4">
      <c r="A191" s="157" t="s">
        <v>314</v>
      </c>
      <c r="B191" s="152" t="s">
        <v>315</v>
      </c>
      <c r="C191" s="152">
        <v>15</v>
      </c>
      <c r="D191" s="128" t="s">
        <v>92</v>
      </c>
      <c r="E191" s="158" t="s">
        <v>92</v>
      </c>
      <c r="F191" s="160">
        <v>2158.1399999999994</v>
      </c>
      <c r="G191" s="152" t="s">
        <v>617</v>
      </c>
    </row>
    <row r="192" spans="1:7" x14ac:dyDescent="0.4">
      <c r="A192" s="58" t="s">
        <v>316</v>
      </c>
      <c r="B192" t="s">
        <v>317</v>
      </c>
      <c r="C192">
        <v>1</v>
      </c>
      <c r="D192" s="154" t="s">
        <v>1926</v>
      </c>
      <c r="E192" s="9" t="s">
        <v>318</v>
      </c>
      <c r="F192" s="112">
        <v>1772.61</v>
      </c>
      <c r="G192" t="s">
        <v>1790</v>
      </c>
    </row>
    <row r="193" spans="1:7" x14ac:dyDescent="0.4">
      <c r="A193" s="58" t="s">
        <v>316</v>
      </c>
      <c r="B193" t="s">
        <v>317</v>
      </c>
      <c r="C193">
        <v>2</v>
      </c>
      <c r="D193" s="128" t="s">
        <v>92</v>
      </c>
      <c r="E193" s="9" t="s">
        <v>319</v>
      </c>
      <c r="F193" s="112">
        <v>6896.59</v>
      </c>
    </row>
    <row r="194" spans="1:7" x14ac:dyDescent="0.4">
      <c r="A194" s="58" t="s">
        <v>316</v>
      </c>
      <c r="B194" t="s">
        <v>317</v>
      </c>
      <c r="C194">
        <v>3</v>
      </c>
      <c r="D194" s="128" t="s">
        <v>92</v>
      </c>
      <c r="E194" s="9" t="s">
        <v>320</v>
      </c>
      <c r="F194" s="112">
        <v>1663.33</v>
      </c>
    </row>
    <row r="195" spans="1:7" x14ac:dyDescent="0.4">
      <c r="A195" s="58" t="s">
        <v>316</v>
      </c>
      <c r="B195" t="s">
        <v>317</v>
      </c>
      <c r="C195">
        <v>4</v>
      </c>
      <c r="D195" s="128" t="s">
        <v>92</v>
      </c>
      <c r="E195" s="9" t="s">
        <v>321</v>
      </c>
      <c r="F195" s="112">
        <v>11365</v>
      </c>
    </row>
    <row r="196" spans="1:7" x14ac:dyDescent="0.4">
      <c r="A196" s="58" t="s">
        <v>316</v>
      </c>
      <c r="B196" t="s">
        <v>317</v>
      </c>
      <c r="C196">
        <v>5</v>
      </c>
      <c r="D196" s="128" t="s">
        <v>92</v>
      </c>
      <c r="E196" s="9" t="s">
        <v>322</v>
      </c>
      <c r="F196" s="112">
        <v>820</v>
      </c>
    </row>
    <row r="197" spans="1:7" x14ac:dyDescent="0.4">
      <c r="A197" s="58" t="s">
        <v>316</v>
      </c>
      <c r="B197" t="s">
        <v>317</v>
      </c>
      <c r="C197">
        <v>6</v>
      </c>
      <c r="D197" s="128" t="s">
        <v>92</v>
      </c>
      <c r="E197" s="9" t="s">
        <v>92</v>
      </c>
      <c r="F197" s="112">
        <v>483</v>
      </c>
      <c r="G197" t="s">
        <v>617</v>
      </c>
    </row>
    <row r="198" spans="1:7" x14ac:dyDescent="0.4">
      <c r="A198" s="58" t="s">
        <v>323</v>
      </c>
      <c r="B198" t="s">
        <v>324</v>
      </c>
      <c r="C198">
        <v>1</v>
      </c>
      <c r="D198" s="128" t="s">
        <v>92</v>
      </c>
      <c r="E198" s="9" t="s">
        <v>92</v>
      </c>
      <c r="F198" s="112">
        <v>15763</v>
      </c>
      <c r="G198" t="s">
        <v>93</v>
      </c>
    </row>
    <row r="199" spans="1:7" x14ac:dyDescent="0.4">
      <c r="A199" s="58" t="s">
        <v>325</v>
      </c>
      <c r="B199" t="s">
        <v>326</v>
      </c>
      <c r="C199">
        <v>1</v>
      </c>
      <c r="D199" s="128" t="s">
        <v>34</v>
      </c>
      <c r="E199" s="129" t="s">
        <v>327</v>
      </c>
      <c r="F199" s="112">
        <v>208385</v>
      </c>
    </row>
    <row r="200" spans="1:7" x14ac:dyDescent="0.4">
      <c r="A200" s="58" t="s">
        <v>328</v>
      </c>
      <c r="B200" t="s">
        <v>329</v>
      </c>
      <c r="C200">
        <v>1</v>
      </c>
      <c r="D200" s="128" t="s">
        <v>1992</v>
      </c>
      <c r="E200" s="129" t="s">
        <v>330</v>
      </c>
      <c r="F200" s="112">
        <v>298416</v>
      </c>
      <c r="G200" s="152" t="s">
        <v>1790</v>
      </c>
    </row>
    <row r="201" spans="1:7" x14ac:dyDescent="0.4">
      <c r="A201" s="58" t="s">
        <v>328</v>
      </c>
      <c r="B201" t="s">
        <v>329</v>
      </c>
      <c r="C201">
        <v>2</v>
      </c>
      <c r="D201" s="128" t="s">
        <v>96</v>
      </c>
      <c r="E201" s="129" t="s">
        <v>96</v>
      </c>
      <c r="F201" s="112">
        <v>176907</v>
      </c>
      <c r="G201" s="152" t="s">
        <v>1945</v>
      </c>
    </row>
    <row r="202" spans="1:7" x14ac:dyDescent="0.4">
      <c r="A202" s="58" t="s">
        <v>331</v>
      </c>
      <c r="B202" t="s">
        <v>332</v>
      </c>
      <c r="C202">
        <v>1</v>
      </c>
      <c r="D202" s="128" t="s">
        <v>92</v>
      </c>
      <c r="E202" s="135" t="s">
        <v>333</v>
      </c>
      <c r="F202" s="112">
        <v>8000</v>
      </c>
    </row>
    <row r="203" spans="1:7" x14ac:dyDescent="0.4">
      <c r="A203" s="58" t="s">
        <v>331</v>
      </c>
      <c r="B203" t="s">
        <v>332</v>
      </c>
      <c r="C203">
        <v>2</v>
      </c>
      <c r="D203" s="128" t="s">
        <v>32</v>
      </c>
      <c r="E203" s="135" t="s">
        <v>334</v>
      </c>
      <c r="F203" s="112">
        <v>10000</v>
      </c>
    </row>
    <row r="204" spans="1:7" x14ac:dyDescent="0.4">
      <c r="A204" s="58" t="s">
        <v>331</v>
      </c>
      <c r="B204" t="s">
        <v>332</v>
      </c>
      <c r="C204">
        <v>3</v>
      </c>
      <c r="D204" s="154" t="s">
        <v>1926</v>
      </c>
      <c r="E204" s="135" t="s">
        <v>335</v>
      </c>
      <c r="F204" s="112">
        <v>3000</v>
      </c>
    </row>
    <row r="205" spans="1:7" x14ac:dyDescent="0.4">
      <c r="A205" s="58" t="s">
        <v>331</v>
      </c>
      <c r="B205" t="s">
        <v>332</v>
      </c>
      <c r="C205">
        <v>4</v>
      </c>
      <c r="D205" s="128" t="s">
        <v>39</v>
      </c>
      <c r="E205" s="135" t="s">
        <v>1862</v>
      </c>
      <c r="F205" s="112">
        <v>5000</v>
      </c>
    </row>
    <row r="206" spans="1:7" x14ac:dyDescent="0.4">
      <c r="A206" s="58" t="s">
        <v>331</v>
      </c>
      <c r="B206" t="s">
        <v>332</v>
      </c>
      <c r="C206">
        <v>5</v>
      </c>
      <c r="D206" s="154" t="s">
        <v>27</v>
      </c>
      <c r="E206" s="135" t="s">
        <v>1863</v>
      </c>
      <c r="F206" s="112">
        <v>2000</v>
      </c>
    </row>
    <row r="207" spans="1:7" x14ac:dyDescent="0.4">
      <c r="A207" s="58" t="s">
        <v>331</v>
      </c>
      <c r="B207" t="s">
        <v>332</v>
      </c>
      <c r="C207">
        <v>6</v>
      </c>
      <c r="D207" s="128" t="s">
        <v>35</v>
      </c>
      <c r="E207" s="135" t="s">
        <v>1864</v>
      </c>
      <c r="F207" s="112">
        <v>3000</v>
      </c>
    </row>
    <row r="208" spans="1:7" x14ac:dyDescent="0.4">
      <c r="A208" s="58" t="s">
        <v>336</v>
      </c>
      <c r="B208" t="s">
        <v>337</v>
      </c>
      <c r="C208">
        <v>1</v>
      </c>
      <c r="D208" s="128" t="s">
        <v>39</v>
      </c>
      <c r="E208" s="135" t="s">
        <v>338</v>
      </c>
      <c r="F208" s="112">
        <v>9500</v>
      </c>
    </row>
    <row r="209" spans="1:7" x14ac:dyDescent="0.4">
      <c r="A209" s="58" t="s">
        <v>336</v>
      </c>
      <c r="B209" t="s">
        <v>337</v>
      </c>
      <c r="C209">
        <v>2</v>
      </c>
      <c r="D209" s="128" t="s">
        <v>39</v>
      </c>
      <c r="E209" s="135" t="s">
        <v>339</v>
      </c>
      <c r="F209" s="112">
        <v>5000</v>
      </c>
    </row>
    <row r="210" spans="1:7" x14ac:dyDescent="0.4">
      <c r="A210" s="58" t="s">
        <v>336</v>
      </c>
      <c r="B210" t="s">
        <v>337</v>
      </c>
      <c r="C210">
        <v>3</v>
      </c>
      <c r="D210" s="128" t="s">
        <v>92</v>
      </c>
      <c r="E210" s="136" t="s">
        <v>340</v>
      </c>
      <c r="F210" s="112">
        <v>32000</v>
      </c>
    </row>
    <row r="211" spans="1:7" x14ac:dyDescent="0.4">
      <c r="A211" s="58" t="s">
        <v>336</v>
      </c>
      <c r="B211" t="s">
        <v>337</v>
      </c>
      <c r="C211">
        <v>4</v>
      </c>
      <c r="D211" s="128" t="s">
        <v>92</v>
      </c>
      <c r="E211" s="135" t="s">
        <v>341</v>
      </c>
      <c r="F211" s="112">
        <v>2500</v>
      </c>
    </row>
    <row r="212" spans="1:7" x14ac:dyDescent="0.4">
      <c r="A212" s="58" t="s">
        <v>336</v>
      </c>
      <c r="B212" t="s">
        <v>337</v>
      </c>
      <c r="C212">
        <v>5</v>
      </c>
      <c r="D212" s="154" t="s">
        <v>1926</v>
      </c>
      <c r="E212" s="135" t="s">
        <v>342</v>
      </c>
      <c r="F212" s="112">
        <v>3000</v>
      </c>
    </row>
    <row r="213" spans="1:7" ht="43.75" x14ac:dyDescent="0.4">
      <c r="A213" s="58" t="s">
        <v>336</v>
      </c>
      <c r="B213" t="s">
        <v>337</v>
      </c>
      <c r="C213">
        <v>6</v>
      </c>
      <c r="D213" s="170" t="s">
        <v>1949</v>
      </c>
      <c r="E213" s="9" t="s">
        <v>343</v>
      </c>
      <c r="F213" s="112">
        <v>3000</v>
      </c>
    </row>
    <row r="214" spans="1:7" x14ac:dyDescent="0.4">
      <c r="A214" s="58" t="s">
        <v>344</v>
      </c>
      <c r="B214" t="s">
        <v>345</v>
      </c>
      <c r="C214">
        <v>1</v>
      </c>
      <c r="D214" s="129" t="s">
        <v>96</v>
      </c>
      <c r="E214" s="9" t="s">
        <v>96</v>
      </c>
      <c r="F214" s="112">
        <v>13197</v>
      </c>
    </row>
    <row r="215" spans="1:7" ht="72.900000000000006" x14ac:dyDescent="0.4">
      <c r="A215" s="58" t="s">
        <v>346</v>
      </c>
      <c r="B215" t="s">
        <v>347</v>
      </c>
      <c r="C215">
        <v>1</v>
      </c>
      <c r="D215" s="170" t="s">
        <v>1997</v>
      </c>
      <c r="E215" s="9" t="s">
        <v>348</v>
      </c>
      <c r="F215" s="112">
        <v>2805300</v>
      </c>
    </row>
    <row r="216" spans="1:7" x14ac:dyDescent="0.4">
      <c r="A216" s="58" t="s">
        <v>349</v>
      </c>
      <c r="B216" t="s">
        <v>350</v>
      </c>
      <c r="C216">
        <v>1</v>
      </c>
      <c r="D216" s="128" t="s">
        <v>96</v>
      </c>
      <c r="E216" s="9" t="s">
        <v>96</v>
      </c>
      <c r="F216" s="112">
        <v>10000</v>
      </c>
    </row>
    <row r="217" spans="1:7" x14ac:dyDescent="0.4">
      <c r="A217" s="58" t="s">
        <v>351</v>
      </c>
      <c r="B217" t="s">
        <v>352</v>
      </c>
      <c r="C217">
        <v>1</v>
      </c>
      <c r="D217" s="128" t="s">
        <v>34</v>
      </c>
      <c r="E217" s="9" t="s">
        <v>353</v>
      </c>
      <c r="F217" s="112">
        <v>10817</v>
      </c>
      <c r="G217" s="152"/>
    </row>
    <row r="218" spans="1:7" x14ac:dyDescent="0.4">
      <c r="A218" s="58" t="s">
        <v>351</v>
      </c>
      <c r="B218" t="s">
        <v>352</v>
      </c>
      <c r="C218">
        <v>2</v>
      </c>
      <c r="D218" s="128" t="s">
        <v>45</v>
      </c>
      <c r="E218" t="s">
        <v>354</v>
      </c>
      <c r="F218" s="112">
        <v>2639</v>
      </c>
    </row>
    <row r="219" spans="1:7" x14ac:dyDescent="0.4">
      <c r="A219" s="58" t="s">
        <v>355</v>
      </c>
      <c r="B219" t="s">
        <v>356</v>
      </c>
      <c r="C219">
        <v>1</v>
      </c>
      <c r="D219" s="128" t="s">
        <v>92</v>
      </c>
      <c r="E219" s="9" t="s">
        <v>357</v>
      </c>
      <c r="F219" s="137">
        <v>25000</v>
      </c>
    </row>
    <row r="220" spans="1:7" x14ac:dyDescent="0.4">
      <c r="A220" s="58" t="s">
        <v>355</v>
      </c>
      <c r="B220" t="s">
        <v>356</v>
      </c>
      <c r="C220">
        <v>2</v>
      </c>
      <c r="D220" s="128" t="s">
        <v>92</v>
      </c>
      <c r="E220" s="9" t="s">
        <v>358</v>
      </c>
      <c r="F220" s="137">
        <v>20000</v>
      </c>
    </row>
    <row r="221" spans="1:7" x14ac:dyDescent="0.4">
      <c r="A221" s="58" t="s">
        <v>355</v>
      </c>
      <c r="B221" t="s">
        <v>356</v>
      </c>
      <c r="C221">
        <v>3</v>
      </c>
      <c r="D221" s="128" t="s">
        <v>39</v>
      </c>
      <c r="E221" s="9" t="s">
        <v>359</v>
      </c>
      <c r="F221" s="137">
        <v>30000</v>
      </c>
    </row>
    <row r="222" spans="1:7" x14ac:dyDescent="0.4">
      <c r="A222" s="58" t="s">
        <v>355</v>
      </c>
      <c r="B222" t="s">
        <v>356</v>
      </c>
      <c r="C222">
        <v>4</v>
      </c>
      <c r="D222" s="154" t="s">
        <v>1926</v>
      </c>
      <c r="E222" s="9" t="s">
        <v>360</v>
      </c>
      <c r="F222" s="137">
        <v>7000</v>
      </c>
    </row>
    <row r="223" spans="1:7" x14ac:dyDescent="0.4">
      <c r="A223" s="58" t="s">
        <v>355</v>
      </c>
      <c r="B223" t="s">
        <v>356</v>
      </c>
      <c r="C223">
        <v>5</v>
      </c>
      <c r="D223" s="128" t="s">
        <v>39</v>
      </c>
      <c r="E223" s="9" t="s">
        <v>361</v>
      </c>
      <c r="F223" s="137">
        <v>50000</v>
      </c>
      <c r="G223" t="s">
        <v>362</v>
      </c>
    </row>
    <row r="224" spans="1:7" x14ac:dyDescent="0.4">
      <c r="A224" s="58" t="s">
        <v>355</v>
      </c>
      <c r="B224" t="s">
        <v>356</v>
      </c>
      <c r="C224">
        <v>6</v>
      </c>
      <c r="D224" s="128" t="s">
        <v>51</v>
      </c>
      <c r="E224" s="9" t="s">
        <v>363</v>
      </c>
      <c r="F224" s="137">
        <v>22500</v>
      </c>
    </row>
    <row r="225" spans="1:7" x14ac:dyDescent="0.4">
      <c r="A225" s="58" t="s">
        <v>355</v>
      </c>
      <c r="B225" t="s">
        <v>356</v>
      </c>
      <c r="C225">
        <v>7</v>
      </c>
      <c r="D225" s="128" t="s">
        <v>39</v>
      </c>
      <c r="E225" s="9" t="s">
        <v>364</v>
      </c>
      <c r="F225" s="137">
        <v>50000</v>
      </c>
    </row>
    <row r="226" spans="1:7" x14ac:dyDescent="0.4">
      <c r="A226" s="58" t="s">
        <v>355</v>
      </c>
      <c r="B226" t="s">
        <v>356</v>
      </c>
      <c r="C226">
        <v>8</v>
      </c>
      <c r="D226" s="128" t="s">
        <v>51</v>
      </c>
      <c r="E226" s="9" t="s">
        <v>365</v>
      </c>
      <c r="F226" s="137">
        <v>50000</v>
      </c>
    </row>
    <row r="227" spans="1:7" x14ac:dyDescent="0.4">
      <c r="A227" s="58" t="s">
        <v>355</v>
      </c>
      <c r="B227" t="s">
        <v>356</v>
      </c>
      <c r="C227">
        <v>9</v>
      </c>
      <c r="D227" s="128" t="s">
        <v>51</v>
      </c>
      <c r="E227" s="9" t="s">
        <v>366</v>
      </c>
      <c r="F227" s="137">
        <v>75000</v>
      </c>
    </row>
    <row r="228" spans="1:7" x14ac:dyDescent="0.4">
      <c r="A228" s="58" t="s">
        <v>355</v>
      </c>
      <c r="B228" t="s">
        <v>356</v>
      </c>
      <c r="C228">
        <v>10</v>
      </c>
      <c r="D228" s="128" t="s">
        <v>92</v>
      </c>
      <c r="E228" s="9" t="s">
        <v>367</v>
      </c>
      <c r="F228" s="137">
        <v>21590</v>
      </c>
    </row>
    <row r="229" spans="1:7" x14ac:dyDescent="0.4">
      <c r="A229" s="58" t="s">
        <v>355</v>
      </c>
      <c r="B229" t="s">
        <v>356</v>
      </c>
      <c r="C229">
        <v>11</v>
      </c>
      <c r="D229" s="128" t="s">
        <v>96</v>
      </c>
      <c r="E229" s="9" t="s">
        <v>96</v>
      </c>
      <c r="F229" s="137">
        <v>143073</v>
      </c>
    </row>
    <row r="230" spans="1:7" x14ac:dyDescent="0.4">
      <c r="A230" s="58" t="s">
        <v>368</v>
      </c>
      <c r="B230" t="s">
        <v>369</v>
      </c>
      <c r="C230">
        <v>1</v>
      </c>
      <c r="D230" s="128" t="s">
        <v>92</v>
      </c>
      <c r="E230" s="9" t="s">
        <v>92</v>
      </c>
      <c r="F230" s="138">
        <v>25000</v>
      </c>
      <c r="G230" t="s">
        <v>93</v>
      </c>
    </row>
    <row r="231" spans="1:7" x14ac:dyDescent="0.4">
      <c r="A231" s="58" t="s">
        <v>880</v>
      </c>
      <c r="B231" t="s">
        <v>879</v>
      </c>
      <c r="C231">
        <v>1</v>
      </c>
      <c r="D231" s="128" t="s">
        <v>92</v>
      </c>
      <c r="E231" s="9" t="s">
        <v>92</v>
      </c>
      <c r="F231" s="138">
        <v>-270</v>
      </c>
      <c r="G231" t="s">
        <v>97</v>
      </c>
    </row>
    <row r="232" spans="1:7" x14ac:dyDescent="0.4">
      <c r="A232" s="58" t="s">
        <v>370</v>
      </c>
      <c r="B232" t="s">
        <v>371</v>
      </c>
      <c r="C232">
        <v>1</v>
      </c>
      <c r="D232" s="128" t="s">
        <v>92</v>
      </c>
      <c r="E232" s="9" t="s">
        <v>92</v>
      </c>
      <c r="F232" s="138">
        <v>3082</v>
      </c>
      <c r="G232" t="s">
        <v>205</v>
      </c>
    </row>
    <row r="233" spans="1:7" x14ac:dyDescent="0.4">
      <c r="A233" s="58" t="s">
        <v>372</v>
      </c>
      <c r="B233" t="s">
        <v>373</v>
      </c>
      <c r="C233">
        <v>1</v>
      </c>
      <c r="D233" s="128" t="s">
        <v>1890</v>
      </c>
      <c r="E233" s="129" t="s">
        <v>374</v>
      </c>
      <c r="F233" s="112">
        <v>25000</v>
      </c>
    </row>
    <row r="234" spans="1:7" x14ac:dyDescent="0.4">
      <c r="A234" s="58" t="s">
        <v>375</v>
      </c>
      <c r="B234" t="s">
        <v>376</v>
      </c>
      <c r="C234">
        <v>1</v>
      </c>
      <c r="D234" s="154" t="s">
        <v>27</v>
      </c>
      <c r="E234" s="9" t="s">
        <v>377</v>
      </c>
      <c r="F234" s="112">
        <v>231296</v>
      </c>
    </row>
    <row r="235" spans="1:7" x14ac:dyDescent="0.4">
      <c r="A235" s="58" t="s">
        <v>378</v>
      </c>
      <c r="B235" t="s">
        <v>379</v>
      </c>
      <c r="C235">
        <v>1</v>
      </c>
      <c r="D235" s="128" t="s">
        <v>92</v>
      </c>
      <c r="E235" s="9" t="s">
        <v>92</v>
      </c>
      <c r="F235" s="112">
        <v>300</v>
      </c>
      <c r="G235" t="s">
        <v>205</v>
      </c>
    </row>
    <row r="236" spans="1:7" x14ac:dyDescent="0.4">
      <c r="A236" s="58" t="s">
        <v>380</v>
      </c>
      <c r="B236" t="s">
        <v>381</v>
      </c>
      <c r="C236">
        <v>1</v>
      </c>
      <c r="D236" s="154" t="s">
        <v>1926</v>
      </c>
      <c r="E236" s="9" t="s">
        <v>1813</v>
      </c>
      <c r="F236" s="112">
        <v>86300</v>
      </c>
      <c r="G236" t="s">
        <v>158</v>
      </c>
    </row>
    <row r="237" spans="1:7" x14ac:dyDescent="0.4">
      <c r="A237" s="58" t="s">
        <v>382</v>
      </c>
      <c r="B237" t="s">
        <v>383</v>
      </c>
      <c r="C237">
        <v>1</v>
      </c>
      <c r="D237" s="128" t="s">
        <v>1890</v>
      </c>
      <c r="E237" s="139" t="s">
        <v>384</v>
      </c>
      <c r="F237" s="112">
        <v>15000</v>
      </c>
    </row>
    <row r="238" spans="1:7" x14ac:dyDescent="0.4">
      <c r="A238" s="58" t="s">
        <v>382</v>
      </c>
      <c r="B238" t="s">
        <v>383</v>
      </c>
      <c r="C238">
        <v>2</v>
      </c>
      <c r="D238" s="128" t="s">
        <v>30</v>
      </c>
      <c r="E238" s="9" t="s">
        <v>385</v>
      </c>
      <c r="F238" s="112">
        <v>18000</v>
      </c>
    </row>
    <row r="239" spans="1:7" x14ac:dyDescent="0.4">
      <c r="A239" s="58" t="s">
        <v>382</v>
      </c>
      <c r="B239" t="s">
        <v>383</v>
      </c>
      <c r="C239">
        <v>3</v>
      </c>
      <c r="D239" s="128" t="s">
        <v>1995</v>
      </c>
      <c r="E239" s="9" t="s">
        <v>386</v>
      </c>
      <c r="F239" s="112">
        <v>15000</v>
      </c>
    </row>
    <row r="240" spans="1:7" x14ac:dyDescent="0.4">
      <c r="A240" s="58" t="s">
        <v>382</v>
      </c>
      <c r="B240" t="s">
        <v>383</v>
      </c>
      <c r="C240">
        <v>4</v>
      </c>
      <c r="D240" s="128" t="s">
        <v>57</v>
      </c>
      <c r="E240" s="9" t="s">
        <v>387</v>
      </c>
      <c r="F240" s="112">
        <v>10000</v>
      </c>
    </row>
    <row r="241" spans="1:7" x14ac:dyDescent="0.4">
      <c r="A241" s="157" t="s">
        <v>388</v>
      </c>
      <c r="B241" s="152" t="s">
        <v>389</v>
      </c>
      <c r="C241" s="152">
        <v>1</v>
      </c>
      <c r="D241" s="128" t="s">
        <v>36</v>
      </c>
      <c r="E241" s="158" t="s">
        <v>1865</v>
      </c>
      <c r="F241" s="159">
        <v>10000</v>
      </c>
      <c r="G241" s="152" t="s">
        <v>158</v>
      </c>
    </row>
    <row r="242" spans="1:7" x14ac:dyDescent="0.4">
      <c r="A242" s="58" t="s">
        <v>390</v>
      </c>
      <c r="B242" t="s">
        <v>391</v>
      </c>
      <c r="C242">
        <v>1</v>
      </c>
      <c r="D242" s="128" t="s">
        <v>92</v>
      </c>
      <c r="E242" s="9" t="s">
        <v>92</v>
      </c>
      <c r="F242" s="112">
        <v>2774</v>
      </c>
      <c r="G242" t="s">
        <v>205</v>
      </c>
    </row>
    <row r="243" spans="1:7" x14ac:dyDescent="0.4">
      <c r="A243" s="58" t="s">
        <v>392</v>
      </c>
      <c r="B243" t="s">
        <v>393</v>
      </c>
      <c r="C243">
        <v>1</v>
      </c>
      <c r="D243" s="154" t="s">
        <v>1888</v>
      </c>
      <c r="E243" s="9" t="s">
        <v>394</v>
      </c>
      <c r="F243" s="112">
        <v>2224.21</v>
      </c>
    </row>
    <row r="244" spans="1:7" x14ac:dyDescent="0.4">
      <c r="A244" s="58" t="s">
        <v>392</v>
      </c>
      <c r="B244" t="s">
        <v>393</v>
      </c>
      <c r="C244">
        <v>2</v>
      </c>
      <c r="D244" s="128" t="s">
        <v>39</v>
      </c>
      <c r="E244" s="9" t="s">
        <v>395</v>
      </c>
      <c r="F244" s="112">
        <v>4612.45</v>
      </c>
    </row>
    <row r="245" spans="1:7" x14ac:dyDescent="0.4">
      <c r="A245" s="58" t="s">
        <v>392</v>
      </c>
      <c r="B245" t="s">
        <v>393</v>
      </c>
      <c r="C245">
        <v>3</v>
      </c>
      <c r="D245" s="128" t="s">
        <v>92</v>
      </c>
      <c r="E245" s="9" t="s">
        <v>396</v>
      </c>
      <c r="F245" s="112">
        <v>69.98</v>
      </c>
    </row>
    <row r="246" spans="1:7" x14ac:dyDescent="0.4">
      <c r="A246" s="58" t="s">
        <v>392</v>
      </c>
      <c r="B246" t="s">
        <v>393</v>
      </c>
      <c r="C246">
        <v>4</v>
      </c>
      <c r="D246" s="128" t="s">
        <v>39</v>
      </c>
      <c r="E246" s="50" t="s">
        <v>397</v>
      </c>
      <c r="F246" s="112">
        <v>1950</v>
      </c>
    </row>
    <row r="247" spans="1:7" x14ac:dyDescent="0.4">
      <c r="A247" s="58" t="s">
        <v>392</v>
      </c>
      <c r="B247" t="s">
        <v>393</v>
      </c>
      <c r="C247">
        <v>5</v>
      </c>
      <c r="D247" s="154" t="s">
        <v>1926</v>
      </c>
      <c r="E247" s="9" t="s">
        <v>398</v>
      </c>
      <c r="F247" s="112">
        <v>1645.81</v>
      </c>
    </row>
    <row r="248" spans="1:7" x14ac:dyDescent="0.4">
      <c r="A248" s="58" t="s">
        <v>399</v>
      </c>
      <c r="B248" t="s">
        <v>400</v>
      </c>
      <c r="C248">
        <v>1</v>
      </c>
      <c r="D248" s="128" t="s">
        <v>92</v>
      </c>
      <c r="E248" s="9" t="s">
        <v>92</v>
      </c>
      <c r="F248" s="112">
        <v>4592</v>
      </c>
      <c r="G248" t="s">
        <v>205</v>
      </c>
    </row>
    <row r="249" spans="1:7" x14ac:dyDescent="0.4">
      <c r="A249" s="58" t="s">
        <v>401</v>
      </c>
      <c r="B249" t="s">
        <v>402</v>
      </c>
      <c r="C249">
        <v>1</v>
      </c>
      <c r="D249" s="128" t="s">
        <v>39</v>
      </c>
      <c r="E249" s="9" t="s">
        <v>403</v>
      </c>
      <c r="F249" s="112">
        <v>25000</v>
      </c>
      <c r="G249" t="s">
        <v>97</v>
      </c>
    </row>
    <row r="250" spans="1:7" x14ac:dyDescent="0.4">
      <c r="A250" s="58" t="s">
        <v>404</v>
      </c>
      <c r="B250" t="s">
        <v>405</v>
      </c>
      <c r="C250">
        <v>1</v>
      </c>
      <c r="D250" s="129" t="s">
        <v>96</v>
      </c>
      <c r="E250" s="9" t="s">
        <v>96</v>
      </c>
      <c r="F250" s="112">
        <v>46025</v>
      </c>
      <c r="G250" t="s">
        <v>97</v>
      </c>
    </row>
    <row r="251" spans="1:7" x14ac:dyDescent="0.4">
      <c r="A251" s="58" t="s">
        <v>406</v>
      </c>
      <c r="B251" t="s">
        <v>407</v>
      </c>
      <c r="C251">
        <v>1</v>
      </c>
      <c r="D251" s="129" t="s">
        <v>96</v>
      </c>
      <c r="E251" s="9" t="s">
        <v>96</v>
      </c>
      <c r="F251" s="112">
        <v>3386</v>
      </c>
      <c r="G251" t="s">
        <v>97</v>
      </c>
    </row>
    <row r="252" spans="1:7" x14ac:dyDescent="0.4">
      <c r="A252" s="157" t="s">
        <v>408</v>
      </c>
      <c r="B252" s="152" t="s">
        <v>409</v>
      </c>
      <c r="C252" s="152">
        <v>1</v>
      </c>
      <c r="D252" s="154" t="s">
        <v>1888</v>
      </c>
      <c r="E252" s="158" t="s">
        <v>1882</v>
      </c>
      <c r="F252" s="159">
        <v>250000</v>
      </c>
      <c r="G252" s="152" t="s">
        <v>158</v>
      </c>
    </row>
    <row r="253" spans="1:7" x14ac:dyDescent="0.4">
      <c r="A253" s="157" t="s">
        <v>408</v>
      </c>
      <c r="B253" s="152" t="s">
        <v>409</v>
      </c>
      <c r="C253" s="152">
        <v>2</v>
      </c>
      <c r="D253" s="128" t="s">
        <v>1887</v>
      </c>
      <c r="E253" s="158" t="s">
        <v>1883</v>
      </c>
      <c r="F253" s="159">
        <v>125000</v>
      </c>
      <c r="G253" s="152"/>
    </row>
    <row r="254" spans="1:7" x14ac:dyDescent="0.4">
      <c r="A254" s="157" t="s">
        <v>408</v>
      </c>
      <c r="B254" s="152" t="s">
        <v>409</v>
      </c>
      <c r="C254" s="152">
        <v>3</v>
      </c>
      <c r="D254" s="154" t="s">
        <v>52</v>
      </c>
      <c r="E254" s="158" t="s">
        <v>1884</v>
      </c>
      <c r="F254" s="159">
        <v>375000</v>
      </c>
      <c r="G254" s="152"/>
    </row>
    <row r="255" spans="1:7" x14ac:dyDescent="0.4">
      <c r="A255" s="58" t="s">
        <v>410</v>
      </c>
      <c r="B255" t="s">
        <v>411</v>
      </c>
      <c r="C255">
        <v>1</v>
      </c>
      <c r="D255" s="128" t="s">
        <v>40</v>
      </c>
      <c r="E255" s="9" t="s">
        <v>1866</v>
      </c>
      <c r="F255" s="112">
        <v>170765</v>
      </c>
    </row>
    <row r="256" spans="1:7" x14ac:dyDescent="0.4">
      <c r="A256" s="58" t="s">
        <v>410</v>
      </c>
      <c r="B256" t="s">
        <v>411</v>
      </c>
      <c r="C256">
        <v>2</v>
      </c>
      <c r="D256" s="128" t="s">
        <v>1891</v>
      </c>
      <c r="E256" s="9" t="s">
        <v>412</v>
      </c>
      <c r="F256" s="112">
        <v>170935</v>
      </c>
    </row>
    <row r="257" spans="1:7" x14ac:dyDescent="0.4">
      <c r="A257" s="58" t="s">
        <v>413</v>
      </c>
      <c r="B257" t="s">
        <v>414</v>
      </c>
      <c r="C257">
        <v>1</v>
      </c>
      <c r="D257" s="128" t="s">
        <v>39</v>
      </c>
      <c r="E257" s="9" t="s">
        <v>415</v>
      </c>
      <c r="F257" s="112">
        <v>112000</v>
      </c>
    </row>
    <row r="258" spans="1:7" x14ac:dyDescent="0.4">
      <c r="A258" s="58" t="s">
        <v>416</v>
      </c>
      <c r="B258" t="s">
        <v>417</v>
      </c>
      <c r="C258">
        <v>1</v>
      </c>
      <c r="D258" s="128" t="s">
        <v>92</v>
      </c>
      <c r="E258" s="9" t="s">
        <v>92</v>
      </c>
      <c r="F258" s="112">
        <v>8385</v>
      </c>
      <c r="G258" t="s">
        <v>205</v>
      </c>
    </row>
    <row r="259" spans="1:7" x14ac:dyDescent="0.4">
      <c r="A259" s="58" t="s">
        <v>418</v>
      </c>
      <c r="B259" t="s">
        <v>419</v>
      </c>
      <c r="C259">
        <v>1</v>
      </c>
      <c r="D259" s="128" t="s">
        <v>96</v>
      </c>
      <c r="E259" t="s">
        <v>96</v>
      </c>
      <c r="F259" s="112">
        <v>10646</v>
      </c>
      <c r="G259" t="s">
        <v>97</v>
      </c>
    </row>
    <row r="260" spans="1:7" x14ac:dyDescent="0.4">
      <c r="A260" s="58" t="s">
        <v>420</v>
      </c>
      <c r="B260" t="s">
        <v>421</v>
      </c>
      <c r="C260">
        <v>1</v>
      </c>
      <c r="D260" s="128" t="s">
        <v>39</v>
      </c>
      <c r="E260" s="9" t="s">
        <v>422</v>
      </c>
      <c r="F260" s="112">
        <v>45000</v>
      </c>
    </row>
    <row r="261" spans="1:7" x14ac:dyDescent="0.4">
      <c r="A261" s="58" t="s">
        <v>423</v>
      </c>
      <c r="B261" t="s">
        <v>424</v>
      </c>
      <c r="C261">
        <v>1</v>
      </c>
      <c r="D261" s="154" t="s">
        <v>1926</v>
      </c>
      <c r="E261" s="9" t="s">
        <v>425</v>
      </c>
      <c r="F261" s="112">
        <v>2218</v>
      </c>
    </row>
    <row r="262" spans="1:7" x14ac:dyDescent="0.4">
      <c r="A262" s="58" t="s">
        <v>423</v>
      </c>
      <c r="B262" t="s">
        <v>424</v>
      </c>
      <c r="C262">
        <v>2</v>
      </c>
      <c r="D262" s="128" t="s">
        <v>1886</v>
      </c>
      <c r="E262" s="9" t="s">
        <v>426</v>
      </c>
      <c r="F262" s="112">
        <v>70392</v>
      </c>
    </row>
    <row r="263" spans="1:7" x14ac:dyDescent="0.4">
      <c r="A263" s="58" t="s">
        <v>423</v>
      </c>
      <c r="B263" t="s">
        <v>424</v>
      </c>
      <c r="C263">
        <v>3</v>
      </c>
      <c r="D263" s="128" t="s">
        <v>39</v>
      </c>
      <c r="E263" s="9" t="s">
        <v>427</v>
      </c>
      <c r="F263" s="112">
        <v>16178</v>
      </c>
    </row>
    <row r="264" spans="1:7" x14ac:dyDescent="0.4">
      <c r="A264" s="58" t="s">
        <v>423</v>
      </c>
      <c r="B264" t="s">
        <v>424</v>
      </c>
      <c r="C264">
        <v>4</v>
      </c>
      <c r="D264" s="128" t="s">
        <v>92</v>
      </c>
      <c r="E264" s="9" t="s">
        <v>428</v>
      </c>
      <c r="F264" s="112">
        <v>2500</v>
      </c>
    </row>
    <row r="265" spans="1:7" x14ac:dyDescent="0.4">
      <c r="A265" s="58" t="s">
        <v>423</v>
      </c>
      <c r="B265" t="s">
        <v>424</v>
      </c>
      <c r="C265">
        <v>5</v>
      </c>
      <c r="D265" s="128" t="s">
        <v>92</v>
      </c>
      <c r="E265" s="9" t="s">
        <v>429</v>
      </c>
      <c r="F265" s="112">
        <v>255.49</v>
      </c>
    </row>
    <row r="266" spans="1:7" x14ac:dyDescent="0.4">
      <c r="A266" s="58" t="s">
        <v>430</v>
      </c>
      <c r="B266" t="s">
        <v>431</v>
      </c>
      <c r="C266">
        <v>1</v>
      </c>
      <c r="D266" s="128" t="s">
        <v>92</v>
      </c>
      <c r="E266" s="9" t="s">
        <v>92</v>
      </c>
      <c r="F266" s="112">
        <v>75000</v>
      </c>
      <c r="G266" t="s">
        <v>93</v>
      </c>
    </row>
    <row r="267" spans="1:7" x14ac:dyDescent="0.4">
      <c r="A267" s="58" t="s">
        <v>432</v>
      </c>
      <c r="B267" t="s">
        <v>433</v>
      </c>
      <c r="C267">
        <v>1</v>
      </c>
      <c r="D267" s="128" t="s">
        <v>92</v>
      </c>
      <c r="E267" s="9" t="s">
        <v>92</v>
      </c>
      <c r="F267" s="112">
        <v>39375</v>
      </c>
      <c r="G267" t="s">
        <v>93</v>
      </c>
    </row>
    <row r="268" spans="1:7" x14ac:dyDescent="0.4">
      <c r="A268" s="58" t="s">
        <v>434</v>
      </c>
      <c r="B268" t="s">
        <v>435</v>
      </c>
      <c r="C268">
        <v>1</v>
      </c>
      <c r="D268" s="128" t="s">
        <v>92</v>
      </c>
      <c r="E268" s="9" t="s">
        <v>92</v>
      </c>
      <c r="F268" s="112">
        <v>1286</v>
      </c>
      <c r="G268" t="s">
        <v>93</v>
      </c>
    </row>
    <row r="269" spans="1:7" x14ac:dyDescent="0.4">
      <c r="A269" s="58" t="s">
        <v>436</v>
      </c>
      <c r="B269" t="s">
        <v>437</v>
      </c>
      <c r="C269">
        <v>1</v>
      </c>
      <c r="D269" s="128" t="s">
        <v>39</v>
      </c>
      <c r="E269" s="140" t="s">
        <v>438</v>
      </c>
      <c r="F269" s="112">
        <v>12900</v>
      </c>
      <c r="G269" s="152" t="s">
        <v>1790</v>
      </c>
    </row>
    <row r="270" spans="1:7" x14ac:dyDescent="0.4">
      <c r="A270" s="58" t="s">
        <v>436</v>
      </c>
      <c r="B270" t="s">
        <v>437</v>
      </c>
      <c r="C270">
        <v>2</v>
      </c>
      <c r="D270" s="128" t="s">
        <v>39</v>
      </c>
      <c r="E270" s="140" t="s">
        <v>439</v>
      </c>
      <c r="F270" s="112">
        <v>7000</v>
      </c>
    </row>
    <row r="271" spans="1:7" x14ac:dyDescent="0.4">
      <c r="A271" s="58" t="s">
        <v>436</v>
      </c>
      <c r="B271" t="s">
        <v>437</v>
      </c>
      <c r="C271">
        <v>3</v>
      </c>
      <c r="D271" s="154" t="s">
        <v>1926</v>
      </c>
      <c r="E271" s="140" t="s">
        <v>440</v>
      </c>
      <c r="F271" s="112">
        <v>2146</v>
      </c>
    </row>
    <row r="272" spans="1:7" x14ac:dyDescent="0.4">
      <c r="A272" s="58" t="s">
        <v>436</v>
      </c>
      <c r="B272" t="s">
        <v>437</v>
      </c>
      <c r="C272">
        <v>4</v>
      </c>
      <c r="D272" s="128" t="s">
        <v>1995</v>
      </c>
      <c r="E272" s="140" t="s">
        <v>441</v>
      </c>
      <c r="F272" s="112">
        <v>4000</v>
      </c>
    </row>
    <row r="273" spans="1:7" x14ac:dyDescent="0.4">
      <c r="A273" s="58" t="s">
        <v>436</v>
      </c>
      <c r="B273" t="s">
        <v>437</v>
      </c>
      <c r="C273">
        <v>5</v>
      </c>
      <c r="D273" s="128" t="s">
        <v>92</v>
      </c>
      <c r="E273" s="140" t="s">
        <v>92</v>
      </c>
      <c r="F273" s="112">
        <v>197</v>
      </c>
      <c r="G273" t="s">
        <v>617</v>
      </c>
    </row>
    <row r="274" spans="1:7" x14ac:dyDescent="0.4">
      <c r="A274" s="58" t="s">
        <v>442</v>
      </c>
      <c r="B274" t="s">
        <v>443</v>
      </c>
      <c r="C274">
        <v>1</v>
      </c>
      <c r="D274" s="128" t="s">
        <v>92</v>
      </c>
      <c r="E274" s="9" t="s">
        <v>92</v>
      </c>
      <c r="F274" s="112">
        <v>47</v>
      </c>
      <c r="G274" t="s">
        <v>205</v>
      </c>
    </row>
    <row r="275" spans="1:7" x14ac:dyDescent="0.4">
      <c r="A275" s="58" t="s">
        <v>444</v>
      </c>
      <c r="B275" t="s">
        <v>445</v>
      </c>
      <c r="C275">
        <v>1</v>
      </c>
      <c r="D275" s="128" t="s">
        <v>92</v>
      </c>
      <c r="E275" s="9" t="s">
        <v>92</v>
      </c>
      <c r="F275" s="112">
        <v>5000</v>
      </c>
      <c r="G275" t="s">
        <v>205</v>
      </c>
    </row>
    <row r="276" spans="1:7" x14ac:dyDescent="0.4">
      <c r="A276" s="58" t="s">
        <v>446</v>
      </c>
      <c r="B276" t="s">
        <v>447</v>
      </c>
      <c r="C276">
        <v>1</v>
      </c>
      <c r="D276" s="128" t="s">
        <v>92</v>
      </c>
      <c r="E276" s="9" t="s">
        <v>92</v>
      </c>
      <c r="F276" s="112">
        <v>4755</v>
      </c>
      <c r="G276" t="s">
        <v>93</v>
      </c>
    </row>
    <row r="277" spans="1:7" x14ac:dyDescent="0.4">
      <c r="A277" s="58" t="s">
        <v>448</v>
      </c>
      <c r="B277" t="s">
        <v>449</v>
      </c>
      <c r="C277">
        <v>1</v>
      </c>
      <c r="D277" s="128" t="s">
        <v>96</v>
      </c>
      <c r="E277" s="140" t="s">
        <v>96</v>
      </c>
      <c r="F277" s="112">
        <v>30000</v>
      </c>
      <c r="G277" t="s">
        <v>97</v>
      </c>
    </row>
    <row r="278" spans="1:7" x14ac:dyDescent="0.4">
      <c r="A278" s="58" t="s">
        <v>450</v>
      </c>
      <c r="B278" t="s">
        <v>451</v>
      </c>
      <c r="C278">
        <v>1</v>
      </c>
      <c r="D278" s="128" t="s">
        <v>39</v>
      </c>
      <c r="E278" s="140" t="s">
        <v>452</v>
      </c>
      <c r="F278" s="112">
        <v>35000</v>
      </c>
    </row>
    <row r="279" spans="1:7" x14ac:dyDescent="0.4">
      <c r="A279" s="58" t="s">
        <v>450</v>
      </c>
      <c r="B279" t="s">
        <v>451</v>
      </c>
      <c r="C279">
        <v>2</v>
      </c>
      <c r="D279" s="128" t="s">
        <v>39</v>
      </c>
      <c r="E279" s="140" t="s">
        <v>453</v>
      </c>
      <c r="F279" s="112">
        <v>25000</v>
      </c>
    </row>
    <row r="280" spans="1:7" x14ac:dyDescent="0.4">
      <c r="A280" s="58" t="s">
        <v>450</v>
      </c>
      <c r="B280" t="s">
        <v>451</v>
      </c>
      <c r="C280">
        <v>3</v>
      </c>
      <c r="D280" s="128" t="s">
        <v>39</v>
      </c>
      <c r="E280" s="140" t="s">
        <v>454</v>
      </c>
      <c r="F280" s="112">
        <v>25000</v>
      </c>
    </row>
    <row r="281" spans="1:7" x14ac:dyDescent="0.4">
      <c r="A281" s="58" t="s">
        <v>450</v>
      </c>
      <c r="B281" t="s">
        <v>451</v>
      </c>
      <c r="C281">
        <v>4</v>
      </c>
      <c r="D281" s="128" t="s">
        <v>39</v>
      </c>
      <c r="E281" s="140" t="s">
        <v>455</v>
      </c>
      <c r="F281" s="112">
        <v>35000</v>
      </c>
    </row>
    <row r="282" spans="1:7" x14ac:dyDescent="0.4">
      <c r="A282" s="58" t="s">
        <v>450</v>
      </c>
      <c r="B282" t="s">
        <v>451</v>
      </c>
      <c r="C282">
        <v>5</v>
      </c>
      <c r="D282" s="128" t="s">
        <v>39</v>
      </c>
      <c r="E282" s="140" t="s">
        <v>456</v>
      </c>
      <c r="F282" s="112">
        <v>40000</v>
      </c>
    </row>
    <row r="283" spans="1:7" x14ac:dyDescent="0.4">
      <c r="A283" s="58" t="s">
        <v>450</v>
      </c>
      <c r="B283" t="s">
        <v>451</v>
      </c>
      <c r="C283">
        <v>6</v>
      </c>
      <c r="D283" s="128" t="s">
        <v>39</v>
      </c>
      <c r="E283" s="140" t="s">
        <v>457</v>
      </c>
      <c r="F283" s="112">
        <v>15000</v>
      </c>
    </row>
    <row r="284" spans="1:7" x14ac:dyDescent="0.4">
      <c r="A284" s="58" t="s">
        <v>450</v>
      </c>
      <c r="B284" t="s">
        <v>451</v>
      </c>
      <c r="C284">
        <v>7</v>
      </c>
      <c r="D284" s="128" t="s">
        <v>39</v>
      </c>
      <c r="E284" s="140" t="s">
        <v>458</v>
      </c>
      <c r="F284" s="112">
        <v>25000</v>
      </c>
    </row>
    <row r="285" spans="1:7" x14ac:dyDescent="0.4">
      <c r="A285" s="58" t="s">
        <v>450</v>
      </c>
      <c r="B285" t="s">
        <v>451</v>
      </c>
      <c r="C285">
        <v>8</v>
      </c>
      <c r="D285" s="154" t="s">
        <v>1926</v>
      </c>
      <c r="E285" s="140" t="s">
        <v>459</v>
      </c>
      <c r="F285" s="112">
        <v>25000</v>
      </c>
    </row>
    <row r="286" spans="1:7" x14ac:dyDescent="0.4">
      <c r="A286" s="58" t="s">
        <v>450</v>
      </c>
      <c r="B286" t="s">
        <v>451</v>
      </c>
      <c r="C286">
        <v>9</v>
      </c>
      <c r="D286" s="154" t="s">
        <v>1926</v>
      </c>
      <c r="E286" s="140" t="s">
        <v>460</v>
      </c>
      <c r="F286" s="112">
        <v>2370</v>
      </c>
    </row>
    <row r="287" spans="1:7" x14ac:dyDescent="0.4">
      <c r="A287" s="58" t="s">
        <v>450</v>
      </c>
      <c r="B287" t="s">
        <v>451</v>
      </c>
      <c r="C287">
        <v>10</v>
      </c>
      <c r="D287" s="154" t="s">
        <v>1926</v>
      </c>
      <c r="E287" s="140" t="s">
        <v>461</v>
      </c>
      <c r="F287" s="112">
        <v>1000</v>
      </c>
    </row>
    <row r="288" spans="1:7" x14ac:dyDescent="0.4">
      <c r="A288" s="58" t="s">
        <v>450</v>
      </c>
      <c r="B288" t="s">
        <v>451</v>
      </c>
      <c r="C288">
        <v>11</v>
      </c>
      <c r="D288" s="154" t="s">
        <v>1926</v>
      </c>
      <c r="E288" s="140" t="s">
        <v>462</v>
      </c>
      <c r="F288" s="112">
        <v>9.6300000000000008</v>
      </c>
    </row>
    <row r="289" spans="1:6" x14ac:dyDescent="0.4">
      <c r="A289" s="58" t="s">
        <v>450</v>
      </c>
      <c r="B289" t="s">
        <v>451</v>
      </c>
      <c r="C289">
        <v>12</v>
      </c>
      <c r="D289" s="154" t="s">
        <v>1926</v>
      </c>
      <c r="E289" s="140" t="s">
        <v>463</v>
      </c>
      <c r="F289" s="112">
        <v>137.88</v>
      </c>
    </row>
    <row r="290" spans="1:6" x14ac:dyDescent="0.4">
      <c r="A290" s="58" t="s">
        <v>450</v>
      </c>
      <c r="B290" t="s">
        <v>451</v>
      </c>
      <c r="C290">
        <v>13</v>
      </c>
      <c r="D290" s="128" t="s">
        <v>39</v>
      </c>
      <c r="E290" s="140" t="s">
        <v>464</v>
      </c>
      <c r="F290" s="112">
        <v>463.35</v>
      </c>
    </row>
    <row r="291" spans="1:6" x14ac:dyDescent="0.4">
      <c r="A291" s="58" t="s">
        <v>450</v>
      </c>
      <c r="B291" t="s">
        <v>451</v>
      </c>
      <c r="C291">
        <v>14</v>
      </c>
      <c r="D291" s="128" t="s">
        <v>39</v>
      </c>
      <c r="E291" s="140" t="s">
        <v>465</v>
      </c>
      <c r="F291" s="112">
        <v>375.5</v>
      </c>
    </row>
    <row r="292" spans="1:6" x14ac:dyDescent="0.4">
      <c r="A292" s="58" t="s">
        <v>450</v>
      </c>
      <c r="B292" t="s">
        <v>451</v>
      </c>
      <c r="C292">
        <v>15</v>
      </c>
      <c r="D292" s="128" t="s">
        <v>39</v>
      </c>
      <c r="E292" s="140" t="s">
        <v>464</v>
      </c>
      <c r="F292" s="112">
        <v>479</v>
      </c>
    </row>
    <row r="293" spans="1:6" x14ac:dyDescent="0.4">
      <c r="A293" s="58" t="s">
        <v>450</v>
      </c>
      <c r="B293" t="s">
        <v>451</v>
      </c>
      <c r="C293">
        <v>16</v>
      </c>
      <c r="D293" s="154" t="s">
        <v>1888</v>
      </c>
      <c r="E293" s="140" t="s">
        <v>466</v>
      </c>
      <c r="F293" s="112">
        <v>500</v>
      </c>
    </row>
    <row r="294" spans="1:6" x14ac:dyDescent="0.4">
      <c r="A294" s="58" t="s">
        <v>450</v>
      </c>
      <c r="B294" t="s">
        <v>451</v>
      </c>
      <c r="C294">
        <v>17</v>
      </c>
      <c r="D294" s="128" t="s">
        <v>32</v>
      </c>
      <c r="E294" s="140" t="s">
        <v>467</v>
      </c>
      <c r="F294" s="112">
        <v>138</v>
      </c>
    </row>
    <row r="295" spans="1:6" x14ac:dyDescent="0.4">
      <c r="A295" s="58" t="s">
        <v>450</v>
      </c>
      <c r="B295" t="s">
        <v>451</v>
      </c>
      <c r="C295">
        <v>18</v>
      </c>
      <c r="D295" s="154" t="s">
        <v>1888</v>
      </c>
      <c r="E295" s="140" t="s">
        <v>468</v>
      </c>
      <c r="F295" s="112">
        <v>7000</v>
      </c>
    </row>
    <row r="296" spans="1:6" x14ac:dyDescent="0.4">
      <c r="A296" s="58" t="s">
        <v>450</v>
      </c>
      <c r="B296" t="s">
        <v>451</v>
      </c>
      <c r="C296">
        <v>19</v>
      </c>
      <c r="D296" s="128" t="s">
        <v>32</v>
      </c>
      <c r="E296" s="140" t="s">
        <v>469</v>
      </c>
      <c r="F296" s="112">
        <v>1800</v>
      </c>
    </row>
    <row r="297" spans="1:6" x14ac:dyDescent="0.4">
      <c r="A297" s="58" t="s">
        <v>450</v>
      </c>
      <c r="B297" t="s">
        <v>451</v>
      </c>
      <c r="C297">
        <v>20</v>
      </c>
      <c r="D297" s="128" t="s">
        <v>39</v>
      </c>
      <c r="E297" s="140" t="s">
        <v>470</v>
      </c>
      <c r="F297" s="112">
        <v>1000</v>
      </c>
    </row>
    <row r="298" spans="1:6" x14ac:dyDescent="0.4">
      <c r="A298" s="58" t="s">
        <v>450</v>
      </c>
      <c r="B298" t="s">
        <v>451</v>
      </c>
      <c r="C298">
        <v>21</v>
      </c>
      <c r="D298" s="154" t="s">
        <v>27</v>
      </c>
      <c r="E298" s="140" t="s">
        <v>471</v>
      </c>
      <c r="F298" s="112">
        <v>504</v>
      </c>
    </row>
    <row r="299" spans="1:6" x14ac:dyDescent="0.4">
      <c r="A299" s="58" t="s">
        <v>450</v>
      </c>
      <c r="B299" t="s">
        <v>451</v>
      </c>
      <c r="C299">
        <v>22</v>
      </c>
      <c r="D299" s="128" t="s">
        <v>36</v>
      </c>
      <c r="E299" s="140" t="s">
        <v>472</v>
      </c>
      <c r="F299" s="112">
        <v>660</v>
      </c>
    </row>
    <row r="300" spans="1:6" x14ac:dyDescent="0.4">
      <c r="A300" s="58" t="s">
        <v>450</v>
      </c>
      <c r="B300" t="s">
        <v>451</v>
      </c>
      <c r="C300">
        <v>23</v>
      </c>
      <c r="D300" s="128" t="s">
        <v>36</v>
      </c>
      <c r="E300" s="140" t="s">
        <v>473</v>
      </c>
      <c r="F300" s="112">
        <v>3000</v>
      </c>
    </row>
    <row r="301" spans="1:6" x14ac:dyDescent="0.4">
      <c r="A301" s="58" t="s">
        <v>450</v>
      </c>
      <c r="B301" t="s">
        <v>451</v>
      </c>
      <c r="C301">
        <v>24</v>
      </c>
      <c r="D301" s="128" t="s">
        <v>35</v>
      </c>
      <c r="E301" s="140" t="s">
        <v>474</v>
      </c>
      <c r="F301" s="112">
        <v>75</v>
      </c>
    </row>
    <row r="302" spans="1:6" x14ac:dyDescent="0.4">
      <c r="A302" s="58" t="s">
        <v>450</v>
      </c>
      <c r="B302" t="s">
        <v>451</v>
      </c>
      <c r="C302">
        <v>25</v>
      </c>
      <c r="D302" s="128" t="s">
        <v>35</v>
      </c>
      <c r="E302" s="140" t="s">
        <v>474</v>
      </c>
      <c r="F302" s="112">
        <v>86.73</v>
      </c>
    </row>
    <row r="303" spans="1:6" x14ac:dyDescent="0.4">
      <c r="A303" s="58" t="s">
        <v>450</v>
      </c>
      <c r="B303" t="s">
        <v>451</v>
      </c>
      <c r="C303">
        <v>26</v>
      </c>
      <c r="D303" s="128" t="s">
        <v>36</v>
      </c>
      <c r="E303" s="140" t="s">
        <v>475</v>
      </c>
      <c r="F303" s="112">
        <v>59.44</v>
      </c>
    </row>
    <row r="304" spans="1:6" x14ac:dyDescent="0.4">
      <c r="A304" s="58" t="s">
        <v>450</v>
      </c>
      <c r="B304" t="s">
        <v>451</v>
      </c>
      <c r="C304">
        <v>27</v>
      </c>
      <c r="D304" s="128" t="s">
        <v>39</v>
      </c>
      <c r="E304" s="140" t="s">
        <v>476</v>
      </c>
      <c r="F304" s="112">
        <v>12690</v>
      </c>
    </row>
    <row r="305" spans="1:7" x14ac:dyDescent="0.4">
      <c r="A305" s="58" t="s">
        <v>450</v>
      </c>
      <c r="B305" t="s">
        <v>451</v>
      </c>
      <c r="C305">
        <v>28</v>
      </c>
      <c r="D305" s="128" t="s">
        <v>39</v>
      </c>
      <c r="E305" s="140" t="s">
        <v>477</v>
      </c>
      <c r="F305" s="112">
        <v>9370</v>
      </c>
    </row>
    <row r="306" spans="1:7" x14ac:dyDescent="0.4">
      <c r="A306" s="58" t="s">
        <v>450</v>
      </c>
      <c r="B306" t="s">
        <v>451</v>
      </c>
      <c r="C306">
        <v>29</v>
      </c>
      <c r="D306" s="128" t="s">
        <v>39</v>
      </c>
      <c r="E306" s="140" t="s">
        <v>478</v>
      </c>
      <c r="F306" s="112">
        <v>6140</v>
      </c>
    </row>
    <row r="307" spans="1:7" x14ac:dyDescent="0.4">
      <c r="A307" s="58" t="s">
        <v>450</v>
      </c>
      <c r="B307" t="s">
        <v>451</v>
      </c>
      <c r="C307">
        <v>30</v>
      </c>
      <c r="D307" s="128" t="s">
        <v>39</v>
      </c>
      <c r="E307" s="140" t="s">
        <v>479</v>
      </c>
      <c r="F307" s="112">
        <v>11230</v>
      </c>
    </row>
    <row r="308" spans="1:7" x14ac:dyDescent="0.4">
      <c r="A308" s="58" t="s">
        <v>450</v>
      </c>
      <c r="B308" t="s">
        <v>451</v>
      </c>
      <c r="C308">
        <v>31</v>
      </c>
      <c r="D308" s="128" t="s">
        <v>39</v>
      </c>
      <c r="E308" s="140" t="s">
        <v>480</v>
      </c>
      <c r="F308" s="112">
        <v>10730</v>
      </c>
    </row>
    <row r="309" spans="1:7" x14ac:dyDescent="0.4">
      <c r="A309" s="58" t="s">
        <v>450</v>
      </c>
      <c r="B309" t="s">
        <v>451</v>
      </c>
      <c r="C309">
        <v>32</v>
      </c>
      <c r="D309" s="128" t="s">
        <v>39</v>
      </c>
      <c r="E309" s="140" t="s">
        <v>481</v>
      </c>
      <c r="F309" s="112">
        <v>5032</v>
      </c>
    </row>
    <row r="310" spans="1:7" x14ac:dyDescent="0.4">
      <c r="A310" s="58" t="s">
        <v>450</v>
      </c>
      <c r="B310" t="s">
        <v>451</v>
      </c>
      <c r="C310">
        <v>33</v>
      </c>
      <c r="D310" s="128" t="s">
        <v>39</v>
      </c>
      <c r="E310" s="140" t="s">
        <v>482</v>
      </c>
      <c r="F310" s="112">
        <v>10730</v>
      </c>
    </row>
    <row r="311" spans="1:7" x14ac:dyDescent="0.4">
      <c r="A311" s="58" t="s">
        <v>450</v>
      </c>
      <c r="B311" t="s">
        <v>451</v>
      </c>
      <c r="C311">
        <v>34</v>
      </c>
      <c r="D311" s="128" t="s">
        <v>39</v>
      </c>
      <c r="E311" s="140" t="s">
        <v>483</v>
      </c>
      <c r="F311" s="112">
        <v>11930</v>
      </c>
    </row>
    <row r="312" spans="1:7" x14ac:dyDescent="0.4">
      <c r="A312" s="58" t="s">
        <v>450</v>
      </c>
      <c r="B312" t="s">
        <v>451</v>
      </c>
      <c r="C312">
        <v>35</v>
      </c>
      <c r="D312" s="128" t="s">
        <v>39</v>
      </c>
      <c r="E312" s="140" t="s">
        <v>484</v>
      </c>
      <c r="F312" s="112">
        <v>7540</v>
      </c>
    </row>
    <row r="313" spans="1:7" x14ac:dyDescent="0.4">
      <c r="A313" s="58" t="s">
        <v>450</v>
      </c>
      <c r="B313" t="s">
        <v>451</v>
      </c>
      <c r="C313">
        <v>36</v>
      </c>
      <c r="D313" s="128" t="s">
        <v>36</v>
      </c>
      <c r="E313" s="140" t="s">
        <v>485</v>
      </c>
      <c r="F313" s="112">
        <v>1080</v>
      </c>
    </row>
    <row r="314" spans="1:7" x14ac:dyDescent="0.4">
      <c r="A314" s="58" t="s">
        <v>450</v>
      </c>
      <c r="B314" t="s">
        <v>451</v>
      </c>
      <c r="C314">
        <v>37</v>
      </c>
      <c r="D314" s="128" t="s">
        <v>39</v>
      </c>
      <c r="E314" s="140" t="s">
        <v>486</v>
      </c>
      <c r="F314" s="112">
        <v>664</v>
      </c>
    </row>
    <row r="315" spans="1:7" x14ac:dyDescent="0.4">
      <c r="A315" s="58" t="s">
        <v>487</v>
      </c>
      <c r="B315" t="s">
        <v>488</v>
      </c>
      <c r="C315">
        <v>1</v>
      </c>
      <c r="D315" s="128" t="s">
        <v>32</v>
      </c>
      <c r="E315" s="9" t="s">
        <v>1793</v>
      </c>
      <c r="F315" s="141">
        <v>19723</v>
      </c>
      <c r="G315" s="152"/>
    </row>
    <row r="316" spans="1:7" x14ac:dyDescent="0.4">
      <c r="A316" s="58" t="s">
        <v>487</v>
      </c>
      <c r="B316" t="s">
        <v>488</v>
      </c>
      <c r="C316">
        <v>2</v>
      </c>
      <c r="D316" s="128" t="s">
        <v>92</v>
      </c>
      <c r="E316" s="9" t="s">
        <v>1796</v>
      </c>
      <c r="F316" s="141">
        <v>17771</v>
      </c>
      <c r="G316" s="152"/>
    </row>
    <row r="317" spans="1:7" x14ac:dyDescent="0.4">
      <c r="A317" s="58" t="s">
        <v>487</v>
      </c>
      <c r="B317" t="s">
        <v>488</v>
      </c>
      <c r="C317">
        <v>3</v>
      </c>
      <c r="D317" s="128" t="s">
        <v>92</v>
      </c>
      <c r="E317" s="9" t="s">
        <v>1794</v>
      </c>
      <c r="F317" s="141">
        <v>4442</v>
      </c>
      <c r="G317" s="152"/>
    </row>
    <row r="318" spans="1:7" x14ac:dyDescent="0.4">
      <c r="A318" s="58" t="s">
        <v>487</v>
      </c>
      <c r="B318" t="s">
        <v>488</v>
      </c>
      <c r="C318">
        <v>4</v>
      </c>
      <c r="D318" s="128" t="s">
        <v>92</v>
      </c>
      <c r="E318" s="9" t="s">
        <v>1795</v>
      </c>
      <c r="F318" s="141">
        <v>22387</v>
      </c>
      <c r="G318" s="152"/>
    </row>
    <row r="319" spans="1:7" x14ac:dyDescent="0.4">
      <c r="A319" s="58" t="s">
        <v>487</v>
      </c>
      <c r="B319" t="s">
        <v>488</v>
      </c>
      <c r="C319">
        <v>5</v>
      </c>
      <c r="D319" s="128" t="s">
        <v>39</v>
      </c>
      <c r="E319" s="9" t="s">
        <v>1811</v>
      </c>
      <c r="F319" s="141">
        <f>6025+1000</f>
        <v>7025</v>
      </c>
      <c r="G319" s="152"/>
    </row>
    <row r="320" spans="1:7" x14ac:dyDescent="0.4">
      <c r="A320" s="58" t="s">
        <v>487</v>
      </c>
      <c r="B320" t="s">
        <v>488</v>
      </c>
      <c r="C320">
        <v>6</v>
      </c>
      <c r="D320" s="128" t="s">
        <v>32</v>
      </c>
      <c r="E320" s="9" t="s">
        <v>1797</v>
      </c>
      <c r="F320" s="141">
        <v>1580</v>
      </c>
      <c r="G320" s="152"/>
    </row>
    <row r="321" spans="1:7" x14ac:dyDescent="0.4">
      <c r="A321" s="58" t="s">
        <v>487</v>
      </c>
      <c r="B321" t="s">
        <v>488</v>
      </c>
      <c r="C321">
        <v>7</v>
      </c>
      <c r="D321" s="171" t="s">
        <v>51</v>
      </c>
      <c r="E321" s="9" t="s">
        <v>1798</v>
      </c>
      <c r="F321" s="141">
        <v>700</v>
      </c>
      <c r="G321" s="152"/>
    </row>
    <row r="322" spans="1:7" x14ac:dyDescent="0.4">
      <c r="A322" s="58" t="s">
        <v>487</v>
      </c>
      <c r="B322" t="s">
        <v>488</v>
      </c>
      <c r="C322">
        <v>8</v>
      </c>
      <c r="D322" s="131" t="s">
        <v>92</v>
      </c>
      <c r="E322" s="9" t="s">
        <v>1803</v>
      </c>
      <c r="F322" s="141">
        <v>3000</v>
      </c>
      <c r="G322" s="152"/>
    </row>
    <row r="323" spans="1:7" x14ac:dyDescent="0.4">
      <c r="A323" s="58" t="s">
        <v>487</v>
      </c>
      <c r="B323" t="s">
        <v>488</v>
      </c>
      <c r="C323">
        <v>9</v>
      </c>
      <c r="D323" s="154" t="s">
        <v>27</v>
      </c>
      <c r="E323" s="9" t="s">
        <v>1799</v>
      </c>
      <c r="F323" s="141">
        <v>16000</v>
      </c>
      <c r="G323" s="152"/>
    </row>
    <row r="324" spans="1:7" x14ac:dyDescent="0.4">
      <c r="A324" s="58" t="s">
        <v>487</v>
      </c>
      <c r="B324" t="s">
        <v>488</v>
      </c>
      <c r="C324">
        <v>10</v>
      </c>
      <c r="D324" s="128" t="s">
        <v>32</v>
      </c>
      <c r="E324" s="9" t="s">
        <v>1800</v>
      </c>
      <c r="F324" s="141">
        <v>5000</v>
      </c>
      <c r="G324" s="152"/>
    </row>
    <row r="325" spans="1:7" x14ac:dyDescent="0.4">
      <c r="A325" s="58" t="s">
        <v>487</v>
      </c>
      <c r="B325" t="s">
        <v>488</v>
      </c>
      <c r="C325">
        <v>11</v>
      </c>
      <c r="D325" s="128" t="s">
        <v>32</v>
      </c>
      <c r="E325" s="9" t="s">
        <v>1801</v>
      </c>
      <c r="F325" s="141">
        <v>3500</v>
      </c>
      <c r="G325" s="152"/>
    </row>
    <row r="326" spans="1:7" x14ac:dyDescent="0.4">
      <c r="A326" s="58" t="s">
        <v>487</v>
      </c>
      <c r="B326" t="s">
        <v>488</v>
      </c>
      <c r="C326">
        <v>12</v>
      </c>
      <c r="D326" s="128" t="s">
        <v>32</v>
      </c>
      <c r="E326" s="9" t="s">
        <v>1802</v>
      </c>
      <c r="F326" s="141">
        <v>5000</v>
      </c>
      <c r="G326" s="152"/>
    </row>
    <row r="327" spans="1:7" x14ac:dyDescent="0.4">
      <c r="A327" s="58" t="s">
        <v>487</v>
      </c>
      <c r="B327" t="s">
        <v>488</v>
      </c>
      <c r="C327">
        <v>13</v>
      </c>
      <c r="D327" s="128" t="s">
        <v>32</v>
      </c>
      <c r="E327" s="9" t="s">
        <v>1805</v>
      </c>
      <c r="F327" s="141">
        <v>400</v>
      </c>
      <c r="G327" s="152"/>
    </row>
    <row r="328" spans="1:7" x14ac:dyDescent="0.4">
      <c r="A328" s="58" t="s">
        <v>487</v>
      </c>
      <c r="B328" t="s">
        <v>488</v>
      </c>
      <c r="C328">
        <v>14</v>
      </c>
      <c r="D328" s="128" t="s">
        <v>32</v>
      </c>
      <c r="E328" s="9" t="s">
        <v>1806</v>
      </c>
      <c r="F328" s="141">
        <v>2500</v>
      </c>
      <c r="G328" s="152"/>
    </row>
    <row r="329" spans="1:7" x14ac:dyDescent="0.4">
      <c r="A329" s="58" t="s">
        <v>487</v>
      </c>
      <c r="B329" t="s">
        <v>488</v>
      </c>
      <c r="C329">
        <v>15</v>
      </c>
      <c r="D329" s="171" t="s">
        <v>51</v>
      </c>
      <c r="E329" s="9" t="s">
        <v>1804</v>
      </c>
      <c r="F329" s="141">
        <v>5000</v>
      </c>
      <c r="G329" s="152"/>
    </row>
    <row r="330" spans="1:7" x14ac:dyDescent="0.4">
      <c r="A330" s="58" t="s">
        <v>487</v>
      </c>
      <c r="B330" t="s">
        <v>488</v>
      </c>
      <c r="C330">
        <v>16</v>
      </c>
      <c r="D330" s="154" t="s">
        <v>27</v>
      </c>
      <c r="E330" s="9" t="s">
        <v>1807</v>
      </c>
      <c r="F330" s="141">
        <v>15000</v>
      </c>
      <c r="G330" s="152"/>
    </row>
    <row r="331" spans="1:7" x14ac:dyDescent="0.4">
      <c r="A331" s="58" t="s">
        <v>487</v>
      </c>
      <c r="B331" t="s">
        <v>488</v>
      </c>
      <c r="C331">
        <v>17</v>
      </c>
      <c r="D331" s="171" t="s">
        <v>51</v>
      </c>
      <c r="E331" s="9" t="s">
        <v>1808</v>
      </c>
      <c r="F331" s="141">
        <v>16000</v>
      </c>
      <c r="G331" s="152"/>
    </row>
    <row r="332" spans="1:7" x14ac:dyDescent="0.4">
      <c r="A332" s="58" t="s">
        <v>487</v>
      </c>
      <c r="B332" t="s">
        <v>488</v>
      </c>
      <c r="C332">
        <v>18</v>
      </c>
      <c r="D332" s="171" t="s">
        <v>51</v>
      </c>
      <c r="E332" s="9" t="s">
        <v>1809</v>
      </c>
      <c r="F332" s="141">
        <v>25000</v>
      </c>
      <c r="G332" s="152"/>
    </row>
    <row r="333" spans="1:7" x14ac:dyDescent="0.4">
      <c r="A333" s="58" t="s">
        <v>487</v>
      </c>
      <c r="B333" t="s">
        <v>488</v>
      </c>
      <c r="C333">
        <v>19</v>
      </c>
      <c r="D333" s="131" t="s">
        <v>92</v>
      </c>
      <c r="E333" s="9" t="s">
        <v>1810</v>
      </c>
      <c r="F333" s="141">
        <v>3000</v>
      </c>
      <c r="G333" s="152"/>
    </row>
    <row r="334" spans="1:7" x14ac:dyDescent="0.4">
      <c r="A334" s="58" t="s">
        <v>489</v>
      </c>
      <c r="B334" t="s">
        <v>490</v>
      </c>
      <c r="C334">
        <v>1</v>
      </c>
      <c r="D334" s="131" t="s">
        <v>96</v>
      </c>
      <c r="E334" s="58" t="s">
        <v>96</v>
      </c>
      <c r="F334" s="141">
        <v>38250</v>
      </c>
      <c r="G334" s="152" t="s">
        <v>97</v>
      </c>
    </row>
    <row r="335" spans="1:7" x14ac:dyDescent="0.4">
      <c r="A335" s="58" t="s">
        <v>491</v>
      </c>
      <c r="B335" t="s">
        <v>492</v>
      </c>
      <c r="C335">
        <v>1</v>
      </c>
      <c r="D335" s="128" t="s">
        <v>1887</v>
      </c>
      <c r="E335" s="135" t="s">
        <v>493</v>
      </c>
      <c r="F335" s="141">
        <v>21495</v>
      </c>
      <c r="G335" s="152"/>
    </row>
    <row r="336" spans="1:7" x14ac:dyDescent="0.4">
      <c r="A336" s="58" t="s">
        <v>491</v>
      </c>
      <c r="B336" t="s">
        <v>492</v>
      </c>
      <c r="C336">
        <v>2</v>
      </c>
      <c r="D336" s="171" t="s">
        <v>51</v>
      </c>
      <c r="E336" s="135" t="s">
        <v>494</v>
      </c>
      <c r="F336" s="141">
        <v>2698</v>
      </c>
    </row>
    <row r="337" spans="1:7" x14ac:dyDescent="0.4">
      <c r="A337" s="58" t="s">
        <v>491</v>
      </c>
      <c r="B337" t="s">
        <v>492</v>
      </c>
      <c r="C337">
        <v>3</v>
      </c>
      <c r="D337" s="128" t="s">
        <v>92</v>
      </c>
      <c r="E337" s="135" t="s">
        <v>495</v>
      </c>
      <c r="F337" s="112">
        <v>10000</v>
      </c>
    </row>
    <row r="338" spans="1:7" x14ac:dyDescent="0.4">
      <c r="A338" s="58" t="s">
        <v>496</v>
      </c>
      <c r="B338" t="s">
        <v>497</v>
      </c>
      <c r="C338">
        <v>1</v>
      </c>
      <c r="D338" s="128" t="s">
        <v>92</v>
      </c>
      <c r="E338" s="135" t="s">
        <v>92</v>
      </c>
      <c r="F338" s="112">
        <v>14550</v>
      </c>
      <c r="G338" t="s">
        <v>93</v>
      </c>
    </row>
    <row r="339" spans="1:7" x14ac:dyDescent="0.4">
      <c r="A339" s="58" t="s">
        <v>498</v>
      </c>
      <c r="B339" t="s">
        <v>499</v>
      </c>
      <c r="C339">
        <v>1</v>
      </c>
      <c r="D339" s="128" t="s">
        <v>39</v>
      </c>
      <c r="E339" s="9" t="s">
        <v>500</v>
      </c>
      <c r="F339" s="112">
        <v>92446</v>
      </c>
    </row>
    <row r="340" spans="1:7" x14ac:dyDescent="0.4">
      <c r="A340" s="58" t="s">
        <v>501</v>
      </c>
      <c r="B340" t="s">
        <v>502</v>
      </c>
      <c r="C340" s="142">
        <v>1</v>
      </c>
      <c r="D340" s="171" t="s">
        <v>51</v>
      </c>
      <c r="E340" s="132" t="s">
        <v>503</v>
      </c>
      <c r="F340" s="112">
        <v>4000</v>
      </c>
      <c r="G340" s="152" t="s">
        <v>1790</v>
      </c>
    </row>
    <row r="341" spans="1:7" x14ac:dyDescent="0.4">
      <c r="A341" s="58" t="s">
        <v>501</v>
      </c>
      <c r="B341" t="s">
        <v>502</v>
      </c>
      <c r="C341" s="142">
        <v>2</v>
      </c>
      <c r="D341" s="171" t="s">
        <v>51</v>
      </c>
      <c r="E341" s="132" t="s">
        <v>504</v>
      </c>
      <c r="F341" s="112">
        <v>17000</v>
      </c>
    </row>
    <row r="342" spans="1:7" x14ac:dyDescent="0.4">
      <c r="A342" s="58" t="s">
        <v>501</v>
      </c>
      <c r="B342" t="s">
        <v>502</v>
      </c>
      <c r="C342" s="142">
        <v>3</v>
      </c>
      <c r="D342" s="171" t="s">
        <v>92</v>
      </c>
      <c r="E342" s="132" t="s">
        <v>505</v>
      </c>
      <c r="F342" s="112">
        <v>3000</v>
      </c>
    </row>
    <row r="343" spans="1:7" x14ac:dyDescent="0.4">
      <c r="A343" s="58" t="s">
        <v>501</v>
      </c>
      <c r="B343" t="s">
        <v>502</v>
      </c>
      <c r="C343" s="142">
        <v>4</v>
      </c>
      <c r="D343" s="171" t="s">
        <v>92</v>
      </c>
      <c r="E343" s="132" t="s">
        <v>506</v>
      </c>
      <c r="F343" s="112">
        <v>21000</v>
      </c>
    </row>
    <row r="344" spans="1:7" x14ac:dyDescent="0.4">
      <c r="A344" s="58" t="s">
        <v>501</v>
      </c>
      <c r="B344" t="s">
        <v>502</v>
      </c>
      <c r="C344" s="142">
        <v>5</v>
      </c>
      <c r="D344" s="128" t="s">
        <v>39</v>
      </c>
      <c r="E344" s="132" t="s">
        <v>507</v>
      </c>
      <c r="F344" s="112">
        <v>9335</v>
      </c>
    </row>
    <row r="345" spans="1:7" x14ac:dyDescent="0.4">
      <c r="A345" s="58" t="s">
        <v>501</v>
      </c>
      <c r="B345" t="s">
        <v>502</v>
      </c>
      <c r="C345" s="142">
        <v>6</v>
      </c>
      <c r="D345" s="171" t="s">
        <v>92</v>
      </c>
      <c r="E345" s="132" t="s">
        <v>508</v>
      </c>
      <c r="F345" s="112">
        <v>26750</v>
      </c>
    </row>
    <row r="346" spans="1:7" x14ac:dyDescent="0.4">
      <c r="A346" s="58" t="s">
        <v>501</v>
      </c>
      <c r="B346" t="s">
        <v>502</v>
      </c>
      <c r="C346" s="142">
        <v>7</v>
      </c>
      <c r="D346" s="128" t="s">
        <v>39</v>
      </c>
      <c r="E346" s="132" t="s">
        <v>509</v>
      </c>
      <c r="F346" s="112">
        <v>3730</v>
      </c>
    </row>
    <row r="347" spans="1:7" x14ac:dyDescent="0.4">
      <c r="A347" s="58" t="s">
        <v>501</v>
      </c>
      <c r="B347" t="s">
        <v>502</v>
      </c>
      <c r="C347" s="142">
        <v>8</v>
      </c>
      <c r="D347" s="128" t="s">
        <v>39</v>
      </c>
      <c r="E347" s="132" t="s">
        <v>510</v>
      </c>
      <c r="F347" s="112">
        <v>2400</v>
      </c>
    </row>
    <row r="348" spans="1:7" x14ac:dyDescent="0.4">
      <c r="A348" s="58" t="s">
        <v>501</v>
      </c>
      <c r="B348" t="s">
        <v>502</v>
      </c>
      <c r="C348" s="142">
        <v>9</v>
      </c>
      <c r="D348" s="128" t="s">
        <v>39</v>
      </c>
      <c r="E348" s="132" t="s">
        <v>511</v>
      </c>
      <c r="F348" s="112">
        <v>10000</v>
      </c>
    </row>
    <row r="349" spans="1:7" x14ac:dyDescent="0.4">
      <c r="A349" s="58" t="s">
        <v>501</v>
      </c>
      <c r="B349" t="s">
        <v>502</v>
      </c>
      <c r="C349" s="142">
        <v>10</v>
      </c>
      <c r="D349" s="128" t="s">
        <v>39</v>
      </c>
      <c r="E349" s="132" t="s">
        <v>512</v>
      </c>
      <c r="F349" s="112">
        <v>7000</v>
      </c>
    </row>
    <row r="350" spans="1:7" x14ac:dyDescent="0.4">
      <c r="A350" s="58" t="s">
        <v>501</v>
      </c>
      <c r="B350" t="s">
        <v>502</v>
      </c>
      <c r="C350" s="142">
        <v>11</v>
      </c>
      <c r="D350" s="128" t="s">
        <v>92</v>
      </c>
      <c r="E350" s="132" t="s">
        <v>92</v>
      </c>
      <c r="F350" s="112">
        <v>14919</v>
      </c>
      <c r="G350" t="s">
        <v>617</v>
      </c>
    </row>
    <row r="351" spans="1:7" x14ac:dyDescent="0.4">
      <c r="A351" s="58" t="s">
        <v>513</v>
      </c>
      <c r="B351" t="s">
        <v>514</v>
      </c>
      <c r="C351" s="142">
        <v>1</v>
      </c>
      <c r="D351" s="128" t="s">
        <v>92</v>
      </c>
      <c r="E351" s="132" t="s">
        <v>92</v>
      </c>
      <c r="F351" s="112">
        <v>900</v>
      </c>
      <c r="G351" t="s">
        <v>93</v>
      </c>
    </row>
    <row r="352" spans="1:7" x14ac:dyDescent="0.4">
      <c r="A352" s="58" t="s">
        <v>515</v>
      </c>
      <c r="B352" t="s">
        <v>516</v>
      </c>
      <c r="C352" s="142">
        <v>1</v>
      </c>
      <c r="D352" s="171" t="s">
        <v>96</v>
      </c>
      <c r="E352" s="143" t="s">
        <v>96</v>
      </c>
      <c r="F352" s="112">
        <v>408907</v>
      </c>
      <c r="G352" t="s">
        <v>97</v>
      </c>
    </row>
    <row r="353" spans="1:7" x14ac:dyDescent="0.4">
      <c r="A353" s="58" t="s">
        <v>517</v>
      </c>
      <c r="B353" t="s">
        <v>518</v>
      </c>
      <c r="C353" s="142">
        <v>1</v>
      </c>
      <c r="D353" s="128" t="s">
        <v>1891</v>
      </c>
      <c r="E353" s="129" t="s">
        <v>519</v>
      </c>
      <c r="F353" s="112">
        <v>25000</v>
      </c>
    </row>
    <row r="354" spans="1:7" x14ac:dyDescent="0.4">
      <c r="A354" s="58" t="s">
        <v>517</v>
      </c>
      <c r="B354" t="s">
        <v>518</v>
      </c>
      <c r="C354" s="142">
        <v>2</v>
      </c>
      <c r="D354" s="128" t="s">
        <v>1891</v>
      </c>
      <c r="E354" s="129" t="s">
        <v>520</v>
      </c>
      <c r="F354" s="112">
        <v>125000</v>
      </c>
    </row>
    <row r="355" spans="1:7" x14ac:dyDescent="0.4">
      <c r="A355" s="58" t="s">
        <v>517</v>
      </c>
      <c r="B355" t="s">
        <v>518</v>
      </c>
      <c r="C355" s="142">
        <v>3</v>
      </c>
      <c r="D355" s="128" t="s">
        <v>1890</v>
      </c>
      <c r="E355" s="129" t="s">
        <v>521</v>
      </c>
      <c r="F355" s="112">
        <v>14000</v>
      </c>
    </row>
    <row r="356" spans="1:7" x14ac:dyDescent="0.4">
      <c r="A356" s="58" t="s">
        <v>517</v>
      </c>
      <c r="B356" t="s">
        <v>518</v>
      </c>
      <c r="C356" s="142">
        <v>4</v>
      </c>
      <c r="D356" s="128" t="s">
        <v>1890</v>
      </c>
      <c r="E356" s="129" t="s">
        <v>522</v>
      </c>
      <c r="F356" s="112">
        <v>10000</v>
      </c>
    </row>
    <row r="357" spans="1:7" x14ac:dyDescent="0.4">
      <c r="A357" s="58" t="s">
        <v>517</v>
      </c>
      <c r="B357" t="s">
        <v>518</v>
      </c>
      <c r="C357" s="142">
        <v>5</v>
      </c>
      <c r="D357" s="154" t="s">
        <v>1926</v>
      </c>
      <c r="E357" s="129" t="s">
        <v>523</v>
      </c>
      <c r="F357" s="112">
        <v>8000</v>
      </c>
    </row>
    <row r="358" spans="1:7" x14ac:dyDescent="0.4">
      <c r="A358" s="58" t="s">
        <v>517</v>
      </c>
      <c r="B358" t="s">
        <v>518</v>
      </c>
      <c r="C358">
        <v>6</v>
      </c>
      <c r="D358" s="128" t="s">
        <v>92</v>
      </c>
      <c r="E358" s="129" t="s">
        <v>524</v>
      </c>
      <c r="F358" s="112">
        <v>8000</v>
      </c>
    </row>
    <row r="359" spans="1:7" x14ac:dyDescent="0.4">
      <c r="A359" s="58" t="s">
        <v>525</v>
      </c>
      <c r="B359" t="s">
        <v>526</v>
      </c>
      <c r="C359" s="142">
        <v>1</v>
      </c>
      <c r="D359" s="128" t="s">
        <v>92</v>
      </c>
      <c r="E359" s="132" t="s">
        <v>92</v>
      </c>
      <c r="F359" s="112">
        <v>7600</v>
      </c>
      <c r="G359" t="s">
        <v>93</v>
      </c>
    </row>
    <row r="360" spans="1:7" x14ac:dyDescent="0.4">
      <c r="A360" s="58" t="s">
        <v>527</v>
      </c>
      <c r="B360" t="s">
        <v>528</v>
      </c>
      <c r="C360">
        <v>1</v>
      </c>
      <c r="D360" s="128" t="s">
        <v>96</v>
      </c>
      <c r="E360" t="s">
        <v>529</v>
      </c>
      <c r="F360" s="112">
        <v>500000</v>
      </c>
      <c r="G360" t="s">
        <v>97</v>
      </c>
    </row>
    <row r="361" spans="1:7" x14ac:dyDescent="0.4">
      <c r="A361" s="58" t="s">
        <v>530</v>
      </c>
      <c r="B361" t="s">
        <v>531</v>
      </c>
      <c r="C361">
        <v>1</v>
      </c>
      <c r="D361" s="128" t="s">
        <v>51</v>
      </c>
      <c r="E361" s="132" t="s">
        <v>532</v>
      </c>
      <c r="F361" s="112">
        <v>458</v>
      </c>
    </row>
    <row r="362" spans="1:7" x14ac:dyDescent="0.4">
      <c r="A362" s="58" t="s">
        <v>530</v>
      </c>
      <c r="B362" t="s">
        <v>531</v>
      </c>
      <c r="C362">
        <v>2</v>
      </c>
      <c r="D362" s="128" t="s">
        <v>34</v>
      </c>
      <c r="E362" s="132" t="s">
        <v>533</v>
      </c>
      <c r="F362" s="112">
        <v>3046</v>
      </c>
    </row>
    <row r="363" spans="1:7" x14ac:dyDescent="0.4">
      <c r="A363" s="58" t="s">
        <v>530</v>
      </c>
      <c r="B363" t="s">
        <v>531</v>
      </c>
      <c r="C363">
        <v>3</v>
      </c>
      <c r="D363" s="128" t="s">
        <v>34</v>
      </c>
      <c r="E363" s="132" t="s">
        <v>534</v>
      </c>
      <c r="F363" s="112">
        <v>21330.75</v>
      </c>
    </row>
    <row r="364" spans="1:7" x14ac:dyDescent="0.4">
      <c r="A364" s="58" t="s">
        <v>535</v>
      </c>
      <c r="B364" t="s">
        <v>536</v>
      </c>
      <c r="C364">
        <v>1</v>
      </c>
      <c r="D364" s="128" t="s">
        <v>96</v>
      </c>
      <c r="E364" t="s">
        <v>96</v>
      </c>
      <c r="F364" s="112">
        <v>422660</v>
      </c>
      <c r="G364" t="s">
        <v>97</v>
      </c>
    </row>
    <row r="365" spans="1:7" x14ac:dyDescent="0.4">
      <c r="A365" s="58" t="s">
        <v>537</v>
      </c>
      <c r="B365" t="s">
        <v>538</v>
      </c>
      <c r="C365">
        <v>1</v>
      </c>
      <c r="D365" s="128" t="s">
        <v>1891</v>
      </c>
      <c r="E365" s="129" t="s">
        <v>539</v>
      </c>
      <c r="F365" s="112">
        <v>80000</v>
      </c>
    </row>
    <row r="366" spans="1:7" x14ac:dyDescent="0.4">
      <c r="A366" s="58" t="s">
        <v>537</v>
      </c>
      <c r="B366" t="s">
        <v>538</v>
      </c>
      <c r="C366">
        <v>2</v>
      </c>
      <c r="D366" s="128" t="s">
        <v>39</v>
      </c>
      <c r="E366" s="129" t="s">
        <v>540</v>
      </c>
      <c r="F366" s="112">
        <v>2550</v>
      </c>
    </row>
    <row r="367" spans="1:7" x14ac:dyDescent="0.4">
      <c r="A367" s="58" t="s">
        <v>537</v>
      </c>
      <c r="B367" t="s">
        <v>538</v>
      </c>
      <c r="C367">
        <v>3</v>
      </c>
      <c r="D367" s="128" t="s">
        <v>39</v>
      </c>
      <c r="E367" s="129" t="s">
        <v>541</v>
      </c>
      <c r="F367" s="112">
        <v>1713</v>
      </c>
    </row>
    <row r="368" spans="1:7" x14ac:dyDescent="0.4">
      <c r="A368" s="58" t="s">
        <v>537</v>
      </c>
      <c r="B368" t="s">
        <v>538</v>
      </c>
      <c r="C368">
        <v>4</v>
      </c>
      <c r="D368" s="154" t="s">
        <v>1926</v>
      </c>
      <c r="E368" s="129" t="s">
        <v>542</v>
      </c>
      <c r="F368" s="112">
        <v>415</v>
      </c>
    </row>
    <row r="369" spans="1:7" x14ac:dyDescent="0.4">
      <c r="A369" s="58" t="s">
        <v>543</v>
      </c>
      <c r="B369" t="s">
        <v>544</v>
      </c>
      <c r="C369">
        <v>1</v>
      </c>
      <c r="D369" s="128" t="s">
        <v>92</v>
      </c>
      <c r="E369" s="129" t="s">
        <v>92</v>
      </c>
      <c r="F369" s="112">
        <v>59842</v>
      </c>
      <c r="G369" t="s">
        <v>93</v>
      </c>
    </row>
    <row r="370" spans="1:7" ht="46.5" customHeight="1" x14ac:dyDescent="0.4">
      <c r="A370" s="58" t="s">
        <v>545</v>
      </c>
      <c r="B370" t="s">
        <v>546</v>
      </c>
      <c r="C370">
        <v>1</v>
      </c>
      <c r="D370" s="161" t="s">
        <v>1996</v>
      </c>
      <c r="E370" s="161" t="s">
        <v>1867</v>
      </c>
      <c r="F370" s="112">
        <v>59500</v>
      </c>
    </row>
    <row r="371" spans="1:7" x14ac:dyDescent="0.4">
      <c r="A371" s="58" t="s">
        <v>545</v>
      </c>
      <c r="B371" t="s">
        <v>546</v>
      </c>
      <c r="C371">
        <v>2</v>
      </c>
      <c r="D371" s="128" t="s">
        <v>1890</v>
      </c>
      <c r="E371" s="9" t="s">
        <v>547</v>
      </c>
      <c r="F371" s="112">
        <v>15000</v>
      </c>
    </row>
    <row r="372" spans="1:7" x14ac:dyDescent="0.4">
      <c r="A372" s="58" t="s">
        <v>548</v>
      </c>
      <c r="B372" t="s">
        <v>549</v>
      </c>
      <c r="C372">
        <v>1</v>
      </c>
      <c r="D372" s="128" t="s">
        <v>92</v>
      </c>
      <c r="E372" s="9" t="s">
        <v>92</v>
      </c>
      <c r="F372" s="112">
        <v>6775</v>
      </c>
      <c r="G372" t="s">
        <v>205</v>
      </c>
    </row>
    <row r="373" spans="1:7" x14ac:dyDescent="0.4">
      <c r="A373" s="58" t="s">
        <v>550</v>
      </c>
      <c r="B373" t="s">
        <v>551</v>
      </c>
      <c r="C373">
        <v>1</v>
      </c>
      <c r="D373" s="128" t="s">
        <v>1891</v>
      </c>
      <c r="E373" s="9" t="s">
        <v>552</v>
      </c>
      <c r="F373" s="112">
        <v>450000</v>
      </c>
    </row>
    <row r="374" spans="1:7" x14ac:dyDescent="0.4">
      <c r="A374" s="58" t="s">
        <v>550</v>
      </c>
      <c r="B374" t="s">
        <v>551</v>
      </c>
      <c r="C374">
        <v>2</v>
      </c>
      <c r="D374" s="128" t="s">
        <v>1887</v>
      </c>
      <c r="E374" s="9" t="s">
        <v>553</v>
      </c>
      <c r="F374" s="112">
        <v>136176.5</v>
      </c>
    </row>
    <row r="375" spans="1:7" x14ac:dyDescent="0.4">
      <c r="A375" s="58" t="s">
        <v>550</v>
      </c>
      <c r="B375" t="s">
        <v>551</v>
      </c>
      <c r="C375">
        <v>3</v>
      </c>
      <c r="D375" s="128" t="s">
        <v>39</v>
      </c>
      <c r="E375" s="9" t="s">
        <v>554</v>
      </c>
      <c r="F375" s="112">
        <f>221.99</f>
        <v>221.99</v>
      </c>
    </row>
    <row r="376" spans="1:7" x14ac:dyDescent="0.4">
      <c r="A376" s="58" t="s">
        <v>550</v>
      </c>
      <c r="B376" t="s">
        <v>551</v>
      </c>
      <c r="C376">
        <v>4</v>
      </c>
      <c r="D376" s="128" t="s">
        <v>39</v>
      </c>
      <c r="E376" s="9" t="s">
        <v>555</v>
      </c>
      <c r="F376" s="112">
        <v>102.85</v>
      </c>
    </row>
    <row r="377" spans="1:7" x14ac:dyDescent="0.4">
      <c r="A377" s="58" t="s">
        <v>550</v>
      </c>
      <c r="B377" t="s">
        <v>551</v>
      </c>
      <c r="C377">
        <v>5</v>
      </c>
      <c r="D377" s="128" t="s">
        <v>36</v>
      </c>
      <c r="E377" s="9" t="s">
        <v>556</v>
      </c>
      <c r="F377" s="112">
        <v>5009.72</v>
      </c>
    </row>
    <row r="378" spans="1:7" x14ac:dyDescent="0.4">
      <c r="A378" s="58" t="s">
        <v>550</v>
      </c>
      <c r="B378" t="s">
        <v>551</v>
      </c>
      <c r="C378">
        <v>6</v>
      </c>
      <c r="D378" s="128" t="s">
        <v>1890</v>
      </c>
      <c r="E378" s="9" t="s">
        <v>557</v>
      </c>
      <c r="F378" s="112">
        <v>5420</v>
      </c>
    </row>
    <row r="379" spans="1:7" x14ac:dyDescent="0.4">
      <c r="A379" s="58" t="s">
        <v>550</v>
      </c>
      <c r="B379" t="s">
        <v>551</v>
      </c>
      <c r="C379">
        <v>7</v>
      </c>
      <c r="D379" s="128" t="s">
        <v>51</v>
      </c>
      <c r="E379" s="9" t="s">
        <v>558</v>
      </c>
      <c r="F379" s="112">
        <f>276+28.5</f>
        <v>304.5</v>
      </c>
    </row>
    <row r="380" spans="1:7" x14ac:dyDescent="0.4">
      <c r="A380" s="58" t="s">
        <v>550</v>
      </c>
      <c r="B380" t="s">
        <v>551</v>
      </c>
      <c r="C380">
        <v>8</v>
      </c>
      <c r="D380" s="128" t="s">
        <v>1995</v>
      </c>
      <c r="E380" s="9" t="s">
        <v>559</v>
      </c>
      <c r="F380" s="112">
        <v>63680</v>
      </c>
    </row>
    <row r="381" spans="1:7" x14ac:dyDescent="0.4">
      <c r="A381" s="58" t="s">
        <v>550</v>
      </c>
      <c r="B381" t="s">
        <v>551</v>
      </c>
      <c r="C381">
        <v>9</v>
      </c>
      <c r="D381" s="128" t="s">
        <v>57</v>
      </c>
      <c r="E381" s="9" t="s">
        <v>560</v>
      </c>
      <c r="F381" s="112">
        <v>798.91</v>
      </c>
    </row>
    <row r="382" spans="1:7" x14ac:dyDescent="0.4">
      <c r="A382" s="58" t="s">
        <v>550</v>
      </c>
      <c r="B382" t="s">
        <v>551</v>
      </c>
      <c r="C382">
        <v>10</v>
      </c>
      <c r="D382" s="128" t="s">
        <v>1890</v>
      </c>
      <c r="E382" s="9" t="s">
        <v>561</v>
      </c>
      <c r="F382" s="112">
        <v>100000</v>
      </c>
    </row>
    <row r="383" spans="1:7" x14ac:dyDescent="0.4">
      <c r="A383" s="58" t="s">
        <v>562</v>
      </c>
      <c r="B383" t="s">
        <v>563</v>
      </c>
      <c r="C383">
        <v>1</v>
      </c>
      <c r="D383" s="128" t="s">
        <v>51</v>
      </c>
      <c r="E383" s="9" t="s">
        <v>564</v>
      </c>
      <c r="F383" s="112">
        <v>2875</v>
      </c>
      <c r="G383" s="152" t="s">
        <v>1790</v>
      </c>
    </row>
    <row r="384" spans="1:7" x14ac:dyDescent="0.4">
      <c r="A384" s="58" t="s">
        <v>562</v>
      </c>
      <c r="B384" t="s">
        <v>563</v>
      </c>
      <c r="C384">
        <v>2</v>
      </c>
      <c r="D384" s="128" t="s">
        <v>32</v>
      </c>
      <c r="E384" s="9" t="s">
        <v>565</v>
      </c>
      <c r="F384" s="112">
        <v>6613.5</v>
      </c>
    </row>
    <row r="385" spans="1:7" x14ac:dyDescent="0.4">
      <c r="A385" s="58" t="s">
        <v>562</v>
      </c>
      <c r="B385" t="s">
        <v>563</v>
      </c>
      <c r="C385">
        <v>3</v>
      </c>
      <c r="D385" s="128" t="s">
        <v>36</v>
      </c>
      <c r="E385" s="9" t="s">
        <v>566</v>
      </c>
      <c r="F385" s="112">
        <v>600</v>
      </c>
    </row>
    <row r="386" spans="1:7" x14ac:dyDescent="0.4">
      <c r="A386" s="58" t="s">
        <v>562</v>
      </c>
      <c r="B386" t="s">
        <v>563</v>
      </c>
      <c r="C386">
        <v>4</v>
      </c>
      <c r="D386" s="128" t="s">
        <v>51</v>
      </c>
      <c r="E386" s="9" t="s">
        <v>564</v>
      </c>
      <c r="F386" s="112">
        <v>1175</v>
      </c>
    </row>
    <row r="387" spans="1:7" x14ac:dyDescent="0.4">
      <c r="A387" s="58" t="s">
        <v>562</v>
      </c>
      <c r="B387" t="s">
        <v>563</v>
      </c>
      <c r="C387">
        <v>5</v>
      </c>
      <c r="D387" s="128" t="s">
        <v>34</v>
      </c>
      <c r="E387" s="9" t="s">
        <v>567</v>
      </c>
      <c r="F387" s="112">
        <v>1008</v>
      </c>
    </row>
    <row r="388" spans="1:7" x14ac:dyDescent="0.4">
      <c r="A388" s="58" t="s">
        <v>562</v>
      </c>
      <c r="B388" t="s">
        <v>563</v>
      </c>
      <c r="C388">
        <v>6</v>
      </c>
      <c r="D388" s="128" t="s">
        <v>35</v>
      </c>
      <c r="E388" s="9" t="s">
        <v>568</v>
      </c>
      <c r="F388" s="112">
        <v>129232.8</v>
      </c>
    </row>
    <row r="389" spans="1:7" x14ac:dyDescent="0.4">
      <c r="A389" s="58" t="s">
        <v>562</v>
      </c>
      <c r="B389" t="s">
        <v>563</v>
      </c>
      <c r="C389">
        <v>7</v>
      </c>
      <c r="D389" s="128" t="s">
        <v>36</v>
      </c>
      <c r="E389" s="9" t="s">
        <v>569</v>
      </c>
      <c r="F389" s="112">
        <v>132000</v>
      </c>
    </row>
    <row r="390" spans="1:7" x14ac:dyDescent="0.4">
      <c r="A390" s="58" t="s">
        <v>562</v>
      </c>
      <c r="B390" t="s">
        <v>563</v>
      </c>
      <c r="C390">
        <v>8</v>
      </c>
      <c r="D390" s="128" t="s">
        <v>39</v>
      </c>
      <c r="E390" s="9" t="s">
        <v>570</v>
      </c>
      <c r="F390" s="112">
        <v>1150</v>
      </c>
    </row>
    <row r="391" spans="1:7" x14ac:dyDescent="0.4">
      <c r="A391" s="58" t="s">
        <v>562</v>
      </c>
      <c r="B391" t="s">
        <v>563</v>
      </c>
      <c r="C391">
        <v>9</v>
      </c>
      <c r="D391" s="128" t="s">
        <v>92</v>
      </c>
      <c r="E391" s="9" t="s">
        <v>571</v>
      </c>
      <c r="F391" s="112">
        <v>3614</v>
      </c>
    </row>
    <row r="392" spans="1:7" x14ac:dyDescent="0.4">
      <c r="A392" s="58" t="s">
        <v>562</v>
      </c>
      <c r="B392" t="s">
        <v>563</v>
      </c>
      <c r="C392">
        <v>10</v>
      </c>
      <c r="D392" s="128" t="s">
        <v>39</v>
      </c>
      <c r="E392" s="9" t="s">
        <v>572</v>
      </c>
      <c r="F392" s="112">
        <v>1740</v>
      </c>
    </row>
    <row r="393" spans="1:7" x14ac:dyDescent="0.4">
      <c r="A393" s="58" t="s">
        <v>562</v>
      </c>
      <c r="B393" t="s">
        <v>563</v>
      </c>
      <c r="C393">
        <v>11</v>
      </c>
      <c r="D393" s="128" t="s">
        <v>35</v>
      </c>
      <c r="E393" s="9" t="s">
        <v>573</v>
      </c>
      <c r="F393" s="112">
        <v>470</v>
      </c>
    </row>
    <row r="394" spans="1:7" x14ac:dyDescent="0.4">
      <c r="A394" s="58" t="s">
        <v>562</v>
      </c>
      <c r="B394" t="s">
        <v>563</v>
      </c>
      <c r="C394">
        <v>12</v>
      </c>
      <c r="D394" s="128" t="s">
        <v>1885</v>
      </c>
      <c r="E394" s="112" t="s">
        <v>574</v>
      </c>
      <c r="F394" s="112">
        <v>21201.29</v>
      </c>
    </row>
    <row r="395" spans="1:7" x14ac:dyDescent="0.4">
      <c r="A395" s="58" t="s">
        <v>562</v>
      </c>
      <c r="B395" t="s">
        <v>563</v>
      </c>
      <c r="C395">
        <v>13</v>
      </c>
      <c r="D395" s="128" t="s">
        <v>92</v>
      </c>
      <c r="E395" s="112" t="s">
        <v>1868</v>
      </c>
      <c r="F395" s="112">
        <v>1280</v>
      </c>
    </row>
    <row r="396" spans="1:7" x14ac:dyDescent="0.4">
      <c r="A396" s="58" t="s">
        <v>562</v>
      </c>
      <c r="B396" t="s">
        <v>563</v>
      </c>
      <c r="C396">
        <v>14</v>
      </c>
      <c r="D396" s="128" t="s">
        <v>39</v>
      </c>
      <c r="E396" s="112" t="s">
        <v>1869</v>
      </c>
      <c r="F396" s="112">
        <v>400</v>
      </c>
    </row>
    <row r="397" spans="1:7" x14ac:dyDescent="0.4">
      <c r="A397" s="58" t="s">
        <v>562</v>
      </c>
      <c r="B397" t="s">
        <v>563</v>
      </c>
      <c r="C397">
        <v>15</v>
      </c>
      <c r="D397" s="128" t="s">
        <v>92</v>
      </c>
      <c r="E397" s="112" t="s">
        <v>92</v>
      </c>
      <c r="F397" s="112">
        <v>16641</v>
      </c>
      <c r="G397" t="s">
        <v>617</v>
      </c>
    </row>
    <row r="398" spans="1:7" x14ac:dyDescent="0.4">
      <c r="A398" s="58" t="s">
        <v>575</v>
      </c>
      <c r="B398" t="s">
        <v>576</v>
      </c>
      <c r="C398">
        <v>1</v>
      </c>
      <c r="D398" s="128" t="s">
        <v>1995</v>
      </c>
      <c r="E398" s="9" t="s">
        <v>577</v>
      </c>
      <c r="F398" s="112">
        <v>650000</v>
      </c>
    </row>
    <row r="399" spans="1:7" x14ac:dyDescent="0.4">
      <c r="A399" s="58" t="s">
        <v>575</v>
      </c>
      <c r="B399" t="s">
        <v>576</v>
      </c>
      <c r="C399">
        <v>2</v>
      </c>
      <c r="D399" s="128" t="s">
        <v>1995</v>
      </c>
      <c r="E399" s="9" t="s">
        <v>578</v>
      </c>
      <c r="F399" s="112">
        <v>50000</v>
      </c>
    </row>
    <row r="400" spans="1:7" x14ac:dyDescent="0.4">
      <c r="A400" s="58" t="s">
        <v>575</v>
      </c>
      <c r="B400" t="s">
        <v>576</v>
      </c>
      <c r="C400">
        <v>3</v>
      </c>
      <c r="D400" s="128" t="s">
        <v>40</v>
      </c>
      <c r="E400" s="9" t="s">
        <v>579</v>
      </c>
      <c r="F400" s="112">
        <v>50000</v>
      </c>
    </row>
    <row r="401" spans="1:7" x14ac:dyDescent="0.4">
      <c r="A401" s="58" t="s">
        <v>575</v>
      </c>
      <c r="B401" t="s">
        <v>576</v>
      </c>
      <c r="C401">
        <v>4</v>
      </c>
      <c r="D401" s="128" t="s">
        <v>39</v>
      </c>
      <c r="E401" t="s">
        <v>126</v>
      </c>
      <c r="F401" s="112">
        <v>115000</v>
      </c>
    </row>
    <row r="402" spans="1:7" x14ac:dyDescent="0.4">
      <c r="A402" s="58" t="s">
        <v>575</v>
      </c>
      <c r="B402" t="s">
        <v>576</v>
      </c>
      <c r="C402">
        <v>5</v>
      </c>
      <c r="D402" s="128" t="s">
        <v>39</v>
      </c>
      <c r="E402" s="9" t="s">
        <v>580</v>
      </c>
      <c r="F402" s="112">
        <v>106000</v>
      </c>
    </row>
    <row r="403" spans="1:7" x14ac:dyDescent="0.4">
      <c r="A403" s="58" t="s">
        <v>575</v>
      </c>
      <c r="B403" t="s">
        <v>576</v>
      </c>
      <c r="C403">
        <v>6</v>
      </c>
      <c r="D403" s="128" t="s">
        <v>36</v>
      </c>
      <c r="E403" s="9" t="s">
        <v>581</v>
      </c>
      <c r="F403" s="112">
        <v>149000</v>
      </c>
    </row>
    <row r="404" spans="1:7" x14ac:dyDescent="0.4">
      <c r="A404" t="s">
        <v>575</v>
      </c>
      <c r="B404" t="s">
        <v>576</v>
      </c>
      <c r="C404">
        <v>7</v>
      </c>
      <c r="D404" s="128" t="s">
        <v>35</v>
      </c>
      <c r="E404" s="9" t="s">
        <v>116</v>
      </c>
      <c r="F404" s="112">
        <v>25000</v>
      </c>
    </row>
    <row r="405" spans="1:7" x14ac:dyDescent="0.4">
      <c r="A405" t="s">
        <v>582</v>
      </c>
      <c r="B405" t="s">
        <v>583</v>
      </c>
      <c r="C405">
        <v>1</v>
      </c>
      <c r="D405" s="128" t="s">
        <v>96</v>
      </c>
      <c r="E405" t="s">
        <v>96</v>
      </c>
      <c r="F405" s="112">
        <v>415000</v>
      </c>
      <c r="G405" t="s">
        <v>97</v>
      </c>
    </row>
    <row r="406" spans="1:7" x14ac:dyDescent="0.4">
      <c r="A406" t="s">
        <v>584</v>
      </c>
      <c r="B406" t="s">
        <v>585</v>
      </c>
      <c r="C406">
        <v>1</v>
      </c>
      <c r="D406" s="128" t="s">
        <v>92</v>
      </c>
      <c r="E406" s="9" t="s">
        <v>92</v>
      </c>
      <c r="F406" s="112">
        <v>625000</v>
      </c>
      <c r="G406" t="s">
        <v>205</v>
      </c>
    </row>
  </sheetData>
  <pageMargins left="0.7" right="0.7" top="0.75" bottom="0.75" header="0.3" footer="0.3"/>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85729-6C1F-4D96-82AB-1E64FE889F44}">
  <sheetPr codeName="Sheet14">
    <pageSetUpPr fitToPage="1"/>
  </sheetPr>
  <dimension ref="A1:S339"/>
  <sheetViews>
    <sheetView zoomScale="85" zoomScaleNormal="85" workbookViewId="0">
      <pane xSplit="2" ySplit="1" topLeftCell="C296" activePane="bottomRight" state="frozen"/>
      <selection activeCell="C12" sqref="C12:F13"/>
      <selection pane="topRight" activeCell="C12" sqref="C12:F13"/>
      <selection pane="bottomLeft" activeCell="C12" sqref="C12:F13"/>
      <selection pane="bottomRight" activeCell="C299" sqref="C299"/>
    </sheetView>
  </sheetViews>
  <sheetFormatPr defaultColWidth="9.15234375" defaultRowHeight="14.6" x14ac:dyDescent="0.4"/>
  <cols>
    <col min="1" max="1" width="61.69140625" style="15" customWidth="1"/>
    <col min="2" max="6" width="13.3046875" style="44" customWidth="1"/>
    <col min="7" max="7" width="13.3046875" style="49" customWidth="1"/>
    <col min="8" max="12" width="14.3046875" style="32" customWidth="1"/>
    <col min="13" max="13" width="28.53515625" style="15" customWidth="1"/>
    <col min="14" max="14" width="28.53515625" style="45" customWidth="1"/>
    <col min="15" max="17" width="9.15234375" style="9"/>
    <col min="18" max="18" width="13.3046875" style="9" bestFit="1" customWidth="1"/>
    <col min="19" max="16384" width="9.15234375" style="9"/>
  </cols>
  <sheetData>
    <row r="1" spans="1:19" ht="43.75" x14ac:dyDescent="0.4">
      <c r="A1" s="4" t="s">
        <v>588</v>
      </c>
      <c r="B1" s="5" t="s">
        <v>1084</v>
      </c>
      <c r="C1" s="5" t="s">
        <v>1085</v>
      </c>
      <c r="D1" s="5" t="s">
        <v>1086</v>
      </c>
      <c r="E1" s="5" t="s">
        <v>1087</v>
      </c>
      <c r="F1" s="5" t="s">
        <v>5</v>
      </c>
      <c r="G1" s="46" t="s">
        <v>9</v>
      </c>
      <c r="H1" s="6" t="s">
        <v>1088</v>
      </c>
      <c r="I1" s="6" t="s">
        <v>1089</v>
      </c>
      <c r="J1" s="6" t="s">
        <v>1090</v>
      </c>
      <c r="K1" s="6" t="s">
        <v>1091</v>
      </c>
      <c r="L1" s="6" t="s">
        <v>1092</v>
      </c>
      <c r="M1" s="7" t="s">
        <v>1093</v>
      </c>
      <c r="N1" s="8" t="s">
        <v>1094</v>
      </c>
    </row>
    <row r="2" spans="1:19" s="15" customFormat="1" ht="116.6" x14ac:dyDescent="0.4">
      <c r="A2" s="10" t="s">
        <v>1095</v>
      </c>
      <c r="B2" s="11" t="s">
        <v>1096</v>
      </c>
      <c r="C2" s="11">
        <v>1</v>
      </c>
      <c r="D2" s="11"/>
      <c r="E2" s="11"/>
      <c r="F2" s="11" t="str">
        <f>IFERROR(INDEX(Munis!A:A,MATCH(E2,Munis!B:B,0)),"")</f>
        <v/>
      </c>
      <c r="G2" s="47">
        <f>SUMIFS(Munis!F:F,Munis!A:A,F2)</f>
        <v>0</v>
      </c>
      <c r="H2" s="12"/>
      <c r="I2" s="13"/>
      <c r="J2" s="13"/>
      <c r="K2" s="13"/>
      <c r="L2" s="13"/>
      <c r="M2" s="10"/>
      <c r="N2" s="14"/>
      <c r="O2" s="9"/>
      <c r="P2" s="9"/>
      <c r="Q2" s="9"/>
      <c r="R2" s="9"/>
      <c r="S2" s="9"/>
    </row>
    <row r="3" spans="1:19" s="15" customFormat="1" ht="29.15" x14ac:dyDescent="0.4">
      <c r="A3" s="10" t="s">
        <v>1097</v>
      </c>
      <c r="B3" s="11" t="s">
        <v>1096</v>
      </c>
      <c r="C3" s="11">
        <v>2</v>
      </c>
      <c r="D3" s="11"/>
      <c r="E3" s="11"/>
      <c r="F3" s="11" t="str">
        <f>IFERROR(INDEX(Munis!A:A,MATCH(E3,Munis!B:B,0)),"")</f>
        <v/>
      </c>
      <c r="G3" s="47">
        <f>SUMIFS(Munis!F:F,Munis!A:A,F3)</f>
        <v>0</v>
      </c>
      <c r="H3" s="16">
        <v>350000000</v>
      </c>
      <c r="I3" s="13"/>
      <c r="J3" s="13"/>
      <c r="K3" s="13"/>
      <c r="L3" s="13"/>
      <c r="M3" s="10"/>
      <c r="N3" s="17" t="s">
        <v>1098</v>
      </c>
      <c r="O3" s="9"/>
      <c r="P3" s="9"/>
      <c r="Q3" s="9"/>
      <c r="R3" s="9"/>
      <c r="S3" s="9"/>
    </row>
    <row r="4" spans="1:19" s="15" customFormat="1" ht="43.75" x14ac:dyDescent="0.4">
      <c r="A4" s="10" t="s">
        <v>1099</v>
      </c>
      <c r="B4" s="11" t="s">
        <v>1096</v>
      </c>
      <c r="C4" s="11">
        <v>3</v>
      </c>
      <c r="D4" s="11"/>
      <c r="E4" s="11"/>
      <c r="F4" s="11" t="str">
        <f>IFERROR(INDEX(Munis!A:A,MATCH(E4,Munis!B:B,0)),"")</f>
        <v/>
      </c>
      <c r="G4" s="47">
        <f>SUMIFS(Munis!F:F,Munis!A:A,F4)</f>
        <v>0</v>
      </c>
      <c r="H4" s="18">
        <f>139000000-SUM(H14,H25)</f>
        <v>124000000</v>
      </c>
      <c r="I4" s="13"/>
      <c r="J4" s="13"/>
      <c r="K4" s="13"/>
      <c r="L4" s="18"/>
      <c r="M4" s="10"/>
      <c r="N4" s="14" t="s">
        <v>1100</v>
      </c>
      <c r="O4" s="9"/>
      <c r="P4" s="9"/>
      <c r="Q4" s="9"/>
      <c r="R4" s="9"/>
      <c r="S4" s="9"/>
    </row>
    <row r="5" spans="1:19" s="15" customFormat="1" ht="58.3" x14ac:dyDescent="0.4">
      <c r="A5" s="10" t="s">
        <v>1101</v>
      </c>
      <c r="B5" s="11" t="s">
        <v>1096</v>
      </c>
      <c r="C5" s="11">
        <v>4</v>
      </c>
      <c r="D5" s="11"/>
      <c r="E5" s="11"/>
      <c r="F5" s="11" t="str">
        <f>IFERROR(INDEX(Munis!A:A,MATCH(E5,Munis!B:B,0)),"")</f>
        <v/>
      </c>
      <c r="G5" s="47">
        <f>SUMIFS(Munis!F:F,Munis!A:A,F5)</f>
        <v>0</v>
      </c>
      <c r="H5" s="16">
        <v>54250768</v>
      </c>
      <c r="I5" s="13"/>
      <c r="J5" s="13"/>
      <c r="K5" s="13"/>
      <c r="L5" s="13"/>
      <c r="M5" s="10"/>
      <c r="N5" s="17" t="s">
        <v>1102</v>
      </c>
      <c r="O5" s="9"/>
      <c r="P5" s="9"/>
      <c r="Q5" s="9"/>
      <c r="R5" s="9"/>
      <c r="S5" s="9"/>
    </row>
    <row r="6" spans="1:19" s="15" customFormat="1" ht="29.15" x14ac:dyDescent="0.4">
      <c r="A6" s="10" t="s">
        <v>1103</v>
      </c>
      <c r="B6" s="11" t="s">
        <v>1096</v>
      </c>
      <c r="C6" s="11">
        <v>5</v>
      </c>
      <c r="D6" s="11"/>
      <c r="E6" s="11"/>
      <c r="F6" s="11" t="str">
        <f>IFERROR(INDEX(Munis!A:A,MATCH(E6,Munis!B:B,0)),"")</f>
        <v/>
      </c>
      <c r="G6" s="47">
        <f>SUMIFS(Munis!F:F,Munis!A:A,F6)</f>
        <v>0</v>
      </c>
      <c r="H6" s="16">
        <v>60000000</v>
      </c>
      <c r="I6" s="13"/>
      <c r="J6" s="13"/>
      <c r="K6" s="13"/>
      <c r="L6" s="13"/>
      <c r="M6" s="10"/>
      <c r="N6" s="17" t="s">
        <v>1098</v>
      </c>
      <c r="O6" s="9"/>
      <c r="P6" s="9"/>
      <c r="Q6" s="9"/>
      <c r="R6" s="9"/>
      <c r="S6" s="9"/>
    </row>
    <row r="7" spans="1:19" s="15" customFormat="1" ht="29.15" x14ac:dyDescent="0.4">
      <c r="A7" s="10" t="s">
        <v>1104</v>
      </c>
      <c r="B7" s="11" t="s">
        <v>1096</v>
      </c>
      <c r="C7" s="11">
        <v>6</v>
      </c>
      <c r="D7" s="11"/>
      <c r="E7" s="11"/>
      <c r="F7" s="11" t="str">
        <f>IFERROR(INDEX(Munis!A:A,MATCH(E7,Munis!B:B,0)),"")</f>
        <v/>
      </c>
      <c r="G7" s="47">
        <f>SUMIFS(Munis!F:F,Munis!A:A,F7)</f>
        <v>0</v>
      </c>
      <c r="H7" s="16">
        <v>44000000</v>
      </c>
      <c r="I7" s="13"/>
      <c r="J7" s="13"/>
      <c r="K7" s="13"/>
      <c r="L7" s="13"/>
      <c r="M7" s="10"/>
      <c r="N7" s="17" t="s">
        <v>1098</v>
      </c>
      <c r="O7" s="9"/>
      <c r="P7" s="9"/>
      <c r="Q7" s="9"/>
      <c r="R7" s="9"/>
      <c r="S7" s="9"/>
    </row>
    <row r="8" spans="1:19" s="15" customFormat="1" ht="58.3" x14ac:dyDescent="0.4">
      <c r="A8" s="10" t="s">
        <v>1105</v>
      </c>
      <c r="B8" s="11" t="s">
        <v>1096</v>
      </c>
      <c r="C8" s="11">
        <v>7</v>
      </c>
      <c r="D8" s="11"/>
      <c r="E8" s="11"/>
      <c r="F8" s="11" t="str">
        <f>IFERROR(INDEX(Munis!A:A,MATCH(E8,Munis!B:B,0)),"")</f>
        <v/>
      </c>
      <c r="G8" s="47">
        <f>SUMIFS(Munis!F:F,Munis!A:A,F8)</f>
        <v>0</v>
      </c>
      <c r="H8" s="16">
        <v>36000000</v>
      </c>
      <c r="I8" s="13"/>
      <c r="J8" s="13"/>
      <c r="K8" s="13"/>
      <c r="L8" s="13"/>
      <c r="M8" s="10"/>
      <c r="N8" s="17" t="s">
        <v>1106</v>
      </c>
      <c r="O8" s="9"/>
      <c r="P8" s="9"/>
      <c r="Q8" s="9"/>
      <c r="R8" s="9"/>
      <c r="S8" s="9"/>
    </row>
    <row r="9" spans="1:19" s="15" customFormat="1" ht="58.3" x14ac:dyDescent="0.4">
      <c r="A9" s="10" t="s">
        <v>1107</v>
      </c>
      <c r="B9" s="11" t="s">
        <v>1096</v>
      </c>
      <c r="C9" s="11">
        <v>8</v>
      </c>
      <c r="D9" s="11"/>
      <c r="E9" s="11"/>
      <c r="F9" s="11" t="str">
        <f>IFERROR(INDEX(Munis!A:A,MATCH(E9,Munis!B:B,0)),"")</f>
        <v/>
      </c>
      <c r="G9" s="47">
        <f>SUMIFS(Munis!F:F,Munis!A:A,F9)</f>
        <v>0</v>
      </c>
      <c r="H9" s="13">
        <v>13500000</v>
      </c>
      <c r="I9" s="13"/>
      <c r="J9" s="13"/>
      <c r="K9" s="13"/>
      <c r="L9" s="13"/>
      <c r="M9" s="10"/>
      <c r="N9" s="14" t="s">
        <v>1108</v>
      </c>
      <c r="O9" s="9"/>
      <c r="P9" s="9"/>
      <c r="Q9" s="9"/>
      <c r="R9" s="9"/>
      <c r="S9" s="9"/>
    </row>
    <row r="10" spans="1:19" s="15" customFormat="1" ht="43.75" x14ac:dyDescent="0.4">
      <c r="A10" s="10" t="s">
        <v>1109</v>
      </c>
      <c r="B10" s="11" t="s">
        <v>1096</v>
      </c>
      <c r="C10" s="11">
        <v>9</v>
      </c>
      <c r="D10" s="11"/>
      <c r="E10" s="11"/>
      <c r="F10" s="11" t="str">
        <f>IFERROR(INDEX(Munis!A:A,MATCH(E10,Munis!B:B,0)),"")</f>
        <v/>
      </c>
      <c r="G10" s="47">
        <f>SUMIFS(Munis!F:F,Munis!A:A,F10)</f>
        <v>0</v>
      </c>
      <c r="H10" s="13">
        <v>2500000</v>
      </c>
      <c r="I10" s="13"/>
      <c r="J10" s="13"/>
      <c r="K10" s="13"/>
      <c r="L10" s="13"/>
      <c r="M10" s="10"/>
      <c r="N10" s="14" t="s">
        <v>1108</v>
      </c>
      <c r="O10" s="9"/>
      <c r="P10" s="9"/>
      <c r="Q10" s="9"/>
      <c r="R10" s="9"/>
      <c r="S10" s="9"/>
    </row>
    <row r="11" spans="1:19" s="15" customFormat="1" ht="145.75" x14ac:dyDescent="0.4">
      <c r="A11" s="10" t="s">
        <v>1110</v>
      </c>
      <c r="B11" s="11" t="s">
        <v>1096</v>
      </c>
      <c r="C11" s="11">
        <v>10</v>
      </c>
      <c r="D11" s="11"/>
      <c r="E11" s="11"/>
      <c r="F11" s="11" t="str">
        <f>IFERROR(INDEX(Munis!A:A,MATCH(E11,Munis!B:B,0)),"")</f>
        <v/>
      </c>
      <c r="G11" s="47">
        <f>SUMIFS(Munis!F:F,Munis!A:A,F11)</f>
        <v>0</v>
      </c>
      <c r="H11" s="18">
        <v>45600000</v>
      </c>
      <c r="I11" s="13"/>
      <c r="J11" s="13"/>
      <c r="K11" s="13"/>
      <c r="L11" s="13"/>
      <c r="M11" s="10" t="s">
        <v>1111</v>
      </c>
      <c r="N11" s="14" t="s">
        <v>1112</v>
      </c>
      <c r="O11" s="9"/>
      <c r="P11" s="9"/>
      <c r="Q11" s="9"/>
      <c r="R11" s="9"/>
      <c r="S11" s="9"/>
    </row>
    <row r="12" spans="1:19" s="15" customFormat="1" ht="335.15" x14ac:dyDescent="0.4">
      <c r="A12" s="10" t="s">
        <v>1113</v>
      </c>
      <c r="B12" s="11" t="s">
        <v>1096</v>
      </c>
      <c r="C12" s="11">
        <v>11</v>
      </c>
      <c r="D12" s="11"/>
      <c r="E12" s="11"/>
      <c r="F12" s="11" t="str">
        <f>IFERROR(INDEX(Munis!A:A,MATCH(E12,Munis!B:B,0)),"")</f>
        <v/>
      </c>
      <c r="G12" s="47">
        <f>SUMIFS(Munis!F:F,Munis!A:A,F12)</f>
        <v>0</v>
      </c>
      <c r="H12" s="12"/>
      <c r="I12" s="13"/>
      <c r="J12" s="13"/>
      <c r="K12" s="13">
        <v>30000000</v>
      </c>
      <c r="L12" s="13"/>
      <c r="M12" s="10" t="s">
        <v>1114</v>
      </c>
      <c r="N12" s="14"/>
      <c r="O12" s="9"/>
      <c r="P12" s="9"/>
      <c r="Q12" s="9"/>
      <c r="R12" s="9"/>
      <c r="S12" s="9"/>
    </row>
    <row r="13" spans="1:19" s="15" customFormat="1" ht="58.3" x14ac:dyDescent="0.4">
      <c r="A13" s="10" t="s">
        <v>1115</v>
      </c>
      <c r="B13" s="11" t="s">
        <v>1096</v>
      </c>
      <c r="C13" s="11">
        <v>12</v>
      </c>
      <c r="D13" s="11"/>
      <c r="E13" s="11"/>
      <c r="F13" s="11" t="str">
        <f>IFERROR(INDEX(Munis!A:A,MATCH(E13,Munis!B:B,0)),"")</f>
        <v/>
      </c>
      <c r="G13" s="47">
        <f>SUMIFS(Munis!F:F,Munis!A:A,F13)</f>
        <v>0</v>
      </c>
      <c r="H13" s="13">
        <v>15000000</v>
      </c>
      <c r="I13" s="13"/>
      <c r="J13" s="13"/>
      <c r="K13" s="13"/>
      <c r="L13" s="13"/>
      <c r="M13" s="10"/>
      <c r="N13" s="14"/>
      <c r="O13" s="9"/>
      <c r="P13" s="9"/>
      <c r="Q13" s="9"/>
      <c r="R13" s="9"/>
      <c r="S13" s="9"/>
    </row>
    <row r="14" spans="1:19" s="15" customFormat="1" ht="58.3" x14ac:dyDescent="0.4">
      <c r="A14" s="10" t="s">
        <v>1116</v>
      </c>
      <c r="B14" s="11" t="s">
        <v>1096</v>
      </c>
      <c r="C14" s="11">
        <v>13</v>
      </c>
      <c r="D14" s="11"/>
      <c r="E14" s="11"/>
      <c r="F14" s="11" t="str">
        <f>IFERROR(INDEX(Munis!A:A,MATCH(E14,Munis!B:B,0)),"")</f>
        <v/>
      </c>
      <c r="G14" s="47">
        <f>SUMIFS(Munis!F:F,Munis!A:A,F14)</f>
        <v>0</v>
      </c>
      <c r="H14" s="16">
        <v>10000000</v>
      </c>
      <c r="I14" s="13"/>
      <c r="J14" s="13"/>
      <c r="K14" s="13">
        <f>15000000-H14</f>
        <v>5000000</v>
      </c>
      <c r="L14" s="13"/>
      <c r="M14" s="19" t="s">
        <v>1117</v>
      </c>
      <c r="N14" s="17" t="s">
        <v>1118</v>
      </c>
      <c r="O14" s="9"/>
      <c r="P14" s="9"/>
      <c r="Q14" s="9"/>
      <c r="R14" s="9"/>
      <c r="S14" s="9"/>
    </row>
    <row r="15" spans="1:19" s="15" customFormat="1" ht="43.75" x14ac:dyDescent="0.4">
      <c r="A15" s="10" t="s">
        <v>1119</v>
      </c>
      <c r="B15" s="11" t="s">
        <v>1096</v>
      </c>
      <c r="C15" s="11">
        <v>14</v>
      </c>
      <c r="D15" s="11"/>
      <c r="E15" s="11"/>
      <c r="F15" s="11" t="str">
        <f>IFERROR(INDEX(Munis!A:A,MATCH(E15,Munis!B:B,0)),"")</f>
        <v/>
      </c>
      <c r="G15" s="47">
        <f>SUMIFS(Munis!F:F,Munis!A:A,F15)</f>
        <v>0</v>
      </c>
      <c r="H15" s="12"/>
      <c r="I15" s="13"/>
      <c r="J15" s="13"/>
      <c r="K15" s="13">
        <v>20000000</v>
      </c>
      <c r="L15" s="13"/>
      <c r="M15" s="10" t="s">
        <v>1120</v>
      </c>
      <c r="N15" s="14"/>
      <c r="O15" s="9"/>
      <c r="P15" s="9"/>
      <c r="Q15" s="9"/>
      <c r="R15" s="9"/>
      <c r="S15" s="9"/>
    </row>
    <row r="16" spans="1:19" s="15" customFormat="1" ht="145.75" x14ac:dyDescent="0.4">
      <c r="A16" s="10" t="s">
        <v>1121</v>
      </c>
      <c r="B16" s="11" t="s">
        <v>1096</v>
      </c>
      <c r="C16" s="11">
        <v>15</v>
      </c>
      <c r="D16" s="11"/>
      <c r="E16" s="11"/>
      <c r="F16" s="11" t="str">
        <f>IFERROR(INDEX(Munis!A:A,MATCH(E16,Munis!B:B,0)),"")</f>
        <v/>
      </c>
      <c r="G16" s="47">
        <f>SUMIFS(Munis!F:F,Munis!A:A,F16)</f>
        <v>0</v>
      </c>
      <c r="H16" s="12"/>
      <c r="I16" s="13"/>
      <c r="J16" s="13"/>
      <c r="K16" s="13"/>
      <c r="L16" s="13">
        <v>111400000</v>
      </c>
      <c r="M16" s="10" t="s">
        <v>1122</v>
      </c>
      <c r="N16" s="14"/>
      <c r="O16" s="9"/>
      <c r="P16" s="9"/>
      <c r="Q16" s="9"/>
      <c r="R16" s="9"/>
      <c r="S16" s="9"/>
    </row>
    <row r="17" spans="1:19" s="15" customFormat="1" ht="409.6" x14ac:dyDescent="0.4">
      <c r="A17" s="10" t="s">
        <v>1123</v>
      </c>
      <c r="B17" s="20" t="s">
        <v>1096</v>
      </c>
      <c r="C17" s="11">
        <v>16</v>
      </c>
      <c r="D17" s="11"/>
      <c r="E17" s="11"/>
      <c r="F17" s="11" t="str">
        <f>IFERROR(INDEX(Munis!A:A,MATCH(E17,Munis!B:B,0)),"")</f>
        <v/>
      </c>
      <c r="G17" s="47">
        <f>SUMIFS(Munis!F:F,Munis!A:A,F17)</f>
        <v>0</v>
      </c>
      <c r="H17" s="12"/>
      <c r="I17" s="18"/>
      <c r="J17" s="18"/>
      <c r="K17" s="18"/>
      <c r="L17" s="18"/>
      <c r="M17" s="10"/>
      <c r="N17" s="21" t="s">
        <v>1124</v>
      </c>
      <c r="O17" s="9"/>
      <c r="P17" s="9"/>
      <c r="Q17" s="9"/>
      <c r="R17" s="9"/>
      <c r="S17" s="9"/>
    </row>
    <row r="18" spans="1:19" s="26" customFormat="1" ht="27.65" customHeight="1" x14ac:dyDescent="0.4">
      <c r="A18" s="22"/>
      <c r="B18" s="11"/>
      <c r="C18" s="11">
        <v>17</v>
      </c>
      <c r="D18" s="11"/>
      <c r="E18" s="11"/>
      <c r="F18" s="11" t="str">
        <f>IFERROR(INDEX(Munis!A:A,MATCH(E18,Munis!B:B,0)),"")</f>
        <v/>
      </c>
      <c r="G18" s="47">
        <f>SUMIFS(Munis!F:F,Munis!A:A,F18)</f>
        <v>0</v>
      </c>
      <c r="H18" s="23"/>
      <c r="I18" s="24"/>
      <c r="J18" s="24"/>
      <c r="K18" s="24"/>
      <c r="L18" s="24"/>
      <c r="M18" s="22"/>
      <c r="N18" s="25"/>
      <c r="O18" s="9"/>
      <c r="P18" s="9"/>
      <c r="Q18" s="9"/>
      <c r="R18" s="9"/>
      <c r="S18" s="9"/>
    </row>
    <row r="19" spans="1:19" ht="58.3" x14ac:dyDescent="0.4">
      <c r="A19" s="10" t="s">
        <v>1125</v>
      </c>
      <c r="B19" s="27" t="s">
        <v>1126</v>
      </c>
      <c r="C19" s="11">
        <v>18</v>
      </c>
      <c r="D19" s="11"/>
      <c r="E19" s="11"/>
      <c r="F19" s="11" t="str">
        <f>IFERROR(INDEX(Munis!A:A,MATCH(E19,Munis!B:B,0)),"")</f>
        <v/>
      </c>
      <c r="G19" s="47">
        <f>SUMIFS(Munis!F:F,Munis!A:A,F19)</f>
        <v>0</v>
      </c>
      <c r="H19" s="12"/>
      <c r="I19" s="12"/>
      <c r="J19" s="12"/>
      <c r="K19" s="28"/>
      <c r="L19" s="28"/>
      <c r="M19" s="10"/>
      <c r="N19" s="14"/>
    </row>
    <row r="20" spans="1:19" ht="87.45" x14ac:dyDescent="0.4">
      <c r="A20" s="10" t="s">
        <v>1127</v>
      </c>
      <c r="B20" s="27" t="s">
        <v>1126</v>
      </c>
      <c r="C20" s="11">
        <v>19</v>
      </c>
      <c r="D20" s="11"/>
      <c r="E20" s="11"/>
      <c r="F20" s="11" t="str">
        <f>IFERROR(INDEX(Munis!A:A,MATCH(E20,Munis!B:B,0)),"")</f>
        <v/>
      </c>
      <c r="G20" s="47">
        <f>SUMIFS(Munis!F:F,Munis!A:A,F20)</f>
        <v>0</v>
      </c>
      <c r="H20" s="12"/>
      <c r="I20" s="12"/>
      <c r="J20" s="12"/>
      <c r="K20" s="28">
        <v>9250000</v>
      </c>
      <c r="L20" s="28"/>
      <c r="M20" s="10"/>
      <c r="N20" s="14" t="s">
        <v>1128</v>
      </c>
    </row>
    <row r="21" spans="1:19" ht="233.15" x14ac:dyDescent="0.4">
      <c r="A21" s="10" t="s">
        <v>1129</v>
      </c>
      <c r="B21" s="27" t="s">
        <v>1126</v>
      </c>
      <c r="C21" s="11">
        <v>20</v>
      </c>
      <c r="D21" s="11"/>
      <c r="E21" s="11"/>
      <c r="F21" s="11" t="str">
        <f>IFERROR(INDEX(Munis!A:A,MATCH(E21,Munis!B:B,0)),"")</f>
        <v/>
      </c>
      <c r="G21" s="47">
        <f>SUMIFS(Munis!F:F,Munis!A:A,F21)</f>
        <v>0</v>
      </c>
      <c r="H21" s="28">
        <v>5000000</v>
      </c>
      <c r="I21" s="12"/>
      <c r="J21" s="12"/>
      <c r="K21" s="28">
        <v>15000000</v>
      </c>
      <c r="L21" s="28"/>
      <c r="M21" s="10"/>
      <c r="N21" s="14" t="s">
        <v>1128</v>
      </c>
    </row>
    <row r="22" spans="1:19" ht="102" x14ac:dyDescent="0.4">
      <c r="A22" s="10" t="s">
        <v>1130</v>
      </c>
      <c r="B22" s="27" t="s">
        <v>1126</v>
      </c>
      <c r="C22" s="11">
        <v>21</v>
      </c>
      <c r="D22" s="11"/>
      <c r="E22" s="11"/>
      <c r="F22" s="11" t="str">
        <f>IFERROR(INDEX(Munis!A:A,MATCH(E22,Munis!B:B,0)),"")</f>
        <v/>
      </c>
      <c r="G22" s="47">
        <f>SUMIFS(Munis!F:F,Munis!A:A,F22)</f>
        <v>0</v>
      </c>
      <c r="H22" s="12"/>
      <c r="I22" s="12"/>
      <c r="J22" s="12"/>
      <c r="K22" s="28">
        <v>1500000</v>
      </c>
      <c r="L22" s="28"/>
      <c r="M22" s="10"/>
      <c r="N22" s="14" t="s">
        <v>1128</v>
      </c>
    </row>
    <row r="23" spans="1:19" ht="87.45" x14ac:dyDescent="0.4">
      <c r="A23" s="10" t="s">
        <v>1131</v>
      </c>
      <c r="B23" s="27" t="s">
        <v>1126</v>
      </c>
      <c r="C23" s="11">
        <v>22</v>
      </c>
      <c r="D23" s="11"/>
      <c r="E23" s="11"/>
      <c r="F23" s="11" t="str">
        <f>IFERROR(INDEX(Munis!A:A,MATCH(E23,Munis!B:B,0)),"")</f>
        <v/>
      </c>
      <c r="G23" s="47">
        <f>SUMIFS(Munis!F:F,Munis!A:A,F23)</f>
        <v>0</v>
      </c>
      <c r="H23" s="12"/>
      <c r="I23" s="12"/>
      <c r="J23" s="12"/>
      <c r="K23" s="28">
        <v>5800000</v>
      </c>
      <c r="L23" s="28"/>
      <c r="M23" s="10"/>
      <c r="N23" s="14"/>
    </row>
    <row r="24" spans="1:19" ht="58.3" x14ac:dyDescent="0.4">
      <c r="A24" s="10" t="s">
        <v>1132</v>
      </c>
      <c r="B24" s="27" t="s">
        <v>1126</v>
      </c>
      <c r="C24" s="11">
        <v>23</v>
      </c>
      <c r="D24" s="11"/>
      <c r="E24" s="11"/>
      <c r="F24" s="11" t="str">
        <f>IFERROR(INDEX(Munis!A:A,MATCH(E24,Munis!B:B,0)),"")</f>
        <v/>
      </c>
      <c r="G24" s="47">
        <f>SUMIFS(Munis!F:F,Munis!A:A,F24)</f>
        <v>0</v>
      </c>
      <c r="H24" s="12"/>
      <c r="I24" s="12"/>
      <c r="J24" s="12"/>
      <c r="K24" s="28"/>
      <c r="L24" s="28">
        <v>1000000</v>
      </c>
      <c r="M24" s="10"/>
      <c r="N24" s="29" t="s">
        <v>1133</v>
      </c>
    </row>
    <row r="25" spans="1:19" ht="145.75" x14ac:dyDescent="0.4">
      <c r="A25" s="10" t="s">
        <v>1134</v>
      </c>
      <c r="B25" s="27" t="s">
        <v>1126</v>
      </c>
      <c r="C25" s="11">
        <v>24</v>
      </c>
      <c r="D25" s="11"/>
      <c r="E25" s="11"/>
      <c r="F25" s="11" t="str">
        <f>IFERROR(INDEX(Munis!A:A,MATCH(E25,Munis!B:B,0)),"")</f>
        <v/>
      </c>
      <c r="G25" s="47">
        <f>SUMIFS(Munis!F:F,Munis!A:A,F25)</f>
        <v>0</v>
      </c>
      <c r="H25" s="30">
        <v>5000000</v>
      </c>
      <c r="I25" s="12"/>
      <c r="J25" s="12"/>
      <c r="K25" s="28">
        <f>12300000-H25</f>
        <v>7300000</v>
      </c>
      <c r="L25" s="28"/>
      <c r="M25" s="10"/>
      <c r="N25" s="17" t="s">
        <v>1118</v>
      </c>
    </row>
    <row r="26" spans="1:19" ht="87.45" x14ac:dyDescent="0.4">
      <c r="A26" s="10" t="s">
        <v>1135</v>
      </c>
      <c r="B26" s="27" t="s">
        <v>1126</v>
      </c>
      <c r="C26" s="11">
        <v>25</v>
      </c>
      <c r="D26" s="11"/>
      <c r="E26" s="11"/>
      <c r="F26" s="11" t="str">
        <f>IFERROR(INDEX(Munis!A:A,MATCH(E26,Munis!B:B,0)),"")</f>
        <v/>
      </c>
      <c r="G26" s="47">
        <f>SUMIFS(Munis!F:F,Munis!A:A,F26)</f>
        <v>0</v>
      </c>
      <c r="H26" s="12"/>
      <c r="I26" s="12"/>
      <c r="J26" s="12"/>
      <c r="K26" s="28">
        <v>250000</v>
      </c>
      <c r="L26" s="28"/>
      <c r="M26" s="10"/>
      <c r="N26" s="14"/>
    </row>
    <row r="27" spans="1:19" ht="72.900000000000006" x14ac:dyDescent="0.4">
      <c r="A27" s="10" t="s">
        <v>1136</v>
      </c>
      <c r="B27" s="27" t="s">
        <v>1126</v>
      </c>
      <c r="C27" s="11">
        <v>26</v>
      </c>
      <c r="D27" s="11"/>
      <c r="E27" s="11"/>
      <c r="F27" s="11" t="str">
        <f>IFERROR(INDEX(Munis!A:A,MATCH(E27,Munis!B:B,0)),"")</f>
        <v/>
      </c>
      <c r="G27" s="47">
        <f>SUMIFS(Munis!F:F,Munis!A:A,F27)</f>
        <v>0</v>
      </c>
      <c r="H27" s="12"/>
      <c r="I27" s="12"/>
      <c r="J27" s="12"/>
      <c r="K27" s="28"/>
      <c r="L27" s="28">
        <v>1000000</v>
      </c>
      <c r="M27" s="10" t="s">
        <v>1137</v>
      </c>
      <c r="N27" s="14"/>
    </row>
    <row r="28" spans="1:19" ht="131.15" x14ac:dyDescent="0.4">
      <c r="A28" s="10" t="s">
        <v>1138</v>
      </c>
      <c r="B28" s="27" t="s">
        <v>1126</v>
      </c>
      <c r="C28" s="11">
        <v>27</v>
      </c>
      <c r="D28" s="11"/>
      <c r="E28" s="11"/>
      <c r="F28" s="11" t="str">
        <f>IFERROR(INDEX(Munis!A:A,MATCH(E28,Munis!B:B,0)),"")</f>
        <v/>
      </c>
      <c r="G28" s="47">
        <f>SUMIFS(Munis!F:F,Munis!A:A,F28)</f>
        <v>0</v>
      </c>
      <c r="H28" s="12"/>
      <c r="I28" s="12"/>
      <c r="J28" s="12"/>
      <c r="K28" s="28">
        <v>5250000</v>
      </c>
      <c r="L28" s="28"/>
      <c r="M28" s="10"/>
      <c r="N28" s="14"/>
    </row>
    <row r="29" spans="1:19" ht="160.30000000000001" x14ac:dyDescent="0.4">
      <c r="A29" s="10" t="s">
        <v>1139</v>
      </c>
      <c r="B29" s="27" t="s">
        <v>1126</v>
      </c>
      <c r="C29" s="11">
        <v>28</v>
      </c>
      <c r="D29" s="11"/>
      <c r="E29" s="11"/>
      <c r="F29" s="11" t="str">
        <f>IFERROR(INDEX(Munis!A:A,MATCH(E29,Munis!B:B,0)),"")</f>
        <v/>
      </c>
      <c r="G29" s="47">
        <f>SUMIFS(Munis!F:F,Munis!A:A,F29)</f>
        <v>0</v>
      </c>
      <c r="H29" s="12">
        <v>3000000</v>
      </c>
      <c r="I29" s="12"/>
      <c r="J29" s="12"/>
      <c r="K29" s="12">
        <v>6000000</v>
      </c>
      <c r="L29" s="28"/>
      <c r="M29" s="10"/>
      <c r="N29" s="14"/>
    </row>
    <row r="30" spans="1:19" ht="58.3" x14ac:dyDescent="0.4">
      <c r="A30" s="10" t="s">
        <v>1140</v>
      </c>
      <c r="B30" s="27" t="s">
        <v>1126</v>
      </c>
      <c r="C30" s="11">
        <v>29</v>
      </c>
      <c r="D30" s="11"/>
      <c r="E30" s="11"/>
      <c r="F30" s="11" t="str">
        <f>IFERROR(INDEX(Munis!A:A,MATCH(E30,Munis!B:B,0)),"")</f>
        <v/>
      </c>
      <c r="G30" s="47">
        <f>SUMIFS(Munis!F:F,Munis!A:A,F30)</f>
        <v>0</v>
      </c>
      <c r="H30" s="12"/>
      <c r="I30" s="12"/>
      <c r="J30" s="12"/>
      <c r="K30" s="28"/>
      <c r="L30" s="28">
        <v>5515000</v>
      </c>
      <c r="M30" s="10"/>
      <c r="N30" s="29" t="s">
        <v>1141</v>
      </c>
    </row>
    <row r="31" spans="1:19" ht="102" x14ac:dyDescent="0.4">
      <c r="A31" s="10" t="s">
        <v>1142</v>
      </c>
      <c r="B31" s="27" t="s">
        <v>1126</v>
      </c>
      <c r="C31" s="11">
        <v>30</v>
      </c>
      <c r="D31" s="11"/>
      <c r="E31" s="11"/>
      <c r="F31" s="11" t="str">
        <f>IFERROR(INDEX(Munis!A:A,MATCH(E31,Munis!B:B,0)),"")</f>
        <v/>
      </c>
      <c r="G31" s="47">
        <f>SUMIFS(Munis!F:F,Munis!A:A,F31)</f>
        <v>0</v>
      </c>
      <c r="H31" s="12"/>
      <c r="I31" s="12"/>
      <c r="J31" s="12"/>
      <c r="K31" s="28">
        <v>235000</v>
      </c>
      <c r="L31" s="28"/>
      <c r="M31" s="10"/>
      <c r="N31" s="14"/>
    </row>
    <row r="32" spans="1:19" ht="87.45" x14ac:dyDescent="0.4">
      <c r="A32" s="10" t="s">
        <v>1143</v>
      </c>
      <c r="B32" s="27" t="s">
        <v>1126</v>
      </c>
      <c r="C32" s="11">
        <v>31</v>
      </c>
      <c r="D32" s="11"/>
      <c r="E32" s="11"/>
      <c r="F32" s="11" t="str">
        <f>IFERROR(INDEX(Munis!A:A,MATCH(E32,Munis!B:B,0)),"")</f>
        <v/>
      </c>
      <c r="G32" s="47">
        <f>SUMIFS(Munis!F:F,Munis!A:A,F32)</f>
        <v>0</v>
      </c>
      <c r="H32" s="12"/>
      <c r="I32" s="12"/>
      <c r="J32" s="12"/>
      <c r="K32" s="28">
        <v>400000</v>
      </c>
      <c r="L32" s="28"/>
      <c r="M32" s="10"/>
      <c r="N32" s="14"/>
    </row>
    <row r="33" spans="1:19" ht="262.3" x14ac:dyDescent="0.4">
      <c r="A33" s="10" t="s">
        <v>1144</v>
      </c>
      <c r="B33" s="27" t="s">
        <v>1126</v>
      </c>
      <c r="C33" s="11">
        <v>32</v>
      </c>
      <c r="D33" s="11"/>
      <c r="E33" s="11"/>
      <c r="F33" s="11" t="str">
        <f>IFERROR(INDEX(Munis!A:A,MATCH(E33,Munis!B:B,0)),"")</f>
        <v/>
      </c>
      <c r="G33" s="47">
        <f>SUMIFS(Munis!F:F,Munis!A:A,F33)</f>
        <v>0</v>
      </c>
      <c r="H33" s="12">
        <v>10000000</v>
      </c>
      <c r="I33" s="12"/>
      <c r="J33" s="12"/>
      <c r="K33" s="28"/>
      <c r="L33" s="28"/>
      <c r="M33" s="10"/>
      <c r="N33" s="14" t="s">
        <v>1145</v>
      </c>
    </row>
    <row r="34" spans="1:19" ht="43.75" x14ac:dyDescent="0.4">
      <c r="A34" s="10" t="s">
        <v>1146</v>
      </c>
      <c r="B34" s="27" t="s">
        <v>1126</v>
      </c>
      <c r="C34" s="11">
        <v>33</v>
      </c>
      <c r="D34" s="11"/>
      <c r="E34" s="11"/>
      <c r="F34" s="11" t="str">
        <f>IFERROR(INDEX(Munis!A:A,MATCH(E34,Munis!B:B,0)),"")</f>
        <v/>
      </c>
      <c r="G34" s="47">
        <f>SUMIFS(Munis!F:F,Munis!A:A,F34)</f>
        <v>0</v>
      </c>
      <c r="H34" s="28">
        <v>10000000</v>
      </c>
      <c r="I34" s="12"/>
      <c r="J34" s="12"/>
      <c r="K34" s="28"/>
      <c r="L34" s="28"/>
      <c r="M34" s="10" t="s">
        <v>1147</v>
      </c>
      <c r="N34" s="14"/>
    </row>
    <row r="35" spans="1:19" ht="409.6" x14ac:dyDescent="0.4">
      <c r="A35" s="10" t="s">
        <v>1148</v>
      </c>
      <c r="B35" s="27" t="s">
        <v>1126</v>
      </c>
      <c r="C35" s="11">
        <v>34</v>
      </c>
      <c r="D35" s="11"/>
      <c r="E35" s="11"/>
      <c r="F35" s="11" t="str">
        <f>IFERROR(INDEX(Munis!A:A,MATCH(E35,Munis!B:B,0)),"")</f>
        <v/>
      </c>
      <c r="G35" s="47">
        <f>SUMIFS(Munis!F:F,Munis!A:A,F35)</f>
        <v>0</v>
      </c>
      <c r="H35" s="12"/>
      <c r="I35" s="12"/>
      <c r="J35" s="12"/>
      <c r="K35" s="28">
        <v>10000000</v>
      </c>
      <c r="L35" s="28"/>
      <c r="M35" s="10"/>
      <c r="N35" s="14"/>
    </row>
    <row r="36" spans="1:19" ht="87.45" x14ac:dyDescent="0.4">
      <c r="A36" s="10" t="s">
        <v>1149</v>
      </c>
      <c r="B36" s="27" t="s">
        <v>1126</v>
      </c>
      <c r="C36" s="11">
        <v>35</v>
      </c>
      <c r="D36" s="11"/>
      <c r="E36" s="11"/>
      <c r="F36" s="11" t="str">
        <f>IFERROR(INDEX(Munis!A:A,MATCH(E36,Munis!B:B,0)),"")</f>
        <v/>
      </c>
      <c r="G36" s="47">
        <f>SUMIFS(Munis!F:F,Munis!A:A,F36)</f>
        <v>0</v>
      </c>
      <c r="H36" s="12"/>
      <c r="I36" s="12"/>
      <c r="J36" s="12"/>
      <c r="K36" s="28"/>
      <c r="L36" s="28">
        <v>5000000</v>
      </c>
      <c r="M36" s="10" t="s">
        <v>1150</v>
      </c>
      <c r="N36" s="14"/>
    </row>
    <row r="37" spans="1:19" ht="189.45" x14ac:dyDescent="0.4">
      <c r="A37" s="10" t="s">
        <v>1151</v>
      </c>
      <c r="B37" s="27" t="s">
        <v>1126</v>
      </c>
      <c r="C37" s="11">
        <v>36</v>
      </c>
      <c r="D37" s="11"/>
      <c r="E37" s="11"/>
      <c r="F37" s="11" t="str">
        <f>IFERROR(INDEX(Munis!A:A,MATCH(E37,Munis!B:B,0)),"")</f>
        <v/>
      </c>
      <c r="G37" s="47">
        <f>SUMIFS(Munis!F:F,Munis!A:A,F37)</f>
        <v>0</v>
      </c>
      <c r="H37" s="12"/>
      <c r="I37" s="12"/>
      <c r="J37" s="12"/>
      <c r="K37" s="12">
        <v>500000</v>
      </c>
      <c r="L37" s="28"/>
      <c r="M37" s="10"/>
      <c r="N37" s="14"/>
    </row>
    <row r="38" spans="1:19" ht="58.3" x14ac:dyDescent="0.4">
      <c r="A38" s="10" t="s">
        <v>1152</v>
      </c>
      <c r="B38" s="27" t="s">
        <v>1126</v>
      </c>
      <c r="C38" s="11">
        <v>37</v>
      </c>
      <c r="D38" s="11">
        <v>1</v>
      </c>
      <c r="E38" s="11" t="s">
        <v>308</v>
      </c>
      <c r="F38" s="11" t="str">
        <f>IFERROR(INDEX(Munis!A:A,MATCH(E38,Munis!B:B,0)),"")</f>
        <v>165</v>
      </c>
      <c r="G38" s="47">
        <f>SUMIFS(Munis!F:F,Munis!A:A,F38)</f>
        <v>61036</v>
      </c>
      <c r="H38" s="12"/>
      <c r="I38" s="12">
        <v>100000</v>
      </c>
      <c r="J38" s="12"/>
      <c r="K38" s="28"/>
      <c r="L38" s="28"/>
      <c r="M38" s="10"/>
      <c r="N38" s="14"/>
    </row>
    <row r="39" spans="1:19" ht="72.900000000000006" x14ac:dyDescent="0.4">
      <c r="A39" s="10" t="s">
        <v>1153</v>
      </c>
      <c r="B39" s="27" t="s">
        <v>1126</v>
      </c>
      <c r="C39" s="11">
        <v>38</v>
      </c>
      <c r="D39" s="11"/>
      <c r="E39" s="11" t="s">
        <v>656</v>
      </c>
      <c r="F39" s="11" t="str">
        <f>IFERROR(INDEX(Munis!A:A,MATCH(E39,Munis!B:B,0)),"")</f>
        <v>035</v>
      </c>
      <c r="G39" s="47">
        <f>SUMIFS(Munis!F:F,Munis!A:A,F39)</f>
        <v>0</v>
      </c>
      <c r="H39" s="12"/>
      <c r="I39" s="12"/>
      <c r="J39" s="12"/>
      <c r="K39" s="28">
        <v>125000</v>
      </c>
      <c r="L39" s="28"/>
      <c r="M39" s="10"/>
      <c r="N39" s="14" t="s">
        <v>1154</v>
      </c>
      <c r="O39" s="26"/>
      <c r="P39" s="26"/>
      <c r="Q39" s="26"/>
      <c r="R39" s="26"/>
      <c r="S39" s="26"/>
    </row>
    <row r="40" spans="1:19" ht="72.900000000000006" x14ac:dyDescent="0.4">
      <c r="A40" s="10" t="s">
        <v>1155</v>
      </c>
      <c r="B40" s="27" t="s">
        <v>1126</v>
      </c>
      <c r="C40" s="11">
        <v>39</v>
      </c>
      <c r="D40" s="11"/>
      <c r="E40" s="11"/>
      <c r="F40" s="11" t="str">
        <f>IFERROR(INDEX(Munis!A:A,MATCH(E40,Munis!B:B,0)),"")</f>
        <v/>
      </c>
      <c r="G40" s="47">
        <f>SUMIFS(Munis!F:F,Munis!A:A,F40)</f>
        <v>0</v>
      </c>
      <c r="H40" s="30">
        <v>125000</v>
      </c>
      <c r="I40" s="12"/>
      <c r="J40" s="12"/>
      <c r="K40" s="12"/>
      <c r="L40" s="12"/>
      <c r="M40" s="10" t="s">
        <v>1156</v>
      </c>
      <c r="N40" s="17" t="s">
        <v>1157</v>
      </c>
    </row>
    <row r="41" spans="1:19" ht="43.75" x14ac:dyDescent="0.4">
      <c r="A41" s="10" t="s">
        <v>1158</v>
      </c>
      <c r="B41" s="27" t="s">
        <v>1126</v>
      </c>
      <c r="C41" s="11">
        <v>40</v>
      </c>
      <c r="D41" s="11"/>
      <c r="E41" s="11" t="s">
        <v>308</v>
      </c>
      <c r="F41" s="11" t="str">
        <f>IFERROR(INDEX(Munis!A:A,MATCH(E41,Munis!B:B,0)),"")</f>
        <v>165</v>
      </c>
      <c r="G41" s="47">
        <f>SUMIFS(Munis!F:F,Munis!A:A,F41)</f>
        <v>61036</v>
      </c>
      <c r="H41" s="12"/>
      <c r="I41" s="12"/>
      <c r="J41" s="12"/>
      <c r="K41" s="28">
        <v>75000</v>
      </c>
      <c r="L41" s="28"/>
      <c r="M41" s="10"/>
      <c r="N41" s="14"/>
    </row>
    <row r="42" spans="1:19" ht="43.75" x14ac:dyDescent="0.4">
      <c r="A42" s="10" t="s">
        <v>1159</v>
      </c>
      <c r="B42" s="27" t="s">
        <v>1126</v>
      </c>
      <c r="C42" s="11">
        <v>41</v>
      </c>
      <c r="D42" s="11"/>
      <c r="E42" s="11" t="s">
        <v>308</v>
      </c>
      <c r="F42" s="11" t="str">
        <f>IFERROR(INDEX(Munis!A:A,MATCH(E42,Munis!B:B,0)),"")</f>
        <v>165</v>
      </c>
      <c r="G42" s="47">
        <f>SUMIFS(Munis!F:F,Munis!A:A,F42)</f>
        <v>61036</v>
      </c>
      <c r="H42" s="12"/>
      <c r="I42" s="12"/>
      <c r="J42" s="12"/>
      <c r="K42" s="28">
        <v>75000</v>
      </c>
      <c r="L42" s="28"/>
      <c r="M42" s="10"/>
      <c r="N42" s="14" t="s">
        <v>1160</v>
      </c>
    </row>
    <row r="43" spans="1:19" ht="131.15" x14ac:dyDescent="0.4">
      <c r="A43" s="10" t="s">
        <v>1161</v>
      </c>
      <c r="B43" s="27" t="s">
        <v>1126</v>
      </c>
      <c r="C43" s="11">
        <v>42</v>
      </c>
      <c r="D43" s="11"/>
      <c r="E43" s="11"/>
      <c r="F43" s="11" t="str">
        <f>IFERROR(INDEX(Munis!A:A,MATCH(E43,Munis!B:B,0)),"")</f>
        <v/>
      </c>
      <c r="G43" s="47">
        <f>SUMIFS(Munis!F:F,Munis!A:A,F43)</f>
        <v>0</v>
      </c>
      <c r="H43" s="12"/>
      <c r="I43" s="12"/>
      <c r="J43" s="12"/>
      <c r="K43" s="28">
        <v>250000</v>
      </c>
      <c r="L43" s="28"/>
      <c r="M43" s="10"/>
      <c r="N43" s="14"/>
    </row>
    <row r="44" spans="1:19" ht="58.3" x14ac:dyDescent="0.4">
      <c r="A44" s="10" t="s">
        <v>1162</v>
      </c>
      <c r="B44" s="27" t="s">
        <v>1126</v>
      </c>
      <c r="C44" s="11">
        <v>43</v>
      </c>
      <c r="D44" s="11">
        <v>1</v>
      </c>
      <c r="E44" s="11" t="s">
        <v>4</v>
      </c>
      <c r="F44" s="11" t="str">
        <f>IFERROR(INDEX(Munis!A:A,MATCH(E44,Munis!B:B,0)),"")</f>
        <v>017</v>
      </c>
      <c r="G44" s="47">
        <f>SUMIFS(Munis!F:F,Munis!A:A,F44)</f>
        <v>16782</v>
      </c>
      <c r="H44" s="12"/>
      <c r="I44" s="12"/>
      <c r="J44" s="12">
        <f t="shared" ref="J44:J50" si="0">175000/7</f>
        <v>25000</v>
      </c>
      <c r="K44" s="28"/>
      <c r="L44" s="28"/>
      <c r="M44" s="10"/>
      <c r="N44" s="14"/>
      <c r="O44" s="15"/>
      <c r="P44" s="15"/>
      <c r="Q44" s="15"/>
      <c r="R44" s="15"/>
      <c r="S44" s="15"/>
    </row>
    <row r="45" spans="1:19" ht="58.3" x14ac:dyDescent="0.4">
      <c r="A45" s="10" t="s">
        <v>1162</v>
      </c>
      <c r="B45" s="27" t="s">
        <v>1126</v>
      </c>
      <c r="C45" s="11">
        <v>43</v>
      </c>
      <c r="D45" s="11">
        <v>2</v>
      </c>
      <c r="E45" s="11" t="s">
        <v>746</v>
      </c>
      <c r="F45" s="11" t="str">
        <f>IFERROR(INDEX(Munis!A:A,MATCH(E45,Munis!B:B,0)),"")</f>
        <v>110</v>
      </c>
      <c r="G45" s="47">
        <f>SUMIFS(Munis!F:F,Munis!A:A,F45)</f>
        <v>18885</v>
      </c>
      <c r="H45" s="12"/>
      <c r="I45" s="12"/>
      <c r="J45" s="12">
        <f t="shared" si="0"/>
        <v>25000</v>
      </c>
      <c r="K45" s="28"/>
      <c r="L45" s="28"/>
      <c r="M45" s="10"/>
      <c r="N45" s="14"/>
    </row>
    <row r="46" spans="1:19" ht="58.3" x14ac:dyDescent="0.4">
      <c r="A46" s="10" t="s">
        <v>1162</v>
      </c>
      <c r="B46" s="27" t="s">
        <v>1126</v>
      </c>
      <c r="C46" s="11">
        <v>43</v>
      </c>
      <c r="D46" s="11">
        <v>3</v>
      </c>
      <c r="E46" s="11" t="s">
        <v>798</v>
      </c>
      <c r="F46" s="11" t="str">
        <f>IFERROR(INDEX(Munis!A:A,MATCH(E46,Munis!B:B,0)),"")</f>
        <v>151</v>
      </c>
      <c r="G46" s="47">
        <f>SUMIFS(Munis!F:F,Munis!A:A,F46)</f>
        <v>11394</v>
      </c>
      <c r="H46" s="12"/>
      <c r="I46" s="12"/>
      <c r="J46" s="12">
        <f t="shared" si="0"/>
        <v>25000</v>
      </c>
      <c r="K46" s="28"/>
      <c r="L46" s="28"/>
      <c r="M46" s="10"/>
      <c r="N46" s="14"/>
    </row>
    <row r="47" spans="1:19" ht="58.3" x14ac:dyDescent="0.4">
      <c r="A47" s="10" t="s">
        <v>1162</v>
      </c>
      <c r="B47" s="27" t="s">
        <v>1126</v>
      </c>
      <c r="C47" s="11">
        <v>43</v>
      </c>
      <c r="D47" s="11">
        <v>4</v>
      </c>
      <c r="E47" s="11" t="s">
        <v>850</v>
      </c>
      <c r="F47" s="11" t="str">
        <f>IFERROR(INDEX(Munis!A:A,MATCH(E47,Munis!B:B,0)),"")</f>
        <v>186</v>
      </c>
      <c r="G47" s="47">
        <f>SUMIFS(Munis!F:F,Munis!A:A,F47)</f>
        <v>13866</v>
      </c>
      <c r="H47" s="12"/>
      <c r="I47" s="12"/>
      <c r="J47" s="12">
        <f t="shared" si="0"/>
        <v>25000</v>
      </c>
      <c r="K47" s="28"/>
      <c r="L47" s="28"/>
      <c r="M47" s="10"/>
      <c r="N47" s="14"/>
    </row>
    <row r="48" spans="1:19" ht="58.3" x14ac:dyDescent="0.4">
      <c r="A48" s="10" t="s">
        <v>1162</v>
      </c>
      <c r="B48" s="27" t="s">
        <v>1126</v>
      </c>
      <c r="C48" s="11">
        <v>43</v>
      </c>
      <c r="D48" s="11">
        <v>5</v>
      </c>
      <c r="E48" s="11" t="s">
        <v>378</v>
      </c>
      <c r="F48" s="11" t="str">
        <f>IFERROR(INDEX(Munis!A:A,MATCH(E48,Munis!B:B,0)),"")</f>
        <v>216</v>
      </c>
      <c r="G48" s="47">
        <f>SUMIFS(Munis!F:F,Munis!A:A,F48)</f>
        <v>16732</v>
      </c>
      <c r="H48" s="12"/>
      <c r="I48" s="12"/>
      <c r="J48" s="12">
        <f t="shared" si="0"/>
        <v>25000</v>
      </c>
      <c r="K48" s="28"/>
      <c r="L48" s="28"/>
      <c r="M48" s="10"/>
      <c r="N48" s="14"/>
    </row>
    <row r="49" spans="1:19" ht="58.3" x14ac:dyDescent="0.4">
      <c r="A49" s="10" t="s">
        <v>1162</v>
      </c>
      <c r="B49" s="27" t="s">
        <v>1126</v>
      </c>
      <c r="C49" s="11">
        <v>43</v>
      </c>
      <c r="D49" s="11">
        <v>6</v>
      </c>
      <c r="E49" s="11" t="s">
        <v>444</v>
      </c>
      <c r="F49" s="11" t="str">
        <f>IFERROR(INDEX(Munis!A:A,MATCH(E49,Munis!B:B,0)),"")</f>
        <v>271</v>
      </c>
      <c r="G49" s="47">
        <f>SUMIFS(Munis!F:F,Munis!A:A,F49)</f>
        <v>37973</v>
      </c>
      <c r="H49" s="12"/>
      <c r="I49" s="12"/>
      <c r="J49" s="12">
        <f t="shared" si="0"/>
        <v>25000</v>
      </c>
      <c r="K49" s="28"/>
      <c r="L49" s="28"/>
      <c r="M49" s="10"/>
      <c r="N49" s="14"/>
    </row>
    <row r="50" spans="1:19" ht="58.3" x14ac:dyDescent="0.4">
      <c r="A50" s="10" t="s">
        <v>1162</v>
      </c>
      <c r="B50" s="27" t="s">
        <v>1126</v>
      </c>
      <c r="C50" s="11">
        <v>43</v>
      </c>
      <c r="D50" s="11">
        <v>7</v>
      </c>
      <c r="E50" s="11" t="s">
        <v>513</v>
      </c>
      <c r="F50" s="11" t="str">
        <f>IFERROR(INDEX(Munis!A:A,MATCH(E50,Munis!B:B,0)),"")</f>
        <v>303</v>
      </c>
      <c r="G50" s="47">
        <f>SUMIFS(Munis!F:F,Munis!A:A,F50)</f>
        <v>8012</v>
      </c>
      <c r="H50" s="12"/>
      <c r="I50" s="12"/>
      <c r="J50" s="12">
        <f t="shared" si="0"/>
        <v>25000</v>
      </c>
      <c r="K50" s="28"/>
      <c r="L50" s="28"/>
      <c r="M50" s="10"/>
      <c r="N50" s="14"/>
    </row>
    <row r="51" spans="1:19" ht="58.3" x14ac:dyDescent="0.4">
      <c r="A51" s="10" t="s">
        <v>1162</v>
      </c>
      <c r="B51" s="27" t="s">
        <v>1126</v>
      </c>
      <c r="C51" s="11">
        <v>43</v>
      </c>
      <c r="D51" s="11" t="s">
        <v>1163</v>
      </c>
      <c r="E51" s="11"/>
      <c r="F51" s="11" t="str">
        <f>IFERROR(INDEX(Munis!A:A,MATCH(E51,Munis!B:B,0)),"")</f>
        <v/>
      </c>
      <c r="G51" s="47">
        <f>SUMIFS(Munis!F:F,Munis!A:A,F51)</f>
        <v>0</v>
      </c>
      <c r="H51" s="12"/>
      <c r="I51" s="12"/>
      <c r="J51" s="12">
        <v>175000</v>
      </c>
      <c r="K51" s="28"/>
      <c r="L51" s="28"/>
      <c r="M51" s="10"/>
      <c r="N51" s="14"/>
    </row>
    <row r="52" spans="1:19" ht="43.75" x14ac:dyDescent="0.4">
      <c r="A52" s="10" t="s">
        <v>1164</v>
      </c>
      <c r="B52" s="27" t="s">
        <v>1126</v>
      </c>
      <c r="C52" s="11">
        <v>44</v>
      </c>
      <c r="D52" s="11">
        <v>1</v>
      </c>
      <c r="E52" s="11" t="s">
        <v>582</v>
      </c>
      <c r="F52" s="11" t="str">
        <f>IFERROR(INDEX(Munis!A:A,MATCH(E52,Munis!B:B,0)),"")</f>
        <v>348</v>
      </c>
      <c r="G52" s="47">
        <f>SUMIFS(Munis!F:F,Munis!A:A,F52)</f>
        <v>185877</v>
      </c>
      <c r="H52" s="12"/>
      <c r="I52" s="12"/>
      <c r="J52" s="12">
        <v>75000</v>
      </c>
      <c r="K52" s="28"/>
      <c r="L52" s="28"/>
      <c r="M52" s="10"/>
      <c r="N52" s="14"/>
    </row>
    <row r="53" spans="1:19" ht="58.3" x14ac:dyDescent="0.4">
      <c r="A53" s="10" t="s">
        <v>1165</v>
      </c>
      <c r="B53" s="27" t="s">
        <v>1126</v>
      </c>
      <c r="C53" s="11">
        <v>45</v>
      </c>
      <c r="D53" s="11">
        <v>1</v>
      </c>
      <c r="E53" s="11" t="s">
        <v>123</v>
      </c>
      <c r="F53" s="11" t="str">
        <f>IFERROR(INDEX(Munis!A:A,MATCH(E53,Munis!B:B,0)),"")</f>
        <v>018</v>
      </c>
      <c r="G53" s="47">
        <f>SUMIFS(Munis!F:F,Munis!A:A,F53)</f>
        <v>4519</v>
      </c>
      <c r="H53" s="12"/>
      <c r="I53" s="12">
        <f t="shared" ref="I53:I62" si="1">200000/10</f>
        <v>20000</v>
      </c>
      <c r="J53" s="12"/>
      <c r="K53" s="28"/>
      <c r="L53" s="28"/>
      <c r="M53" s="10"/>
      <c r="N53" s="14"/>
      <c r="O53" s="15"/>
      <c r="P53" s="15"/>
      <c r="Q53" s="15"/>
      <c r="R53" s="15"/>
      <c r="S53" s="15"/>
    </row>
    <row r="54" spans="1:19" ht="58.3" x14ac:dyDescent="0.4">
      <c r="A54" s="10" t="s">
        <v>1165</v>
      </c>
      <c r="B54" s="27" t="s">
        <v>1126</v>
      </c>
      <c r="C54" s="11">
        <v>45</v>
      </c>
      <c r="D54" s="11">
        <v>2</v>
      </c>
      <c r="E54" s="11" t="s">
        <v>169</v>
      </c>
      <c r="F54" s="11" t="str">
        <f>IFERROR(INDEX(Munis!A:A,MATCH(E54,Munis!B:B,0)),"")</f>
        <v>040</v>
      </c>
      <c r="G54" s="47">
        <f>SUMIFS(Munis!F:F,Munis!A:A,F54)</f>
        <v>37250</v>
      </c>
      <c r="H54" s="12"/>
      <c r="I54" s="12">
        <f t="shared" si="1"/>
        <v>20000</v>
      </c>
      <c r="J54" s="12"/>
      <c r="K54" s="28"/>
      <c r="L54" s="28"/>
      <c r="M54" s="10"/>
      <c r="N54" s="14"/>
    </row>
    <row r="55" spans="1:19" ht="58.3" x14ac:dyDescent="0.4">
      <c r="A55" s="10" t="s">
        <v>1165</v>
      </c>
      <c r="B55" s="27" t="s">
        <v>1126</v>
      </c>
      <c r="C55" s="11">
        <v>45</v>
      </c>
      <c r="D55" s="11">
        <v>3</v>
      </c>
      <c r="E55" s="11" t="s">
        <v>676</v>
      </c>
      <c r="F55" s="11" t="str">
        <f>IFERROR(INDEX(Munis!A:A,MATCH(E55,Munis!B:B,0)),"")</f>
        <v>050</v>
      </c>
      <c r="G55" s="47">
        <f>SUMIFS(Munis!F:F,Munis!A:A,F55)</f>
        <v>23629</v>
      </c>
      <c r="H55" s="12"/>
      <c r="I55" s="12">
        <f t="shared" si="1"/>
        <v>20000</v>
      </c>
      <c r="J55" s="12"/>
      <c r="K55" s="28"/>
      <c r="L55" s="28"/>
      <c r="M55" s="10"/>
      <c r="N55" s="14"/>
    </row>
    <row r="56" spans="1:19" ht="58.3" x14ac:dyDescent="0.4">
      <c r="A56" s="10" t="s">
        <v>1165</v>
      </c>
      <c r="B56" s="27" t="s">
        <v>1126</v>
      </c>
      <c r="C56" s="11">
        <v>45</v>
      </c>
      <c r="D56" s="11">
        <v>4</v>
      </c>
      <c r="E56" s="11" t="s">
        <v>716</v>
      </c>
      <c r="F56" s="11" t="str">
        <f>IFERROR(INDEX(Munis!A:A,MATCH(E56,Munis!B:B,0)),"")</f>
        <v>083</v>
      </c>
      <c r="G56" s="47">
        <f>SUMIFS(Munis!F:F,Munis!A:A,F56)</f>
        <v>14496</v>
      </c>
      <c r="H56" s="12"/>
      <c r="I56" s="12">
        <f t="shared" si="1"/>
        <v>20000</v>
      </c>
      <c r="J56" s="12"/>
      <c r="K56" s="28"/>
      <c r="L56" s="28"/>
      <c r="M56" s="10"/>
      <c r="N56" s="14"/>
    </row>
    <row r="57" spans="1:19" ht="58.3" x14ac:dyDescent="0.4">
      <c r="A57" s="10" t="s">
        <v>1165</v>
      </c>
      <c r="B57" s="27" t="s">
        <v>1126</v>
      </c>
      <c r="C57" s="11">
        <v>45</v>
      </c>
      <c r="D57" s="11">
        <v>5</v>
      </c>
      <c r="E57" s="11" t="s">
        <v>206</v>
      </c>
      <c r="F57" s="11" t="str">
        <f>IFERROR(INDEX(Munis!A:A,MATCH(E57,Munis!B:B,0)),"")</f>
        <v>088</v>
      </c>
      <c r="G57" s="47">
        <f>SUMIFS(Munis!F:F,Munis!A:A,F57)</f>
        <v>25050</v>
      </c>
      <c r="H57" s="12"/>
      <c r="I57" s="12">
        <f t="shared" si="1"/>
        <v>20000</v>
      </c>
      <c r="J57" s="12"/>
      <c r="K57" s="28"/>
      <c r="L57" s="28"/>
      <c r="M57" s="10"/>
      <c r="N57" s="14"/>
    </row>
    <row r="58" spans="1:19" ht="58.3" x14ac:dyDescent="0.4">
      <c r="A58" s="10" t="s">
        <v>1165</v>
      </c>
      <c r="B58" s="27" t="s">
        <v>1126</v>
      </c>
      <c r="C58" s="11">
        <v>45</v>
      </c>
      <c r="D58" s="11">
        <v>6</v>
      </c>
      <c r="E58" s="11" t="s">
        <v>336</v>
      </c>
      <c r="F58" s="11" t="str">
        <f>IFERROR(INDEX(Munis!A:A,MATCH(E58,Munis!B:B,0)),"")</f>
        <v>189</v>
      </c>
      <c r="G58" s="47">
        <f>SUMIFS(Munis!F:F,Munis!A:A,F58)</f>
        <v>27616</v>
      </c>
      <c r="H58" s="12"/>
      <c r="I58" s="12">
        <f t="shared" si="1"/>
        <v>20000</v>
      </c>
      <c r="J58" s="12"/>
      <c r="K58" s="28"/>
      <c r="L58" s="28"/>
      <c r="M58" s="10"/>
      <c r="N58" s="14"/>
    </row>
    <row r="59" spans="1:19" ht="58.3" x14ac:dyDescent="0.4">
      <c r="A59" s="10" t="s">
        <v>1165</v>
      </c>
      <c r="B59" s="27" t="s">
        <v>1126</v>
      </c>
      <c r="C59" s="11">
        <v>45</v>
      </c>
      <c r="D59" s="11">
        <v>7</v>
      </c>
      <c r="E59" s="11" t="s">
        <v>410</v>
      </c>
      <c r="F59" s="11" t="str">
        <f>IFERROR(INDEX(Munis!A:A,MATCH(E59,Munis!B:B,0)),"")</f>
        <v>244</v>
      </c>
      <c r="G59" s="47">
        <f>SUMIFS(Munis!F:F,Munis!A:A,F59)</f>
        <v>34398</v>
      </c>
      <c r="H59" s="12"/>
      <c r="I59" s="12">
        <f t="shared" si="1"/>
        <v>20000</v>
      </c>
      <c r="J59" s="12"/>
      <c r="K59" s="28"/>
      <c r="L59" s="28"/>
      <c r="M59" s="10"/>
      <c r="N59" s="14"/>
    </row>
    <row r="60" spans="1:19" ht="58.3" x14ac:dyDescent="0.4">
      <c r="A60" s="10" t="s">
        <v>1165</v>
      </c>
      <c r="B60" s="27" t="s">
        <v>1126</v>
      </c>
      <c r="C60" s="11">
        <v>45</v>
      </c>
      <c r="D60" s="11">
        <v>8</v>
      </c>
      <c r="E60" s="11" t="s">
        <v>948</v>
      </c>
      <c r="F60" s="11" t="str">
        <f>IFERROR(INDEX(Munis!A:A,MATCH(E60,Munis!B:B,0)),"")</f>
        <v>266</v>
      </c>
      <c r="G60" s="47">
        <f>SUMIFS(Munis!F:F,Munis!A:A,F60)</f>
        <v>18943</v>
      </c>
      <c r="H60" s="12"/>
      <c r="I60" s="12">
        <f t="shared" si="1"/>
        <v>20000</v>
      </c>
      <c r="J60" s="12"/>
      <c r="K60" s="28"/>
      <c r="L60" s="28"/>
      <c r="M60" s="10"/>
      <c r="N60" s="14"/>
    </row>
    <row r="61" spans="1:19" ht="58.3" x14ac:dyDescent="0.4">
      <c r="A61" s="10" t="s">
        <v>1165</v>
      </c>
      <c r="B61" s="27" t="s">
        <v>1126</v>
      </c>
      <c r="C61" s="11">
        <v>45</v>
      </c>
      <c r="D61" s="11">
        <v>9</v>
      </c>
      <c r="E61" s="11" t="s">
        <v>968</v>
      </c>
      <c r="F61" s="11" t="str">
        <f>IFERROR(INDEX(Munis!A:A,MATCH(E61,Munis!B:B,0)),"")</f>
        <v>285</v>
      </c>
      <c r="G61" s="47">
        <f>SUMIFS(Munis!F:F,Munis!A:A,F61)</f>
        <v>28950</v>
      </c>
      <c r="H61" s="12"/>
      <c r="I61" s="12">
        <f t="shared" si="1"/>
        <v>20000</v>
      </c>
      <c r="J61" s="12"/>
      <c r="K61" s="28"/>
      <c r="L61" s="28"/>
      <c r="M61" s="10"/>
      <c r="N61" s="14"/>
    </row>
    <row r="62" spans="1:19" ht="58.3" x14ac:dyDescent="0.4">
      <c r="A62" s="10" t="s">
        <v>1165</v>
      </c>
      <c r="B62" s="27" t="s">
        <v>1126</v>
      </c>
      <c r="C62" s="11">
        <v>45</v>
      </c>
      <c r="D62" s="11">
        <v>10</v>
      </c>
      <c r="E62" s="11" t="s">
        <v>1018</v>
      </c>
      <c r="F62" s="11" t="str">
        <f>IFERROR(INDEX(Munis!A:A,MATCH(E62,Munis!B:B,0)),"")</f>
        <v>322</v>
      </c>
      <c r="G62" s="47">
        <f>SUMIFS(Munis!F:F,Munis!A:A,F62)</f>
        <v>7262</v>
      </c>
      <c r="H62" s="12"/>
      <c r="I62" s="12">
        <f t="shared" si="1"/>
        <v>20000</v>
      </c>
      <c r="J62" s="12"/>
      <c r="K62" s="28"/>
      <c r="L62" s="28"/>
      <c r="M62" s="10"/>
      <c r="N62" s="14"/>
    </row>
    <row r="63" spans="1:19" ht="58.3" x14ac:dyDescent="0.4">
      <c r="A63" s="10" t="s">
        <v>1165</v>
      </c>
      <c r="B63" s="27" t="s">
        <v>1126</v>
      </c>
      <c r="C63" s="11">
        <v>45</v>
      </c>
      <c r="D63" s="11" t="s">
        <v>1163</v>
      </c>
      <c r="E63" s="11"/>
      <c r="F63" s="11" t="str">
        <f>IFERROR(INDEX(Munis!A:A,MATCH(E63,Munis!B:B,0)),"")</f>
        <v/>
      </c>
      <c r="G63" s="47">
        <f>SUMIFS(Munis!F:F,Munis!A:A,F63)</f>
        <v>0</v>
      </c>
      <c r="H63" s="12"/>
      <c r="I63" s="12">
        <f>250000*(8/10)</f>
        <v>200000</v>
      </c>
      <c r="J63" s="12"/>
      <c r="K63" s="28">
        <f>250000*(2/10)</f>
        <v>50000</v>
      </c>
      <c r="L63" s="28"/>
      <c r="M63" s="10" t="s">
        <v>1166</v>
      </c>
      <c r="N63" s="14"/>
    </row>
    <row r="64" spans="1:19" ht="174.9" x14ac:dyDescent="0.4">
      <c r="A64" s="10" t="s">
        <v>1167</v>
      </c>
      <c r="B64" s="27" t="s">
        <v>1126</v>
      </c>
      <c r="C64" s="11">
        <v>46</v>
      </c>
      <c r="D64" s="11">
        <v>1</v>
      </c>
      <c r="E64" s="11" t="s">
        <v>112</v>
      </c>
      <c r="F64" s="11" t="str">
        <f>IFERROR(INDEX(Munis!A:A,MATCH(E64,Munis!B:B,0)),"")</f>
        <v>011</v>
      </c>
      <c r="G64" s="47">
        <f>SUMIFS(Munis!F:F,Munis!A:A,F64)</f>
        <v>6346</v>
      </c>
      <c r="H64" s="12"/>
      <c r="I64" s="12"/>
      <c r="J64" s="12">
        <f t="shared" ref="J64:J91" si="2">250000/28</f>
        <v>8928.5714285714294</v>
      </c>
      <c r="K64" s="28"/>
      <c r="L64" s="28"/>
      <c r="M64" s="10"/>
      <c r="N64" s="14"/>
      <c r="O64" s="15"/>
      <c r="P64" s="15"/>
      <c r="Q64" s="15"/>
      <c r="R64" s="15"/>
      <c r="S64" s="15"/>
    </row>
    <row r="65" spans="1:19" ht="174.9" x14ac:dyDescent="0.4">
      <c r="A65" s="10" t="s">
        <v>1167</v>
      </c>
      <c r="B65" s="27" t="s">
        <v>1126</v>
      </c>
      <c r="C65" s="11">
        <v>46</v>
      </c>
      <c r="D65" s="11">
        <v>2</v>
      </c>
      <c r="E65" s="11" t="s">
        <v>634</v>
      </c>
      <c r="F65" s="11" t="str">
        <f>IFERROR(INDEX(Munis!A:A,MATCH(E65,Munis!B:B,0)),"")</f>
        <v>015</v>
      </c>
      <c r="G65" s="47">
        <f>SUMIFS(Munis!F:F,Munis!A:A,F65)</f>
        <v>11753</v>
      </c>
      <c r="H65" s="12"/>
      <c r="I65" s="12"/>
      <c r="J65" s="12">
        <f t="shared" si="2"/>
        <v>8928.5714285714294</v>
      </c>
      <c r="K65" s="28"/>
      <c r="L65" s="28"/>
      <c r="M65" s="10"/>
      <c r="N65" s="14"/>
      <c r="O65" s="15"/>
      <c r="P65" s="15"/>
      <c r="Q65" s="15"/>
      <c r="R65" s="15"/>
      <c r="S65" s="15"/>
    </row>
    <row r="66" spans="1:19" ht="174.9" x14ac:dyDescent="0.4">
      <c r="A66" s="10" t="s">
        <v>1167</v>
      </c>
      <c r="B66" s="27" t="s">
        <v>1126</v>
      </c>
      <c r="C66" s="11">
        <v>46</v>
      </c>
      <c r="D66" s="11">
        <v>3</v>
      </c>
      <c r="E66" s="11" t="s">
        <v>640</v>
      </c>
      <c r="F66" s="11" t="str">
        <f>IFERROR(INDEX(Munis!A:A,MATCH(E66,Munis!B:B,0)),"")</f>
        <v>021</v>
      </c>
      <c r="G66" s="47">
        <f>SUMIFS(Munis!F:F,Munis!A:A,F66)</f>
        <v>5592</v>
      </c>
      <c r="H66" s="12"/>
      <c r="I66" s="12"/>
      <c r="J66" s="12">
        <f t="shared" si="2"/>
        <v>8928.5714285714294</v>
      </c>
      <c r="K66" s="28"/>
      <c r="L66" s="28"/>
      <c r="M66" s="10"/>
      <c r="N66" s="14"/>
      <c r="O66" s="15"/>
      <c r="P66" s="15"/>
      <c r="Q66" s="15"/>
      <c r="R66" s="15"/>
      <c r="S66" s="15"/>
    </row>
    <row r="67" spans="1:19" ht="174.9" x14ac:dyDescent="0.4">
      <c r="A67" s="10" t="s">
        <v>1167</v>
      </c>
      <c r="B67" s="27" t="s">
        <v>1126</v>
      </c>
      <c r="C67" s="11">
        <v>46</v>
      </c>
      <c r="D67" s="11">
        <v>4</v>
      </c>
      <c r="E67" s="11" t="s">
        <v>668</v>
      </c>
      <c r="F67" s="11" t="str">
        <f>IFERROR(INDEX(Munis!A:A,MATCH(E67,Munis!B:B,0)),"")</f>
        <v>045</v>
      </c>
      <c r="G67" s="47">
        <f>SUMIFS(Munis!F:F,Munis!A:A,F67)</f>
        <v>3458</v>
      </c>
      <c r="H67" s="12"/>
      <c r="I67" s="12"/>
      <c r="J67" s="12">
        <f t="shared" si="2"/>
        <v>8928.5714285714294</v>
      </c>
      <c r="K67" s="28"/>
      <c r="L67" s="28"/>
      <c r="M67" s="10"/>
      <c r="N67" s="14"/>
    </row>
    <row r="68" spans="1:19" ht="174.9" x14ac:dyDescent="0.4">
      <c r="A68" s="10" t="s">
        <v>1167</v>
      </c>
      <c r="B68" s="27" t="s">
        <v>1126</v>
      </c>
      <c r="C68" s="11">
        <v>46</v>
      </c>
      <c r="D68" s="11">
        <v>5</v>
      </c>
      <c r="E68" s="11" t="s">
        <v>682</v>
      </c>
      <c r="F68" s="11" t="str">
        <f>IFERROR(INDEX(Munis!A:A,MATCH(E68,Munis!B:B,0)),"")</f>
        <v>054</v>
      </c>
      <c r="G68" s="47">
        <f>SUMIFS(Munis!F:F,Munis!A:A,F68)</f>
        <v>13697</v>
      </c>
      <c r="H68" s="12"/>
      <c r="I68" s="12"/>
      <c r="J68" s="12">
        <f t="shared" si="2"/>
        <v>8928.5714285714294</v>
      </c>
      <c r="K68" s="28"/>
      <c r="L68" s="28"/>
      <c r="M68" s="10"/>
      <c r="N68" s="14"/>
    </row>
    <row r="69" spans="1:19" ht="174.9" x14ac:dyDescent="0.4">
      <c r="A69" s="10" t="s">
        <v>1167</v>
      </c>
      <c r="B69" s="27" t="s">
        <v>1126</v>
      </c>
      <c r="C69" s="11">
        <v>46</v>
      </c>
      <c r="D69" s="11">
        <v>6</v>
      </c>
      <c r="E69" s="11" t="s">
        <v>200</v>
      </c>
      <c r="F69" s="11" t="str">
        <f>IFERROR(INDEX(Munis!A:A,MATCH(E69,Munis!B:B,0)),"")</f>
        <v>084</v>
      </c>
      <c r="G69" s="47">
        <f>SUMIFS(Munis!F:F,Munis!A:A,F69)</f>
        <v>2215</v>
      </c>
      <c r="H69" s="12"/>
      <c r="I69" s="12"/>
      <c r="J69" s="12">
        <f t="shared" si="2"/>
        <v>8928.5714285714294</v>
      </c>
      <c r="K69" s="28"/>
      <c r="L69" s="28"/>
      <c r="M69" s="10"/>
      <c r="N69" s="14"/>
    </row>
    <row r="70" spans="1:19" ht="174.9" x14ac:dyDescent="0.4">
      <c r="A70" s="10" t="s">
        <v>1167</v>
      </c>
      <c r="B70" s="27" t="s">
        <v>1126</v>
      </c>
      <c r="C70" s="11">
        <v>46</v>
      </c>
      <c r="D70" s="11">
        <v>7</v>
      </c>
      <c r="E70" s="11" t="s">
        <v>279</v>
      </c>
      <c r="F70" s="11" t="str">
        <f>IFERROR(INDEX(Munis!A:A,MATCH(E70,Munis!B:B,0)),"")</f>
        <v>124</v>
      </c>
      <c r="G70" s="47">
        <f>SUMIFS(Munis!F:F,Munis!A:A,F70)</f>
        <v>3056</v>
      </c>
      <c r="H70" s="12"/>
      <c r="I70" s="12"/>
      <c r="J70" s="12">
        <f t="shared" si="2"/>
        <v>8928.5714285714294</v>
      </c>
      <c r="K70" s="28"/>
      <c r="L70" s="28"/>
      <c r="M70" s="10"/>
      <c r="N70" s="14"/>
    </row>
    <row r="71" spans="1:19" ht="174.9" x14ac:dyDescent="0.4">
      <c r="A71" s="10" t="s">
        <v>1167</v>
      </c>
      <c r="B71" s="27" t="s">
        <v>1126</v>
      </c>
      <c r="C71" s="11">
        <v>46</v>
      </c>
      <c r="D71" s="11">
        <v>8</v>
      </c>
      <c r="E71" s="11" t="s">
        <v>289</v>
      </c>
      <c r="F71" s="11" t="str">
        <f>IFERROR(INDEX(Munis!A:A,MATCH(E71,Munis!B:B,0)),"")</f>
        <v>140</v>
      </c>
      <c r="G71" s="47">
        <f>SUMIFS(Munis!F:F,Munis!A:A,F71)</f>
        <v>4787</v>
      </c>
      <c r="H71" s="12"/>
      <c r="I71" s="12"/>
      <c r="J71" s="12">
        <f t="shared" si="2"/>
        <v>8928.5714285714294</v>
      </c>
      <c r="K71" s="28"/>
      <c r="L71" s="28"/>
      <c r="M71" s="10"/>
      <c r="N71" s="14"/>
    </row>
    <row r="72" spans="1:19" ht="174.9" x14ac:dyDescent="0.4">
      <c r="A72" s="10" t="s">
        <v>1167</v>
      </c>
      <c r="B72" s="27" t="s">
        <v>1126</v>
      </c>
      <c r="C72" s="11">
        <v>46</v>
      </c>
      <c r="D72" s="11">
        <v>9</v>
      </c>
      <c r="E72" s="11" t="s">
        <v>349</v>
      </c>
      <c r="F72" s="11" t="str">
        <f>IFERROR(INDEX(Munis!A:A,MATCH(E72,Munis!B:B,0)),"")</f>
        <v>202</v>
      </c>
      <c r="G72" s="47">
        <f>SUMIFS(Munis!F:F,Munis!A:A,F72)</f>
        <v>1029</v>
      </c>
      <c r="H72" s="12"/>
      <c r="I72" s="12"/>
      <c r="J72" s="12">
        <f t="shared" si="2"/>
        <v>8928.5714285714294</v>
      </c>
      <c r="K72" s="28"/>
      <c r="L72" s="28"/>
      <c r="M72" s="10"/>
      <c r="N72" s="14"/>
    </row>
    <row r="73" spans="1:19" ht="174.9" x14ac:dyDescent="0.4">
      <c r="A73" s="10" t="s">
        <v>1167</v>
      </c>
      <c r="B73" s="27" t="s">
        <v>1126</v>
      </c>
      <c r="C73" s="11">
        <v>46</v>
      </c>
      <c r="D73" s="11">
        <v>10</v>
      </c>
      <c r="E73" s="11" t="s">
        <v>882</v>
      </c>
      <c r="F73" s="11" t="str">
        <f>IFERROR(INDEX(Munis!A:A,MATCH(E73,Munis!B:B,0)),"")</f>
        <v>212</v>
      </c>
      <c r="G73" s="47">
        <f>SUMIFS(Munis!F:F,Munis!A:A,F73)</f>
        <v>4808</v>
      </c>
      <c r="H73" s="12"/>
      <c r="I73" s="12"/>
      <c r="J73" s="12">
        <f t="shared" si="2"/>
        <v>8928.5714285714294</v>
      </c>
      <c r="K73" s="28"/>
      <c r="L73" s="28"/>
      <c r="M73" s="10"/>
      <c r="N73" s="14"/>
    </row>
    <row r="74" spans="1:19" ht="174.9" x14ac:dyDescent="0.4">
      <c r="A74" s="10" t="s">
        <v>1167</v>
      </c>
      <c r="B74" s="27" t="s">
        <v>1126</v>
      </c>
      <c r="C74" s="11">
        <v>46</v>
      </c>
      <c r="D74" s="11">
        <v>11</v>
      </c>
      <c r="E74" s="11" t="s">
        <v>388</v>
      </c>
      <c r="F74" s="11" t="str">
        <f>IFERROR(INDEX(Munis!A:A,MATCH(E74,Munis!B:B,0)),"")</f>
        <v>222</v>
      </c>
      <c r="G74" s="47">
        <f>SUMIFS(Munis!F:F,Munis!A:A,F74)</f>
        <v>1963</v>
      </c>
      <c r="H74" s="12"/>
      <c r="I74" s="12"/>
      <c r="J74" s="12">
        <f t="shared" si="2"/>
        <v>8928.5714285714294</v>
      </c>
      <c r="K74" s="28"/>
      <c r="L74" s="28"/>
      <c r="M74" s="10"/>
      <c r="N74" s="14"/>
      <c r="O74" s="50">
        <f>G74</f>
        <v>1963</v>
      </c>
      <c r="P74" s="50">
        <f>SUM($G$98:$G$103)</f>
        <v>63665</v>
      </c>
      <c r="Q74" s="51">
        <f>O74/P74</f>
        <v>3.083326788659389E-2</v>
      </c>
      <c r="R74" s="50">
        <f>150000*Q74</f>
        <v>4624.9901829890832</v>
      </c>
      <c r="S74" s="9">
        <v>15000</v>
      </c>
    </row>
    <row r="75" spans="1:19" ht="174.9" x14ac:dyDescent="0.4">
      <c r="A75" s="10" t="s">
        <v>1167</v>
      </c>
      <c r="B75" s="27" t="s">
        <v>1126</v>
      </c>
      <c r="C75" s="11">
        <v>46</v>
      </c>
      <c r="D75" s="11">
        <v>12</v>
      </c>
      <c r="E75" s="11" t="s">
        <v>392</v>
      </c>
      <c r="F75" s="11" t="str">
        <f>IFERROR(INDEX(Munis!A:A,MATCH(E75,Munis!B:B,0)),"")</f>
        <v>228</v>
      </c>
      <c r="G75" s="47">
        <f>SUMIFS(Munis!F:F,Munis!A:A,F75)</f>
        <v>4963</v>
      </c>
      <c r="H75" s="12"/>
      <c r="I75" s="12"/>
      <c r="J75" s="12">
        <f t="shared" si="2"/>
        <v>8928.5714285714294</v>
      </c>
      <c r="K75" s="28"/>
      <c r="L75" s="28"/>
      <c r="M75" s="10"/>
      <c r="N75" s="14"/>
      <c r="O75" s="50">
        <f>G75</f>
        <v>4963</v>
      </c>
      <c r="P75" s="50">
        <f>SUM($G$98:$G$103)</f>
        <v>63665</v>
      </c>
      <c r="Q75" s="51">
        <f>O75/P75</f>
        <v>7.7954920285871351E-2</v>
      </c>
      <c r="R75" s="50">
        <f>150000*Q75</f>
        <v>11693.238042880703</v>
      </c>
      <c r="S75" s="9">
        <v>15000</v>
      </c>
    </row>
    <row r="76" spans="1:19" ht="174.9" x14ac:dyDescent="0.4">
      <c r="A76" s="10" t="s">
        <v>1167</v>
      </c>
      <c r="B76" s="27" t="s">
        <v>1126</v>
      </c>
      <c r="C76" s="11">
        <v>46</v>
      </c>
      <c r="D76" s="11">
        <v>13</v>
      </c>
      <c r="E76" s="11" t="s">
        <v>906</v>
      </c>
      <c r="F76" s="11" t="str">
        <f>IFERROR(INDEX(Munis!A:A,MATCH(E76,Munis!B:B,0)),"")</f>
        <v>234</v>
      </c>
      <c r="G76" s="47">
        <f>SUMIFS(Munis!F:F,Munis!A:A,F76)</f>
        <v>1253</v>
      </c>
      <c r="H76" s="12"/>
      <c r="I76" s="12"/>
      <c r="J76" s="12">
        <f t="shared" si="2"/>
        <v>8928.5714285714294</v>
      </c>
      <c r="K76" s="28"/>
      <c r="L76" s="28"/>
      <c r="M76" s="10"/>
      <c r="N76" s="14"/>
    </row>
    <row r="77" spans="1:19" ht="174.9" x14ac:dyDescent="0.4">
      <c r="A77" s="10" t="s">
        <v>1167</v>
      </c>
      <c r="B77" s="27" t="s">
        <v>1126</v>
      </c>
      <c r="C77" s="11">
        <v>46</v>
      </c>
      <c r="D77" s="11">
        <v>14</v>
      </c>
      <c r="E77" s="11" t="s">
        <v>908</v>
      </c>
      <c r="F77" s="11" t="str">
        <f>IFERROR(INDEX(Munis!A:A,MATCH(E77,Munis!B:B,0)),"")</f>
        <v>235</v>
      </c>
      <c r="G77" s="47">
        <f>SUMIFS(Munis!F:F,Munis!A:A,F77)</f>
        <v>1751</v>
      </c>
      <c r="H77" s="12"/>
      <c r="I77" s="12"/>
      <c r="J77" s="12">
        <f t="shared" si="2"/>
        <v>8928.5714285714294</v>
      </c>
      <c r="K77" s="28"/>
      <c r="L77" s="28"/>
      <c r="M77" s="10"/>
      <c r="N77" s="14"/>
    </row>
    <row r="78" spans="1:19" ht="174.9" x14ac:dyDescent="0.4">
      <c r="A78" s="10" t="s">
        <v>1167</v>
      </c>
      <c r="B78" s="27" t="s">
        <v>1126</v>
      </c>
      <c r="C78" s="11">
        <v>46</v>
      </c>
      <c r="D78" s="11">
        <v>15</v>
      </c>
      <c r="E78" s="11" t="s">
        <v>423</v>
      </c>
      <c r="F78" s="11" t="str">
        <f>IFERROR(INDEX(Munis!A:A,MATCH(E78,Munis!B:B,0)),"")</f>
        <v>257</v>
      </c>
      <c r="G78" s="47">
        <f>SUMIFS(Munis!F:F,Munis!A:A,F78)</f>
        <v>8846</v>
      </c>
      <c r="H78" s="12"/>
      <c r="I78" s="12"/>
      <c r="J78" s="12">
        <f t="shared" si="2"/>
        <v>8928.5714285714294</v>
      </c>
      <c r="K78" s="28"/>
      <c r="L78" s="28"/>
      <c r="M78" s="10"/>
      <c r="N78" s="14"/>
    </row>
    <row r="79" spans="1:19" ht="174.9" x14ac:dyDescent="0.4">
      <c r="A79" s="10" t="s">
        <v>1167</v>
      </c>
      <c r="B79" s="27" t="s">
        <v>1126</v>
      </c>
      <c r="C79" s="11">
        <v>46</v>
      </c>
      <c r="D79" s="11">
        <v>16</v>
      </c>
      <c r="E79" s="11" t="s">
        <v>960</v>
      </c>
      <c r="F79" s="11" t="str">
        <f>IFERROR(INDEX(Munis!A:A,MATCH(E79,Munis!B:B,0)),"")</f>
        <v>280</v>
      </c>
      <c r="G79" s="47">
        <f>SUMIFS(Munis!F:F,Munis!A:A,F79)</f>
        <v>11971</v>
      </c>
      <c r="H79" s="12"/>
      <c r="I79" s="12"/>
      <c r="J79" s="12">
        <f t="shared" si="2"/>
        <v>8928.5714285714294</v>
      </c>
      <c r="K79" s="28"/>
      <c r="L79" s="28"/>
      <c r="M79" s="10"/>
      <c r="N79" s="14"/>
    </row>
    <row r="80" spans="1:19" ht="174.9" x14ac:dyDescent="0.4">
      <c r="A80" s="10" t="s">
        <v>1167</v>
      </c>
      <c r="B80" s="27" t="s">
        <v>1126</v>
      </c>
      <c r="C80" s="11">
        <v>46</v>
      </c>
      <c r="D80" s="11">
        <v>17</v>
      </c>
      <c r="E80" s="11" t="s">
        <v>972</v>
      </c>
      <c r="F80" s="11" t="str">
        <f>IFERROR(INDEX(Munis!A:A,MATCH(E80,Munis!B:B,0)),"")</f>
        <v>287</v>
      </c>
      <c r="G80" s="47">
        <f>SUMIFS(Munis!F:F,Munis!A:A,F80)</f>
        <v>9640</v>
      </c>
      <c r="H80" s="12"/>
      <c r="I80" s="12"/>
      <c r="J80" s="12">
        <f t="shared" si="2"/>
        <v>8928.5714285714294</v>
      </c>
      <c r="K80" s="28"/>
      <c r="L80" s="28"/>
      <c r="M80" s="10"/>
      <c r="N80" s="14"/>
    </row>
    <row r="81" spans="1:19" ht="174.9" x14ac:dyDescent="0.4">
      <c r="A81" s="10" t="s">
        <v>1167</v>
      </c>
      <c r="B81" s="27" t="s">
        <v>1126</v>
      </c>
      <c r="C81" s="11">
        <v>46</v>
      </c>
      <c r="D81" s="11">
        <v>18</v>
      </c>
      <c r="E81" s="11" t="s">
        <v>984</v>
      </c>
      <c r="F81" s="11" t="str">
        <f>IFERROR(INDEX(Munis!A:A,MATCH(E81,Munis!B:B,0)),"")</f>
        <v>294</v>
      </c>
      <c r="G81" s="47">
        <f>SUMIFS(Munis!F:F,Munis!A:A,F81)</f>
        <v>8153</v>
      </c>
      <c r="H81" s="12"/>
      <c r="I81" s="12"/>
      <c r="J81" s="12">
        <f t="shared" si="2"/>
        <v>8928.5714285714294</v>
      </c>
      <c r="K81" s="28"/>
      <c r="L81" s="28"/>
      <c r="M81" s="10"/>
      <c r="N81" s="14"/>
    </row>
    <row r="82" spans="1:19" ht="174.9" x14ac:dyDescent="0.4">
      <c r="A82" s="10" t="s">
        <v>1167</v>
      </c>
      <c r="B82" s="27" t="s">
        <v>1126</v>
      </c>
      <c r="C82" s="11">
        <v>46</v>
      </c>
      <c r="D82" s="11">
        <v>19</v>
      </c>
      <c r="E82" s="11" t="s">
        <v>1004</v>
      </c>
      <c r="F82" s="11" t="str">
        <f>IFERROR(INDEX(Munis!A:A,MATCH(E82,Munis!B:B,0)),"")</f>
        <v>311</v>
      </c>
      <c r="G82" s="47">
        <f>SUMIFS(Munis!F:F,Munis!A:A,F82)</f>
        <v>5248</v>
      </c>
      <c r="H82" s="12"/>
      <c r="I82" s="12"/>
      <c r="J82" s="12">
        <f t="shared" si="2"/>
        <v>8928.5714285714294</v>
      </c>
      <c r="K82" s="28"/>
      <c r="L82" s="28"/>
      <c r="M82" s="10"/>
      <c r="N82" s="14"/>
    </row>
    <row r="83" spans="1:19" ht="174.9" x14ac:dyDescent="0.4">
      <c r="A83" s="10" t="s">
        <v>1167</v>
      </c>
      <c r="B83" s="27" t="s">
        <v>1126</v>
      </c>
      <c r="C83" s="11">
        <v>46</v>
      </c>
      <c r="D83" s="11">
        <v>20</v>
      </c>
      <c r="E83" s="11" t="s">
        <v>1020</v>
      </c>
      <c r="F83" s="11" t="str">
        <f>IFERROR(INDEX(Munis!A:A,MATCH(E83,Munis!B:B,0)),"")</f>
        <v>323</v>
      </c>
      <c r="G83" s="47">
        <f>SUMIFS(Munis!F:F,Munis!A:A,F83)</f>
        <v>3785</v>
      </c>
      <c r="H83" s="12"/>
      <c r="I83" s="12"/>
      <c r="J83" s="12">
        <f t="shared" si="2"/>
        <v>8928.5714285714294</v>
      </c>
      <c r="K83" s="28"/>
      <c r="L83" s="28"/>
      <c r="M83" s="10"/>
      <c r="N83" s="14"/>
    </row>
    <row r="84" spans="1:19" ht="174.9" x14ac:dyDescent="0.4">
      <c r="A84" s="10" t="s">
        <v>1167</v>
      </c>
      <c r="B84" s="27" t="s">
        <v>1126</v>
      </c>
      <c r="C84" s="11">
        <v>46</v>
      </c>
      <c r="D84" s="11">
        <v>21</v>
      </c>
      <c r="E84" s="11" t="s">
        <v>1052</v>
      </c>
      <c r="F84" s="11" t="str">
        <f>IFERROR(INDEX(Munis!A:A,MATCH(E84,Munis!B:B,0)),"")</f>
        <v>343</v>
      </c>
      <c r="G84" s="47">
        <f>SUMIFS(Munis!F:F,Munis!A:A,F84)</f>
        <v>10911</v>
      </c>
      <c r="H84" s="12"/>
      <c r="I84" s="12"/>
      <c r="J84" s="12">
        <f t="shared" si="2"/>
        <v>8928.5714285714294</v>
      </c>
      <c r="K84" s="28"/>
      <c r="L84" s="28"/>
      <c r="M84" s="10"/>
      <c r="N84" s="14"/>
    </row>
    <row r="85" spans="1:19" ht="174.9" x14ac:dyDescent="0.4">
      <c r="A85" s="10" t="s">
        <v>1167</v>
      </c>
      <c r="B85" s="27" t="s">
        <v>1126</v>
      </c>
      <c r="C85" s="11">
        <v>46</v>
      </c>
      <c r="D85" s="11">
        <v>22</v>
      </c>
      <c r="E85" s="11" t="s">
        <v>664</v>
      </c>
      <c r="F85" s="11" t="str">
        <f>IFERROR(INDEX(Munis!A:A,MATCH(E85,Munis!B:B,0)),"")</f>
        <v>043</v>
      </c>
      <c r="G85" s="47">
        <f>SUMIFS(Munis!F:F,Munis!A:A,F85)</f>
        <v>3772</v>
      </c>
      <c r="H85" s="12"/>
      <c r="I85" s="12"/>
      <c r="J85" s="12">
        <f t="shared" si="2"/>
        <v>8928.5714285714294</v>
      </c>
      <c r="K85" s="28"/>
      <c r="L85" s="28"/>
      <c r="M85" s="10"/>
      <c r="N85" s="14"/>
    </row>
    <row r="86" spans="1:19" ht="174.9" x14ac:dyDescent="0.4">
      <c r="A86" s="10" t="s">
        <v>1167</v>
      </c>
      <c r="B86" s="27" t="s">
        <v>1126</v>
      </c>
      <c r="C86" s="11">
        <v>46</v>
      </c>
      <c r="D86" s="11">
        <v>23</v>
      </c>
      <c r="E86" s="11" t="s">
        <v>778</v>
      </c>
      <c r="F86" s="11" t="str">
        <f>IFERROR(INDEX(Munis!A:A,MATCH(E86,Munis!B:B,0)),"")</f>
        <v>135</v>
      </c>
      <c r="G86" s="47">
        <f>SUMIFS(Munis!F:F,Munis!A:A,F86)</f>
        <v>2497</v>
      </c>
      <c r="H86" s="12"/>
      <c r="I86" s="12"/>
      <c r="J86" s="12">
        <f t="shared" si="2"/>
        <v>8928.5714285714294</v>
      </c>
      <c r="K86" s="28"/>
      <c r="L86" s="28"/>
      <c r="M86" s="10"/>
      <c r="N86" s="14"/>
    </row>
    <row r="87" spans="1:19" ht="174.9" x14ac:dyDescent="0.4">
      <c r="A87" s="10" t="s">
        <v>1167</v>
      </c>
      <c r="B87" s="27" t="s">
        <v>1126</v>
      </c>
      <c r="C87" s="11">
        <v>46</v>
      </c>
      <c r="D87" s="11">
        <v>24</v>
      </c>
      <c r="E87" s="11" t="s">
        <v>854</v>
      </c>
      <c r="F87" s="11" t="str">
        <f>IFERROR(INDEX(Munis!A:A,MATCH(E87,Munis!B:B,0)),"")</f>
        <v>191</v>
      </c>
      <c r="G87" s="47">
        <f>SUMIFS(Munis!F:F,Munis!A:A,F87)</f>
        <v>8865</v>
      </c>
      <c r="H87" s="12"/>
      <c r="I87" s="12"/>
      <c r="J87" s="12">
        <f t="shared" si="2"/>
        <v>8928.5714285714294</v>
      </c>
      <c r="K87" s="28"/>
      <c r="L87" s="28"/>
      <c r="M87" s="10"/>
      <c r="N87" s="14"/>
    </row>
    <row r="88" spans="1:19" ht="174.9" x14ac:dyDescent="0.4">
      <c r="A88" s="10" t="s">
        <v>1167</v>
      </c>
      <c r="B88" s="27" t="s">
        <v>1126</v>
      </c>
      <c r="C88" s="11">
        <v>46</v>
      </c>
      <c r="D88" s="11">
        <v>25</v>
      </c>
      <c r="E88" s="11" t="s">
        <v>898</v>
      </c>
      <c r="F88" s="11" t="str">
        <f>IFERROR(INDEX(Munis!A:A,MATCH(E88,Munis!B:B,0)),"")</f>
        <v>227</v>
      </c>
      <c r="G88" s="47">
        <f>SUMIFS(Munis!F:F,Munis!A:A,F88)</f>
        <v>12309</v>
      </c>
      <c r="H88" s="12"/>
      <c r="I88" s="12"/>
      <c r="J88" s="12">
        <f t="shared" si="2"/>
        <v>8928.5714285714294</v>
      </c>
      <c r="K88" s="28"/>
      <c r="L88" s="28"/>
      <c r="M88" s="10"/>
      <c r="N88" s="14"/>
      <c r="O88" s="50">
        <f>G88</f>
        <v>12309</v>
      </c>
      <c r="P88" s="50">
        <f>SUM($G$98:$G$103)</f>
        <v>63665</v>
      </c>
      <c r="Q88" s="51">
        <f>O88/P88</f>
        <v>0.19334013979423545</v>
      </c>
      <c r="R88" s="50">
        <f>150000*Q88</f>
        <v>29001.020969135316</v>
      </c>
      <c r="S88" s="9">
        <v>15000</v>
      </c>
    </row>
    <row r="89" spans="1:19" ht="174.9" x14ac:dyDescent="0.4">
      <c r="A89" s="10" t="s">
        <v>1167</v>
      </c>
      <c r="B89" s="27" t="s">
        <v>1126</v>
      </c>
      <c r="C89" s="11">
        <v>46</v>
      </c>
      <c r="D89" s="11">
        <v>26</v>
      </c>
      <c r="E89" s="11" t="s">
        <v>998</v>
      </c>
      <c r="F89" s="11" t="str">
        <f>IFERROR(INDEX(Munis!A:A,MATCH(E89,Munis!B:B,0)),"")</f>
        <v>306</v>
      </c>
      <c r="G89" s="47">
        <f>SUMIFS(Munis!F:F,Munis!A:A,F89)</f>
        <v>1898</v>
      </c>
      <c r="H89" s="12"/>
      <c r="I89" s="12"/>
      <c r="J89" s="12">
        <f t="shared" si="2"/>
        <v>8928.5714285714294</v>
      </c>
      <c r="K89" s="28"/>
      <c r="L89" s="28"/>
      <c r="M89" s="10"/>
      <c r="N89" s="14"/>
    </row>
    <row r="90" spans="1:19" ht="174.9" x14ac:dyDescent="0.4">
      <c r="A90" s="10" t="s">
        <v>1167</v>
      </c>
      <c r="B90" s="27" t="s">
        <v>1126</v>
      </c>
      <c r="C90" s="11">
        <v>46</v>
      </c>
      <c r="D90" s="11">
        <v>27</v>
      </c>
      <c r="E90" s="11" t="s">
        <v>525</v>
      </c>
      <c r="F90" s="11" t="str">
        <f>IFERROR(INDEX(Munis!A:A,MATCH(E90,Munis!B:B,0)),"")</f>
        <v>309</v>
      </c>
      <c r="G90" s="47">
        <f>SUMIFS(Munis!F:F,Munis!A:A,F90)</f>
        <v>9811</v>
      </c>
      <c r="H90" s="12"/>
      <c r="I90" s="12"/>
      <c r="J90" s="12">
        <f t="shared" si="2"/>
        <v>8928.5714285714294</v>
      </c>
      <c r="K90" s="28"/>
      <c r="L90" s="28"/>
      <c r="M90" s="10"/>
      <c r="N90" s="14"/>
    </row>
    <row r="91" spans="1:19" ht="174.9" x14ac:dyDescent="0.4">
      <c r="A91" s="10" t="s">
        <v>1167</v>
      </c>
      <c r="B91" s="27" t="s">
        <v>1126</v>
      </c>
      <c r="C91" s="11">
        <v>46</v>
      </c>
      <c r="D91" s="11">
        <v>28</v>
      </c>
      <c r="E91" s="11" t="s">
        <v>630</v>
      </c>
      <c r="F91" s="11" t="str">
        <f>IFERROR(INDEX(Munis!A:A,MATCH(E91,Munis!B:B,0)),"")</f>
        <v>012</v>
      </c>
      <c r="G91" s="47">
        <f>SUMIFS(Munis!F:F,Munis!A:A,F91)</f>
        <v>3234</v>
      </c>
      <c r="H91" s="12"/>
      <c r="I91" s="12"/>
      <c r="J91" s="12">
        <f t="shared" si="2"/>
        <v>8928.5714285714294</v>
      </c>
      <c r="K91" s="28"/>
      <c r="L91" s="28"/>
      <c r="M91" s="10"/>
      <c r="N91" s="14"/>
      <c r="O91" s="15"/>
      <c r="P91" s="15"/>
      <c r="Q91" s="15"/>
      <c r="R91" s="15"/>
      <c r="S91" s="15"/>
    </row>
    <row r="92" spans="1:19" ht="174.9" x14ac:dyDescent="0.4">
      <c r="A92" s="10" t="s">
        <v>1167</v>
      </c>
      <c r="B92" s="27" t="s">
        <v>1126</v>
      </c>
      <c r="C92" s="11">
        <v>46</v>
      </c>
      <c r="D92" s="11" t="s">
        <v>1163</v>
      </c>
      <c r="E92" s="11"/>
      <c r="F92" s="11" t="str">
        <f>IFERROR(INDEX(Munis!A:A,MATCH(E92,Munis!B:B,0)),"")</f>
        <v/>
      </c>
      <c r="G92" s="47">
        <f>SUMIFS(Munis!F:F,Munis!A:A,F92)</f>
        <v>0</v>
      </c>
      <c r="H92" s="12"/>
      <c r="I92" s="12"/>
      <c r="J92" s="12">
        <v>250000</v>
      </c>
      <c r="K92" s="28"/>
      <c r="L92" s="28"/>
      <c r="M92" s="10"/>
      <c r="N92" s="14"/>
    </row>
    <row r="93" spans="1:19" ht="43.75" x14ac:dyDescent="0.4">
      <c r="A93" s="10" t="s">
        <v>1168</v>
      </c>
      <c r="B93" s="27" t="s">
        <v>1126</v>
      </c>
      <c r="C93" s="11">
        <v>47</v>
      </c>
      <c r="D93" s="11"/>
      <c r="E93" s="11"/>
      <c r="F93" s="11" t="str">
        <f>IFERROR(INDEX(Munis!A:A,MATCH(E93,Munis!B:B,0)),"")</f>
        <v/>
      </c>
      <c r="G93" s="47">
        <f>SUMIFS(Munis!F:F,Munis!A:A,F93)</f>
        <v>0</v>
      </c>
      <c r="H93" s="12"/>
      <c r="I93" s="12"/>
      <c r="J93" s="12"/>
      <c r="K93" s="28">
        <v>100000</v>
      </c>
      <c r="L93" s="28"/>
      <c r="M93" s="10"/>
      <c r="N93" s="14"/>
    </row>
    <row r="94" spans="1:19" ht="72.900000000000006" x14ac:dyDescent="0.4">
      <c r="A94" s="10" t="s">
        <v>1169</v>
      </c>
      <c r="B94" s="27" t="s">
        <v>1126</v>
      </c>
      <c r="C94" s="11">
        <v>48</v>
      </c>
      <c r="D94" s="11"/>
      <c r="E94" s="11"/>
      <c r="F94" s="11" t="str">
        <f>IFERROR(INDEX(Munis!A:A,MATCH(E94,Munis!B:B,0)),"")</f>
        <v/>
      </c>
      <c r="G94" s="47">
        <f>SUMIFS(Munis!F:F,Munis!A:A,F94)</f>
        <v>0</v>
      </c>
      <c r="H94" s="12"/>
      <c r="I94" s="12"/>
      <c r="J94" s="12"/>
      <c r="K94" s="28">
        <v>20000</v>
      </c>
      <c r="L94" s="28"/>
      <c r="M94" s="10"/>
      <c r="N94" s="14"/>
    </row>
    <row r="95" spans="1:19" ht="72.900000000000006" x14ac:dyDescent="0.4">
      <c r="A95" s="10" t="s">
        <v>1170</v>
      </c>
      <c r="B95" s="27" t="s">
        <v>1126</v>
      </c>
      <c r="C95" s="11">
        <v>49</v>
      </c>
      <c r="D95" s="11"/>
      <c r="E95" s="11"/>
      <c r="F95" s="11" t="str">
        <f>IFERROR(INDEX(Munis!A:A,MATCH(E95,Munis!B:B,0)),"")</f>
        <v/>
      </c>
      <c r="G95" s="47">
        <f>SUMIFS(Munis!F:F,Munis!A:A,F95)</f>
        <v>0</v>
      </c>
      <c r="H95" s="12"/>
      <c r="I95" s="12"/>
      <c r="J95" s="12"/>
      <c r="K95" s="28">
        <v>40000</v>
      </c>
      <c r="L95" s="28"/>
      <c r="M95" s="10"/>
      <c r="N95" s="14"/>
    </row>
    <row r="96" spans="1:19" ht="102" x14ac:dyDescent="0.4">
      <c r="A96" s="10" t="s">
        <v>1171</v>
      </c>
      <c r="B96" s="27" t="s">
        <v>1126</v>
      </c>
      <c r="C96" s="11">
        <v>50</v>
      </c>
      <c r="D96" s="11"/>
      <c r="E96" s="11"/>
      <c r="F96" s="11" t="str">
        <f>IFERROR(INDEX(Munis!A:A,MATCH(E96,Munis!B:B,0)),"")</f>
        <v/>
      </c>
      <c r="G96" s="47">
        <f>SUMIFS(Munis!F:F,Munis!A:A,F96)</f>
        <v>0</v>
      </c>
      <c r="H96" s="12"/>
      <c r="I96" s="12"/>
      <c r="J96" s="12"/>
      <c r="K96" s="28">
        <v>190000</v>
      </c>
      <c r="L96" s="28"/>
      <c r="M96" s="10"/>
      <c r="N96" s="14"/>
    </row>
    <row r="97" spans="1:14" ht="116.6" x14ac:dyDescent="0.4">
      <c r="A97" s="10" t="s">
        <v>1172</v>
      </c>
      <c r="B97" s="27" t="s">
        <v>1126</v>
      </c>
      <c r="C97" s="11">
        <v>51</v>
      </c>
      <c r="D97" s="11">
        <v>1</v>
      </c>
      <c r="E97" s="11" t="s">
        <v>812</v>
      </c>
      <c r="F97" s="11" t="str">
        <f>IFERROR(INDEX(Munis!A:A,MATCH(E97,Munis!B:B,0)),"")</f>
        <v>160</v>
      </c>
      <c r="G97" s="47">
        <f>SUMIFS(Munis!F:F,Munis!A:A,F97)</f>
        <v>111670</v>
      </c>
      <c r="H97" s="12"/>
      <c r="I97" s="12">
        <v>73917.744141917821</v>
      </c>
      <c r="J97" s="12"/>
      <c r="K97" s="28"/>
      <c r="L97" s="28"/>
      <c r="M97" s="10"/>
      <c r="N97" s="14"/>
    </row>
    <row r="98" spans="1:14" ht="116.6" x14ac:dyDescent="0.4">
      <c r="A98" s="10" t="s">
        <v>1172</v>
      </c>
      <c r="B98" s="27" t="s">
        <v>1126</v>
      </c>
      <c r="C98" s="11">
        <v>51</v>
      </c>
      <c r="D98" s="11">
        <v>2</v>
      </c>
      <c r="E98" s="11" t="s">
        <v>1030</v>
      </c>
      <c r="F98" s="11" t="str">
        <f>IFERROR(INDEX(Munis!A:A,MATCH(E98,Munis!B:B,0)),"")</f>
        <v>330</v>
      </c>
      <c r="G98" s="47">
        <f>SUMIFS(Munis!F:F,Munis!A:A,F98)</f>
        <v>24296</v>
      </c>
      <c r="H98" s="12"/>
      <c r="I98" s="12">
        <v>16082.255858082166</v>
      </c>
      <c r="J98" s="12"/>
      <c r="K98" s="28"/>
      <c r="L98" s="28"/>
      <c r="M98" s="10"/>
      <c r="N98" s="14"/>
    </row>
    <row r="99" spans="1:14" ht="116.6" x14ac:dyDescent="0.4">
      <c r="A99" s="10" t="s">
        <v>1172</v>
      </c>
      <c r="B99" s="27" t="s">
        <v>1126</v>
      </c>
      <c r="C99" s="11">
        <v>51</v>
      </c>
      <c r="D99" s="11">
        <v>3</v>
      </c>
      <c r="E99" s="11" t="s">
        <v>992</v>
      </c>
      <c r="F99" s="11" t="str">
        <f>IFERROR(INDEX(Munis!A:A,MATCH(E99,Munis!B:B,0)),"")</f>
        <v>301</v>
      </c>
      <c r="G99" s="47">
        <f>SUMIFS(Munis!F:F,Munis!A:A,F99)</f>
        <v>12418</v>
      </c>
      <c r="H99" s="12"/>
      <c r="I99" s="12">
        <v>15000</v>
      </c>
      <c r="J99" s="12"/>
      <c r="K99" s="28"/>
      <c r="L99" s="28"/>
      <c r="M99" s="10"/>
      <c r="N99" s="14"/>
    </row>
    <row r="100" spans="1:14" ht="116.6" x14ac:dyDescent="0.4">
      <c r="A100" s="10" t="s">
        <v>1172</v>
      </c>
      <c r="B100" s="27" t="s">
        <v>1126</v>
      </c>
      <c r="C100" s="11">
        <v>51</v>
      </c>
      <c r="D100" s="11">
        <v>4</v>
      </c>
      <c r="E100" s="11" t="s">
        <v>240</v>
      </c>
      <c r="F100" s="11" t="str">
        <f>IFERROR(INDEX(Munis!A:A,MATCH(E100,Munis!B:B,0)),"")</f>
        <v>115</v>
      </c>
      <c r="G100" s="47">
        <f>SUMIFS(Munis!F:F,Munis!A:A,F100)</f>
        <v>11386</v>
      </c>
      <c r="H100" s="12"/>
      <c r="I100" s="12">
        <v>15000</v>
      </c>
      <c r="J100" s="12"/>
      <c r="K100" s="28"/>
      <c r="L100" s="28"/>
      <c r="M100" s="10"/>
      <c r="N100" s="14"/>
    </row>
    <row r="101" spans="1:14" ht="116.6" x14ac:dyDescent="0.4">
      <c r="A101" s="10" t="s">
        <v>1172</v>
      </c>
      <c r="B101" s="27" t="s">
        <v>1126</v>
      </c>
      <c r="C101" s="11">
        <v>51</v>
      </c>
      <c r="D101" s="11">
        <v>5</v>
      </c>
      <c r="E101" s="11" t="s">
        <v>904</v>
      </c>
      <c r="F101" s="11" t="str">
        <f>IFERROR(INDEX(Munis!A:A,MATCH(E101,Munis!B:B,0)),"")</f>
        <v>232</v>
      </c>
      <c r="G101" s="47">
        <f>SUMIFS(Munis!F:F,Munis!A:A,F101)</f>
        <v>12161</v>
      </c>
      <c r="H101" s="12"/>
      <c r="I101" s="12">
        <v>15000</v>
      </c>
      <c r="J101" s="12"/>
      <c r="K101" s="28"/>
      <c r="L101" s="28"/>
      <c r="M101" s="10"/>
      <c r="N101" s="14"/>
    </row>
    <row r="102" spans="1:14" ht="116.6" x14ac:dyDescent="0.4">
      <c r="A102" s="10" t="s">
        <v>1172</v>
      </c>
      <c r="B102" s="27" t="s">
        <v>1126</v>
      </c>
      <c r="C102" s="11">
        <v>51</v>
      </c>
      <c r="D102" s="11">
        <v>6</v>
      </c>
      <c r="E102" s="11" t="s">
        <v>712</v>
      </c>
      <c r="F102" s="11" t="str">
        <f>IFERROR(INDEX(Munis!A:A,MATCH(E102,Munis!B:B,0)),"")</f>
        <v>081</v>
      </c>
      <c r="G102" s="47">
        <f>SUMIFS(Munis!F:F,Munis!A:A,F102)</f>
        <v>3404</v>
      </c>
      <c r="H102" s="12"/>
      <c r="I102" s="12">
        <v>15000</v>
      </c>
      <c r="J102" s="12"/>
      <c r="K102" s="28"/>
      <c r="L102" s="28"/>
      <c r="M102" s="10"/>
      <c r="N102" s="14"/>
    </row>
    <row r="103" spans="1:14" ht="116.6" x14ac:dyDescent="0.4">
      <c r="A103" s="10" t="s">
        <v>1172</v>
      </c>
      <c r="B103" s="27" t="s">
        <v>1126</v>
      </c>
      <c r="C103" s="11">
        <v>51</v>
      </c>
      <c r="D103" s="11" t="s">
        <v>1163</v>
      </c>
      <c r="E103" s="11"/>
      <c r="F103" s="11" t="str">
        <f>IFERROR(INDEX(Munis!A:A,MATCH(E103,Munis!B:B,0)),"")</f>
        <v/>
      </c>
      <c r="G103" s="47">
        <f>SUMIFS(Munis!F:F,Munis!A:A,F103)</f>
        <v>0</v>
      </c>
      <c r="H103" s="12"/>
      <c r="I103" s="12">
        <v>150000</v>
      </c>
      <c r="J103" s="12"/>
      <c r="K103" s="28"/>
      <c r="L103" s="28"/>
      <c r="M103" s="10"/>
      <c r="N103" s="14"/>
    </row>
    <row r="104" spans="1:14" ht="58.3" x14ac:dyDescent="0.4">
      <c r="A104" s="10" t="s">
        <v>1173</v>
      </c>
      <c r="B104" s="27" t="s">
        <v>1126</v>
      </c>
      <c r="C104" s="11">
        <v>52</v>
      </c>
      <c r="D104" s="11"/>
      <c r="E104" s="11"/>
      <c r="F104" s="11" t="str">
        <f>IFERROR(INDEX(Munis!A:A,MATCH(E104,Munis!B:B,0)),"")</f>
        <v/>
      </c>
      <c r="G104" s="47">
        <f>SUMIFS(Munis!F:F,Munis!A:A,F104)</f>
        <v>0</v>
      </c>
      <c r="H104" s="12"/>
      <c r="I104" s="12"/>
      <c r="J104" s="12"/>
      <c r="K104" s="28">
        <v>100000</v>
      </c>
      <c r="L104" s="28"/>
      <c r="M104" s="10"/>
      <c r="N104" s="14"/>
    </row>
    <row r="105" spans="1:14" ht="58.3" x14ac:dyDescent="0.4">
      <c r="A105" s="10" t="s">
        <v>1174</v>
      </c>
      <c r="B105" s="27" t="s">
        <v>1126</v>
      </c>
      <c r="C105" s="11">
        <v>53</v>
      </c>
      <c r="D105" s="11"/>
      <c r="E105" s="11"/>
      <c r="F105" s="11" t="str">
        <f>IFERROR(INDEX(Munis!A:A,MATCH(E105,Munis!B:B,0)),"")</f>
        <v/>
      </c>
      <c r="G105" s="47">
        <f>SUMIFS(Munis!F:F,Munis!A:A,F105)</f>
        <v>0</v>
      </c>
      <c r="H105" s="12"/>
      <c r="I105" s="12"/>
      <c r="J105" s="12"/>
      <c r="K105" s="28">
        <v>125000</v>
      </c>
      <c r="L105" s="28"/>
      <c r="M105" s="10"/>
      <c r="N105" s="14"/>
    </row>
    <row r="106" spans="1:14" ht="58.3" x14ac:dyDescent="0.4">
      <c r="A106" s="10" t="s">
        <v>1175</v>
      </c>
      <c r="B106" s="27" t="s">
        <v>1126</v>
      </c>
      <c r="C106" s="11">
        <v>54</v>
      </c>
      <c r="D106" s="11"/>
      <c r="E106" s="11"/>
      <c r="F106" s="11" t="str">
        <f>IFERROR(INDEX(Munis!A:A,MATCH(E106,Munis!B:B,0)),"")</f>
        <v/>
      </c>
      <c r="G106" s="47">
        <f>SUMIFS(Munis!F:F,Munis!A:A,F106)</f>
        <v>0</v>
      </c>
      <c r="H106" s="12"/>
      <c r="I106" s="12"/>
      <c r="J106" s="12"/>
      <c r="K106" s="28">
        <v>250000</v>
      </c>
      <c r="L106" s="28"/>
      <c r="M106" s="10"/>
      <c r="N106" s="14"/>
    </row>
    <row r="107" spans="1:14" ht="58.3" x14ac:dyDescent="0.4">
      <c r="A107" s="10" t="s">
        <v>1176</v>
      </c>
      <c r="B107" s="27" t="s">
        <v>1126</v>
      </c>
      <c r="C107" s="11">
        <v>55</v>
      </c>
      <c r="D107" s="11"/>
      <c r="E107" s="11"/>
      <c r="F107" s="11" t="str">
        <f>IFERROR(INDEX(Munis!A:A,MATCH(E107,Munis!B:B,0)),"")</f>
        <v/>
      </c>
      <c r="G107" s="47">
        <f>SUMIFS(Munis!F:F,Munis!A:A,F107)</f>
        <v>0</v>
      </c>
      <c r="H107" s="12"/>
      <c r="I107" s="12"/>
      <c r="J107" s="12"/>
      <c r="K107" s="28">
        <v>125000</v>
      </c>
      <c r="L107" s="28"/>
      <c r="M107" s="10"/>
      <c r="N107" s="14"/>
    </row>
    <row r="108" spans="1:14" ht="116.6" x14ac:dyDescent="0.4">
      <c r="A108" s="10" t="s">
        <v>1177</v>
      </c>
      <c r="B108" s="27" t="s">
        <v>1126</v>
      </c>
      <c r="C108" s="11">
        <v>56</v>
      </c>
      <c r="D108" s="11" t="s">
        <v>1163</v>
      </c>
      <c r="E108" s="11"/>
      <c r="F108" s="11" t="str">
        <f>IFERROR(INDEX(Munis!A:A,MATCH(E108,Munis!B:B,0)),"")</f>
        <v/>
      </c>
      <c r="G108" s="47">
        <f>SUMIFS(Munis!F:F,Munis!A:A,F108)</f>
        <v>0</v>
      </c>
      <c r="H108" s="12"/>
      <c r="I108" s="12"/>
      <c r="J108" s="12">
        <v>250000</v>
      </c>
      <c r="K108" s="28"/>
      <c r="L108" s="28"/>
      <c r="M108" s="10"/>
      <c r="N108" s="14"/>
    </row>
    <row r="109" spans="1:14" ht="116.6" x14ac:dyDescent="0.4">
      <c r="A109" s="10" t="s">
        <v>1177</v>
      </c>
      <c r="B109" s="27" t="s">
        <v>1126</v>
      </c>
      <c r="C109" s="11">
        <v>56</v>
      </c>
      <c r="D109" s="11">
        <v>1</v>
      </c>
      <c r="E109" s="11" t="s">
        <v>730</v>
      </c>
      <c r="F109" s="11" t="str">
        <f>IFERROR(INDEX(Munis!A:A,MATCH(E109,Munis!B:B,0)),"")</f>
        <v>097</v>
      </c>
      <c r="G109" s="47">
        <f>SUMIFS(Munis!F:F,Munis!A:A,F109)</f>
        <v>40882</v>
      </c>
      <c r="H109" s="12"/>
      <c r="I109" s="12"/>
      <c r="J109" s="12"/>
      <c r="K109" s="28"/>
      <c r="L109" s="28"/>
      <c r="M109" s="10"/>
      <c r="N109" s="14"/>
    </row>
    <row r="110" spans="1:14" ht="116.6" x14ac:dyDescent="0.4">
      <c r="A110" s="10" t="s">
        <v>1177</v>
      </c>
      <c r="B110" s="27" t="s">
        <v>1126</v>
      </c>
      <c r="C110" s="11">
        <v>56</v>
      </c>
      <c r="D110" s="11">
        <v>2</v>
      </c>
      <c r="E110" s="11" t="s">
        <v>736</v>
      </c>
      <c r="F110" s="11" t="str">
        <f>IFERROR(INDEX(Munis!A:A,MATCH(E110,Munis!B:B,0)),"")</f>
        <v>103</v>
      </c>
      <c r="G110" s="47">
        <f>SUMIFS(Munis!F:F,Munis!A:A,F110)</f>
        <v>20719</v>
      </c>
      <c r="H110" s="12"/>
      <c r="I110" s="12"/>
      <c r="J110" s="12"/>
      <c r="K110" s="28"/>
      <c r="L110" s="28"/>
      <c r="M110" s="10"/>
      <c r="N110" s="14"/>
    </row>
    <row r="111" spans="1:14" ht="116.6" x14ac:dyDescent="0.4">
      <c r="A111" s="10" t="s">
        <v>1177</v>
      </c>
      <c r="B111" s="27" t="s">
        <v>1126</v>
      </c>
      <c r="C111" s="11">
        <v>56</v>
      </c>
      <c r="D111" s="11">
        <v>3</v>
      </c>
      <c r="E111" s="11" t="s">
        <v>300</v>
      </c>
      <c r="F111" s="11" t="str">
        <f>IFERROR(INDEX(Munis!A:A,MATCH(E111,Munis!B:B,0)),"")</f>
        <v>153</v>
      </c>
      <c r="G111" s="47">
        <f>SUMIFS(Munis!F:F,Munis!A:A,F111)</f>
        <v>41823</v>
      </c>
      <c r="H111" s="12"/>
      <c r="I111" s="12"/>
      <c r="J111" s="12"/>
      <c r="K111" s="28"/>
      <c r="L111" s="28"/>
      <c r="M111" s="10"/>
      <c r="N111" s="14"/>
    </row>
    <row r="112" spans="1:14" ht="116.6" x14ac:dyDescent="0.4">
      <c r="A112" s="10" t="s">
        <v>1177</v>
      </c>
      <c r="B112" s="27" t="s">
        <v>1126</v>
      </c>
      <c r="C112" s="11">
        <v>56</v>
      </c>
      <c r="D112" s="11">
        <v>4</v>
      </c>
      <c r="E112" s="11" t="s">
        <v>154</v>
      </c>
      <c r="F112" s="11" t="str">
        <f>IFERROR(INDEX(Munis!A:A,MATCH(E112,Munis!B:B,0)),"")</f>
        <v>028</v>
      </c>
      <c r="G112" s="47">
        <f>SUMIFS(Munis!F:F,Munis!A:A,F112)</f>
        <v>3220</v>
      </c>
      <c r="H112" s="12"/>
      <c r="I112" s="12"/>
      <c r="J112" s="12"/>
      <c r="K112" s="28"/>
      <c r="L112" s="28"/>
      <c r="M112" s="10"/>
      <c r="N112" s="14"/>
    </row>
    <row r="113" spans="1:19" ht="116.6" x14ac:dyDescent="0.4">
      <c r="A113" s="10" t="s">
        <v>1177</v>
      </c>
      <c r="B113" s="27" t="s">
        <v>1126</v>
      </c>
      <c r="C113" s="11">
        <v>56</v>
      </c>
      <c r="D113" s="11">
        <v>5</v>
      </c>
      <c r="E113" s="11" t="s">
        <v>654</v>
      </c>
      <c r="F113" s="11" t="str">
        <f>IFERROR(INDEX(Munis!A:A,MATCH(E113,Munis!B:B,0)),"")</f>
        <v>034</v>
      </c>
      <c r="G113" s="47">
        <f>SUMIFS(Munis!F:F,Munis!A:A,F113)</f>
        <v>5376</v>
      </c>
      <c r="H113" s="12"/>
      <c r="I113" s="12"/>
      <c r="J113" s="12"/>
      <c r="K113" s="28"/>
      <c r="L113" s="28"/>
      <c r="M113" s="10"/>
      <c r="N113" s="14"/>
    </row>
    <row r="114" spans="1:19" ht="116.6" x14ac:dyDescent="0.4">
      <c r="A114" s="10" t="s">
        <v>1177</v>
      </c>
      <c r="B114" s="27" t="s">
        <v>1126</v>
      </c>
      <c r="C114" s="11">
        <v>56</v>
      </c>
      <c r="D114" s="11">
        <v>6</v>
      </c>
      <c r="E114" s="11" t="s">
        <v>696</v>
      </c>
      <c r="F114" s="11" t="str">
        <f>IFERROR(INDEX(Munis!A:A,MATCH(E114,Munis!B:B,0)),"")</f>
        <v>064</v>
      </c>
      <c r="G114" s="47">
        <f>SUMIFS(Munis!F:F,Munis!A:A,F114)</f>
        <v>14022</v>
      </c>
      <c r="H114" s="12"/>
      <c r="I114" s="12"/>
      <c r="J114" s="12"/>
      <c r="K114" s="28"/>
      <c r="L114" s="28"/>
      <c r="M114" s="10"/>
      <c r="N114" s="14"/>
    </row>
    <row r="115" spans="1:19" ht="116.6" x14ac:dyDescent="0.4">
      <c r="A115" s="10" t="s">
        <v>1177</v>
      </c>
      <c r="B115" s="27" t="s">
        <v>1126</v>
      </c>
      <c r="C115" s="11">
        <v>56</v>
      </c>
      <c r="D115" s="11">
        <v>7</v>
      </c>
      <c r="E115" s="11" t="s">
        <v>792</v>
      </c>
      <c r="F115" s="11" t="str">
        <f>IFERROR(INDEX(Munis!A:A,MATCH(E115,Munis!B:B,0)),"")</f>
        <v>147</v>
      </c>
      <c r="G115" s="47">
        <f>SUMIFS(Munis!F:F,Munis!A:A,F115)</f>
        <v>8185</v>
      </c>
      <c r="H115" s="12"/>
      <c r="I115" s="12"/>
      <c r="J115" s="12"/>
      <c r="K115" s="28"/>
      <c r="L115" s="28"/>
      <c r="M115" s="10"/>
      <c r="N115" s="14"/>
    </row>
    <row r="116" spans="1:19" ht="116.6" x14ac:dyDescent="0.4">
      <c r="A116" s="10" t="s">
        <v>1177</v>
      </c>
      <c r="B116" s="27" t="s">
        <v>1126</v>
      </c>
      <c r="C116" s="11">
        <v>56</v>
      </c>
      <c r="D116" s="11">
        <v>9</v>
      </c>
      <c r="E116" s="11" t="s">
        <v>489</v>
      </c>
      <c r="F116" s="11" t="str">
        <f>IFERROR(INDEX(Munis!A:A,MATCH(E116,Munis!B:B,0)),"")</f>
        <v>282</v>
      </c>
      <c r="G116" s="47">
        <f>SUMIFS(Munis!F:F,Munis!A:A,F116)</f>
        <v>8190</v>
      </c>
      <c r="H116" s="12"/>
      <c r="I116" s="12"/>
      <c r="J116" s="12"/>
      <c r="K116" s="28"/>
      <c r="L116" s="28"/>
      <c r="M116" s="10"/>
      <c r="N116" s="14"/>
    </row>
    <row r="117" spans="1:19" ht="116.6" x14ac:dyDescent="0.4">
      <c r="A117" s="10" t="s">
        <v>1177</v>
      </c>
      <c r="B117" s="27" t="s">
        <v>1126</v>
      </c>
      <c r="C117" s="11">
        <v>56</v>
      </c>
      <c r="D117" s="11">
        <v>10</v>
      </c>
      <c r="E117" s="11" t="s">
        <v>1034</v>
      </c>
      <c r="F117" s="11" t="str">
        <f>IFERROR(INDEX(Munis!A:A,MATCH(E117,Munis!B:B,0)),"")</f>
        <v>332</v>
      </c>
      <c r="G117" s="47">
        <f>SUMIFS(Munis!F:F,Munis!A:A,F117)</f>
        <v>7884</v>
      </c>
      <c r="H117" s="12"/>
      <c r="I117" s="12"/>
      <c r="J117" s="12"/>
      <c r="K117" s="28"/>
      <c r="L117" s="28"/>
      <c r="M117" s="10"/>
      <c r="N117" s="14"/>
    </row>
    <row r="118" spans="1:19" ht="116.6" x14ac:dyDescent="0.4">
      <c r="A118" s="10" t="s">
        <v>1177</v>
      </c>
      <c r="B118" s="27" t="s">
        <v>1126</v>
      </c>
      <c r="C118" s="11">
        <v>56</v>
      </c>
      <c r="D118" s="11">
        <v>11</v>
      </c>
      <c r="E118" s="11" t="s">
        <v>501</v>
      </c>
      <c r="F118" s="11" t="str">
        <f>IFERROR(INDEX(Munis!A:A,MATCH(E118,Munis!B:B,0)),"")</f>
        <v>299</v>
      </c>
      <c r="G118" s="47">
        <f>SUMIFS(Munis!F:F,Munis!A:A,F118)</f>
        <v>9547</v>
      </c>
      <c r="H118" s="12"/>
      <c r="I118" s="12"/>
      <c r="J118" s="12"/>
      <c r="K118" s="28"/>
      <c r="L118" s="28"/>
      <c r="M118" s="10"/>
      <c r="N118" s="14"/>
    </row>
    <row r="119" spans="1:19" ht="116.6" x14ac:dyDescent="0.4">
      <c r="A119" s="10" t="s">
        <v>1177</v>
      </c>
      <c r="B119" s="27" t="s">
        <v>1126</v>
      </c>
      <c r="C119" s="11">
        <v>56</v>
      </c>
      <c r="D119" s="11">
        <v>8</v>
      </c>
      <c r="E119" s="11" t="s">
        <v>814</v>
      </c>
      <c r="F119" s="11" t="str">
        <f>IFERROR(INDEX(Munis!A:A,MATCH(E119,Munis!B:B,0)),"")</f>
        <v>162</v>
      </c>
      <c r="G119" s="47">
        <f>SUMIFS(Munis!F:F,Munis!A:A,F119)</f>
        <v>11657</v>
      </c>
      <c r="H119" s="12"/>
      <c r="I119" s="12"/>
      <c r="J119" s="12"/>
      <c r="K119" s="28"/>
      <c r="L119" s="28"/>
      <c r="M119" s="10"/>
      <c r="N119" s="14"/>
    </row>
    <row r="120" spans="1:19" ht="58.3" x14ac:dyDescent="0.4">
      <c r="A120" s="10" t="s">
        <v>1178</v>
      </c>
      <c r="B120" s="27" t="s">
        <v>1126</v>
      </c>
      <c r="C120" s="11">
        <v>57</v>
      </c>
      <c r="D120" s="11"/>
      <c r="E120" s="11"/>
      <c r="F120" s="11" t="str">
        <f>IFERROR(INDEX(Munis!A:A,MATCH(E120,Munis!B:B,0)),"")</f>
        <v/>
      </c>
      <c r="G120" s="47">
        <f>SUMIFS(Munis!F:F,Munis!A:A,F120)</f>
        <v>0</v>
      </c>
      <c r="H120" s="12"/>
      <c r="I120" s="12"/>
      <c r="J120" s="12"/>
      <c r="K120" s="28">
        <v>80000</v>
      </c>
      <c r="L120" s="28"/>
      <c r="M120" s="10"/>
      <c r="N120" s="14" t="s">
        <v>1160</v>
      </c>
    </row>
    <row r="121" spans="1:19" ht="58.3" x14ac:dyDescent="0.4">
      <c r="A121" s="10" t="s">
        <v>1179</v>
      </c>
      <c r="B121" s="27" t="s">
        <v>1126</v>
      </c>
      <c r="C121" s="11">
        <v>58</v>
      </c>
      <c r="D121" s="11">
        <v>1</v>
      </c>
      <c r="E121" s="11" t="s">
        <v>408</v>
      </c>
      <c r="F121" s="11" t="str">
        <f>IFERROR(INDEX(Munis!A:A,MATCH(E121,Munis!B:B,0)),"")</f>
        <v>243</v>
      </c>
      <c r="G121" s="47">
        <f>SUMIFS(Munis!F:F,Munis!A:A,F121)</f>
        <v>94580</v>
      </c>
      <c r="H121" s="12"/>
      <c r="I121" s="12">
        <v>125000</v>
      </c>
      <c r="J121" s="12"/>
      <c r="K121" s="28"/>
      <c r="L121" s="28"/>
      <c r="M121" s="10"/>
      <c r="N121" s="14"/>
    </row>
    <row r="122" spans="1:19" ht="58.3" x14ac:dyDescent="0.4">
      <c r="A122" s="10" t="s">
        <v>1179</v>
      </c>
      <c r="B122" s="27" t="s">
        <v>1126</v>
      </c>
      <c r="C122" s="11">
        <v>58</v>
      </c>
      <c r="D122" s="11">
        <v>2</v>
      </c>
      <c r="E122" s="11" t="s">
        <v>169</v>
      </c>
      <c r="F122" s="11" t="str">
        <f>IFERROR(INDEX(Munis!A:A,MATCH(E122,Munis!B:B,0)),"")</f>
        <v>040</v>
      </c>
      <c r="G122" s="47">
        <f>SUMIFS(Munis!F:F,Munis!A:A,F122)</f>
        <v>37250</v>
      </c>
      <c r="H122" s="12"/>
      <c r="I122" s="12">
        <v>50000</v>
      </c>
      <c r="J122" s="12"/>
      <c r="K122" s="28"/>
      <c r="L122" s="28"/>
      <c r="M122" s="10"/>
      <c r="N122" s="14"/>
    </row>
    <row r="123" spans="1:19" ht="58.3" x14ac:dyDescent="0.4">
      <c r="A123" s="10" t="s">
        <v>1179</v>
      </c>
      <c r="B123" s="27" t="s">
        <v>1126</v>
      </c>
      <c r="C123" s="11">
        <v>58</v>
      </c>
      <c r="D123" s="11">
        <v>3</v>
      </c>
      <c r="E123" s="11" t="s">
        <v>620</v>
      </c>
      <c r="F123" s="11" t="str">
        <f>IFERROR(INDEX(Munis!A:A,MATCH(E123,Munis!B:B,0)),"")</f>
        <v>001</v>
      </c>
      <c r="G123" s="47">
        <f>SUMIFS(Munis!F:F,Munis!A:A,F123)</f>
        <v>16516</v>
      </c>
      <c r="H123" s="12"/>
      <c r="I123" s="12">
        <v>25000</v>
      </c>
      <c r="J123" s="12"/>
      <c r="K123" s="28"/>
      <c r="L123" s="28"/>
      <c r="M123" s="10"/>
      <c r="N123" s="14"/>
      <c r="O123" s="15"/>
      <c r="P123" s="15"/>
      <c r="Q123" s="15"/>
      <c r="R123" s="15"/>
      <c r="S123" s="15"/>
    </row>
    <row r="124" spans="1:19" ht="58.3" x14ac:dyDescent="0.4">
      <c r="A124" s="10" t="s">
        <v>1179</v>
      </c>
      <c r="B124" s="27" t="s">
        <v>1126</v>
      </c>
      <c r="C124" s="11">
        <v>58</v>
      </c>
      <c r="D124" s="11">
        <v>4</v>
      </c>
      <c r="E124" s="11" t="s">
        <v>285</v>
      </c>
      <c r="F124" s="11" t="str">
        <f>IFERROR(INDEX(Munis!A:A,MATCH(E124,Munis!B:B,0)),"")</f>
        <v>133</v>
      </c>
      <c r="G124" s="47">
        <f>SUMIFS(Munis!F:F,Munis!A:A,F124)</f>
        <v>11048</v>
      </c>
      <c r="H124" s="12"/>
      <c r="I124" s="12">
        <v>25000</v>
      </c>
      <c r="J124" s="12"/>
      <c r="K124" s="28"/>
      <c r="L124" s="28"/>
      <c r="M124" s="10"/>
      <c r="N124" s="14"/>
    </row>
    <row r="125" spans="1:19" ht="58.3" x14ac:dyDescent="0.4">
      <c r="A125" s="10" t="s">
        <v>1179</v>
      </c>
      <c r="B125" s="27" t="s">
        <v>1126</v>
      </c>
      <c r="C125" s="11">
        <v>58</v>
      </c>
      <c r="D125" s="11">
        <v>5</v>
      </c>
      <c r="E125" s="11" t="s">
        <v>928</v>
      </c>
      <c r="F125" s="11" t="str">
        <f>IFERROR(INDEX(Munis!A:A,MATCH(E125,Munis!B:B,0)),"")</f>
        <v>251</v>
      </c>
      <c r="G125" s="47">
        <f>SUMIFS(Munis!F:F,Munis!A:A,F125)</f>
        <v>17960</v>
      </c>
      <c r="H125" s="12"/>
      <c r="I125" s="12">
        <v>25000</v>
      </c>
      <c r="J125" s="12"/>
      <c r="K125" s="28"/>
      <c r="L125" s="28"/>
      <c r="M125" s="10"/>
      <c r="N125" s="14"/>
    </row>
    <row r="126" spans="1:19" ht="58.3" x14ac:dyDescent="0.4">
      <c r="A126" s="10" t="s">
        <v>1179</v>
      </c>
      <c r="B126" s="27" t="s">
        <v>1126</v>
      </c>
      <c r="C126" s="11">
        <v>58</v>
      </c>
      <c r="D126" s="11" t="s">
        <v>1163</v>
      </c>
      <c r="E126" s="11"/>
      <c r="F126" s="11" t="str">
        <f>IFERROR(INDEX(Munis!A:A,MATCH(E126,Munis!B:B,0)),"")</f>
        <v/>
      </c>
      <c r="G126" s="47">
        <f>SUMIFS(Munis!F:F,Munis!A:A,F126)</f>
        <v>0</v>
      </c>
      <c r="H126" s="12"/>
      <c r="I126" s="12">
        <f>125000+50000</f>
        <v>175000</v>
      </c>
      <c r="J126" s="12"/>
      <c r="K126" s="28">
        <f>25000+25000+25000</f>
        <v>75000</v>
      </c>
      <c r="L126" s="28"/>
      <c r="M126" s="10" t="s">
        <v>1180</v>
      </c>
      <c r="N126" s="14"/>
    </row>
    <row r="127" spans="1:19" ht="43.75" x14ac:dyDescent="0.4">
      <c r="A127" s="10" t="s">
        <v>1181</v>
      </c>
      <c r="B127" s="27" t="s">
        <v>1126</v>
      </c>
      <c r="C127" s="11">
        <v>59</v>
      </c>
      <c r="D127" s="11">
        <v>1</v>
      </c>
      <c r="E127" s="11" t="s">
        <v>102</v>
      </c>
      <c r="F127" s="11" t="str">
        <f>IFERROR(INDEX(Munis!A:A,MATCH(E127,Munis!B:B,0)),"")</f>
        <v>010</v>
      </c>
      <c r="G127" s="47">
        <f>SUMIFS(Munis!F:F,Munis!A:A,F127)</f>
        <v>45624</v>
      </c>
      <c r="H127" s="12"/>
      <c r="I127" s="12">
        <v>170000</v>
      </c>
      <c r="J127" s="12"/>
      <c r="K127" s="28"/>
      <c r="L127" s="28"/>
      <c r="M127" s="10"/>
      <c r="N127" s="14"/>
      <c r="O127" s="15"/>
      <c r="P127" s="15"/>
      <c r="Q127" s="15"/>
      <c r="R127" s="15"/>
      <c r="S127" s="15"/>
    </row>
    <row r="128" spans="1:19" ht="43.75" x14ac:dyDescent="0.4">
      <c r="A128" s="10" t="s">
        <v>1182</v>
      </c>
      <c r="B128" s="27" t="s">
        <v>1126</v>
      </c>
      <c r="C128" s="11">
        <v>60</v>
      </c>
      <c r="D128" s="11">
        <v>1</v>
      </c>
      <c r="E128" s="11" t="s">
        <v>156</v>
      </c>
      <c r="F128" s="11" t="str">
        <f>IFERROR(INDEX(Munis!A:A,MATCH(E128,Munis!B:B,0)),"")</f>
        <v>030</v>
      </c>
      <c r="G128" s="47">
        <f>SUMIFS(Munis!F:F,Munis!A:A,F128)</f>
        <v>42312</v>
      </c>
      <c r="H128" s="12"/>
      <c r="I128" s="12">
        <v>60000</v>
      </c>
      <c r="J128" s="12"/>
      <c r="K128" s="28">
        <v>0</v>
      </c>
      <c r="L128" s="28"/>
      <c r="M128" s="10" t="s">
        <v>1183</v>
      </c>
      <c r="N128" s="14" t="s">
        <v>1184</v>
      </c>
      <c r="O128" s="15"/>
      <c r="P128" s="15"/>
      <c r="Q128" s="15"/>
      <c r="R128" s="15"/>
      <c r="S128" s="15"/>
    </row>
    <row r="129" spans="1:15" ht="43.75" x14ac:dyDescent="0.4">
      <c r="A129" s="10" t="s">
        <v>1185</v>
      </c>
      <c r="B129" s="27" t="s">
        <v>1126</v>
      </c>
      <c r="C129" s="11">
        <v>61</v>
      </c>
      <c r="D129" s="11">
        <v>1</v>
      </c>
      <c r="E129" s="11" t="s">
        <v>186</v>
      </c>
      <c r="F129" s="11" t="str">
        <f>IFERROR(INDEX(Munis!A:A,MATCH(E129,Munis!B:B,0)),"")</f>
        <v>071</v>
      </c>
      <c r="G129" s="47">
        <f>SUMIFS(Munis!F:F,Munis!A:A,F129)</f>
        <v>27727</v>
      </c>
      <c r="H129" s="12"/>
      <c r="I129" s="12">
        <v>40000</v>
      </c>
      <c r="J129" s="12"/>
      <c r="K129" s="28"/>
      <c r="L129" s="28"/>
      <c r="M129" s="10"/>
      <c r="N129" s="14"/>
    </row>
    <row r="130" spans="1:15" ht="43.75" x14ac:dyDescent="0.4">
      <c r="A130" s="10" t="s">
        <v>1186</v>
      </c>
      <c r="B130" s="27" t="s">
        <v>1126</v>
      </c>
      <c r="C130" s="11">
        <v>62</v>
      </c>
      <c r="D130" s="11">
        <v>1</v>
      </c>
      <c r="E130" s="11" t="s">
        <v>900</v>
      </c>
      <c r="F130" s="11" t="str">
        <f>IFERROR(INDEX(Munis!A:A,MATCH(E130,Munis!B:B,0)),"")</f>
        <v>229</v>
      </c>
      <c r="G130" s="47">
        <f>SUMIFS(Munis!F:F,Munis!A:A,F130)</f>
        <v>53278</v>
      </c>
      <c r="H130" s="12"/>
      <c r="I130" s="12">
        <v>80000</v>
      </c>
      <c r="J130" s="12"/>
      <c r="K130" s="28"/>
      <c r="L130" s="28"/>
      <c r="M130" s="10"/>
      <c r="N130" s="14"/>
    </row>
    <row r="131" spans="1:15" ht="43.75" x14ac:dyDescent="0.4">
      <c r="A131" s="10" t="s">
        <v>1187</v>
      </c>
      <c r="B131" s="27" t="s">
        <v>1126</v>
      </c>
      <c r="C131" s="11">
        <v>63</v>
      </c>
      <c r="D131" s="11">
        <v>1</v>
      </c>
      <c r="E131" s="11" t="s">
        <v>430</v>
      </c>
      <c r="F131" s="11" t="str">
        <f>IFERROR(INDEX(Munis!A:A,MATCH(E131,Munis!B:B,0)),"")</f>
        <v>258</v>
      </c>
      <c r="G131" s="47">
        <f>SUMIFS(Munis!F:F,Munis!A:A,F131)</f>
        <v>43559</v>
      </c>
      <c r="H131" s="12"/>
      <c r="I131" s="12">
        <v>65000</v>
      </c>
      <c r="J131" s="12"/>
      <c r="K131" s="28"/>
      <c r="L131" s="28"/>
      <c r="M131" s="10"/>
      <c r="N131" s="14"/>
    </row>
    <row r="132" spans="1:15" ht="43.75" x14ac:dyDescent="0.4">
      <c r="A132" s="10" t="s">
        <v>1188</v>
      </c>
      <c r="B132" s="27" t="s">
        <v>1126</v>
      </c>
      <c r="C132" s="11">
        <v>64</v>
      </c>
      <c r="D132" s="11">
        <v>1</v>
      </c>
      <c r="E132" s="11" t="s">
        <v>498</v>
      </c>
      <c r="F132" s="11" t="str">
        <f>IFERROR(INDEX(Munis!A:A,MATCH(E132,Munis!B:B,0)),"")</f>
        <v>298</v>
      </c>
      <c r="G132" s="47">
        <f>SUMIFS(Munis!F:F,Munis!A:A,F132)</f>
        <v>6627</v>
      </c>
      <c r="H132" s="12"/>
      <c r="I132" s="12">
        <v>5000</v>
      </c>
      <c r="J132" s="12"/>
      <c r="K132" s="28"/>
      <c r="L132" s="28"/>
      <c r="M132" s="10" t="s">
        <v>1183</v>
      </c>
      <c r="N132" s="14" t="s">
        <v>1184</v>
      </c>
    </row>
    <row r="133" spans="1:15" ht="43.75" x14ac:dyDescent="0.4">
      <c r="A133" s="10" t="s">
        <v>1189</v>
      </c>
      <c r="B133" s="27" t="s">
        <v>1126</v>
      </c>
      <c r="C133" s="11">
        <v>65</v>
      </c>
      <c r="D133" s="11">
        <v>1</v>
      </c>
      <c r="E133" s="11" t="s">
        <v>215</v>
      </c>
      <c r="F133" s="11" t="str">
        <f>IFERROR(INDEX(Munis!A:A,MATCH(E133,Munis!B:B,0)),"")</f>
        <v>093</v>
      </c>
      <c r="G133" s="47">
        <f>SUMIFS(Munis!F:F,Munis!A:A,F133)</f>
        <v>46880</v>
      </c>
      <c r="H133" s="12"/>
      <c r="I133" s="12">
        <v>100000</v>
      </c>
      <c r="J133" s="12"/>
      <c r="K133" s="28"/>
      <c r="L133" s="28"/>
      <c r="M133" s="10"/>
      <c r="N133" s="14"/>
      <c r="O133" s="31" t="s">
        <v>1190</v>
      </c>
    </row>
    <row r="134" spans="1:15" ht="58.3" x14ac:dyDescent="0.4">
      <c r="A134" s="10" t="s">
        <v>1191</v>
      </c>
      <c r="B134" s="27" t="s">
        <v>1126</v>
      </c>
      <c r="C134" s="11">
        <v>66</v>
      </c>
      <c r="D134" s="11">
        <v>1</v>
      </c>
      <c r="E134" s="11" t="s">
        <v>688</v>
      </c>
      <c r="F134" s="11" t="str">
        <f>IFERROR(INDEX(Munis!A:A,MATCH(E134,Munis!B:B,0)),"")</f>
        <v>057</v>
      </c>
      <c r="G134" s="47">
        <f>SUMIFS(Munis!F:F,Munis!A:A,F134)</f>
        <v>40160</v>
      </c>
      <c r="H134" s="12"/>
      <c r="I134" s="12"/>
      <c r="J134" s="12"/>
      <c r="K134" s="28">
        <v>100000</v>
      </c>
      <c r="L134" s="28"/>
      <c r="M134" s="10"/>
      <c r="N134" s="14" t="s">
        <v>1160</v>
      </c>
    </row>
    <row r="135" spans="1:15" ht="58.3" x14ac:dyDescent="0.4">
      <c r="A135" s="10" t="s">
        <v>1192</v>
      </c>
      <c r="B135" s="27" t="s">
        <v>1126</v>
      </c>
      <c r="C135" s="11">
        <v>67</v>
      </c>
      <c r="D135" s="11">
        <v>1</v>
      </c>
      <c r="E135" s="11" t="s">
        <v>656</v>
      </c>
      <c r="F135" s="11" t="str">
        <f>IFERROR(INDEX(Munis!A:A,MATCH(E135,Munis!B:B,0)),"")</f>
        <v>035</v>
      </c>
      <c r="G135" s="47">
        <f>SUMIFS(Munis!F:F,Munis!A:A,F135)</f>
        <v>0</v>
      </c>
      <c r="H135" s="12"/>
      <c r="I135" s="12"/>
      <c r="J135" s="12"/>
      <c r="K135" s="28">
        <v>50000</v>
      </c>
      <c r="L135" s="28"/>
      <c r="M135" s="10"/>
      <c r="N135" s="14" t="s">
        <v>1160</v>
      </c>
    </row>
    <row r="136" spans="1:15" ht="58.3" x14ac:dyDescent="0.4">
      <c r="A136" s="10" t="s">
        <v>1193</v>
      </c>
      <c r="B136" s="27" t="s">
        <v>1126</v>
      </c>
      <c r="C136" s="11">
        <v>68</v>
      </c>
      <c r="D136" s="11">
        <v>1</v>
      </c>
      <c r="E136" s="11" t="s">
        <v>656</v>
      </c>
      <c r="F136" s="11" t="str">
        <f>IFERROR(INDEX(Munis!A:A,MATCH(E136,Munis!B:B,0)),"")</f>
        <v>035</v>
      </c>
      <c r="G136" s="47">
        <f>SUMIFS(Munis!F:F,Munis!A:A,F136)</f>
        <v>0</v>
      </c>
      <c r="H136" s="12"/>
      <c r="I136" s="12"/>
      <c r="J136" s="12"/>
      <c r="K136" s="28">
        <v>100000</v>
      </c>
      <c r="L136" s="28"/>
      <c r="M136" s="10"/>
      <c r="N136" s="14"/>
    </row>
    <row r="137" spans="1:15" ht="58.3" x14ac:dyDescent="0.4">
      <c r="A137" s="10" t="s">
        <v>1194</v>
      </c>
      <c r="B137" s="27" t="s">
        <v>1126</v>
      </c>
      <c r="C137" s="11">
        <v>69</v>
      </c>
      <c r="D137" s="11"/>
      <c r="E137" s="11"/>
      <c r="F137" s="11" t="str">
        <f>IFERROR(INDEX(Munis!A:A,MATCH(E137,Munis!B:B,0)),"")</f>
        <v/>
      </c>
      <c r="G137" s="47">
        <f>SUMIFS(Munis!F:F,Munis!A:A,F137)</f>
        <v>0</v>
      </c>
      <c r="H137" s="12"/>
      <c r="I137" s="12"/>
      <c r="J137" s="12"/>
      <c r="K137" s="28">
        <v>110000</v>
      </c>
      <c r="L137" s="28"/>
      <c r="M137" s="10"/>
      <c r="N137" s="14"/>
    </row>
    <row r="138" spans="1:15" ht="72.900000000000006" x14ac:dyDescent="0.4">
      <c r="A138" s="10" t="s">
        <v>1195</v>
      </c>
      <c r="B138" s="27" t="s">
        <v>1126</v>
      </c>
      <c r="C138" s="11">
        <v>70</v>
      </c>
      <c r="D138" s="11"/>
      <c r="E138" s="11"/>
      <c r="F138" s="11" t="str">
        <f>IFERROR(INDEX(Munis!A:A,MATCH(E138,Munis!B:B,0)),"")</f>
        <v/>
      </c>
      <c r="G138" s="47">
        <f>SUMIFS(Munis!F:F,Munis!A:A,F138)</f>
        <v>0</v>
      </c>
      <c r="H138" s="12"/>
      <c r="I138" s="12"/>
      <c r="J138" s="12"/>
      <c r="K138" s="28">
        <v>110000</v>
      </c>
      <c r="L138" s="28"/>
      <c r="M138" s="10"/>
      <c r="N138" s="14"/>
    </row>
    <row r="139" spans="1:15" ht="58.3" x14ac:dyDescent="0.4">
      <c r="A139" s="10" t="s">
        <v>1196</v>
      </c>
      <c r="B139" s="27" t="s">
        <v>1126</v>
      </c>
      <c r="C139" s="11">
        <v>71</v>
      </c>
      <c r="D139" s="11"/>
      <c r="E139" s="11"/>
      <c r="F139" s="11" t="str">
        <f>IFERROR(INDEX(Munis!A:A,MATCH(E139,Munis!B:B,0)),"")</f>
        <v/>
      </c>
      <c r="G139" s="47">
        <f>SUMIFS(Munis!F:F,Munis!A:A,F139)</f>
        <v>0</v>
      </c>
      <c r="H139" s="12"/>
      <c r="I139" s="12"/>
      <c r="J139" s="12"/>
      <c r="K139" s="28">
        <v>30000</v>
      </c>
      <c r="L139" s="28"/>
      <c r="M139" s="10"/>
      <c r="N139" s="14"/>
    </row>
    <row r="140" spans="1:15" ht="58.3" x14ac:dyDescent="0.4">
      <c r="A140" s="10" t="s">
        <v>1197</v>
      </c>
      <c r="B140" s="27" t="s">
        <v>1126</v>
      </c>
      <c r="C140" s="11">
        <v>72</v>
      </c>
      <c r="D140" s="11"/>
      <c r="E140" s="11"/>
      <c r="F140" s="11" t="str">
        <f>IFERROR(INDEX(Munis!A:A,MATCH(E140,Munis!B:B,0)),"")</f>
        <v/>
      </c>
      <c r="G140" s="47">
        <f>SUMIFS(Munis!F:F,Munis!A:A,F140)</f>
        <v>0</v>
      </c>
      <c r="H140" s="12">
        <v>100000</v>
      </c>
      <c r="I140" s="12"/>
      <c r="J140" s="12"/>
      <c r="K140" s="28"/>
      <c r="L140" s="28"/>
      <c r="M140" s="10" t="s">
        <v>1198</v>
      </c>
      <c r="N140" s="14" t="s">
        <v>1199</v>
      </c>
    </row>
    <row r="141" spans="1:15" ht="58.3" x14ac:dyDescent="0.4">
      <c r="A141" s="10" t="s">
        <v>1200</v>
      </c>
      <c r="B141" s="27" t="s">
        <v>1126</v>
      </c>
      <c r="C141" s="11">
        <v>73</v>
      </c>
      <c r="D141" s="11"/>
      <c r="E141" s="11"/>
      <c r="F141" s="11" t="str">
        <f>IFERROR(INDEX(Munis!A:A,MATCH(E141,Munis!B:B,0)),"")</f>
        <v/>
      </c>
      <c r="G141" s="47">
        <f>SUMIFS(Munis!F:F,Munis!A:A,F141)</f>
        <v>0</v>
      </c>
      <c r="H141" s="12"/>
      <c r="I141" s="12"/>
      <c r="J141" s="12"/>
      <c r="K141" s="12">
        <v>50000</v>
      </c>
      <c r="L141" s="12"/>
      <c r="M141" s="10"/>
      <c r="N141" s="14" t="s">
        <v>1201</v>
      </c>
    </row>
    <row r="142" spans="1:15" ht="72.900000000000006" x14ac:dyDescent="0.4">
      <c r="A142" s="10" t="s">
        <v>1202</v>
      </c>
      <c r="B142" s="27" t="s">
        <v>1126</v>
      </c>
      <c r="C142" s="11">
        <v>74</v>
      </c>
      <c r="D142" s="11"/>
      <c r="E142" s="11"/>
      <c r="F142" s="11" t="str">
        <f>IFERROR(INDEX(Munis!A:A,MATCH(E142,Munis!B:B,0)),"")</f>
        <v/>
      </c>
      <c r="G142" s="47">
        <f>SUMIFS(Munis!F:F,Munis!A:A,F142)</f>
        <v>0</v>
      </c>
      <c r="H142" s="12"/>
      <c r="I142" s="12"/>
      <c r="J142" s="12"/>
      <c r="K142" s="28">
        <v>25000</v>
      </c>
      <c r="L142" s="28"/>
      <c r="M142" s="10"/>
      <c r="N142" s="14"/>
    </row>
    <row r="143" spans="1:15" ht="87.45" x14ac:dyDescent="0.4">
      <c r="A143" s="10" t="s">
        <v>1203</v>
      </c>
      <c r="B143" s="27" t="s">
        <v>1126</v>
      </c>
      <c r="C143" s="11">
        <v>75</v>
      </c>
      <c r="D143" s="11"/>
      <c r="E143" s="11"/>
      <c r="F143" s="11" t="str">
        <f>IFERROR(INDEX(Munis!A:A,MATCH(E143,Munis!B:B,0)),"")</f>
        <v/>
      </c>
      <c r="G143" s="47">
        <f>SUMIFS(Munis!F:F,Munis!A:A,F143)</f>
        <v>0</v>
      </c>
      <c r="H143" s="12"/>
      <c r="I143" s="12"/>
      <c r="J143" s="12"/>
      <c r="K143" s="28">
        <v>50000</v>
      </c>
      <c r="L143" s="28"/>
      <c r="M143" s="10"/>
      <c r="N143" s="14"/>
    </row>
    <row r="144" spans="1:15" ht="87.45" x14ac:dyDescent="0.4">
      <c r="A144" s="10" t="s">
        <v>1204</v>
      </c>
      <c r="B144" s="27" t="s">
        <v>1126</v>
      </c>
      <c r="C144" s="11">
        <v>76</v>
      </c>
      <c r="D144" s="11">
        <v>1</v>
      </c>
      <c r="E144" s="11" t="s">
        <v>325</v>
      </c>
      <c r="F144" s="11" t="str">
        <f>IFERROR(INDEX(Munis!A:A,MATCH(E144,Munis!B:B,0)),"")</f>
        <v>181</v>
      </c>
      <c r="G144" s="47">
        <f>SUMIFS(Munis!F:F,Munis!A:A,F144)</f>
        <v>50698</v>
      </c>
      <c r="H144" s="12"/>
      <c r="I144" s="12"/>
      <c r="J144" s="12">
        <v>40000</v>
      </c>
      <c r="K144" s="28"/>
      <c r="L144" s="28"/>
      <c r="M144" s="10"/>
      <c r="N144" s="14"/>
    </row>
    <row r="145" spans="1:19" ht="87.45" x14ac:dyDescent="0.4">
      <c r="A145" s="10" t="s">
        <v>1205</v>
      </c>
      <c r="B145" s="27" t="s">
        <v>1126</v>
      </c>
      <c r="C145" s="11">
        <v>77</v>
      </c>
      <c r="D145" s="11"/>
      <c r="E145" s="11"/>
      <c r="F145" s="11" t="str">
        <f>IFERROR(INDEX(Munis!A:A,MATCH(E145,Munis!B:B,0)),"")</f>
        <v/>
      </c>
      <c r="G145" s="47">
        <f>SUMIFS(Munis!F:F,Munis!A:A,F145)</f>
        <v>0</v>
      </c>
      <c r="H145" s="12"/>
      <c r="I145" s="12"/>
      <c r="J145" s="12"/>
      <c r="K145" s="28">
        <v>65000</v>
      </c>
      <c r="L145" s="28"/>
      <c r="M145" s="10"/>
      <c r="N145" s="14"/>
    </row>
    <row r="146" spans="1:19" ht="116.6" x14ac:dyDescent="0.4">
      <c r="A146" s="10" t="s">
        <v>1206</v>
      </c>
      <c r="B146" s="27" t="s">
        <v>1126</v>
      </c>
      <c r="C146" s="11">
        <v>78</v>
      </c>
      <c r="D146" s="11"/>
      <c r="E146" s="11"/>
      <c r="F146" s="11" t="str">
        <f>IFERROR(INDEX(Munis!A:A,MATCH(E146,Munis!B:B,0)),"")</f>
        <v/>
      </c>
      <c r="G146" s="47">
        <f>SUMIFS(Munis!F:F,Munis!A:A,F146)</f>
        <v>0</v>
      </c>
      <c r="H146" s="12"/>
      <c r="I146" s="12"/>
      <c r="J146" s="12"/>
      <c r="K146" s="28">
        <v>250000</v>
      </c>
      <c r="L146" s="28"/>
      <c r="M146" s="10"/>
      <c r="N146" s="14"/>
    </row>
    <row r="147" spans="1:19" ht="116.6" x14ac:dyDescent="0.4">
      <c r="A147" s="10" t="s">
        <v>1207</v>
      </c>
      <c r="B147" s="27" t="s">
        <v>1126</v>
      </c>
      <c r="C147" s="11">
        <v>79</v>
      </c>
      <c r="D147" s="11"/>
      <c r="E147" s="11"/>
      <c r="F147" s="11" t="str">
        <f>IFERROR(INDEX(Munis!A:A,MATCH(E147,Munis!B:B,0)),"")</f>
        <v/>
      </c>
      <c r="G147" s="47">
        <f>SUMIFS(Munis!F:F,Munis!A:A,F147)</f>
        <v>0</v>
      </c>
      <c r="H147" s="12"/>
      <c r="I147" s="12"/>
      <c r="J147" s="12"/>
      <c r="K147" s="28">
        <v>250000</v>
      </c>
      <c r="L147" s="28"/>
      <c r="M147" s="10"/>
      <c r="N147" s="14"/>
    </row>
    <row r="148" spans="1:19" ht="72.900000000000006" x14ac:dyDescent="0.4">
      <c r="A148" s="10" t="s">
        <v>1208</v>
      </c>
      <c r="B148" s="27" t="s">
        <v>1126</v>
      </c>
      <c r="C148" s="11">
        <v>80</v>
      </c>
      <c r="D148" s="11"/>
      <c r="E148" s="11"/>
      <c r="F148" s="11" t="str">
        <f>IFERROR(INDEX(Munis!A:A,MATCH(E148,Munis!B:B,0)),"")</f>
        <v/>
      </c>
      <c r="G148" s="47">
        <f>SUMIFS(Munis!F:F,Munis!A:A,F148)</f>
        <v>0</v>
      </c>
      <c r="H148" s="12"/>
      <c r="I148" s="12"/>
      <c r="J148" s="12"/>
      <c r="K148" s="28">
        <v>100000</v>
      </c>
      <c r="L148" s="28"/>
      <c r="M148" s="10"/>
      <c r="N148" s="14"/>
    </row>
    <row r="149" spans="1:19" ht="43.75" x14ac:dyDescent="0.4">
      <c r="A149" s="10" t="s">
        <v>1209</v>
      </c>
      <c r="B149" s="27" t="s">
        <v>1126</v>
      </c>
      <c r="C149" s="11">
        <v>81</v>
      </c>
      <c r="D149" s="11">
        <v>1</v>
      </c>
      <c r="E149" s="11" t="s">
        <v>372</v>
      </c>
      <c r="F149" s="11" t="str">
        <f>IFERROR(INDEX(Munis!A:A,MATCH(E149,Munis!B:B,0)),"")</f>
        <v>213</v>
      </c>
      <c r="G149" s="47">
        <f>SUMIFS(Munis!F:F,Munis!A:A,F149)</f>
        <v>15710</v>
      </c>
      <c r="H149" s="12"/>
      <c r="I149" s="12"/>
      <c r="J149" s="12"/>
      <c r="K149" s="28">
        <v>25000</v>
      </c>
      <c r="L149" s="28"/>
      <c r="M149" s="10"/>
      <c r="N149" s="14" t="s">
        <v>1160</v>
      </c>
    </row>
    <row r="150" spans="1:19" ht="174.9" x14ac:dyDescent="0.4">
      <c r="A150" s="10" t="s">
        <v>1210</v>
      </c>
      <c r="B150" s="27" t="s">
        <v>1126</v>
      </c>
      <c r="C150" s="11">
        <v>82</v>
      </c>
      <c r="D150" s="11"/>
      <c r="E150" s="11"/>
      <c r="F150" s="11" t="str">
        <f>IFERROR(INDEX(Munis!A:A,MATCH(E150,Munis!B:B,0)),"")</f>
        <v/>
      </c>
      <c r="G150" s="47">
        <f>SUMIFS(Munis!F:F,Munis!A:A,F150)</f>
        <v>0</v>
      </c>
      <c r="H150" s="12"/>
      <c r="I150" s="12"/>
      <c r="J150" s="12"/>
      <c r="K150" s="28"/>
      <c r="L150" s="28"/>
      <c r="M150" s="10" t="s">
        <v>1211</v>
      </c>
      <c r="N150" s="14"/>
    </row>
    <row r="151" spans="1:19" ht="43.75" x14ac:dyDescent="0.4">
      <c r="A151" s="10" t="s">
        <v>1212</v>
      </c>
      <c r="B151" s="27" t="s">
        <v>1126</v>
      </c>
      <c r="C151" s="11">
        <v>83</v>
      </c>
      <c r="D151" s="11"/>
      <c r="E151" s="11"/>
      <c r="F151" s="11" t="str">
        <f>IFERROR(INDEX(Munis!A:A,MATCH(E151,Munis!B:B,0)),"")</f>
        <v/>
      </c>
      <c r="G151" s="47">
        <f>SUMIFS(Munis!F:F,Munis!A:A,F151)</f>
        <v>0</v>
      </c>
      <c r="H151" s="12"/>
      <c r="I151" s="12"/>
      <c r="J151" s="12"/>
      <c r="K151" s="28">
        <v>110000</v>
      </c>
      <c r="L151" s="28"/>
      <c r="M151" s="10"/>
      <c r="N151" s="14" t="s">
        <v>1160</v>
      </c>
    </row>
    <row r="152" spans="1:19" ht="58.3" x14ac:dyDescent="0.4">
      <c r="A152" s="10" t="s">
        <v>1213</v>
      </c>
      <c r="B152" s="27" t="s">
        <v>1126</v>
      </c>
      <c r="C152" s="11">
        <v>84</v>
      </c>
      <c r="D152" s="11"/>
      <c r="E152" s="11"/>
      <c r="F152" s="11" t="str">
        <f>IFERROR(INDEX(Munis!A:A,MATCH(E152,Munis!B:B,0)),"")</f>
        <v/>
      </c>
      <c r="G152" s="47">
        <f>SUMIFS(Munis!F:F,Munis!A:A,F152)</f>
        <v>0</v>
      </c>
      <c r="H152" s="12"/>
      <c r="I152" s="12"/>
      <c r="J152" s="12"/>
      <c r="K152" s="28">
        <v>90000</v>
      </c>
      <c r="L152" s="28"/>
      <c r="M152" s="10"/>
      <c r="N152" s="14"/>
    </row>
    <row r="153" spans="1:19" ht="43.75" x14ac:dyDescent="0.4">
      <c r="A153" s="10" t="s">
        <v>1214</v>
      </c>
      <c r="B153" s="27" t="s">
        <v>1126</v>
      </c>
      <c r="C153" s="11">
        <v>85</v>
      </c>
      <c r="D153" s="11">
        <v>1</v>
      </c>
      <c r="E153" s="11" t="s">
        <v>846</v>
      </c>
      <c r="F153" s="11" t="str">
        <f>IFERROR(INDEX(Munis!A:A,MATCH(E153,Munis!B:B,0)),"")</f>
        <v>184</v>
      </c>
      <c r="G153" s="47">
        <f>SUMIFS(Munis!F:F,Munis!A:A,F153)</f>
        <v>10050</v>
      </c>
      <c r="H153" s="12"/>
      <c r="I153" s="12"/>
      <c r="J153" s="12"/>
      <c r="K153" s="12">
        <v>25000</v>
      </c>
      <c r="L153" s="12"/>
      <c r="M153" s="10"/>
      <c r="N153" s="14" t="s">
        <v>1201</v>
      </c>
    </row>
    <row r="154" spans="1:19" ht="72.900000000000006" x14ac:dyDescent="0.4">
      <c r="A154" s="10" t="s">
        <v>1215</v>
      </c>
      <c r="B154" s="27" t="s">
        <v>1126</v>
      </c>
      <c r="C154" s="11">
        <v>86</v>
      </c>
      <c r="D154" s="11"/>
      <c r="E154" s="11"/>
      <c r="F154" s="11" t="str">
        <f>IFERROR(INDEX(Munis!A:A,MATCH(E154,Munis!B:B,0)),"")</f>
        <v/>
      </c>
      <c r="G154" s="47">
        <f>SUMIFS(Munis!F:F,Munis!A:A,F154)</f>
        <v>0</v>
      </c>
      <c r="H154" s="12"/>
      <c r="I154" s="12"/>
      <c r="J154" s="12"/>
      <c r="K154" s="28">
        <v>70000</v>
      </c>
      <c r="L154" s="28"/>
      <c r="M154" s="10"/>
      <c r="N154" s="14"/>
    </row>
    <row r="155" spans="1:19" ht="72.900000000000006" x14ac:dyDescent="0.4">
      <c r="A155" s="10" t="s">
        <v>1216</v>
      </c>
      <c r="B155" s="27" t="s">
        <v>1126</v>
      </c>
      <c r="C155" s="11">
        <v>87</v>
      </c>
      <c r="D155" s="11">
        <v>1</v>
      </c>
      <c r="E155" s="11" t="s">
        <v>100</v>
      </c>
      <c r="F155" s="11" t="str">
        <f>IFERROR(INDEX(Munis!A:A,MATCH(E155,Munis!B:B,0)),"")</f>
        <v>009</v>
      </c>
      <c r="G155" s="47">
        <f>SUMIFS(Munis!F:F,Munis!A:A,F155)</f>
        <v>36403</v>
      </c>
      <c r="H155" s="12"/>
      <c r="I155" s="12">
        <v>50000</v>
      </c>
      <c r="J155" s="12"/>
      <c r="K155" s="28"/>
      <c r="L155" s="28"/>
      <c r="M155" s="10"/>
      <c r="N155" s="14"/>
      <c r="O155" s="15"/>
      <c r="P155" s="15"/>
      <c r="Q155" s="15"/>
      <c r="R155" s="15"/>
      <c r="S155" s="15"/>
    </row>
    <row r="156" spans="1:19" ht="72.900000000000006" x14ac:dyDescent="0.4">
      <c r="A156" s="10" t="s">
        <v>1216</v>
      </c>
      <c r="B156" s="27" t="s">
        <v>1126</v>
      </c>
      <c r="C156" s="11">
        <v>87</v>
      </c>
      <c r="D156" s="11">
        <v>2</v>
      </c>
      <c r="E156" s="11" t="s">
        <v>196</v>
      </c>
      <c r="F156" s="11" t="str">
        <f>IFERROR(INDEX(Munis!A:A,MATCH(E156,Munis!B:B,0)),"")</f>
        <v>079</v>
      </c>
      <c r="G156" s="47">
        <f>SUMIFS(Munis!F:F,Munis!A:A,F156)</f>
        <v>31747</v>
      </c>
      <c r="H156" s="12"/>
      <c r="I156" s="12">
        <v>50000</v>
      </c>
      <c r="J156" s="12"/>
      <c r="K156" s="28"/>
      <c r="L156" s="28"/>
      <c r="M156" s="10"/>
      <c r="N156" s="14"/>
    </row>
    <row r="157" spans="1:19" ht="72.900000000000006" x14ac:dyDescent="0.4">
      <c r="A157" s="10" t="s">
        <v>1216</v>
      </c>
      <c r="B157" s="27" t="s">
        <v>1126</v>
      </c>
      <c r="C157" s="11">
        <v>87</v>
      </c>
      <c r="D157" s="11">
        <v>3</v>
      </c>
      <c r="E157" s="11" t="s">
        <v>986</v>
      </c>
      <c r="F157" s="11" t="str">
        <f>IFERROR(INDEX(Munis!A:A,MATCH(E157,Munis!B:B,0)),"")</f>
        <v>295</v>
      </c>
      <c r="G157" s="47">
        <f>SUMIFS(Munis!F:F,Munis!A:A,F157)</f>
        <v>31388</v>
      </c>
      <c r="H157" s="12"/>
      <c r="I157" s="12">
        <v>50000</v>
      </c>
      <c r="J157" s="12"/>
      <c r="K157" s="28"/>
      <c r="L157" s="28"/>
      <c r="M157" s="10"/>
      <c r="N157" s="14"/>
    </row>
    <row r="158" spans="1:19" ht="72.900000000000006" x14ac:dyDescent="0.4">
      <c r="A158" s="10" t="s">
        <v>1216</v>
      </c>
      <c r="B158" s="27" t="s">
        <v>1126</v>
      </c>
      <c r="C158" s="11">
        <v>87</v>
      </c>
      <c r="D158" s="11">
        <v>4</v>
      </c>
      <c r="E158" s="11" t="s">
        <v>794</v>
      </c>
      <c r="F158" s="11" t="str">
        <f>IFERROR(INDEX(Munis!A:A,MATCH(E158,Munis!B:B,0)),"")</f>
        <v>149</v>
      </c>
      <c r="G158" s="47">
        <f>SUMIFS(Munis!F:F,Munis!A:A,F158)</f>
        <v>80376</v>
      </c>
      <c r="H158" s="12"/>
      <c r="I158" s="12">
        <v>50000</v>
      </c>
      <c r="J158" s="12"/>
      <c r="K158" s="28"/>
      <c r="L158" s="28"/>
      <c r="M158" s="10"/>
      <c r="N158" s="14"/>
    </row>
    <row r="159" spans="1:19" ht="72.900000000000006" x14ac:dyDescent="0.4">
      <c r="A159" s="10" t="s">
        <v>1216</v>
      </c>
      <c r="B159" s="27" t="s">
        <v>1126</v>
      </c>
      <c r="C159" s="11">
        <v>87</v>
      </c>
      <c r="D159" s="11" t="s">
        <v>1163</v>
      </c>
      <c r="E159" s="11"/>
      <c r="F159" s="11" t="str">
        <f>IFERROR(INDEX(Munis!A:A,MATCH(E159,Munis!B:B,0)),"")</f>
        <v/>
      </c>
      <c r="G159" s="47">
        <f>SUMIFS(Munis!F:F,Munis!A:A,F159)</f>
        <v>0</v>
      </c>
      <c r="H159" s="12"/>
      <c r="I159" s="12">
        <v>200000</v>
      </c>
      <c r="J159" s="12"/>
      <c r="K159" s="28"/>
      <c r="L159" s="28"/>
      <c r="M159" s="10"/>
      <c r="N159" s="14"/>
    </row>
    <row r="160" spans="1:19" ht="43.75" x14ac:dyDescent="0.4">
      <c r="A160" s="10" t="s">
        <v>1217</v>
      </c>
      <c r="B160" s="27" t="s">
        <v>1126</v>
      </c>
      <c r="C160" s="11">
        <v>88</v>
      </c>
      <c r="D160" s="11">
        <v>1</v>
      </c>
      <c r="E160" s="11" t="s">
        <v>912</v>
      </c>
      <c r="F160" s="11" t="str">
        <f>IFERROR(INDEX(Munis!A:A,MATCH(E160,Munis!B:B,0)),"")</f>
        <v>239</v>
      </c>
      <c r="G160" s="47">
        <f>SUMIFS(Munis!F:F,Munis!A:A,F160)</f>
        <v>60803</v>
      </c>
      <c r="H160" s="12"/>
      <c r="I160" s="12"/>
      <c r="J160" s="12"/>
      <c r="K160" s="28">
        <v>150000</v>
      </c>
      <c r="L160" s="28"/>
      <c r="M160" s="10" t="s">
        <v>1218</v>
      </c>
      <c r="N160" s="14"/>
    </row>
    <row r="161" spans="1:14" ht="58.3" x14ac:dyDescent="0.4">
      <c r="A161" s="10" t="s">
        <v>1219</v>
      </c>
      <c r="B161" s="27" t="s">
        <v>1126</v>
      </c>
      <c r="C161" s="11">
        <v>89</v>
      </c>
      <c r="D161" s="11">
        <v>1</v>
      </c>
      <c r="E161" s="11" t="s">
        <v>952</v>
      </c>
      <c r="F161" s="11" t="str">
        <f>IFERROR(INDEX(Munis!A:A,MATCH(E161,Munis!B:B,0)),"")</f>
        <v>274</v>
      </c>
      <c r="G161" s="47">
        <f>SUMIFS(Munis!F:F,Munis!A:A,F161)</f>
        <v>81562</v>
      </c>
      <c r="H161" s="12"/>
      <c r="I161" s="12"/>
      <c r="J161" s="12">
        <v>250000</v>
      </c>
      <c r="K161" s="28"/>
      <c r="L161" s="28"/>
      <c r="M161" s="10"/>
      <c r="N161" s="14"/>
    </row>
    <row r="162" spans="1:14" ht="58.3" x14ac:dyDescent="0.4">
      <c r="A162" s="10" t="s">
        <v>1220</v>
      </c>
      <c r="B162" s="27" t="s">
        <v>1126</v>
      </c>
      <c r="C162" s="11">
        <v>90</v>
      </c>
      <c r="D162" s="11"/>
      <c r="E162" s="11"/>
      <c r="F162" s="11" t="str">
        <f>IFERROR(INDEX(Munis!A:A,MATCH(E162,Munis!B:B,0)),"")</f>
        <v/>
      </c>
      <c r="G162" s="47">
        <f>SUMIFS(Munis!F:F,Munis!A:A,F162)</f>
        <v>0</v>
      </c>
      <c r="H162" s="12"/>
      <c r="I162" s="12"/>
      <c r="J162" s="12"/>
      <c r="K162" s="28">
        <v>50000</v>
      </c>
      <c r="L162" s="28"/>
      <c r="M162" s="10"/>
      <c r="N162" s="14"/>
    </row>
    <row r="163" spans="1:14" ht="58.3" x14ac:dyDescent="0.4">
      <c r="A163" s="10" t="s">
        <v>1221</v>
      </c>
      <c r="B163" s="27" t="s">
        <v>1126</v>
      </c>
      <c r="C163" s="11">
        <v>91</v>
      </c>
      <c r="D163" s="11"/>
      <c r="E163" s="11"/>
      <c r="F163" s="11" t="str">
        <f>IFERROR(INDEX(Munis!A:A,MATCH(E163,Munis!B:B,0)),"")</f>
        <v/>
      </c>
      <c r="G163" s="47">
        <f>SUMIFS(Munis!F:F,Munis!A:A,F163)</f>
        <v>0</v>
      </c>
      <c r="H163" s="28">
        <v>250000</v>
      </c>
      <c r="I163" s="12"/>
      <c r="J163" s="12"/>
      <c r="K163" s="28"/>
      <c r="L163" s="28"/>
      <c r="M163" s="19" t="s">
        <v>1222</v>
      </c>
      <c r="N163" s="17" t="s">
        <v>1223</v>
      </c>
    </row>
    <row r="164" spans="1:14" ht="58.3" x14ac:dyDescent="0.4">
      <c r="A164" s="10" t="s">
        <v>1224</v>
      </c>
      <c r="B164" s="27" t="s">
        <v>1126</v>
      </c>
      <c r="C164" s="11">
        <v>92</v>
      </c>
      <c r="D164" s="11"/>
      <c r="E164" s="11"/>
      <c r="F164" s="11" t="str">
        <f>IFERROR(INDEX(Munis!A:A,MATCH(E164,Munis!B:B,0)),"")</f>
        <v/>
      </c>
      <c r="G164" s="47">
        <f>SUMIFS(Munis!F:F,Munis!A:A,F164)</f>
        <v>0</v>
      </c>
      <c r="H164" s="12"/>
      <c r="I164" s="12"/>
      <c r="J164" s="12"/>
      <c r="K164" s="28">
        <v>30000</v>
      </c>
      <c r="L164" s="28"/>
      <c r="M164" s="10"/>
      <c r="N164" s="14"/>
    </row>
    <row r="165" spans="1:14" ht="72.900000000000006" x14ac:dyDescent="0.4">
      <c r="A165" s="10" t="s">
        <v>1225</v>
      </c>
      <c r="B165" s="27" t="s">
        <v>1126</v>
      </c>
      <c r="C165" s="11">
        <v>93</v>
      </c>
      <c r="D165" s="11"/>
      <c r="E165" s="11"/>
      <c r="F165" s="11" t="str">
        <f>IFERROR(INDEX(Munis!A:A,MATCH(E165,Munis!B:B,0)),"")</f>
        <v/>
      </c>
      <c r="G165" s="47">
        <f>SUMIFS(Munis!F:F,Munis!A:A,F165)</f>
        <v>0</v>
      </c>
      <c r="H165" s="12"/>
      <c r="I165" s="12"/>
      <c r="J165" s="12"/>
      <c r="K165" s="28">
        <v>150000</v>
      </c>
      <c r="L165" s="28"/>
      <c r="M165" s="10"/>
      <c r="N165" s="14"/>
    </row>
    <row r="166" spans="1:14" ht="58.3" x14ac:dyDescent="0.4">
      <c r="A166" s="10" t="s">
        <v>1226</v>
      </c>
      <c r="B166" s="27" t="s">
        <v>1126</v>
      </c>
      <c r="C166" s="11">
        <v>94</v>
      </c>
      <c r="D166" s="11"/>
      <c r="E166" s="11"/>
      <c r="F166" s="11" t="str">
        <f>IFERROR(INDEX(Munis!A:A,MATCH(E166,Munis!B:B,0)),"")</f>
        <v/>
      </c>
      <c r="G166" s="47">
        <f>SUMIFS(Munis!F:F,Munis!A:A,F166)</f>
        <v>0</v>
      </c>
      <c r="H166" s="12"/>
      <c r="I166" s="12"/>
      <c r="J166" s="12"/>
      <c r="K166" s="28">
        <v>50000</v>
      </c>
      <c r="L166" s="28"/>
      <c r="M166" s="10"/>
      <c r="N166" s="14" t="s">
        <v>1160</v>
      </c>
    </row>
    <row r="167" spans="1:14" ht="58.3" x14ac:dyDescent="0.4">
      <c r="A167" s="10" t="s">
        <v>1227</v>
      </c>
      <c r="B167" s="27" t="s">
        <v>1126</v>
      </c>
      <c r="C167" s="11">
        <v>95</v>
      </c>
      <c r="D167" s="11"/>
      <c r="E167" s="11"/>
      <c r="F167" s="11" t="str">
        <f>IFERROR(INDEX(Munis!A:A,MATCH(E167,Munis!B:B,0)),"")</f>
        <v/>
      </c>
      <c r="G167" s="47">
        <f>SUMIFS(Munis!F:F,Munis!A:A,F167)</f>
        <v>0</v>
      </c>
      <c r="H167" s="12"/>
      <c r="I167" s="12"/>
      <c r="J167" s="12"/>
      <c r="K167" s="28">
        <v>100000</v>
      </c>
      <c r="L167" s="28"/>
      <c r="M167" s="10"/>
      <c r="N167" s="14"/>
    </row>
    <row r="168" spans="1:14" ht="58.3" x14ac:dyDescent="0.4">
      <c r="A168" s="10" t="s">
        <v>1228</v>
      </c>
      <c r="B168" s="27" t="s">
        <v>1126</v>
      </c>
      <c r="C168" s="11">
        <v>96</v>
      </c>
      <c r="D168" s="11"/>
      <c r="E168" s="11"/>
      <c r="F168" s="11" t="str">
        <f>IFERROR(INDEX(Munis!A:A,MATCH(E168,Munis!B:B,0)),"")</f>
        <v/>
      </c>
      <c r="G168" s="47">
        <f>SUMIFS(Munis!F:F,Munis!A:A,F168)</f>
        <v>0</v>
      </c>
      <c r="H168" s="12"/>
      <c r="I168" s="12"/>
      <c r="J168" s="12"/>
      <c r="K168" s="28">
        <v>75000</v>
      </c>
      <c r="L168" s="28"/>
      <c r="M168" s="10"/>
      <c r="N168" s="14" t="s">
        <v>1160</v>
      </c>
    </row>
    <row r="169" spans="1:14" ht="72.900000000000006" x14ac:dyDescent="0.4">
      <c r="A169" s="10" t="s">
        <v>1229</v>
      </c>
      <c r="B169" s="27" t="s">
        <v>1126</v>
      </c>
      <c r="C169" s="11">
        <v>97</v>
      </c>
      <c r="D169" s="11"/>
      <c r="E169" s="11"/>
      <c r="F169" s="11" t="str">
        <f>IFERROR(INDEX(Munis!A:A,MATCH(E169,Munis!B:B,0)),"")</f>
        <v/>
      </c>
      <c r="G169" s="47">
        <f>SUMIFS(Munis!F:F,Munis!A:A,F169)</f>
        <v>0</v>
      </c>
      <c r="H169" s="12"/>
      <c r="I169" s="12"/>
      <c r="J169" s="12"/>
      <c r="K169" s="28"/>
      <c r="L169" s="28"/>
      <c r="M169" s="10" t="s">
        <v>1211</v>
      </c>
      <c r="N169" s="14"/>
    </row>
    <row r="170" spans="1:14" ht="87.45" x14ac:dyDescent="0.4">
      <c r="A170" s="10" t="s">
        <v>1230</v>
      </c>
      <c r="B170" s="27" t="s">
        <v>1126</v>
      </c>
      <c r="C170" s="11">
        <v>98</v>
      </c>
      <c r="D170" s="11" t="s">
        <v>1163</v>
      </c>
      <c r="E170" s="11"/>
      <c r="F170" s="11" t="str">
        <f>IFERROR(INDEX(Munis!A:A,MATCH(E170,Munis!B:B,0)),"")</f>
        <v/>
      </c>
      <c r="G170" s="47">
        <f>SUMIFS(Munis!F:F,Munis!A:A,F170)</f>
        <v>0</v>
      </c>
      <c r="H170" s="12"/>
      <c r="I170" s="12"/>
      <c r="J170" s="12">
        <v>125000</v>
      </c>
      <c r="K170" s="28"/>
      <c r="L170" s="28"/>
      <c r="M170" s="10"/>
      <c r="N170" s="14"/>
    </row>
    <row r="171" spans="1:14" ht="87.45" x14ac:dyDescent="0.4">
      <c r="A171" s="10" t="s">
        <v>1230</v>
      </c>
      <c r="B171" s="27" t="s">
        <v>1126</v>
      </c>
      <c r="C171" s="11">
        <v>98</v>
      </c>
      <c r="D171" s="11">
        <v>1</v>
      </c>
      <c r="E171" s="11" t="s">
        <v>636</v>
      </c>
      <c r="F171" s="11" t="str">
        <f>IFERROR(INDEX(Munis!A:A,MATCH(E171,Munis!B:B,0)),"")</f>
        <v>016</v>
      </c>
      <c r="G171" s="47">
        <f>SUMIFS(Munis!F:F,Munis!A:A,F171)</f>
        <v>45117</v>
      </c>
      <c r="H171" s="12"/>
      <c r="I171" s="12"/>
      <c r="J171" s="12"/>
      <c r="K171" s="28"/>
      <c r="L171" s="28"/>
      <c r="M171" s="10"/>
      <c r="N171" s="14"/>
    </row>
    <row r="172" spans="1:14" ht="87.45" x14ac:dyDescent="0.4">
      <c r="A172" s="10" t="s">
        <v>1230</v>
      </c>
      <c r="B172" s="27" t="s">
        <v>1126</v>
      </c>
      <c r="C172" s="11">
        <v>98</v>
      </c>
      <c r="D172" s="11">
        <v>2</v>
      </c>
      <c r="E172" s="11" t="s">
        <v>734</v>
      </c>
      <c r="F172" s="11" t="str">
        <f>IFERROR(INDEX(Munis!A:A,MATCH(E172,Munis!B:B,0)),"")</f>
        <v>101</v>
      </c>
      <c r="G172" s="47">
        <f>SUMIFS(Munis!F:F,Munis!A:A,F172)</f>
        <v>33230</v>
      </c>
      <c r="H172" s="12"/>
      <c r="I172" s="12"/>
      <c r="J172" s="12"/>
      <c r="K172" s="28"/>
      <c r="L172" s="28"/>
      <c r="M172" s="10"/>
      <c r="N172" s="14"/>
    </row>
    <row r="173" spans="1:14" ht="87.45" x14ac:dyDescent="0.4">
      <c r="A173" s="10" t="s">
        <v>1230</v>
      </c>
      <c r="B173" s="27" t="s">
        <v>1126</v>
      </c>
      <c r="C173" s="11">
        <v>98</v>
      </c>
      <c r="D173" s="11">
        <v>3</v>
      </c>
      <c r="E173" s="11" t="s">
        <v>328</v>
      </c>
      <c r="F173" s="11" t="str">
        <f>IFERROR(INDEX(Munis!A:A,MATCH(E173,Munis!B:B,0)),"")</f>
        <v>187</v>
      </c>
      <c r="G173" s="47">
        <f>SUMIFS(Munis!F:F,Munis!A:A,F173)</f>
        <v>8270</v>
      </c>
      <c r="H173" s="12"/>
      <c r="I173" s="12"/>
      <c r="J173" s="12"/>
      <c r="K173" s="28"/>
      <c r="L173" s="28"/>
      <c r="M173" s="10"/>
      <c r="N173" s="14"/>
    </row>
    <row r="174" spans="1:14" ht="87.45" x14ac:dyDescent="0.4">
      <c r="A174" s="10" t="s">
        <v>1230</v>
      </c>
      <c r="B174" s="27" t="s">
        <v>1126</v>
      </c>
      <c r="C174" s="11">
        <v>98</v>
      </c>
      <c r="D174" s="11">
        <v>4</v>
      </c>
      <c r="E174" s="11" t="s">
        <v>346</v>
      </c>
      <c r="F174" s="11" t="str">
        <f>IFERROR(INDEX(Munis!A:A,MATCH(E174,Munis!B:B,0)),"")</f>
        <v>198</v>
      </c>
      <c r="G174" s="47">
        <f>SUMIFS(Munis!F:F,Munis!A:A,F174)</f>
        <v>36229</v>
      </c>
      <c r="H174" s="12"/>
      <c r="I174" s="12"/>
      <c r="J174" s="12"/>
      <c r="K174" s="28"/>
      <c r="L174" s="28"/>
      <c r="M174" s="10"/>
      <c r="N174" s="14"/>
    </row>
    <row r="175" spans="1:14" ht="87.45" x14ac:dyDescent="0.4">
      <c r="A175" s="10" t="s">
        <v>1230</v>
      </c>
      <c r="B175" s="27" t="s">
        <v>1126</v>
      </c>
      <c r="C175" s="11">
        <v>98</v>
      </c>
      <c r="D175" s="11">
        <v>5</v>
      </c>
      <c r="E175" s="11" t="s">
        <v>866</v>
      </c>
      <c r="F175" s="11" t="str">
        <f>IFERROR(INDEX(Munis!A:A,MATCH(E175,Munis!B:B,0)),"")</f>
        <v>199</v>
      </c>
      <c r="G175" s="47">
        <f>SUMIFS(Munis!F:F,Munis!A:A,F175)</f>
        <v>31248</v>
      </c>
      <c r="H175" s="12"/>
      <c r="I175" s="12"/>
      <c r="J175" s="12"/>
      <c r="K175" s="28"/>
      <c r="L175" s="28"/>
      <c r="M175" s="10"/>
      <c r="N175" s="14"/>
    </row>
    <row r="176" spans="1:14" ht="87.45" x14ac:dyDescent="0.4">
      <c r="A176" s="10" t="s">
        <v>1230</v>
      </c>
      <c r="B176" s="27" t="s">
        <v>1126</v>
      </c>
      <c r="C176" s="11">
        <v>98</v>
      </c>
      <c r="D176" s="11">
        <v>6</v>
      </c>
      <c r="E176" s="11" t="s">
        <v>876</v>
      </c>
      <c r="F176" s="11" t="str">
        <f>IFERROR(INDEX(Munis!A:A,MATCH(E176,Munis!B:B,0)),"")</f>
        <v>208</v>
      </c>
      <c r="G176" s="47">
        <f>SUMIFS(Munis!F:F,Munis!A:A,F176)</f>
        <v>11988</v>
      </c>
      <c r="H176" s="12"/>
      <c r="I176" s="12"/>
      <c r="J176" s="12"/>
      <c r="K176" s="28"/>
      <c r="L176" s="28"/>
      <c r="M176" s="10"/>
      <c r="N176" s="14"/>
    </row>
    <row r="177" spans="1:14" ht="87.45" x14ac:dyDescent="0.4">
      <c r="A177" s="10" t="s">
        <v>1230</v>
      </c>
      <c r="B177" s="27" t="s">
        <v>1126</v>
      </c>
      <c r="C177" s="11">
        <v>98</v>
      </c>
      <c r="D177" s="11">
        <v>7</v>
      </c>
      <c r="E177" s="11" t="s">
        <v>370</v>
      </c>
      <c r="F177" s="11" t="str">
        <f>IFERROR(INDEX(Munis!A:A,MATCH(E177,Munis!B:B,0)),"")</f>
        <v>211</v>
      </c>
      <c r="G177" s="47">
        <f>SUMIFS(Munis!F:F,Munis!A:A,F177)</f>
        <v>29349</v>
      </c>
      <c r="H177" s="12"/>
      <c r="I177" s="12"/>
      <c r="J177" s="12"/>
      <c r="K177" s="28"/>
      <c r="L177" s="28"/>
      <c r="M177" s="10"/>
      <c r="N177" s="14"/>
    </row>
    <row r="178" spans="1:14" ht="87.45" x14ac:dyDescent="0.4">
      <c r="A178" s="10" t="s">
        <v>1230</v>
      </c>
      <c r="B178" s="27" t="s">
        <v>1126</v>
      </c>
      <c r="C178" s="11">
        <v>98</v>
      </c>
      <c r="D178" s="11">
        <v>8</v>
      </c>
      <c r="E178" s="11" t="s">
        <v>910</v>
      </c>
      <c r="F178" s="11" t="str">
        <f>IFERROR(INDEX(Munis!A:A,MATCH(E178,Munis!B:B,0)),"")</f>
        <v>238</v>
      </c>
      <c r="G178" s="47">
        <f>SUMIFS(Munis!F:F,Munis!A:A,F178)</f>
        <v>9230</v>
      </c>
      <c r="H178" s="12"/>
      <c r="I178" s="12"/>
      <c r="J178" s="12"/>
      <c r="K178" s="28"/>
      <c r="L178" s="28"/>
      <c r="M178" s="10"/>
      <c r="N178" s="14"/>
    </row>
    <row r="179" spans="1:14" ht="87.45" x14ac:dyDescent="0.4">
      <c r="A179" s="10" t="s">
        <v>1230</v>
      </c>
      <c r="B179" s="27" t="s">
        <v>1126</v>
      </c>
      <c r="C179" s="11">
        <v>98</v>
      </c>
      <c r="D179" s="11">
        <v>9</v>
      </c>
      <c r="E179" s="11" t="s">
        <v>436</v>
      </c>
      <c r="F179" s="11" t="str">
        <f>IFERROR(INDEX(Munis!A:A,MATCH(E179,Munis!B:B,0)),"")</f>
        <v>269</v>
      </c>
      <c r="G179" s="47">
        <f>SUMIFS(Munis!F:F,Munis!A:A,F179)</f>
        <v>4341</v>
      </c>
      <c r="H179" s="12"/>
      <c r="I179" s="12"/>
      <c r="J179" s="12"/>
      <c r="K179" s="28"/>
      <c r="L179" s="28"/>
      <c r="M179" s="10"/>
      <c r="N179" s="14"/>
    </row>
    <row r="180" spans="1:14" ht="87.45" x14ac:dyDescent="0.4">
      <c r="A180" s="10" t="s">
        <v>1230</v>
      </c>
      <c r="B180" s="27" t="s">
        <v>1126</v>
      </c>
      <c r="C180" s="11">
        <v>98</v>
      </c>
      <c r="D180" s="11">
        <v>10</v>
      </c>
      <c r="E180" s="11" t="s">
        <v>1012</v>
      </c>
      <c r="F180" s="11" t="str">
        <f>IFERROR(INDEX(Munis!A:A,MATCH(E180,Munis!B:B,0)),"")</f>
        <v>315</v>
      </c>
      <c r="G180" s="47">
        <f>SUMIFS(Munis!F:F,Munis!A:A,F180)</f>
        <v>13882</v>
      </c>
      <c r="H180" s="12"/>
      <c r="I180" s="12"/>
      <c r="J180" s="12"/>
      <c r="K180" s="28"/>
      <c r="L180" s="28"/>
      <c r="M180" s="10"/>
      <c r="N180" s="14"/>
    </row>
    <row r="181" spans="1:14" ht="87.45" x14ac:dyDescent="0.4">
      <c r="A181" s="10" t="s">
        <v>1230</v>
      </c>
      <c r="B181" s="27" t="s">
        <v>1126</v>
      </c>
      <c r="C181" s="11">
        <v>98</v>
      </c>
      <c r="D181" s="11">
        <v>11</v>
      </c>
      <c r="E181" s="11" t="s">
        <v>527</v>
      </c>
      <c r="F181" s="11" t="str">
        <f>IFERROR(INDEX(Munis!A:A,MATCH(E181,Munis!B:B,0)),"")</f>
        <v>317</v>
      </c>
      <c r="G181" s="47">
        <f>SUMIFS(Munis!F:F,Munis!A:A,F181)</f>
        <v>29673</v>
      </c>
      <c r="H181" s="12"/>
      <c r="I181" s="12"/>
      <c r="J181" s="12"/>
      <c r="K181" s="28"/>
      <c r="L181" s="28"/>
      <c r="M181" s="10"/>
      <c r="N181" s="14"/>
    </row>
    <row r="182" spans="1:14" ht="87.45" x14ac:dyDescent="0.4">
      <c r="A182" s="10" t="s">
        <v>1230</v>
      </c>
      <c r="B182" s="27" t="s">
        <v>1126</v>
      </c>
      <c r="C182" s="11">
        <v>98</v>
      </c>
      <c r="D182" s="11">
        <v>12</v>
      </c>
      <c r="E182" s="11" t="s">
        <v>584</v>
      </c>
      <c r="F182" s="11" t="str">
        <f>IFERROR(INDEX(Munis!A:A,MATCH(E182,Munis!B:B,0)),"")</f>
        <v>350</v>
      </c>
      <c r="G182" s="47">
        <f>SUMIFS(Munis!F:F,Munis!A:A,F182)</f>
        <v>11964</v>
      </c>
      <c r="H182" s="12"/>
      <c r="I182" s="12"/>
      <c r="J182" s="12"/>
      <c r="K182" s="28"/>
      <c r="L182" s="28"/>
      <c r="M182" s="10"/>
      <c r="N182" s="14"/>
    </row>
    <row r="183" spans="1:14" ht="58.3" x14ac:dyDescent="0.4">
      <c r="A183" s="10" t="s">
        <v>1231</v>
      </c>
      <c r="B183" s="27" t="s">
        <v>1126</v>
      </c>
      <c r="C183" s="11">
        <v>99</v>
      </c>
      <c r="D183" s="11"/>
      <c r="E183" s="11"/>
      <c r="F183" s="11" t="str">
        <f>IFERROR(INDEX(Munis!A:A,MATCH(E183,Munis!B:B,0)),"")</f>
        <v/>
      </c>
      <c r="G183" s="47">
        <f>SUMIFS(Munis!F:F,Munis!A:A,F183)</f>
        <v>0</v>
      </c>
      <c r="H183" s="12"/>
      <c r="I183" s="12"/>
      <c r="J183" s="12"/>
      <c r="K183" s="28">
        <v>50000</v>
      </c>
      <c r="L183" s="28"/>
      <c r="M183" s="10"/>
      <c r="N183" s="14" t="s">
        <v>1160</v>
      </c>
    </row>
    <row r="184" spans="1:14" ht="72.900000000000006" x14ac:dyDescent="0.4">
      <c r="A184" s="10" t="s">
        <v>1232</v>
      </c>
      <c r="B184" s="27" t="s">
        <v>1126</v>
      </c>
      <c r="C184" s="11">
        <v>100</v>
      </c>
      <c r="D184" s="11">
        <v>1</v>
      </c>
      <c r="E184" s="11" t="s">
        <v>734</v>
      </c>
      <c r="F184" s="11" t="str">
        <f>IFERROR(INDEX(Munis!A:A,MATCH(E184,Munis!B:B,0)),"")</f>
        <v>101</v>
      </c>
      <c r="G184" s="47">
        <f>SUMIFS(Munis!F:F,Munis!A:A,F184)</f>
        <v>33230</v>
      </c>
      <c r="H184" s="12"/>
      <c r="I184" s="12">
        <f>125000/12</f>
        <v>10416.666666666666</v>
      </c>
      <c r="J184" s="12"/>
      <c r="K184" s="28"/>
      <c r="L184" s="28"/>
      <c r="M184" s="10"/>
      <c r="N184" s="14"/>
    </row>
    <row r="185" spans="1:14" ht="72.900000000000006" x14ac:dyDescent="0.4">
      <c r="A185" s="10" t="s">
        <v>1232</v>
      </c>
      <c r="B185" s="27" t="s">
        <v>1126</v>
      </c>
      <c r="C185" s="11">
        <v>100</v>
      </c>
      <c r="D185" s="11">
        <v>2</v>
      </c>
      <c r="E185" s="11" t="s">
        <v>328</v>
      </c>
      <c r="F185" s="11" t="str">
        <f>IFERROR(INDEX(Munis!A:A,MATCH(E185,Munis!B:B,0)),"")</f>
        <v>187</v>
      </c>
      <c r="G185" s="47">
        <f>SUMIFS(Munis!F:F,Munis!A:A,F185)</f>
        <v>8270</v>
      </c>
      <c r="H185" s="12"/>
      <c r="I185" s="12">
        <f t="shared" ref="I185:I195" si="3">125000/12</f>
        <v>10416.666666666666</v>
      </c>
      <c r="J185" s="12"/>
      <c r="K185" s="28"/>
      <c r="L185" s="28"/>
      <c r="M185" s="10"/>
      <c r="N185" s="14"/>
    </row>
    <row r="186" spans="1:14" ht="72.900000000000006" x14ac:dyDescent="0.4">
      <c r="A186" s="10" t="s">
        <v>1232</v>
      </c>
      <c r="B186" s="27" t="s">
        <v>1126</v>
      </c>
      <c r="C186" s="11">
        <v>100</v>
      </c>
      <c r="D186" s="11">
        <v>3</v>
      </c>
      <c r="E186" s="11" t="s">
        <v>346</v>
      </c>
      <c r="F186" s="11" t="str">
        <f>IFERROR(INDEX(Munis!A:A,MATCH(E186,Munis!B:B,0)),"")</f>
        <v>198</v>
      </c>
      <c r="G186" s="47">
        <f>SUMIFS(Munis!F:F,Munis!A:A,F186)</f>
        <v>36229</v>
      </c>
      <c r="H186" s="12"/>
      <c r="I186" s="12">
        <f t="shared" si="3"/>
        <v>10416.666666666666</v>
      </c>
      <c r="J186" s="12"/>
      <c r="K186" s="28"/>
      <c r="L186" s="28"/>
      <c r="M186" s="10"/>
      <c r="N186" s="14"/>
    </row>
    <row r="187" spans="1:14" ht="72.900000000000006" x14ac:dyDescent="0.4">
      <c r="A187" s="10" t="s">
        <v>1232</v>
      </c>
      <c r="B187" s="27" t="s">
        <v>1126</v>
      </c>
      <c r="C187" s="11">
        <v>100</v>
      </c>
      <c r="D187" s="11">
        <v>4</v>
      </c>
      <c r="E187" s="11" t="s">
        <v>866</v>
      </c>
      <c r="F187" s="11" t="str">
        <f>IFERROR(INDEX(Munis!A:A,MATCH(E187,Munis!B:B,0)),"")</f>
        <v>199</v>
      </c>
      <c r="G187" s="47">
        <f>SUMIFS(Munis!F:F,Munis!A:A,F187)</f>
        <v>31248</v>
      </c>
      <c r="H187" s="12"/>
      <c r="I187" s="12">
        <f t="shared" si="3"/>
        <v>10416.666666666666</v>
      </c>
      <c r="J187" s="12"/>
      <c r="K187" s="28"/>
      <c r="L187" s="28"/>
      <c r="M187" s="10"/>
      <c r="N187" s="14"/>
    </row>
    <row r="188" spans="1:14" ht="72.900000000000006" x14ac:dyDescent="0.4">
      <c r="A188" s="10" t="s">
        <v>1232</v>
      </c>
      <c r="B188" s="27" t="s">
        <v>1126</v>
      </c>
      <c r="C188" s="11">
        <v>100</v>
      </c>
      <c r="D188" s="11">
        <v>5</v>
      </c>
      <c r="E188" s="11" t="s">
        <v>876</v>
      </c>
      <c r="F188" s="11" t="str">
        <f>IFERROR(INDEX(Munis!A:A,MATCH(E188,Munis!B:B,0)),"")</f>
        <v>208</v>
      </c>
      <c r="G188" s="47">
        <f>SUMIFS(Munis!F:F,Munis!A:A,F188)</f>
        <v>11988</v>
      </c>
      <c r="H188" s="12"/>
      <c r="I188" s="12">
        <f t="shared" si="3"/>
        <v>10416.666666666666</v>
      </c>
      <c r="J188" s="12"/>
      <c r="K188" s="28"/>
      <c r="L188" s="28"/>
      <c r="M188" s="10"/>
      <c r="N188" s="14"/>
    </row>
    <row r="189" spans="1:14" ht="72.900000000000006" x14ac:dyDescent="0.4">
      <c r="A189" s="10" t="s">
        <v>1232</v>
      </c>
      <c r="B189" s="27" t="s">
        <v>1126</v>
      </c>
      <c r="C189" s="11">
        <v>100</v>
      </c>
      <c r="D189" s="11">
        <v>6</v>
      </c>
      <c r="E189" s="11" t="s">
        <v>370</v>
      </c>
      <c r="F189" s="11" t="str">
        <f>IFERROR(INDEX(Munis!A:A,MATCH(E189,Munis!B:B,0)),"")</f>
        <v>211</v>
      </c>
      <c r="G189" s="47">
        <f>SUMIFS(Munis!F:F,Munis!A:A,F189)</f>
        <v>29349</v>
      </c>
      <c r="H189" s="12"/>
      <c r="I189" s="12">
        <f t="shared" si="3"/>
        <v>10416.666666666666</v>
      </c>
      <c r="J189" s="12"/>
      <c r="K189" s="28"/>
      <c r="L189" s="28"/>
      <c r="M189" s="10"/>
      <c r="N189" s="14"/>
    </row>
    <row r="190" spans="1:14" ht="72.900000000000006" x14ac:dyDescent="0.4">
      <c r="A190" s="10" t="s">
        <v>1232</v>
      </c>
      <c r="B190" s="27" t="s">
        <v>1126</v>
      </c>
      <c r="C190" s="11">
        <v>100</v>
      </c>
      <c r="D190" s="11">
        <v>7</v>
      </c>
      <c r="E190" s="11" t="s">
        <v>910</v>
      </c>
      <c r="F190" s="11" t="str">
        <f>IFERROR(INDEX(Munis!A:A,MATCH(E190,Munis!B:B,0)),"")</f>
        <v>238</v>
      </c>
      <c r="G190" s="47">
        <f>SUMIFS(Munis!F:F,Munis!A:A,F190)</f>
        <v>9230</v>
      </c>
      <c r="H190" s="12"/>
      <c r="I190" s="12">
        <f t="shared" si="3"/>
        <v>10416.666666666666</v>
      </c>
      <c r="J190" s="12"/>
      <c r="K190" s="28"/>
      <c r="L190" s="28"/>
      <c r="M190" s="10"/>
      <c r="N190" s="14"/>
    </row>
    <row r="191" spans="1:14" ht="72.900000000000006" x14ac:dyDescent="0.4">
      <c r="A191" s="10" t="s">
        <v>1232</v>
      </c>
      <c r="B191" s="27" t="s">
        <v>1126</v>
      </c>
      <c r="C191" s="11">
        <v>100</v>
      </c>
      <c r="D191" s="11">
        <v>8</v>
      </c>
      <c r="E191" s="11" t="s">
        <v>436</v>
      </c>
      <c r="F191" s="11" t="str">
        <f>IFERROR(INDEX(Munis!A:A,MATCH(E191,Munis!B:B,0)),"")</f>
        <v>269</v>
      </c>
      <c r="G191" s="47">
        <f>SUMIFS(Munis!F:F,Munis!A:A,F191)</f>
        <v>4341</v>
      </c>
      <c r="H191" s="12"/>
      <c r="I191" s="12">
        <f t="shared" si="3"/>
        <v>10416.666666666666</v>
      </c>
      <c r="J191" s="12"/>
      <c r="K191" s="28"/>
      <c r="L191" s="28"/>
      <c r="M191" s="10"/>
      <c r="N191" s="14"/>
    </row>
    <row r="192" spans="1:14" ht="72.900000000000006" x14ac:dyDescent="0.4">
      <c r="A192" s="10" t="s">
        <v>1232</v>
      </c>
      <c r="B192" s="27" t="s">
        <v>1126</v>
      </c>
      <c r="C192" s="11">
        <v>100</v>
      </c>
      <c r="D192" s="11">
        <v>9</v>
      </c>
      <c r="E192" s="11" t="s">
        <v>1012</v>
      </c>
      <c r="F192" s="11" t="str">
        <f>IFERROR(INDEX(Munis!A:A,MATCH(E192,Munis!B:B,0)),"")</f>
        <v>315</v>
      </c>
      <c r="G192" s="47">
        <f>SUMIFS(Munis!F:F,Munis!A:A,F192)</f>
        <v>13882</v>
      </c>
      <c r="H192" s="12"/>
      <c r="I192" s="12">
        <f t="shared" si="3"/>
        <v>10416.666666666666</v>
      </c>
      <c r="J192" s="12"/>
      <c r="K192" s="28"/>
      <c r="L192" s="28"/>
      <c r="M192" s="10"/>
      <c r="N192" s="14"/>
    </row>
    <row r="193" spans="1:14" ht="72.900000000000006" x14ac:dyDescent="0.4">
      <c r="A193" s="10" t="s">
        <v>1232</v>
      </c>
      <c r="B193" s="27" t="s">
        <v>1126</v>
      </c>
      <c r="C193" s="11">
        <v>100</v>
      </c>
      <c r="D193" s="11">
        <v>10</v>
      </c>
      <c r="E193" s="11" t="s">
        <v>527</v>
      </c>
      <c r="F193" s="11" t="str">
        <f>IFERROR(INDEX(Munis!A:A,MATCH(E193,Munis!B:B,0)),"")</f>
        <v>317</v>
      </c>
      <c r="G193" s="47">
        <f>SUMIFS(Munis!F:F,Munis!A:A,F193)</f>
        <v>29673</v>
      </c>
      <c r="H193" s="12"/>
      <c r="I193" s="12">
        <f t="shared" si="3"/>
        <v>10416.666666666666</v>
      </c>
      <c r="J193" s="12"/>
      <c r="K193" s="28"/>
      <c r="L193" s="28"/>
      <c r="M193" s="10"/>
      <c r="N193" s="14"/>
    </row>
    <row r="194" spans="1:14" ht="72.900000000000006" x14ac:dyDescent="0.4">
      <c r="A194" s="10" t="s">
        <v>1232</v>
      </c>
      <c r="B194" s="27" t="s">
        <v>1126</v>
      </c>
      <c r="C194" s="11">
        <v>100</v>
      </c>
      <c r="D194" s="11">
        <v>11</v>
      </c>
      <c r="E194" s="11" t="s">
        <v>584</v>
      </c>
      <c r="F194" s="11" t="str">
        <f>IFERROR(INDEX(Munis!A:A,MATCH(E194,Munis!B:B,0)),"")</f>
        <v>350</v>
      </c>
      <c r="G194" s="47">
        <f>SUMIFS(Munis!F:F,Munis!A:A,F194)</f>
        <v>11964</v>
      </c>
      <c r="H194" s="12"/>
      <c r="I194" s="12">
        <f t="shared" si="3"/>
        <v>10416.666666666666</v>
      </c>
      <c r="J194" s="12"/>
      <c r="K194" s="28"/>
      <c r="L194" s="28"/>
      <c r="M194" s="10"/>
      <c r="N194" s="14"/>
    </row>
    <row r="195" spans="1:14" ht="72.900000000000006" x14ac:dyDescent="0.4">
      <c r="A195" s="10" t="s">
        <v>1232</v>
      </c>
      <c r="B195" s="27" t="s">
        <v>1126</v>
      </c>
      <c r="C195" s="11">
        <v>100</v>
      </c>
      <c r="D195" s="11">
        <v>12</v>
      </c>
      <c r="E195" s="11" t="s">
        <v>636</v>
      </c>
      <c r="F195" s="11" t="str">
        <f>IFERROR(INDEX(Munis!A:A,MATCH(E195,Munis!B:B,0)),"")</f>
        <v>016</v>
      </c>
      <c r="G195" s="47">
        <f>SUMIFS(Munis!F:F,Munis!A:A,F195)</f>
        <v>45117</v>
      </c>
      <c r="H195" s="12"/>
      <c r="I195" s="12">
        <f t="shared" si="3"/>
        <v>10416.666666666666</v>
      </c>
      <c r="J195" s="12"/>
      <c r="K195" s="28"/>
      <c r="L195" s="28"/>
      <c r="M195" s="10"/>
      <c r="N195" s="14"/>
    </row>
    <row r="196" spans="1:14" ht="72.900000000000006" x14ac:dyDescent="0.4">
      <c r="A196" s="10" t="s">
        <v>1232</v>
      </c>
      <c r="B196" s="27" t="s">
        <v>1126</v>
      </c>
      <c r="C196" s="11">
        <v>100</v>
      </c>
      <c r="D196" s="11" t="s">
        <v>1163</v>
      </c>
      <c r="E196" s="11"/>
      <c r="F196" s="11" t="str">
        <f>IFERROR(INDEX(Munis!A:A,MATCH(E196,Munis!B:B,0)),"")</f>
        <v/>
      </c>
      <c r="G196" s="47">
        <f>SUMIFS(Munis!F:F,Munis!A:A,F196)</f>
        <v>0</v>
      </c>
      <c r="H196" s="12"/>
      <c r="I196" s="12">
        <v>125000</v>
      </c>
      <c r="J196" s="12"/>
      <c r="K196" s="28"/>
      <c r="L196" s="28"/>
      <c r="M196" s="10" t="s">
        <v>1233</v>
      </c>
      <c r="N196" s="14" t="s">
        <v>1184</v>
      </c>
    </row>
    <row r="197" spans="1:14" ht="72.900000000000006" x14ac:dyDescent="0.4">
      <c r="A197" s="10" t="s">
        <v>1234</v>
      </c>
      <c r="B197" s="27" t="s">
        <v>1126</v>
      </c>
      <c r="C197" s="11">
        <v>101</v>
      </c>
      <c r="D197" s="11"/>
      <c r="E197" s="11"/>
      <c r="F197" s="11" t="str">
        <f>IFERROR(INDEX(Munis!A:A,MATCH(E197,Munis!B:B,0)),"")</f>
        <v/>
      </c>
      <c r="G197" s="47">
        <f>SUMIFS(Munis!F:F,Munis!A:A,F197)</f>
        <v>0</v>
      </c>
      <c r="H197" s="12"/>
      <c r="I197" s="12"/>
      <c r="J197" s="12"/>
      <c r="K197" s="28">
        <v>50000</v>
      </c>
      <c r="L197" s="28"/>
      <c r="M197" s="10"/>
      <c r="N197" s="14"/>
    </row>
    <row r="198" spans="1:14" ht="58.3" x14ac:dyDescent="0.4">
      <c r="A198" s="10" t="s">
        <v>1235</v>
      </c>
      <c r="B198" s="27" t="s">
        <v>1126</v>
      </c>
      <c r="C198" s="11">
        <v>102</v>
      </c>
      <c r="D198" s="11"/>
      <c r="E198" s="11" t="s">
        <v>491</v>
      </c>
      <c r="F198" s="11" t="str">
        <f>IFERROR(INDEX(Munis!A:A,MATCH(E198,Munis!B:B,0)),"")</f>
        <v>293</v>
      </c>
      <c r="G198" s="47">
        <f>SUMIFS(Munis!F:F,Munis!A:A,F198)</f>
        <v>57296</v>
      </c>
      <c r="H198" s="12"/>
      <c r="I198" s="12"/>
      <c r="J198" s="12">
        <v>125000</v>
      </c>
      <c r="K198" s="28"/>
      <c r="L198" s="28"/>
      <c r="M198" s="10"/>
      <c r="N198" s="14"/>
    </row>
    <row r="199" spans="1:14" ht="58.3" x14ac:dyDescent="0.4">
      <c r="A199" s="10" t="s">
        <v>1236</v>
      </c>
      <c r="B199" s="27" t="s">
        <v>1126</v>
      </c>
      <c r="C199" s="11">
        <v>103</v>
      </c>
      <c r="D199" s="11" t="s">
        <v>1163</v>
      </c>
      <c r="E199" s="11"/>
      <c r="F199" s="11" t="str">
        <f>IFERROR(INDEX(Munis!A:A,MATCH(E199,Munis!B:B,0)),"")</f>
        <v/>
      </c>
      <c r="G199" s="47">
        <f>SUMIFS(Munis!F:F,Munis!A:A,F199)</f>
        <v>0</v>
      </c>
      <c r="H199" s="12"/>
      <c r="I199" s="12"/>
      <c r="J199" s="12"/>
      <c r="K199" s="28"/>
      <c r="L199" s="28">
        <v>125000</v>
      </c>
      <c r="M199" s="10" t="s">
        <v>1237</v>
      </c>
      <c r="N199" s="14" t="s">
        <v>1238</v>
      </c>
    </row>
    <row r="200" spans="1:14" ht="58.3" x14ac:dyDescent="0.4">
      <c r="A200" s="10" t="s">
        <v>1236</v>
      </c>
      <c r="B200" s="27" t="s">
        <v>1126</v>
      </c>
      <c r="C200" s="11">
        <v>103</v>
      </c>
      <c r="D200" s="11">
        <v>1</v>
      </c>
      <c r="E200" s="11" t="s">
        <v>842</v>
      </c>
      <c r="F200" s="11" t="str">
        <f>IFERROR(INDEX(Munis!A:A,MATCH(E200,Munis!B:B,0)),"")</f>
        <v>182</v>
      </c>
      <c r="G200" s="47">
        <f>SUMIFS(Munis!F:F,Munis!A:A,F200)</f>
        <v>25121</v>
      </c>
      <c r="H200" s="12"/>
      <c r="I200" s="12"/>
      <c r="J200" s="12"/>
      <c r="K200" s="28"/>
      <c r="L200" s="28"/>
      <c r="M200" s="10"/>
      <c r="N200" s="14"/>
    </row>
    <row r="201" spans="1:14" ht="58.3" x14ac:dyDescent="0.4">
      <c r="A201" s="10" t="s">
        <v>1236</v>
      </c>
      <c r="B201" s="27" t="s">
        <v>1126</v>
      </c>
      <c r="C201" s="11">
        <v>103</v>
      </c>
      <c r="D201" s="11">
        <v>2</v>
      </c>
      <c r="E201" s="11" t="s">
        <v>1002</v>
      </c>
      <c r="F201" s="11" t="str">
        <f>IFERROR(INDEX(Munis!A:A,MATCH(E201,Munis!B:B,0)),"")</f>
        <v>310</v>
      </c>
      <c r="G201" s="47">
        <f>SUMIFS(Munis!F:F,Munis!A:A,F201)</f>
        <v>22666</v>
      </c>
      <c r="H201" s="12"/>
      <c r="I201" s="12"/>
      <c r="J201" s="12"/>
      <c r="K201" s="28"/>
      <c r="L201" s="28"/>
      <c r="M201" s="10"/>
      <c r="N201" s="14"/>
    </row>
    <row r="202" spans="1:14" ht="72.900000000000006" x14ac:dyDescent="0.4">
      <c r="A202" s="10" t="s">
        <v>1239</v>
      </c>
      <c r="B202" s="27" t="s">
        <v>1126</v>
      </c>
      <c r="C202" s="11">
        <v>104</v>
      </c>
      <c r="D202" s="11"/>
      <c r="E202" s="11"/>
      <c r="F202" s="11" t="str">
        <f>IFERROR(INDEX(Munis!A:A,MATCH(E202,Munis!B:B,0)),"")</f>
        <v/>
      </c>
      <c r="G202" s="47">
        <f>SUMIFS(Munis!F:F,Munis!A:A,F202)</f>
        <v>0</v>
      </c>
      <c r="H202" s="12"/>
      <c r="I202" s="12"/>
      <c r="J202" s="12"/>
      <c r="K202" s="12">
        <v>200000</v>
      </c>
      <c r="L202" s="28"/>
      <c r="M202" s="10"/>
      <c r="N202" s="14" t="s">
        <v>1154</v>
      </c>
    </row>
    <row r="203" spans="1:14" ht="58.3" x14ac:dyDescent="0.4">
      <c r="A203" s="10" t="s">
        <v>1240</v>
      </c>
      <c r="B203" s="27" t="s">
        <v>1126</v>
      </c>
      <c r="C203" s="11">
        <v>105</v>
      </c>
      <c r="D203" s="11" t="s">
        <v>1163</v>
      </c>
      <c r="E203" s="11"/>
      <c r="F203" s="11" t="str">
        <f>IFERROR(INDEX(Munis!A:A,MATCH(E203,Munis!B:B,0)),"")</f>
        <v/>
      </c>
      <c r="G203" s="47">
        <f>SUMIFS(Munis!F:F,Munis!A:A,F203)</f>
        <v>0</v>
      </c>
      <c r="H203" s="12"/>
      <c r="I203" s="12"/>
      <c r="J203" s="12"/>
      <c r="K203" s="12">
        <f>200000-L203</f>
        <v>53863.5</v>
      </c>
      <c r="L203" s="12">
        <f>292273/2</f>
        <v>146136.5</v>
      </c>
      <c r="M203" s="10" t="s">
        <v>1241</v>
      </c>
      <c r="N203" s="14"/>
    </row>
    <row r="204" spans="1:14" ht="58.3" x14ac:dyDescent="0.4">
      <c r="A204" s="10" t="s">
        <v>1240</v>
      </c>
      <c r="B204" s="27" t="s">
        <v>1126</v>
      </c>
      <c r="C204" s="11">
        <v>105</v>
      </c>
      <c r="D204" s="11">
        <v>1</v>
      </c>
      <c r="E204" s="11" t="s">
        <v>762</v>
      </c>
      <c r="F204" s="11" t="str">
        <f>IFERROR(INDEX(Munis!A:A,MATCH(E204,Munis!B:B,0)),"")</f>
        <v>123</v>
      </c>
      <c r="G204" s="47">
        <f>SUMIFS(Munis!F:F,Munis!A:A,F204)</f>
        <v>10874</v>
      </c>
      <c r="H204" s="12"/>
      <c r="I204" s="12"/>
      <c r="J204" s="12"/>
      <c r="K204" s="12"/>
      <c r="L204" s="12"/>
      <c r="M204" s="10"/>
      <c r="N204" s="14"/>
    </row>
    <row r="205" spans="1:14" ht="58.3" x14ac:dyDescent="0.4">
      <c r="A205" s="10" t="s">
        <v>1240</v>
      </c>
      <c r="B205" s="27" t="s">
        <v>1126</v>
      </c>
      <c r="C205" s="11">
        <v>105</v>
      </c>
      <c r="D205" s="11">
        <v>2</v>
      </c>
      <c r="E205" s="11" t="s">
        <v>1042</v>
      </c>
      <c r="F205" s="11" t="str">
        <f>IFERROR(INDEX(Munis!A:A,MATCH(E205,Munis!B:B,0)),"")</f>
        <v>338</v>
      </c>
      <c r="G205" s="47">
        <f>SUMIFS(Munis!F:F,Munis!A:A,F205)</f>
        <v>15168</v>
      </c>
      <c r="H205" s="12"/>
      <c r="I205" s="12"/>
      <c r="J205" s="12"/>
      <c r="K205" s="12"/>
      <c r="L205" s="12"/>
      <c r="M205" s="10"/>
      <c r="N205" s="14"/>
    </row>
    <row r="206" spans="1:14" ht="58.3" x14ac:dyDescent="0.4">
      <c r="A206" s="10" t="s">
        <v>1242</v>
      </c>
      <c r="B206" s="27" t="s">
        <v>1126</v>
      </c>
      <c r="C206" s="11">
        <v>106</v>
      </c>
      <c r="D206" s="11"/>
      <c r="E206" s="11"/>
      <c r="F206" s="11" t="str">
        <f>IFERROR(INDEX(Munis!A:A,MATCH(E206,Munis!B:B,0)),"")</f>
        <v/>
      </c>
      <c r="G206" s="47">
        <f>SUMIFS(Munis!F:F,Munis!A:A,F206)</f>
        <v>0</v>
      </c>
      <c r="H206" s="12"/>
      <c r="I206" s="12"/>
      <c r="J206" s="12"/>
      <c r="K206" s="28">
        <v>250000</v>
      </c>
      <c r="L206" s="28"/>
      <c r="M206" s="10"/>
      <c r="N206" s="14"/>
    </row>
    <row r="207" spans="1:14" ht="58.3" x14ac:dyDescent="0.4">
      <c r="A207" s="10" t="s">
        <v>1243</v>
      </c>
      <c r="B207" s="27" t="s">
        <v>1126</v>
      </c>
      <c r="C207" s="11">
        <v>107</v>
      </c>
      <c r="D207" s="11">
        <v>1</v>
      </c>
      <c r="E207" s="11" t="s">
        <v>666</v>
      </c>
      <c r="F207" s="11" t="str">
        <f>IFERROR(INDEX(Munis!A:A,MATCH(E207,Munis!B:B,0)),"")</f>
        <v>044</v>
      </c>
      <c r="G207" s="47">
        <f>SUMIFS(Munis!F:F,Munis!A:A,F207)</f>
        <v>95777</v>
      </c>
      <c r="H207" s="12"/>
      <c r="I207" s="12"/>
      <c r="J207" s="12"/>
      <c r="K207" s="28">
        <v>50000</v>
      </c>
      <c r="L207" s="28"/>
      <c r="M207" s="10"/>
      <c r="N207" s="14"/>
    </row>
    <row r="208" spans="1:14" ht="87.45" x14ac:dyDescent="0.4">
      <c r="A208" s="10" t="s">
        <v>1244</v>
      </c>
      <c r="B208" s="27" t="s">
        <v>1126</v>
      </c>
      <c r="C208" s="11">
        <v>108</v>
      </c>
      <c r="D208" s="11">
        <v>1</v>
      </c>
      <c r="E208" s="11" t="s">
        <v>316</v>
      </c>
      <c r="F208" s="11" t="str">
        <f>IFERROR(INDEX(Munis!A:A,MATCH(E208,Munis!B:B,0)),"")</f>
        <v>175</v>
      </c>
      <c r="G208" s="47">
        <f>SUMIFS(Munis!F:F,Munis!A:A,F208)</f>
        <v>12904</v>
      </c>
      <c r="H208" s="12"/>
      <c r="I208" s="12">
        <f t="shared" ref="I208:I215" si="4">175000/8</f>
        <v>21875</v>
      </c>
      <c r="J208" s="12"/>
      <c r="K208" s="28"/>
      <c r="L208" s="28"/>
      <c r="M208" s="10"/>
      <c r="N208" s="14"/>
    </row>
    <row r="209" spans="1:19" ht="87.45" x14ac:dyDescent="0.4">
      <c r="A209" s="10" t="s">
        <v>1244</v>
      </c>
      <c r="B209" s="27" t="s">
        <v>1126</v>
      </c>
      <c r="C209" s="11">
        <v>108</v>
      </c>
      <c r="D209" s="11">
        <v>2</v>
      </c>
      <c r="E209" s="11" t="s">
        <v>517</v>
      </c>
      <c r="F209" s="11" t="str">
        <f>IFERROR(INDEX(Munis!A:A,MATCH(E209,Munis!B:B,0)),"")</f>
        <v>307</v>
      </c>
      <c r="G209" s="47">
        <f>SUMIFS(Munis!F:F,Munis!A:A,F209)</f>
        <v>25209</v>
      </c>
      <c r="H209" s="12"/>
      <c r="I209" s="12">
        <f t="shared" si="4"/>
        <v>21875</v>
      </c>
      <c r="J209" s="12"/>
      <c r="K209" s="28"/>
      <c r="L209" s="28"/>
      <c r="M209" s="10"/>
      <c r="N209" s="14"/>
    </row>
    <row r="210" spans="1:19" ht="87.45" x14ac:dyDescent="0.4">
      <c r="A210" s="10" t="s">
        <v>1244</v>
      </c>
      <c r="B210" s="27" t="s">
        <v>1126</v>
      </c>
      <c r="C210" s="11">
        <v>108</v>
      </c>
      <c r="D210" s="11">
        <v>3</v>
      </c>
      <c r="E210" s="11" t="s">
        <v>948</v>
      </c>
      <c r="F210" s="11" t="str">
        <f>IFERROR(INDEX(Munis!A:A,MATCH(E210,Munis!B:B,0)),"")</f>
        <v>266</v>
      </c>
      <c r="G210" s="47">
        <f>SUMIFS(Munis!F:F,Munis!A:A,F210)</f>
        <v>18943</v>
      </c>
      <c r="H210" s="12"/>
      <c r="I210" s="12">
        <f t="shared" si="4"/>
        <v>21875</v>
      </c>
      <c r="J210" s="12"/>
      <c r="K210" s="28"/>
      <c r="L210" s="28"/>
      <c r="M210" s="10"/>
      <c r="N210" s="14"/>
    </row>
    <row r="211" spans="1:19" ht="87.45" x14ac:dyDescent="0.4">
      <c r="A211" s="10" t="s">
        <v>1244</v>
      </c>
      <c r="B211" s="27" t="s">
        <v>1126</v>
      </c>
      <c r="C211" s="11">
        <v>108</v>
      </c>
      <c r="D211" s="11">
        <v>4</v>
      </c>
      <c r="E211" s="11" t="s">
        <v>226</v>
      </c>
      <c r="F211" s="11" t="str">
        <f>IFERROR(INDEX(Munis!A:A,MATCH(E211,Munis!B:B,0)),"")</f>
        <v>099</v>
      </c>
      <c r="G211" s="47">
        <f>SUMIFS(Munis!F:F,Munis!A:A,F211)</f>
        <v>17671</v>
      </c>
      <c r="H211" s="12"/>
      <c r="I211" s="12">
        <f t="shared" si="4"/>
        <v>21875</v>
      </c>
      <c r="J211" s="12"/>
      <c r="K211" s="28"/>
      <c r="L211" s="28"/>
      <c r="M211" s="10"/>
      <c r="N211" s="14"/>
    </row>
    <row r="212" spans="1:19" ht="87.45" x14ac:dyDescent="0.4">
      <c r="A212" s="10" t="s">
        <v>1244</v>
      </c>
      <c r="B212" s="27" t="s">
        <v>1126</v>
      </c>
      <c r="C212" s="11">
        <v>108</v>
      </c>
      <c r="D212" s="11">
        <v>5</v>
      </c>
      <c r="E212" s="11" t="s">
        <v>311</v>
      </c>
      <c r="F212" s="11" t="str">
        <f>IFERROR(INDEX(Munis!A:A,MATCH(E212,Munis!B:B,0)),"")</f>
        <v>167</v>
      </c>
      <c r="G212" s="47">
        <f>SUMIFS(Munis!F:F,Munis!A:A,F212)</f>
        <v>24063</v>
      </c>
      <c r="H212" s="12"/>
      <c r="I212" s="12">
        <f t="shared" si="4"/>
        <v>21875</v>
      </c>
      <c r="J212" s="12"/>
      <c r="K212" s="28"/>
      <c r="L212" s="28"/>
      <c r="M212" s="10"/>
      <c r="N212" s="14"/>
    </row>
    <row r="213" spans="1:19" ht="87.45" x14ac:dyDescent="0.4">
      <c r="A213" s="10" t="s">
        <v>1244</v>
      </c>
      <c r="B213" s="27" t="s">
        <v>1126</v>
      </c>
      <c r="C213" s="11">
        <v>108</v>
      </c>
      <c r="D213" s="11">
        <v>6</v>
      </c>
      <c r="E213" s="11" t="s">
        <v>380</v>
      </c>
      <c r="F213" s="11" t="str">
        <f>IFERROR(INDEX(Munis!A:A,MATCH(E213,Munis!B:B,0)),"")</f>
        <v>218</v>
      </c>
      <c r="G213" s="47">
        <f>SUMIFS(Munis!F:F,Munis!A:A,F213)</f>
        <v>19948</v>
      </c>
      <c r="H213" s="12"/>
      <c r="I213" s="12">
        <f t="shared" si="4"/>
        <v>21875</v>
      </c>
      <c r="J213" s="12"/>
      <c r="K213" s="28"/>
      <c r="L213" s="28"/>
      <c r="M213" s="10"/>
      <c r="N213" s="14"/>
      <c r="O213" s="50">
        <f>G213</f>
        <v>19948</v>
      </c>
      <c r="P213" s="50">
        <f>SUM($G$98:$G$103)</f>
        <v>63665</v>
      </c>
      <c r="Q213" s="51">
        <f>O213/P213</f>
        <v>0.31332757402026229</v>
      </c>
      <c r="R213" s="50">
        <f>150000*Q213</f>
        <v>46999.136103039345</v>
      </c>
      <c r="S213" s="9" t="e">
        <f>90000*((R213/($R$98+$R$99)))</f>
        <v>#DIV/0!</v>
      </c>
    </row>
    <row r="214" spans="1:19" ht="87.45" x14ac:dyDescent="0.4">
      <c r="A214" s="10" t="s">
        <v>1244</v>
      </c>
      <c r="B214" s="27" t="s">
        <v>1126</v>
      </c>
      <c r="C214" s="11">
        <v>108</v>
      </c>
      <c r="D214" s="11">
        <v>7</v>
      </c>
      <c r="E214" s="11" t="s">
        <v>946</v>
      </c>
      <c r="F214" s="11" t="str">
        <f>IFERROR(INDEX(Munis!A:A,MATCH(E214,Munis!B:B,0)),"")</f>
        <v>265</v>
      </c>
      <c r="G214" s="47">
        <f>SUMIFS(Munis!F:F,Munis!A:A,F214)</f>
        <v>15702</v>
      </c>
      <c r="H214" s="12"/>
      <c r="I214" s="12">
        <f t="shared" si="4"/>
        <v>21875</v>
      </c>
      <c r="J214" s="12"/>
      <c r="K214" s="28"/>
      <c r="L214" s="28"/>
      <c r="M214" s="10"/>
      <c r="N214" s="14"/>
    </row>
    <row r="215" spans="1:19" ht="87.45" x14ac:dyDescent="0.4">
      <c r="A215" s="10" t="s">
        <v>1244</v>
      </c>
      <c r="B215" s="27" t="s">
        <v>1126</v>
      </c>
      <c r="C215" s="11">
        <v>108</v>
      </c>
      <c r="D215" s="11">
        <v>8</v>
      </c>
      <c r="E215" s="11" t="s">
        <v>413</v>
      </c>
      <c r="F215" s="11" t="str">
        <f>IFERROR(INDEX(Munis!A:A,MATCH(E215,Munis!B:B,0)),"")</f>
        <v>247</v>
      </c>
      <c r="G215" s="47">
        <f>SUMIFS(Munis!F:F,Munis!A:A,F215)</f>
        <v>12265</v>
      </c>
      <c r="H215" s="12"/>
      <c r="I215" s="12">
        <f t="shared" si="4"/>
        <v>21875</v>
      </c>
      <c r="J215" s="12"/>
      <c r="K215" s="28"/>
      <c r="L215" s="28"/>
      <c r="M215" s="10"/>
      <c r="N215" s="14"/>
    </row>
    <row r="216" spans="1:19" ht="87.45" x14ac:dyDescent="0.4">
      <c r="A216" s="10" t="s">
        <v>1244</v>
      </c>
      <c r="B216" s="27" t="s">
        <v>1126</v>
      </c>
      <c r="C216" s="11">
        <v>108</v>
      </c>
      <c r="D216" s="11" t="s">
        <v>1163</v>
      </c>
      <c r="E216" s="11"/>
      <c r="F216" s="11" t="str">
        <f>IFERROR(INDEX(Munis!A:A,MATCH(E216,Munis!B:B,0)),"")</f>
        <v/>
      </c>
      <c r="G216" s="47">
        <f>SUMIFS(Munis!F:F,Munis!A:A,F216)</f>
        <v>0</v>
      </c>
      <c r="H216" s="12"/>
      <c r="I216" s="12">
        <v>175000</v>
      </c>
      <c r="J216" s="12"/>
      <c r="K216" s="28"/>
      <c r="L216" s="28"/>
      <c r="M216" s="10"/>
      <c r="N216" s="14"/>
    </row>
    <row r="217" spans="1:19" ht="58.3" x14ac:dyDescent="0.4">
      <c r="A217" s="10" t="s">
        <v>1245</v>
      </c>
      <c r="B217" s="27" t="s">
        <v>1126</v>
      </c>
      <c r="C217" s="11">
        <v>109</v>
      </c>
      <c r="D217" s="11">
        <v>1</v>
      </c>
      <c r="E217" s="11" t="s">
        <v>1038</v>
      </c>
      <c r="F217" s="11" t="str">
        <f>IFERROR(INDEX(Munis!A:A,MATCH(E217,Munis!B:B,0)),"")</f>
        <v>336</v>
      </c>
      <c r="G217" s="47">
        <f>SUMIFS(Munis!F:F,Munis!A:A,F217)</f>
        <v>57719</v>
      </c>
      <c r="H217" s="12"/>
      <c r="I217" s="12"/>
      <c r="J217" s="12">
        <v>250000</v>
      </c>
      <c r="K217" s="28"/>
      <c r="L217" s="28"/>
      <c r="M217" s="10"/>
      <c r="N217" s="14"/>
    </row>
    <row r="218" spans="1:19" ht="72.900000000000006" x14ac:dyDescent="0.4">
      <c r="A218" s="10" t="s">
        <v>1246</v>
      </c>
      <c r="B218" s="27" t="s">
        <v>1126</v>
      </c>
      <c r="C218" s="11">
        <v>110</v>
      </c>
      <c r="D218" s="11">
        <v>1</v>
      </c>
      <c r="E218" s="11" t="s">
        <v>636</v>
      </c>
      <c r="F218" s="11" t="str">
        <f>IFERROR(INDEX(Munis!A:A,MATCH(E218,Munis!B:B,0)),"")</f>
        <v>016</v>
      </c>
      <c r="G218" s="47">
        <f>SUMIFS(Munis!F:F,Munis!A:A,F218)</f>
        <v>45117</v>
      </c>
      <c r="H218" s="12"/>
      <c r="I218" s="12"/>
      <c r="J218" s="12"/>
      <c r="K218" s="28">
        <v>75000</v>
      </c>
      <c r="L218" s="28"/>
      <c r="M218" s="10"/>
      <c r="N218" s="14" t="s">
        <v>1160</v>
      </c>
    </row>
    <row r="219" spans="1:19" ht="116.6" x14ac:dyDescent="0.4">
      <c r="A219" s="10" t="s">
        <v>1247</v>
      </c>
      <c r="B219" s="27" t="s">
        <v>1126</v>
      </c>
      <c r="C219" s="11">
        <v>111</v>
      </c>
      <c r="D219" s="11"/>
      <c r="E219" s="11"/>
      <c r="F219" s="11" t="str">
        <f>IFERROR(INDEX(Munis!A:A,MATCH(E219,Munis!B:B,0)),"")</f>
        <v/>
      </c>
      <c r="G219" s="47">
        <f>SUMIFS(Munis!F:F,Munis!A:A,F219)</f>
        <v>0</v>
      </c>
      <c r="H219" s="12"/>
      <c r="I219" s="12"/>
      <c r="J219" s="12"/>
      <c r="K219" s="28">
        <v>2000000</v>
      </c>
      <c r="L219" s="28"/>
      <c r="M219" s="10"/>
      <c r="N219" s="14"/>
    </row>
    <row r="220" spans="1:19" ht="72.900000000000006" x14ac:dyDescent="0.4">
      <c r="A220" s="10" t="s">
        <v>1248</v>
      </c>
      <c r="B220" s="27" t="s">
        <v>1126</v>
      </c>
      <c r="C220" s="11">
        <v>112</v>
      </c>
      <c r="D220" s="11"/>
      <c r="E220" s="11"/>
      <c r="F220" s="11" t="str">
        <f>IFERROR(INDEX(Munis!A:A,MATCH(E220,Munis!B:B,0)),"")</f>
        <v/>
      </c>
      <c r="G220" s="47">
        <f>SUMIFS(Munis!F:F,Munis!A:A,F220)</f>
        <v>0</v>
      </c>
      <c r="H220" s="12"/>
      <c r="I220" s="12"/>
      <c r="J220" s="12"/>
      <c r="K220" s="28">
        <v>3000000</v>
      </c>
      <c r="L220" s="28"/>
      <c r="M220" s="10"/>
      <c r="N220" s="14"/>
    </row>
    <row r="221" spans="1:19" ht="409.6" x14ac:dyDescent="0.4">
      <c r="A221" s="10" t="s">
        <v>1249</v>
      </c>
      <c r="B221" s="27" t="s">
        <v>1126</v>
      </c>
      <c r="C221" s="11">
        <v>113</v>
      </c>
      <c r="D221" s="11"/>
      <c r="E221" s="11"/>
      <c r="F221" s="11" t="str">
        <f>IFERROR(INDEX(Munis!A:A,MATCH(E221,Munis!B:B,0)),"")</f>
        <v/>
      </c>
      <c r="G221" s="47">
        <f>SUMIFS(Munis!F:F,Munis!A:A,F221)</f>
        <v>0</v>
      </c>
      <c r="H221" s="12"/>
      <c r="I221" s="12"/>
      <c r="J221" s="12"/>
      <c r="K221" s="28">
        <v>1250000</v>
      </c>
      <c r="L221" s="28"/>
      <c r="M221" s="10"/>
      <c r="N221" s="14"/>
    </row>
    <row r="222" spans="1:19" ht="58.3" x14ac:dyDescent="0.4">
      <c r="A222" s="10" t="s">
        <v>1250</v>
      </c>
      <c r="B222" s="27" t="s">
        <v>1126</v>
      </c>
      <c r="C222" s="11">
        <v>114</v>
      </c>
      <c r="D222" s="11"/>
      <c r="E222" s="11"/>
      <c r="F222" s="11" t="str">
        <f>IFERROR(INDEX(Munis!A:A,MATCH(E222,Munis!B:B,0)),"")</f>
        <v/>
      </c>
      <c r="G222" s="47">
        <f>SUMIFS(Munis!F:F,Munis!A:A,F222)</f>
        <v>0</v>
      </c>
      <c r="H222" s="12"/>
      <c r="I222" s="12"/>
      <c r="J222" s="12"/>
      <c r="K222" s="28">
        <v>50000</v>
      </c>
      <c r="L222" s="28"/>
      <c r="M222" s="10"/>
      <c r="N222" s="14" t="s">
        <v>1160</v>
      </c>
    </row>
    <row r="223" spans="1:19" ht="58.3" x14ac:dyDescent="0.4">
      <c r="A223" s="10" t="s">
        <v>1251</v>
      </c>
      <c r="B223" s="27" t="s">
        <v>1126</v>
      </c>
      <c r="C223" s="11">
        <v>115</v>
      </c>
      <c r="D223" s="11">
        <v>1</v>
      </c>
      <c r="E223" s="11" t="s">
        <v>550</v>
      </c>
      <c r="F223" s="11" t="str">
        <f>IFERROR(INDEX(Munis!A:A,MATCH(E223,Munis!B:B,0)),"")</f>
        <v>334</v>
      </c>
      <c r="G223" s="47">
        <f>SUMIFS(Munis!F:F,Munis!A:A,F223)</f>
        <v>15988</v>
      </c>
      <c r="H223" s="12"/>
      <c r="I223" s="12"/>
      <c r="J223" s="12">
        <v>150000</v>
      </c>
      <c r="K223" s="28"/>
      <c r="L223" s="28"/>
      <c r="M223" s="10"/>
      <c r="N223" s="14"/>
    </row>
    <row r="224" spans="1:19" ht="58.3" x14ac:dyDescent="0.4">
      <c r="A224" s="10" t="s">
        <v>1252</v>
      </c>
      <c r="B224" s="27" t="s">
        <v>1126</v>
      </c>
      <c r="C224" s="11">
        <v>116</v>
      </c>
      <c r="D224" s="11"/>
      <c r="E224" s="11"/>
      <c r="F224" s="11" t="str">
        <f>IFERROR(INDEX(Munis!A:A,MATCH(E224,Munis!B:B,0)),"")</f>
        <v/>
      </c>
      <c r="G224" s="47">
        <f>SUMIFS(Munis!F:F,Munis!A:A,F224)</f>
        <v>0</v>
      </c>
      <c r="H224" s="12"/>
      <c r="I224" s="12"/>
      <c r="J224" s="12"/>
      <c r="K224" s="28">
        <v>75000</v>
      </c>
      <c r="L224" s="28"/>
      <c r="M224" s="10"/>
      <c r="N224" s="14"/>
    </row>
    <row r="225" spans="1:18" ht="43.75" x14ac:dyDescent="0.4">
      <c r="A225" s="10" t="s">
        <v>1253</v>
      </c>
      <c r="B225" s="27" t="s">
        <v>1126</v>
      </c>
      <c r="C225" s="11">
        <v>117</v>
      </c>
      <c r="D225" s="11">
        <v>1</v>
      </c>
      <c r="E225" s="11" t="s">
        <v>726</v>
      </c>
      <c r="F225" s="11" t="str">
        <f>IFERROR(INDEX(Munis!A:A,MATCH(E225,Munis!B:B,0)),"")</f>
        <v>095</v>
      </c>
      <c r="G225" s="47">
        <f>SUMIFS(Munis!F:F,Munis!A:A,F225)</f>
        <v>89661</v>
      </c>
      <c r="H225" s="12"/>
      <c r="I225" s="12"/>
      <c r="J225" s="12"/>
      <c r="K225" s="28">
        <v>25000</v>
      </c>
      <c r="L225" s="28"/>
      <c r="M225" s="10"/>
      <c r="N225" s="14"/>
      <c r="R225" s="32">
        <f>SUMIF(N:N,"release - food",K:K)</f>
        <v>0</v>
      </c>
    </row>
    <row r="226" spans="1:18" ht="58.3" x14ac:dyDescent="0.4">
      <c r="A226" s="10" t="s">
        <v>1254</v>
      </c>
      <c r="B226" s="27" t="s">
        <v>1126</v>
      </c>
      <c r="C226" s="11">
        <v>118</v>
      </c>
      <c r="D226" s="11"/>
      <c r="E226" s="11"/>
      <c r="F226" s="11" t="str">
        <f>IFERROR(INDEX(Munis!A:A,MATCH(E226,Munis!B:B,0)),"")</f>
        <v/>
      </c>
      <c r="G226" s="47">
        <f>SUMIFS(Munis!F:F,Munis!A:A,F226)</f>
        <v>0</v>
      </c>
      <c r="H226" s="12"/>
      <c r="I226" s="12"/>
      <c r="J226" s="12"/>
      <c r="K226" s="28">
        <v>150000</v>
      </c>
      <c r="L226" s="28"/>
      <c r="M226" s="10"/>
      <c r="N226" s="14"/>
    </row>
    <row r="227" spans="1:18" ht="72.900000000000006" x14ac:dyDescent="0.4">
      <c r="A227" s="10" t="s">
        <v>1255</v>
      </c>
      <c r="B227" s="27" t="s">
        <v>1126</v>
      </c>
      <c r="C227" s="11">
        <v>119</v>
      </c>
      <c r="D227" s="11" t="s">
        <v>1163</v>
      </c>
      <c r="E227" s="11"/>
      <c r="F227" s="11" t="str">
        <f>IFERROR(INDEX(Munis!A:A,MATCH(E227,Munis!B:B,0)),"")</f>
        <v/>
      </c>
      <c r="G227" s="47">
        <f>SUMIFS(Munis!F:F,Munis!A:A,F227)</f>
        <v>0</v>
      </c>
      <c r="H227" s="12"/>
      <c r="I227" s="12">
        <v>500000</v>
      </c>
      <c r="J227" s="12"/>
      <c r="K227" s="12"/>
      <c r="L227" s="28"/>
      <c r="M227" s="10" t="s">
        <v>1183</v>
      </c>
      <c r="N227" s="14" t="s">
        <v>1256</v>
      </c>
    </row>
    <row r="228" spans="1:18" ht="72.900000000000006" x14ac:dyDescent="0.4">
      <c r="A228" s="10" t="s">
        <v>1255</v>
      </c>
      <c r="B228" s="27" t="s">
        <v>1126</v>
      </c>
      <c r="C228" s="11">
        <v>119</v>
      </c>
      <c r="D228" s="11">
        <v>1</v>
      </c>
      <c r="E228" s="11" t="s">
        <v>228</v>
      </c>
      <c r="F228" s="11" t="str">
        <f>IFERROR(INDEX(Munis!A:A,MATCH(E228,Munis!B:B,0)),"")</f>
        <v>100</v>
      </c>
      <c r="G228" s="47">
        <f>SUMIFS(Munis!F:F,Munis!A:A,F228)</f>
        <v>73123</v>
      </c>
      <c r="H228" s="12"/>
      <c r="I228" s="12"/>
      <c r="J228" s="12"/>
      <c r="K228" s="12"/>
      <c r="L228" s="28"/>
      <c r="M228" s="10"/>
      <c r="N228" s="14"/>
    </row>
    <row r="229" spans="1:18" ht="72.900000000000006" x14ac:dyDescent="0.4">
      <c r="A229" s="10" t="s">
        <v>1255</v>
      </c>
      <c r="B229" s="27" t="s">
        <v>1126</v>
      </c>
      <c r="C229" s="11">
        <v>119</v>
      </c>
      <c r="D229" s="11">
        <v>2</v>
      </c>
      <c r="E229" s="11" t="s">
        <v>120</v>
      </c>
      <c r="F229" s="11" t="str">
        <f>IFERROR(INDEX(Munis!A:A,MATCH(E229,Munis!B:B,0)),"")</f>
        <v>014</v>
      </c>
      <c r="G229" s="47">
        <f>SUMIFS(Munis!F:F,Munis!A:A,F229)</f>
        <v>17739</v>
      </c>
      <c r="H229" s="12"/>
      <c r="I229" s="12"/>
      <c r="J229" s="12"/>
      <c r="K229" s="12"/>
      <c r="L229" s="28"/>
      <c r="M229" s="10"/>
      <c r="N229" s="14"/>
    </row>
    <row r="230" spans="1:18" ht="72.900000000000006" x14ac:dyDescent="0.4">
      <c r="A230" s="10" t="s">
        <v>1255</v>
      </c>
      <c r="B230" s="27" t="s">
        <v>1126</v>
      </c>
      <c r="C230" s="11">
        <v>119</v>
      </c>
      <c r="D230" s="11">
        <v>3</v>
      </c>
      <c r="E230" s="11" t="s">
        <v>734</v>
      </c>
      <c r="F230" s="11" t="str">
        <f>IFERROR(INDEX(Munis!A:A,MATCH(E230,Munis!B:B,0)),"")</f>
        <v>101</v>
      </c>
      <c r="G230" s="47">
        <f>SUMIFS(Munis!F:F,Munis!A:A,F230)</f>
        <v>33230</v>
      </c>
      <c r="H230" s="12"/>
      <c r="I230" s="12"/>
      <c r="J230" s="12"/>
      <c r="K230" s="12"/>
      <c r="L230" s="28"/>
      <c r="M230" s="10"/>
      <c r="N230" s="14"/>
    </row>
    <row r="231" spans="1:18" ht="72.900000000000006" x14ac:dyDescent="0.4">
      <c r="A231" s="10" t="s">
        <v>1255</v>
      </c>
      <c r="B231" s="27" t="s">
        <v>1126</v>
      </c>
      <c r="C231" s="11">
        <v>119</v>
      </c>
      <c r="D231" s="11">
        <v>4</v>
      </c>
      <c r="E231" s="11" t="s">
        <v>780</v>
      </c>
      <c r="F231" s="11" t="str">
        <f>IFERROR(INDEX(Munis!A:A,MATCH(E231,Munis!B:B,0)),"")</f>
        <v>136</v>
      </c>
      <c r="G231" s="47">
        <f>SUMIFS(Munis!F:F,Munis!A:A,F231)</f>
        <v>14939</v>
      </c>
      <c r="H231" s="12"/>
      <c r="I231" s="12"/>
      <c r="J231" s="12"/>
      <c r="K231" s="12"/>
      <c r="L231" s="28"/>
      <c r="M231" s="10"/>
      <c r="N231" s="14"/>
    </row>
    <row r="232" spans="1:18" ht="72.900000000000006" x14ac:dyDescent="0.4">
      <c r="A232" s="10" t="s">
        <v>1255</v>
      </c>
      <c r="B232" s="27" t="s">
        <v>1126</v>
      </c>
      <c r="C232" s="11">
        <v>119</v>
      </c>
      <c r="D232" s="11">
        <v>5</v>
      </c>
      <c r="E232" s="11" t="s">
        <v>784</v>
      </c>
      <c r="F232" s="11" t="str">
        <f>IFERROR(INDEX(Munis!A:A,MATCH(E232,Munis!B:B,0)),"")</f>
        <v>139</v>
      </c>
      <c r="G232" s="47">
        <f>SUMIFS(Munis!F:F,Munis!A:A,F232)</f>
        <v>18269</v>
      </c>
      <c r="H232" s="12"/>
      <c r="I232" s="12"/>
      <c r="J232" s="12"/>
      <c r="K232" s="12"/>
      <c r="L232" s="28"/>
      <c r="M232" s="10"/>
      <c r="N232" s="14"/>
    </row>
    <row r="233" spans="1:18" ht="72.900000000000006" x14ac:dyDescent="0.4">
      <c r="A233" s="10" t="s">
        <v>1255</v>
      </c>
      <c r="B233" s="27" t="s">
        <v>1126</v>
      </c>
      <c r="C233" s="11">
        <v>119</v>
      </c>
      <c r="D233" s="11">
        <v>6</v>
      </c>
      <c r="E233" s="11" t="s">
        <v>836</v>
      </c>
      <c r="F233" s="11" t="str">
        <f>IFERROR(INDEX(Munis!A:A,MATCH(E233,Munis!B:B,0)),"")</f>
        <v>177</v>
      </c>
      <c r="G233" s="47">
        <f>SUMIFS(Munis!F:F,Munis!A:A,F233)</f>
        <v>13427</v>
      </c>
      <c r="H233" s="12"/>
      <c r="I233" s="12"/>
      <c r="J233" s="12"/>
      <c r="K233" s="12"/>
      <c r="L233" s="28"/>
      <c r="M233" s="10"/>
      <c r="N233" s="14"/>
    </row>
    <row r="234" spans="1:18" ht="72.900000000000006" x14ac:dyDescent="0.4">
      <c r="A234" s="10" t="s">
        <v>1255</v>
      </c>
      <c r="B234" s="27" t="s">
        <v>1126</v>
      </c>
      <c r="C234" s="11">
        <v>119</v>
      </c>
      <c r="D234" s="11">
        <v>7</v>
      </c>
      <c r="E234" s="11" t="s">
        <v>346</v>
      </c>
      <c r="F234" s="11" t="str">
        <f>IFERROR(INDEX(Munis!A:A,MATCH(E234,Munis!B:B,0)),"")</f>
        <v>198</v>
      </c>
      <c r="G234" s="47">
        <f>SUMIFS(Munis!F:F,Munis!A:A,F234)</f>
        <v>36229</v>
      </c>
      <c r="H234" s="12"/>
      <c r="I234" s="12"/>
      <c r="J234" s="12"/>
      <c r="K234" s="12"/>
      <c r="L234" s="28"/>
      <c r="M234" s="10"/>
      <c r="N234" s="14"/>
    </row>
    <row r="235" spans="1:18" ht="58.3" x14ac:dyDescent="0.4">
      <c r="A235" s="10" t="s">
        <v>1257</v>
      </c>
      <c r="B235" s="27" t="s">
        <v>1126</v>
      </c>
      <c r="C235" s="11">
        <v>120</v>
      </c>
      <c r="D235" s="11">
        <v>1</v>
      </c>
      <c r="E235" s="11" t="s">
        <v>782</v>
      </c>
      <c r="F235" s="11" t="str">
        <f>IFERROR(INDEX(Munis!A:A,MATCH(E235,Munis!B:B,0)),"")</f>
        <v>137</v>
      </c>
      <c r="G235" s="47">
        <f>SUMIFS(Munis!F:F,Munis!A:A,F235)</f>
        <v>40358</v>
      </c>
      <c r="H235" s="12"/>
      <c r="I235" s="12"/>
      <c r="J235" s="12"/>
      <c r="K235" s="28">
        <v>150000</v>
      </c>
      <c r="L235" s="28"/>
      <c r="M235" s="10"/>
      <c r="N235" s="14"/>
    </row>
    <row r="236" spans="1:18" ht="58.3" x14ac:dyDescent="0.4">
      <c r="A236" s="10" t="s">
        <v>1258</v>
      </c>
      <c r="B236" s="27" t="s">
        <v>1126</v>
      </c>
      <c r="C236" s="11">
        <v>121</v>
      </c>
      <c r="D236" s="11">
        <v>1</v>
      </c>
      <c r="E236" s="11" t="s">
        <v>215</v>
      </c>
      <c r="F236" s="11" t="str">
        <f>IFERROR(INDEX(Munis!A:A,MATCH(E236,Munis!B:B,0)),"")</f>
        <v>093</v>
      </c>
      <c r="G236" s="47">
        <f>SUMIFS(Munis!F:F,Munis!A:A,F236)</f>
        <v>46880</v>
      </c>
      <c r="H236" s="12"/>
      <c r="I236" s="12">
        <v>75000</v>
      </c>
      <c r="J236" s="12"/>
      <c r="K236" s="28"/>
      <c r="L236" s="28"/>
      <c r="M236" s="10"/>
      <c r="N236" s="14"/>
    </row>
    <row r="237" spans="1:18" ht="87.45" x14ac:dyDescent="0.4">
      <c r="A237" s="10" t="s">
        <v>1259</v>
      </c>
      <c r="B237" s="27" t="s">
        <v>1126</v>
      </c>
      <c r="C237" s="11">
        <v>122</v>
      </c>
      <c r="D237" s="11">
        <v>1</v>
      </c>
      <c r="E237" s="11" t="s">
        <v>215</v>
      </c>
      <c r="F237" s="11" t="str">
        <f>IFERROR(INDEX(Munis!A:A,MATCH(E237,Munis!B:B,0)),"")</f>
        <v>093</v>
      </c>
      <c r="G237" s="47">
        <f>SUMIFS(Munis!F:F,Munis!A:A,F237)</f>
        <v>46880</v>
      </c>
      <c r="H237" s="12"/>
      <c r="I237" s="12">
        <v>100000</v>
      </c>
      <c r="J237" s="12"/>
      <c r="K237" s="28"/>
      <c r="L237" s="28"/>
      <c r="M237" s="10"/>
      <c r="N237" s="14"/>
    </row>
    <row r="238" spans="1:18" ht="43.75" x14ac:dyDescent="0.4">
      <c r="A238" s="10" t="s">
        <v>1260</v>
      </c>
      <c r="B238" s="27" t="s">
        <v>1126</v>
      </c>
      <c r="C238" s="11">
        <v>123</v>
      </c>
      <c r="D238" s="11">
        <v>1</v>
      </c>
      <c r="E238" s="11" t="s">
        <v>656</v>
      </c>
      <c r="F238" s="11" t="str">
        <f>IFERROR(INDEX(Munis!A:A,MATCH(E238,Munis!B:B,0)),"")</f>
        <v>035</v>
      </c>
      <c r="G238" s="47">
        <f>SUMIFS(Munis!F:F,Munis!A:A,F238)</f>
        <v>0</v>
      </c>
      <c r="H238" s="12"/>
      <c r="I238" s="12"/>
      <c r="J238" s="12"/>
      <c r="K238" s="12">
        <v>25000</v>
      </c>
      <c r="L238" s="12"/>
      <c r="M238" s="10"/>
      <c r="N238" s="14" t="s">
        <v>1160</v>
      </c>
    </row>
    <row r="239" spans="1:18" ht="43.75" x14ac:dyDescent="0.4">
      <c r="A239" s="10" t="s">
        <v>1261</v>
      </c>
      <c r="B239" s="27" t="s">
        <v>1126</v>
      </c>
      <c r="C239" s="11">
        <v>124</v>
      </c>
      <c r="D239" s="11">
        <v>1</v>
      </c>
      <c r="E239" s="11" t="s">
        <v>308</v>
      </c>
      <c r="F239" s="11" t="str">
        <f>IFERROR(INDEX(Munis!A:A,MATCH(E239,Munis!B:B,0)),"")</f>
        <v>165</v>
      </c>
      <c r="G239" s="47">
        <f>SUMIFS(Munis!F:F,Munis!A:A,F239)</f>
        <v>61036</v>
      </c>
      <c r="H239" s="12"/>
      <c r="I239" s="12"/>
      <c r="J239" s="12"/>
      <c r="K239" s="28">
        <v>75000</v>
      </c>
      <c r="L239" s="28"/>
      <c r="M239" s="10"/>
      <c r="N239" s="14" t="s">
        <v>1154</v>
      </c>
    </row>
    <row r="240" spans="1:18" ht="43.75" x14ac:dyDescent="0.4">
      <c r="A240" s="10" t="s">
        <v>1262</v>
      </c>
      <c r="B240" s="27" t="s">
        <v>1126</v>
      </c>
      <c r="C240" s="11">
        <v>125</v>
      </c>
      <c r="D240" s="11">
        <v>1</v>
      </c>
      <c r="E240" s="11" t="s">
        <v>308</v>
      </c>
      <c r="F240" s="11" t="str">
        <f>IFERROR(INDEX(Munis!A:A,MATCH(E240,Munis!B:B,0)),"")</f>
        <v>165</v>
      </c>
      <c r="G240" s="47">
        <f>SUMIFS(Munis!F:F,Munis!A:A,F240)</f>
        <v>61036</v>
      </c>
      <c r="H240" s="12"/>
      <c r="I240" s="12">
        <v>25000</v>
      </c>
      <c r="J240" s="12"/>
      <c r="K240" s="28"/>
      <c r="L240" s="28"/>
      <c r="M240" s="10"/>
      <c r="N240" s="14"/>
    </row>
    <row r="241" spans="1:14" ht="58.3" x14ac:dyDescent="0.4">
      <c r="A241" s="10" t="s">
        <v>1263</v>
      </c>
      <c r="B241" s="27" t="s">
        <v>1126</v>
      </c>
      <c r="C241" s="11">
        <v>126</v>
      </c>
      <c r="D241" s="11">
        <v>1</v>
      </c>
      <c r="E241" s="11" t="s">
        <v>308</v>
      </c>
      <c r="F241" s="11" t="str">
        <f>IFERROR(INDEX(Munis!A:A,MATCH(E241,Munis!B:B,0)),"")</f>
        <v>165</v>
      </c>
      <c r="G241" s="47">
        <f>SUMIFS(Munis!F:F,Munis!A:A,F241)</f>
        <v>61036</v>
      </c>
      <c r="H241" s="12"/>
      <c r="I241" s="12"/>
      <c r="J241" s="12">
        <v>75000</v>
      </c>
      <c r="K241" s="28"/>
      <c r="L241" s="28"/>
      <c r="M241" s="10"/>
      <c r="N241" s="14"/>
    </row>
    <row r="242" spans="1:14" ht="43.75" x14ac:dyDescent="0.4">
      <c r="A242" s="10" t="s">
        <v>1264</v>
      </c>
      <c r="B242" s="27" t="s">
        <v>1126</v>
      </c>
      <c r="C242" s="11">
        <v>127</v>
      </c>
      <c r="D242" s="11">
        <v>1</v>
      </c>
      <c r="E242" s="11" t="s">
        <v>308</v>
      </c>
      <c r="F242" s="11" t="str">
        <f>IFERROR(INDEX(Munis!A:A,MATCH(E242,Munis!B:B,0)),"")</f>
        <v>165</v>
      </c>
      <c r="G242" s="47">
        <f>SUMIFS(Munis!F:F,Munis!A:A,F242)</f>
        <v>61036</v>
      </c>
      <c r="H242" s="12"/>
      <c r="I242" s="12"/>
      <c r="J242" s="12">
        <v>25000</v>
      </c>
      <c r="K242" s="28"/>
      <c r="L242" s="28"/>
      <c r="M242" s="10"/>
      <c r="N242" s="14"/>
    </row>
    <row r="243" spans="1:14" ht="58.3" x14ac:dyDescent="0.4">
      <c r="A243" s="10" t="s">
        <v>1265</v>
      </c>
      <c r="B243" s="27" t="s">
        <v>1126</v>
      </c>
      <c r="C243" s="11">
        <v>128</v>
      </c>
      <c r="D243" s="11">
        <v>1</v>
      </c>
      <c r="E243" s="11" t="s">
        <v>1010</v>
      </c>
      <c r="F243" s="11" t="str">
        <f>IFERROR(INDEX(Munis!A:A,MATCH(E243,Munis!B:B,0)),"")</f>
        <v>314</v>
      </c>
      <c r="G243" s="47">
        <f>SUMIFS(Munis!F:F,Munis!A:A,F243)</f>
        <v>35954</v>
      </c>
      <c r="H243" s="12"/>
      <c r="I243" s="12">
        <v>90000</v>
      </c>
      <c r="J243" s="12"/>
      <c r="K243" s="28"/>
      <c r="L243" s="28"/>
      <c r="M243" s="10"/>
      <c r="N243" s="14"/>
    </row>
    <row r="244" spans="1:14" ht="43.75" x14ac:dyDescent="0.4">
      <c r="A244" s="10" t="s">
        <v>1266</v>
      </c>
      <c r="B244" s="27" t="s">
        <v>1126</v>
      </c>
      <c r="C244" s="11">
        <v>129</v>
      </c>
      <c r="D244" s="11">
        <v>1</v>
      </c>
      <c r="E244" s="11" t="s">
        <v>368</v>
      </c>
      <c r="F244" s="11" t="str">
        <f>IFERROR(INDEX(Munis!A:A,MATCH(E244,Munis!B:B,0)),"")</f>
        <v>207</v>
      </c>
      <c r="G244" s="47">
        <f>SUMIFS(Munis!F:F,Munis!A:A,F244)</f>
        <v>88904</v>
      </c>
      <c r="H244" s="12"/>
      <c r="I244" s="12">
        <v>85000</v>
      </c>
      <c r="J244" s="12"/>
      <c r="K244" s="28"/>
      <c r="L244" s="28"/>
      <c r="M244" s="10"/>
      <c r="N244" s="14"/>
    </row>
    <row r="245" spans="1:14" ht="58.3" x14ac:dyDescent="0.4">
      <c r="A245" s="10" t="s">
        <v>1267</v>
      </c>
      <c r="B245" s="27" t="s">
        <v>1126</v>
      </c>
      <c r="C245" s="11">
        <v>130</v>
      </c>
      <c r="D245" s="11">
        <v>1</v>
      </c>
      <c r="E245" s="11" t="s">
        <v>1000</v>
      </c>
      <c r="F245" s="11" t="str">
        <f>IFERROR(INDEX(Munis!A:A,MATCH(E245,Munis!B:B,0)),"")</f>
        <v>308</v>
      </c>
      <c r="G245" s="47">
        <f>SUMIFS(Munis!F:F,Munis!A:A,F245)</f>
        <v>62962</v>
      </c>
      <c r="H245" s="12"/>
      <c r="I245" s="12"/>
      <c r="J245" s="12"/>
      <c r="K245" s="28">
        <v>200000</v>
      </c>
      <c r="L245" s="28"/>
      <c r="M245" s="10"/>
      <c r="N245" s="14" t="s">
        <v>1154</v>
      </c>
    </row>
    <row r="246" spans="1:14" ht="58.3" x14ac:dyDescent="0.4">
      <c r="A246" s="10" t="s">
        <v>1268</v>
      </c>
      <c r="B246" s="27" t="s">
        <v>1126</v>
      </c>
      <c r="C246" s="11">
        <v>131</v>
      </c>
      <c r="D246" s="11">
        <v>1</v>
      </c>
      <c r="E246" s="11" t="s">
        <v>788</v>
      </c>
      <c r="F246" s="11" t="str">
        <f>IFERROR(INDEX(Munis!A:A,MATCH(E246,Munis!B:B,0)),"")</f>
        <v>145</v>
      </c>
      <c r="G246" s="47">
        <f>SUMIFS(Munis!F:F,Munis!A:A,F246)</f>
        <v>13723</v>
      </c>
      <c r="H246" s="12"/>
      <c r="I246" s="12"/>
      <c r="J246" s="12"/>
      <c r="K246" s="12">
        <f>26000-L246</f>
        <v>0</v>
      </c>
      <c r="L246" s="12">
        <f>58891/2-3445.5</f>
        <v>26000</v>
      </c>
      <c r="M246" s="10" t="s">
        <v>1269</v>
      </c>
      <c r="N246" s="14" t="s">
        <v>1270</v>
      </c>
    </row>
    <row r="247" spans="1:14" ht="58.3" x14ac:dyDescent="0.4">
      <c r="A247" s="10" t="s">
        <v>1271</v>
      </c>
      <c r="B247" s="27" t="s">
        <v>1126</v>
      </c>
      <c r="C247" s="11">
        <v>132</v>
      </c>
      <c r="D247" s="11">
        <v>1</v>
      </c>
      <c r="E247" s="11" t="s">
        <v>1000</v>
      </c>
      <c r="F247" s="11" t="str">
        <f>IFERROR(INDEX(Munis!A:A,MATCH(E247,Munis!B:B,0)),"")</f>
        <v>308</v>
      </c>
      <c r="G247" s="47">
        <f>SUMIFS(Munis!F:F,Munis!A:A,F247)</f>
        <v>62962</v>
      </c>
      <c r="H247" s="12"/>
      <c r="I247" s="12"/>
      <c r="J247" s="12"/>
      <c r="K247" s="28">
        <v>75000</v>
      </c>
      <c r="L247" s="28"/>
      <c r="M247" s="10"/>
      <c r="N247" s="14" t="s">
        <v>1160</v>
      </c>
    </row>
    <row r="248" spans="1:14" ht="72.900000000000006" x14ac:dyDescent="0.4">
      <c r="A248" s="10" t="s">
        <v>1272</v>
      </c>
      <c r="B248" s="27" t="s">
        <v>1126</v>
      </c>
      <c r="C248" s="11">
        <v>133</v>
      </c>
      <c r="D248" s="11">
        <v>1</v>
      </c>
      <c r="E248" s="11" t="s">
        <v>1050</v>
      </c>
      <c r="F248" s="11" t="str">
        <f>IFERROR(INDEX(Munis!A:A,MATCH(E248,Munis!B:B,0)),"")</f>
        <v>342</v>
      </c>
      <c r="G248" s="47">
        <f>SUMIFS(Munis!F:F,Munis!A:A,F248)</f>
        <v>23907</v>
      </c>
      <c r="H248" s="12"/>
      <c r="I248" s="12"/>
      <c r="J248" s="12">
        <v>125000</v>
      </c>
      <c r="K248" s="28"/>
      <c r="L248" s="28"/>
      <c r="M248" s="10"/>
      <c r="N248" s="14"/>
    </row>
    <row r="249" spans="1:14" ht="58.3" x14ac:dyDescent="0.4">
      <c r="A249" s="10" t="s">
        <v>1273</v>
      </c>
      <c r="B249" s="27" t="s">
        <v>1126</v>
      </c>
      <c r="C249" s="11">
        <v>134</v>
      </c>
      <c r="D249" s="11">
        <v>1</v>
      </c>
      <c r="E249" s="11" t="s">
        <v>788</v>
      </c>
      <c r="F249" s="11" t="str">
        <f>IFERROR(INDEX(Munis!A:A,MATCH(E249,Munis!B:B,0)),"")</f>
        <v>145</v>
      </c>
      <c r="G249" s="47">
        <f>SUMIFS(Munis!F:F,Munis!A:A,F249)</f>
        <v>13723</v>
      </c>
      <c r="H249" s="12"/>
      <c r="I249" s="12"/>
      <c r="J249" s="12"/>
      <c r="K249" s="12">
        <f>120000-L249</f>
        <v>87109</v>
      </c>
      <c r="L249" s="12">
        <f>58891/2+3445.5</f>
        <v>32891</v>
      </c>
      <c r="M249" s="10" t="s">
        <v>1269</v>
      </c>
      <c r="N249" s="14" t="s">
        <v>1270</v>
      </c>
    </row>
    <row r="250" spans="1:14" ht="72.900000000000006" x14ac:dyDescent="0.4">
      <c r="A250" s="10" t="s">
        <v>1274</v>
      </c>
      <c r="B250" s="27" t="s">
        <v>1126</v>
      </c>
      <c r="C250" s="11">
        <v>135</v>
      </c>
      <c r="D250" s="11">
        <v>1</v>
      </c>
      <c r="E250" s="11" t="s">
        <v>986</v>
      </c>
      <c r="F250" s="11" t="str">
        <f>IFERROR(INDEX(Munis!A:A,MATCH(E250,Munis!B:B,0)),"")</f>
        <v>295</v>
      </c>
      <c r="G250" s="47">
        <f>SUMIFS(Munis!F:F,Munis!A:A,F250)</f>
        <v>31388</v>
      </c>
      <c r="H250" s="12"/>
      <c r="I250" s="12"/>
      <c r="J250" s="12">
        <v>125000</v>
      </c>
      <c r="K250" s="28"/>
      <c r="L250" s="28"/>
      <c r="M250" s="10"/>
      <c r="N250" s="14"/>
    </row>
    <row r="251" spans="1:14" ht="43.75" x14ac:dyDescent="0.4">
      <c r="A251" s="10" t="s">
        <v>1275</v>
      </c>
      <c r="B251" s="27" t="s">
        <v>1126</v>
      </c>
      <c r="C251" s="11">
        <v>136</v>
      </c>
      <c r="D251" s="11">
        <v>1</v>
      </c>
      <c r="E251" s="11" t="s">
        <v>824</v>
      </c>
      <c r="F251" s="11" t="str">
        <f>IFERROR(INDEX(Munis!A:A,MATCH(E251,Munis!B:B,0)),"")</f>
        <v>170</v>
      </c>
      <c r="G251" s="47">
        <f>SUMIFS(Munis!F:F,Munis!A:A,F251)</f>
        <v>39825</v>
      </c>
      <c r="H251" s="12"/>
      <c r="I251" s="12"/>
      <c r="J251" s="12">
        <v>241650</v>
      </c>
      <c r="K251" s="28"/>
      <c r="L251" s="28"/>
      <c r="M251" s="10"/>
      <c r="N251" s="14"/>
    </row>
    <row r="252" spans="1:14" ht="58.3" x14ac:dyDescent="0.4">
      <c r="A252" s="10" t="s">
        <v>1276</v>
      </c>
      <c r="B252" s="27" t="s">
        <v>1126</v>
      </c>
      <c r="C252" s="11">
        <v>137</v>
      </c>
      <c r="D252" s="11">
        <v>1</v>
      </c>
      <c r="E252" s="11" t="s">
        <v>1042</v>
      </c>
      <c r="F252" s="11" t="str">
        <f>IFERROR(INDEX(Munis!A:A,MATCH(E252,Munis!B:B,0)),"")</f>
        <v>338</v>
      </c>
      <c r="G252" s="47">
        <f>SUMIFS(Munis!F:F,Munis!A:A,F252)</f>
        <v>15168</v>
      </c>
      <c r="H252" s="12"/>
      <c r="I252" s="12"/>
      <c r="J252" s="12"/>
      <c r="K252" s="12">
        <f>200000-L252</f>
        <v>53863.5</v>
      </c>
      <c r="L252" s="12">
        <f>292273/2</f>
        <v>146136.5</v>
      </c>
      <c r="M252" s="10" t="s">
        <v>1241</v>
      </c>
      <c r="N252" s="14"/>
    </row>
    <row r="253" spans="1:14" ht="58.3" x14ac:dyDescent="0.4">
      <c r="A253" s="10" t="s">
        <v>1277</v>
      </c>
      <c r="B253" s="27" t="s">
        <v>1126</v>
      </c>
      <c r="C253" s="11">
        <v>138</v>
      </c>
      <c r="D253" s="11">
        <v>1</v>
      </c>
      <c r="E253" s="11" t="s">
        <v>824</v>
      </c>
      <c r="F253" s="11" t="str">
        <f>IFERROR(INDEX(Munis!A:A,MATCH(E253,Munis!B:B,0)),"")</f>
        <v>170</v>
      </c>
      <c r="G253" s="47">
        <f>SUMIFS(Munis!F:F,Munis!A:A,F253)</f>
        <v>39825</v>
      </c>
      <c r="H253" s="12"/>
      <c r="I253" s="12"/>
      <c r="J253" s="12">
        <v>48000</v>
      </c>
      <c r="K253" s="28"/>
      <c r="L253" s="28"/>
      <c r="M253" s="10"/>
      <c r="N253" s="14" t="s">
        <v>1278</v>
      </c>
    </row>
    <row r="254" spans="1:14" ht="72.900000000000006" x14ac:dyDescent="0.4">
      <c r="A254" s="10" t="s">
        <v>1279</v>
      </c>
      <c r="B254" s="27" t="s">
        <v>1126</v>
      </c>
      <c r="C254" s="11">
        <v>139</v>
      </c>
      <c r="D254" s="11">
        <v>1</v>
      </c>
      <c r="E254" s="11" t="s">
        <v>824</v>
      </c>
      <c r="F254" s="11" t="str">
        <f>IFERROR(INDEX(Munis!A:A,MATCH(E254,Munis!B:B,0)),"")</f>
        <v>170</v>
      </c>
      <c r="G254" s="47">
        <f>SUMIFS(Munis!F:F,Munis!A:A,F254)</f>
        <v>39825</v>
      </c>
      <c r="H254" s="12"/>
      <c r="I254" s="12"/>
      <c r="J254" s="12"/>
      <c r="K254" s="28">
        <v>40000</v>
      </c>
      <c r="L254" s="28"/>
      <c r="M254" s="10"/>
      <c r="N254" s="14" t="s">
        <v>1160</v>
      </c>
    </row>
    <row r="255" spans="1:14" ht="72.900000000000006" x14ac:dyDescent="0.4">
      <c r="A255" s="10" t="s">
        <v>1280</v>
      </c>
      <c r="B255" s="27" t="s">
        <v>1126</v>
      </c>
      <c r="C255" s="11">
        <v>140</v>
      </c>
      <c r="D255" s="11">
        <v>1</v>
      </c>
      <c r="E255" s="11" t="s">
        <v>1026</v>
      </c>
      <c r="F255" s="11" t="str">
        <f>IFERROR(INDEX(Munis!A:A,MATCH(E255,Munis!B:B,0)),"")</f>
        <v>328</v>
      </c>
      <c r="G255" s="47">
        <f>SUMIFS(Munis!F:F,Munis!A:A,F255)</f>
        <v>19189</v>
      </c>
      <c r="H255" s="12"/>
      <c r="I255" s="12"/>
      <c r="J255" s="12"/>
      <c r="K255" s="28">
        <v>25000</v>
      </c>
      <c r="L255" s="28"/>
      <c r="M255" s="10"/>
      <c r="N255" s="14" t="s">
        <v>1160</v>
      </c>
    </row>
    <row r="256" spans="1:14" ht="72.900000000000006" x14ac:dyDescent="0.4">
      <c r="A256" s="10" t="s">
        <v>1281</v>
      </c>
      <c r="B256" s="27" t="s">
        <v>1126</v>
      </c>
      <c r="C256" s="11">
        <v>141</v>
      </c>
      <c r="D256" s="11">
        <v>1</v>
      </c>
      <c r="E256" s="11" t="s">
        <v>884</v>
      </c>
      <c r="F256" s="11" t="str">
        <f>IFERROR(INDEX(Munis!A:A,MATCH(E256,Munis!B:B,0)),"")</f>
        <v>215</v>
      </c>
      <c r="G256" s="47">
        <f>SUMIFS(Munis!F:F,Munis!A:A,F256)</f>
        <v>15101</v>
      </c>
      <c r="H256" s="12"/>
      <c r="I256" s="12">
        <v>25000</v>
      </c>
      <c r="J256" s="12"/>
      <c r="K256" s="28"/>
      <c r="L256" s="28"/>
      <c r="M256" s="10"/>
      <c r="N256" s="14"/>
    </row>
    <row r="257" spans="1:19" ht="58.3" x14ac:dyDescent="0.4">
      <c r="A257" s="10" t="s">
        <v>1282</v>
      </c>
      <c r="B257" s="27" t="s">
        <v>1126</v>
      </c>
      <c r="C257" s="11">
        <v>142</v>
      </c>
      <c r="D257" s="11">
        <v>1</v>
      </c>
      <c r="E257" s="11" t="s">
        <v>884</v>
      </c>
      <c r="F257" s="11" t="str">
        <f>IFERROR(INDEX(Munis!A:A,MATCH(E257,Munis!B:B,0)),"")</f>
        <v>215</v>
      </c>
      <c r="G257" s="47">
        <f>SUMIFS(Munis!F:F,Munis!A:A,F257)</f>
        <v>15101</v>
      </c>
      <c r="H257" s="12"/>
      <c r="I257" s="12">
        <v>16000</v>
      </c>
      <c r="J257" s="12"/>
      <c r="K257" s="28"/>
      <c r="L257" s="28"/>
      <c r="M257" s="10"/>
      <c r="N257" s="14"/>
    </row>
    <row r="258" spans="1:19" ht="29.15" x14ac:dyDescent="0.4">
      <c r="A258" s="10" t="s">
        <v>1283</v>
      </c>
      <c r="B258" s="27" t="s">
        <v>1126</v>
      </c>
      <c r="C258" s="11">
        <v>143</v>
      </c>
      <c r="D258" s="11">
        <v>1</v>
      </c>
      <c r="E258" s="11" t="s">
        <v>824</v>
      </c>
      <c r="F258" s="11" t="str">
        <f>IFERROR(INDEX(Munis!A:A,MATCH(E258,Munis!B:B,0)),"")</f>
        <v>170</v>
      </c>
      <c r="G258" s="47">
        <f>SUMIFS(Munis!F:F,Munis!A:A,F258)</f>
        <v>39825</v>
      </c>
      <c r="H258" s="12"/>
      <c r="I258" s="12">
        <v>20000</v>
      </c>
      <c r="J258" s="12"/>
      <c r="K258" s="28"/>
      <c r="L258" s="28"/>
      <c r="M258" s="10"/>
      <c r="N258" s="14"/>
    </row>
    <row r="259" spans="1:19" ht="29.15" x14ac:dyDescent="0.4">
      <c r="A259" s="10" t="s">
        <v>1284</v>
      </c>
      <c r="B259" s="27" t="s">
        <v>1126</v>
      </c>
      <c r="C259" s="11">
        <v>144</v>
      </c>
      <c r="D259" s="11">
        <v>1</v>
      </c>
      <c r="E259" s="11" t="s">
        <v>1026</v>
      </c>
      <c r="F259" s="11" t="str">
        <f>IFERROR(INDEX(Munis!A:A,MATCH(E259,Munis!B:B,0)),"")</f>
        <v>328</v>
      </c>
      <c r="G259" s="47">
        <f>SUMIFS(Munis!F:F,Munis!A:A,F259)</f>
        <v>19189</v>
      </c>
      <c r="H259" s="12"/>
      <c r="I259" s="12">
        <v>10000</v>
      </c>
      <c r="J259" s="12"/>
      <c r="K259" s="28"/>
      <c r="L259" s="28"/>
      <c r="M259" s="10"/>
      <c r="N259" s="14"/>
    </row>
    <row r="260" spans="1:19" ht="29.15" x14ac:dyDescent="0.4">
      <c r="A260" s="10" t="s">
        <v>1285</v>
      </c>
      <c r="B260" s="27" t="s">
        <v>1126</v>
      </c>
      <c r="C260" s="11">
        <v>145</v>
      </c>
      <c r="D260" s="11">
        <v>1</v>
      </c>
      <c r="E260" s="11" t="s">
        <v>884</v>
      </c>
      <c r="F260" s="11" t="str">
        <f>IFERROR(INDEX(Munis!A:A,MATCH(E260,Munis!B:B,0)),"")</f>
        <v>215</v>
      </c>
      <c r="G260" s="47">
        <f>SUMIFS(Munis!F:F,Munis!A:A,F260)</f>
        <v>15101</v>
      </c>
      <c r="H260" s="12"/>
      <c r="I260" s="12">
        <v>10000</v>
      </c>
      <c r="J260" s="12"/>
      <c r="K260" s="28"/>
      <c r="L260" s="28"/>
      <c r="M260" s="10"/>
      <c r="N260" s="14"/>
    </row>
    <row r="261" spans="1:19" ht="43.75" x14ac:dyDescent="0.4">
      <c r="A261" s="10" t="s">
        <v>1286</v>
      </c>
      <c r="B261" s="27" t="s">
        <v>1126</v>
      </c>
      <c r="C261" s="11">
        <v>146</v>
      </c>
      <c r="D261" s="11">
        <v>1</v>
      </c>
      <c r="E261" s="11" t="s">
        <v>714</v>
      </c>
      <c r="F261" s="11" t="str">
        <f>IFERROR(INDEX(Munis!A:A,MATCH(E261,Munis!B:B,0)),"")</f>
        <v>082</v>
      </c>
      <c r="G261" s="47">
        <f>SUMIFS(Munis!F:F,Munis!A:A,F261)</f>
        <v>15946</v>
      </c>
      <c r="H261" s="12"/>
      <c r="I261" s="12"/>
      <c r="J261" s="12"/>
      <c r="K261" s="12">
        <f>75000-L261</f>
        <v>11651</v>
      </c>
      <c r="L261" s="12">
        <v>63349</v>
      </c>
      <c r="M261" s="10" t="s">
        <v>1287</v>
      </c>
      <c r="N261" s="14" t="s">
        <v>1288</v>
      </c>
    </row>
    <row r="262" spans="1:19" ht="58.3" x14ac:dyDescent="0.4">
      <c r="A262" s="10" t="s">
        <v>1289</v>
      </c>
      <c r="B262" s="27" t="s">
        <v>1126</v>
      </c>
      <c r="C262" s="11">
        <v>147</v>
      </c>
      <c r="D262" s="11">
        <v>1</v>
      </c>
      <c r="E262" s="11" t="s">
        <v>688</v>
      </c>
      <c r="F262" s="11" t="str">
        <f>IFERROR(INDEX(Munis!A:A,MATCH(E262,Munis!B:B,0)),"")</f>
        <v>057</v>
      </c>
      <c r="G262" s="47">
        <f>SUMIFS(Munis!F:F,Munis!A:A,F262)</f>
        <v>40160</v>
      </c>
      <c r="H262" s="12"/>
      <c r="I262" s="12">
        <v>250000</v>
      </c>
      <c r="J262" s="12"/>
      <c r="K262" s="12"/>
      <c r="L262" s="28"/>
      <c r="M262" s="10"/>
      <c r="N262" s="14" t="s">
        <v>1290</v>
      </c>
    </row>
    <row r="263" spans="1:19" ht="87.45" x14ac:dyDescent="0.4">
      <c r="A263" s="10" t="s">
        <v>1291</v>
      </c>
      <c r="B263" s="27" t="s">
        <v>1126</v>
      </c>
      <c r="C263" s="11">
        <v>148</v>
      </c>
      <c r="D263" s="11"/>
      <c r="E263" s="11"/>
      <c r="F263" s="11" t="str">
        <f>IFERROR(INDEX(Munis!A:A,MATCH(E263,Munis!B:B,0)),"")</f>
        <v/>
      </c>
      <c r="G263" s="47">
        <f>SUMIFS(Munis!F:F,Munis!A:A,F263)</f>
        <v>0</v>
      </c>
      <c r="H263" s="12"/>
      <c r="I263" s="12"/>
      <c r="J263" s="12"/>
      <c r="K263" s="28">
        <v>200000</v>
      </c>
      <c r="L263" s="28"/>
      <c r="M263" s="10"/>
      <c r="N263" s="14"/>
    </row>
    <row r="264" spans="1:19" ht="58.3" x14ac:dyDescent="0.4">
      <c r="A264" s="10" t="s">
        <v>1292</v>
      </c>
      <c r="B264" s="27" t="s">
        <v>1126</v>
      </c>
      <c r="C264" s="11">
        <v>149</v>
      </c>
      <c r="D264" s="11"/>
      <c r="E264" s="11"/>
      <c r="F264" s="11" t="str">
        <f>IFERROR(INDEX(Munis!A:A,MATCH(E264,Munis!B:B,0)),"")</f>
        <v/>
      </c>
      <c r="G264" s="47">
        <f>SUMIFS(Munis!F:F,Munis!A:A,F264)</f>
        <v>0</v>
      </c>
      <c r="H264" s="12"/>
      <c r="I264" s="12"/>
      <c r="J264" s="12"/>
      <c r="K264" s="28">
        <v>50000</v>
      </c>
      <c r="L264" s="28"/>
      <c r="M264" s="10"/>
      <c r="N264" s="14" t="s">
        <v>1293</v>
      </c>
    </row>
    <row r="265" spans="1:19" ht="43.75" x14ac:dyDescent="0.4">
      <c r="A265" s="10" t="s">
        <v>1294</v>
      </c>
      <c r="B265" s="27" t="s">
        <v>1126</v>
      </c>
      <c r="C265" s="11">
        <v>150</v>
      </c>
      <c r="D265" s="11">
        <v>1</v>
      </c>
      <c r="E265" s="11" t="s">
        <v>902</v>
      </c>
      <c r="F265" s="11" t="str">
        <f>IFERROR(INDEX(Munis!A:A,MATCH(E265,Munis!B:B,0)),"")</f>
        <v>231</v>
      </c>
      <c r="G265" s="47">
        <f>SUMIFS(Munis!F:F,Munis!A:A,F265)</f>
        <v>18448</v>
      </c>
      <c r="H265" s="12"/>
      <c r="I265" s="12"/>
      <c r="J265" s="12"/>
      <c r="K265" s="28">
        <v>70000</v>
      </c>
      <c r="L265" s="28"/>
      <c r="M265" s="10" t="s">
        <v>1295</v>
      </c>
      <c r="N265" s="14"/>
    </row>
    <row r="266" spans="1:19" ht="58.3" x14ac:dyDescent="0.4">
      <c r="A266" s="10" t="s">
        <v>1296</v>
      </c>
      <c r="B266" s="27" t="s">
        <v>1126</v>
      </c>
      <c r="C266" s="11">
        <v>151</v>
      </c>
      <c r="D266" s="11">
        <v>1</v>
      </c>
      <c r="E266" s="11" t="s">
        <v>794</v>
      </c>
      <c r="F266" s="11" t="str">
        <f>IFERROR(INDEX(Munis!A:A,MATCH(E266,Munis!B:B,0)),"")</f>
        <v>149</v>
      </c>
      <c r="G266" s="47">
        <f>SUMIFS(Munis!F:F,Munis!A:A,F266)</f>
        <v>80376</v>
      </c>
      <c r="H266" s="12"/>
      <c r="I266" s="12">
        <v>600000</v>
      </c>
      <c r="J266" s="12"/>
      <c r="K266" s="28"/>
      <c r="L266" s="28"/>
      <c r="M266" s="10"/>
      <c r="N266" s="14"/>
    </row>
    <row r="267" spans="1:19" ht="58.3" x14ac:dyDescent="0.4">
      <c r="A267" s="10" t="s">
        <v>1297</v>
      </c>
      <c r="B267" s="27" t="s">
        <v>1126</v>
      </c>
      <c r="C267" s="11">
        <v>152</v>
      </c>
      <c r="D267" s="11"/>
      <c r="E267" s="11"/>
      <c r="F267" s="11" t="str">
        <f>IFERROR(INDEX(Munis!A:A,MATCH(E267,Munis!B:B,0)),"")</f>
        <v/>
      </c>
      <c r="G267" s="47">
        <f>SUMIFS(Munis!F:F,Munis!A:A,F267)</f>
        <v>0</v>
      </c>
      <c r="H267" s="12"/>
      <c r="I267" s="12"/>
      <c r="J267" s="12"/>
      <c r="K267" s="28">
        <v>55000</v>
      </c>
      <c r="L267" s="28"/>
      <c r="M267" s="10"/>
      <c r="N267" s="14"/>
    </row>
    <row r="268" spans="1:19" ht="72.900000000000006" x14ac:dyDescent="0.4">
      <c r="A268" s="10" t="s">
        <v>1298</v>
      </c>
      <c r="B268" s="27" t="s">
        <v>1126</v>
      </c>
      <c r="C268" s="11">
        <v>153</v>
      </c>
      <c r="D268" s="11">
        <v>1</v>
      </c>
      <c r="E268" s="11" t="s">
        <v>100</v>
      </c>
      <c r="F268" s="11" t="str">
        <f>IFERROR(INDEX(Munis!A:A,MATCH(E268,Munis!B:B,0)),"")</f>
        <v>009</v>
      </c>
      <c r="G268" s="47">
        <f>SUMIFS(Munis!F:F,Munis!A:A,F268)</f>
        <v>36403</v>
      </c>
      <c r="H268" s="12"/>
      <c r="I268" s="12">
        <v>300000</v>
      </c>
      <c r="J268" s="12"/>
      <c r="K268" s="28"/>
      <c r="L268" s="28"/>
      <c r="M268" s="10"/>
      <c r="N268" s="14"/>
      <c r="O268" s="15"/>
      <c r="P268" s="15"/>
      <c r="Q268" s="15"/>
      <c r="R268" s="15"/>
      <c r="S268" s="15"/>
    </row>
    <row r="269" spans="1:19" ht="72.900000000000006" x14ac:dyDescent="0.4">
      <c r="A269" s="10" t="s">
        <v>1299</v>
      </c>
      <c r="B269" s="27" t="s">
        <v>1126</v>
      </c>
      <c r="C269" s="11">
        <v>154</v>
      </c>
      <c r="D269" s="11">
        <v>1</v>
      </c>
      <c r="E269" s="11" t="s">
        <v>794</v>
      </c>
      <c r="F269" s="11" t="str">
        <f>IFERROR(INDEX(Munis!A:A,MATCH(E269,Munis!B:B,0)),"")</f>
        <v>149</v>
      </c>
      <c r="G269" s="47">
        <f>SUMIFS(Munis!F:F,Munis!A:A,F269)</f>
        <v>80376</v>
      </c>
      <c r="H269" s="12"/>
      <c r="I269" s="12"/>
      <c r="J269" s="12"/>
      <c r="K269" s="12">
        <v>50000</v>
      </c>
      <c r="L269" s="28"/>
      <c r="M269" s="10"/>
      <c r="N269" s="14" t="s">
        <v>1290</v>
      </c>
    </row>
    <row r="270" spans="1:19" ht="58.3" x14ac:dyDescent="0.4">
      <c r="A270" s="10" t="s">
        <v>1300</v>
      </c>
      <c r="B270" s="27" t="s">
        <v>1126</v>
      </c>
      <c r="C270" s="11">
        <v>155</v>
      </c>
      <c r="D270" s="11">
        <v>1</v>
      </c>
      <c r="E270" s="11" t="s">
        <v>228</v>
      </c>
      <c r="F270" s="11" t="str">
        <f>IFERROR(INDEX(Munis!A:A,MATCH(E270,Munis!B:B,0)),"")</f>
        <v>100</v>
      </c>
      <c r="G270" s="47">
        <f>SUMIFS(Munis!F:F,Munis!A:A,F270)</f>
        <v>73123</v>
      </c>
      <c r="H270" s="12"/>
      <c r="I270" s="12">
        <v>100000</v>
      </c>
      <c r="J270" s="12"/>
      <c r="K270" s="28"/>
      <c r="L270" s="28"/>
      <c r="M270" s="10"/>
      <c r="N270" s="14"/>
    </row>
    <row r="271" spans="1:19" ht="72.900000000000006" x14ac:dyDescent="0.4">
      <c r="A271" s="10" t="s">
        <v>1301</v>
      </c>
      <c r="B271" s="27" t="s">
        <v>1126</v>
      </c>
      <c r="C271" s="11">
        <v>156</v>
      </c>
      <c r="D271" s="11"/>
      <c r="E271" s="11"/>
      <c r="F271" s="11" t="str">
        <f>IFERROR(INDEX(Munis!A:A,MATCH(E271,Munis!B:B,0)),"")</f>
        <v/>
      </c>
      <c r="G271" s="47">
        <f>SUMIFS(Munis!F:F,Munis!A:A,F271)</f>
        <v>0</v>
      </c>
      <c r="H271" s="12"/>
      <c r="I271" s="12"/>
      <c r="J271" s="12"/>
      <c r="K271" s="28">
        <v>50000</v>
      </c>
      <c r="L271" s="28"/>
      <c r="M271" s="10"/>
      <c r="N271" s="14" t="s">
        <v>1160</v>
      </c>
    </row>
    <row r="272" spans="1:19" ht="43.75" x14ac:dyDescent="0.4">
      <c r="A272" s="10" t="s">
        <v>1302</v>
      </c>
      <c r="B272" s="27" t="s">
        <v>1126</v>
      </c>
      <c r="C272" s="11">
        <v>157</v>
      </c>
      <c r="D272" s="11">
        <v>1</v>
      </c>
      <c r="E272" s="11" t="s">
        <v>922</v>
      </c>
      <c r="F272" s="11" t="str">
        <f>IFERROR(INDEX(Munis!A:A,MATCH(E272,Munis!B:B,0)),"")</f>
        <v>246</v>
      </c>
      <c r="G272" s="47">
        <f>SUMIFS(Munis!F:F,Munis!A:A,F272)</f>
        <v>25337</v>
      </c>
      <c r="H272" s="12"/>
      <c r="I272" s="12"/>
      <c r="J272" s="12"/>
      <c r="K272" s="28">
        <v>15000</v>
      </c>
      <c r="L272" s="28"/>
      <c r="M272" s="10"/>
      <c r="N272" s="14" t="s">
        <v>1160</v>
      </c>
    </row>
    <row r="273" spans="1:14" ht="72.900000000000006" x14ac:dyDescent="0.4">
      <c r="A273" s="10" t="s">
        <v>1303</v>
      </c>
      <c r="B273" s="27" t="s">
        <v>1126</v>
      </c>
      <c r="C273" s="11">
        <v>158</v>
      </c>
      <c r="D273" s="11"/>
      <c r="E273" s="11"/>
      <c r="F273" s="11" t="str">
        <f>IFERROR(INDEX(Munis!A:A,MATCH(E273,Munis!B:B,0)),"")</f>
        <v/>
      </c>
      <c r="G273" s="47">
        <f>SUMIFS(Munis!F:F,Munis!A:A,F273)</f>
        <v>0</v>
      </c>
      <c r="H273" s="12"/>
      <c r="I273" s="12"/>
      <c r="J273" s="12"/>
      <c r="K273" s="28">
        <v>25000</v>
      </c>
      <c r="L273" s="28"/>
      <c r="M273" s="10"/>
      <c r="N273" s="14"/>
    </row>
    <row r="274" spans="1:14" ht="43.75" x14ac:dyDescent="0.4">
      <c r="A274" s="10" t="s">
        <v>1304</v>
      </c>
      <c r="B274" s="27" t="s">
        <v>1126</v>
      </c>
      <c r="C274" s="11">
        <v>159</v>
      </c>
      <c r="D274" s="11">
        <v>1</v>
      </c>
      <c r="E274" s="11" t="s">
        <v>912</v>
      </c>
      <c r="F274" s="11" t="str">
        <f>IFERROR(INDEX(Munis!A:A,MATCH(E274,Munis!B:B,0)),"")</f>
        <v>239</v>
      </c>
      <c r="G274" s="47">
        <f>SUMIFS(Munis!F:F,Munis!A:A,F274)</f>
        <v>60803</v>
      </c>
      <c r="H274" s="12"/>
      <c r="I274" s="12"/>
      <c r="J274" s="12"/>
      <c r="K274" s="28">
        <v>50000</v>
      </c>
      <c r="L274" s="28"/>
      <c r="M274" s="10" t="s">
        <v>1218</v>
      </c>
      <c r="N274" s="14"/>
    </row>
    <row r="275" spans="1:14" ht="58.3" x14ac:dyDescent="0.4">
      <c r="A275" s="10" t="s">
        <v>1305</v>
      </c>
      <c r="B275" s="27" t="s">
        <v>1126</v>
      </c>
      <c r="C275" s="11">
        <v>160</v>
      </c>
      <c r="D275" s="11"/>
      <c r="E275" s="11"/>
      <c r="F275" s="11" t="str">
        <f>IFERROR(INDEX(Munis!A:A,MATCH(E275,Munis!B:B,0)),"")</f>
        <v/>
      </c>
      <c r="G275" s="47">
        <f>SUMIFS(Munis!F:F,Munis!A:A,F275)</f>
        <v>0</v>
      </c>
      <c r="H275" s="12"/>
      <c r="I275" s="12"/>
      <c r="J275" s="12"/>
      <c r="K275" s="28">
        <v>60000</v>
      </c>
      <c r="L275" s="28"/>
      <c r="M275" s="10"/>
      <c r="N275" s="14"/>
    </row>
    <row r="276" spans="1:14" ht="43.75" x14ac:dyDescent="0.4">
      <c r="A276" s="10" t="s">
        <v>1306</v>
      </c>
      <c r="B276" s="27" t="s">
        <v>1126</v>
      </c>
      <c r="C276" s="11">
        <v>161</v>
      </c>
      <c r="D276" s="11"/>
      <c r="E276" s="11"/>
      <c r="F276" s="11" t="str">
        <f>IFERROR(INDEX(Munis!A:A,MATCH(E276,Munis!B:B,0)),"")</f>
        <v/>
      </c>
      <c r="G276" s="47">
        <f>SUMIFS(Munis!F:F,Munis!A:A,F276)</f>
        <v>0</v>
      </c>
      <c r="H276" s="12"/>
      <c r="I276" s="12"/>
      <c r="J276" s="12"/>
      <c r="K276" s="28">
        <v>50000</v>
      </c>
      <c r="L276" s="28"/>
      <c r="M276" s="10"/>
      <c r="N276" s="17" t="s">
        <v>1307</v>
      </c>
    </row>
    <row r="277" spans="1:14" ht="43.75" x14ac:dyDescent="0.4">
      <c r="A277" s="10" t="s">
        <v>1308</v>
      </c>
      <c r="B277" s="27" t="s">
        <v>1126</v>
      </c>
      <c r="C277" s="11">
        <v>162</v>
      </c>
      <c r="D277" s="11">
        <v>1</v>
      </c>
      <c r="E277" s="11" t="s">
        <v>1012</v>
      </c>
      <c r="F277" s="11" t="str">
        <f>IFERROR(INDEX(Munis!A:A,MATCH(E277,Munis!B:B,0)),"")</f>
        <v>315</v>
      </c>
      <c r="G277" s="47">
        <f>SUMIFS(Munis!F:F,Munis!A:A,F277)</f>
        <v>13882</v>
      </c>
      <c r="H277" s="12"/>
      <c r="I277" s="12"/>
      <c r="J277" s="12">
        <v>75000</v>
      </c>
      <c r="K277" s="28"/>
      <c r="L277" s="28"/>
      <c r="M277" s="10"/>
      <c r="N277" s="14"/>
    </row>
    <row r="278" spans="1:14" ht="43.75" x14ac:dyDescent="0.4">
      <c r="A278" s="10" t="s">
        <v>1309</v>
      </c>
      <c r="B278" s="27" t="s">
        <v>1126</v>
      </c>
      <c r="C278" s="11">
        <v>163</v>
      </c>
      <c r="D278" s="11">
        <v>1</v>
      </c>
      <c r="E278" s="11" t="s">
        <v>704</v>
      </c>
      <c r="F278" s="11" t="str">
        <f>IFERROR(INDEX(Munis!A:A,MATCH(E278,Munis!B:B,0)),"")</f>
        <v>070</v>
      </c>
      <c r="G278" s="47">
        <f>SUMIFS(Munis!F:F,Munis!A:A,F278)</f>
        <v>6569</v>
      </c>
      <c r="H278" s="12"/>
      <c r="I278" s="12"/>
      <c r="J278" s="12"/>
      <c r="K278" s="28">
        <v>200000</v>
      </c>
      <c r="L278" s="28"/>
      <c r="M278" s="10"/>
      <c r="N278" s="14"/>
    </row>
    <row r="279" spans="1:14" ht="58.3" x14ac:dyDescent="0.4">
      <c r="A279" s="10" t="s">
        <v>1310</v>
      </c>
      <c r="B279" s="27" t="s">
        <v>1126</v>
      </c>
      <c r="C279" s="11">
        <v>164</v>
      </c>
      <c r="D279" s="11">
        <v>1</v>
      </c>
      <c r="E279" s="11" t="s">
        <v>515</v>
      </c>
      <c r="F279" s="11" t="str">
        <f>IFERROR(INDEX(Munis!A:A,MATCH(E279,Munis!B:B,0)),"")</f>
        <v>305</v>
      </c>
      <c r="G279" s="47">
        <f>SUMIFS(Munis!F:F,Munis!A:A,F279)</f>
        <v>27135</v>
      </c>
      <c r="H279" s="12"/>
      <c r="I279" s="12"/>
      <c r="J279" s="12"/>
      <c r="K279" s="12">
        <v>50000</v>
      </c>
      <c r="L279" s="28"/>
      <c r="M279" s="10"/>
      <c r="N279" s="14" t="s">
        <v>1154</v>
      </c>
    </row>
    <row r="280" spans="1:14" ht="43.75" x14ac:dyDescent="0.4">
      <c r="A280" s="10" t="s">
        <v>1311</v>
      </c>
      <c r="B280" s="27" t="s">
        <v>1126</v>
      </c>
      <c r="C280" s="11">
        <v>165</v>
      </c>
      <c r="D280" s="11">
        <v>1</v>
      </c>
      <c r="E280" s="11" t="s">
        <v>169</v>
      </c>
      <c r="F280" s="11" t="str">
        <f>IFERROR(INDEX(Munis!A:A,MATCH(E280,Munis!B:B,0)),"")</f>
        <v>040</v>
      </c>
      <c r="G280" s="47">
        <f>SUMIFS(Munis!F:F,Munis!A:A,F280)</f>
        <v>37250</v>
      </c>
      <c r="H280" s="12"/>
      <c r="I280" s="12">
        <v>300000</v>
      </c>
      <c r="J280" s="12"/>
      <c r="K280" s="28"/>
      <c r="L280" s="28"/>
      <c r="M280" s="10"/>
      <c r="N280" s="14"/>
    </row>
    <row r="281" spans="1:14" ht="43.75" x14ac:dyDescent="0.4">
      <c r="A281" s="10" t="s">
        <v>1312</v>
      </c>
      <c r="B281" s="27" t="s">
        <v>1126</v>
      </c>
      <c r="C281" s="11">
        <v>166</v>
      </c>
      <c r="D281" s="11">
        <v>1</v>
      </c>
      <c r="E281" s="11" t="s">
        <v>285</v>
      </c>
      <c r="F281" s="11" t="str">
        <f>IFERROR(INDEX(Munis!A:A,MATCH(E281,Munis!B:B,0)),"")</f>
        <v>133</v>
      </c>
      <c r="G281" s="47">
        <f>SUMIFS(Munis!F:F,Munis!A:A,F281)</f>
        <v>11048</v>
      </c>
      <c r="H281" s="12"/>
      <c r="I281" s="12">
        <v>150000</v>
      </c>
      <c r="J281" s="12"/>
      <c r="K281" s="28"/>
      <c r="L281" s="28"/>
      <c r="M281" s="10" t="s">
        <v>1183</v>
      </c>
      <c r="N281" s="14" t="s">
        <v>1313</v>
      </c>
    </row>
    <row r="282" spans="1:14" ht="43.75" x14ac:dyDescent="0.4">
      <c r="A282" s="10" t="s">
        <v>1314</v>
      </c>
      <c r="B282" s="27" t="s">
        <v>1126</v>
      </c>
      <c r="C282" s="11">
        <v>167</v>
      </c>
      <c r="D282" s="11">
        <v>1</v>
      </c>
      <c r="E282" s="11" t="s">
        <v>410</v>
      </c>
      <c r="F282" s="11" t="str">
        <f>IFERROR(INDEX(Munis!A:A,MATCH(E282,Munis!B:B,0)),"")</f>
        <v>244</v>
      </c>
      <c r="G282" s="47">
        <f>SUMIFS(Munis!F:F,Munis!A:A,F282)</f>
        <v>34398</v>
      </c>
      <c r="H282" s="12"/>
      <c r="I282" s="12">
        <v>100000</v>
      </c>
      <c r="J282" s="12"/>
      <c r="K282" s="28"/>
      <c r="L282" s="28"/>
      <c r="M282" s="10"/>
      <c r="N282" s="14"/>
    </row>
    <row r="283" spans="1:14" ht="102" x14ac:dyDescent="0.4">
      <c r="A283" s="10" t="s">
        <v>1315</v>
      </c>
      <c r="B283" s="27" t="s">
        <v>1126</v>
      </c>
      <c r="C283" s="11">
        <v>168</v>
      </c>
      <c r="D283" s="11"/>
      <c r="E283" s="11"/>
      <c r="F283" s="11" t="str">
        <f>IFERROR(INDEX(Munis!A:A,MATCH(E283,Munis!B:B,0)),"")</f>
        <v/>
      </c>
      <c r="G283" s="47">
        <f>SUMIFS(Munis!F:F,Munis!A:A,F283)</f>
        <v>0</v>
      </c>
      <c r="H283" s="12"/>
      <c r="I283" s="12"/>
      <c r="J283" s="12"/>
      <c r="K283" s="28">
        <v>10000</v>
      </c>
      <c r="L283" s="28"/>
      <c r="M283" s="10"/>
      <c r="N283" s="14"/>
    </row>
    <row r="284" spans="1:14" ht="43.75" x14ac:dyDescent="0.4">
      <c r="A284" s="10" t="s">
        <v>1316</v>
      </c>
      <c r="B284" s="27" t="s">
        <v>1126</v>
      </c>
      <c r="C284" s="11">
        <v>169</v>
      </c>
      <c r="D284" s="11">
        <v>1</v>
      </c>
      <c r="E284" s="11" t="s">
        <v>912</v>
      </c>
      <c r="F284" s="11" t="str">
        <f>IFERROR(INDEX(Munis!A:A,MATCH(E284,Munis!B:B,0)),"")</f>
        <v>239</v>
      </c>
      <c r="G284" s="47">
        <f>SUMIFS(Munis!F:F,Munis!A:A,F284)</f>
        <v>60803</v>
      </c>
      <c r="H284" s="12"/>
      <c r="I284" s="12"/>
      <c r="J284" s="12"/>
      <c r="K284" s="28">
        <v>30000</v>
      </c>
      <c r="L284" s="28"/>
      <c r="M284" s="10" t="s">
        <v>1218</v>
      </c>
      <c r="N284" s="14"/>
    </row>
    <row r="285" spans="1:14" ht="58.3" x14ac:dyDescent="0.4">
      <c r="A285" s="10" t="s">
        <v>1317</v>
      </c>
      <c r="B285" s="27" t="s">
        <v>1126</v>
      </c>
      <c r="C285" s="11">
        <v>170</v>
      </c>
      <c r="D285" s="11"/>
      <c r="E285" s="11"/>
      <c r="F285" s="11" t="str">
        <f>IFERROR(INDEX(Munis!A:A,MATCH(E285,Munis!B:B,0)),"")</f>
        <v/>
      </c>
      <c r="G285" s="47">
        <f>SUMIFS(Munis!F:F,Munis!A:A,F285)</f>
        <v>0</v>
      </c>
      <c r="H285" s="12"/>
      <c r="I285" s="12"/>
      <c r="J285" s="12"/>
      <c r="K285" s="28">
        <v>50000</v>
      </c>
      <c r="L285" s="28"/>
      <c r="M285" s="10"/>
      <c r="N285" s="14" t="s">
        <v>1160</v>
      </c>
    </row>
    <row r="286" spans="1:14" ht="72.900000000000006" x14ac:dyDescent="0.4">
      <c r="A286" s="10" t="s">
        <v>1318</v>
      </c>
      <c r="B286" s="27" t="s">
        <v>1126</v>
      </c>
      <c r="C286" s="11">
        <v>171</v>
      </c>
      <c r="D286" s="11">
        <v>1</v>
      </c>
      <c r="E286" s="11" t="s">
        <v>444</v>
      </c>
      <c r="F286" s="11" t="str">
        <f>IFERROR(INDEX(Munis!A:A,MATCH(E286,Munis!B:B,0)),"")</f>
        <v>271</v>
      </c>
      <c r="G286" s="47">
        <f>SUMIFS(Munis!F:F,Munis!A:A,F286)</f>
        <v>37973</v>
      </c>
      <c r="H286" s="12"/>
      <c r="I286" s="12"/>
      <c r="J286" s="12"/>
      <c r="K286" s="28">
        <v>25000</v>
      </c>
      <c r="L286" s="28"/>
      <c r="M286" s="10"/>
      <c r="N286" s="14" t="s">
        <v>1160</v>
      </c>
    </row>
    <row r="287" spans="1:14" ht="58.3" x14ac:dyDescent="0.4">
      <c r="A287" s="10" t="s">
        <v>1319</v>
      </c>
      <c r="B287" s="27" t="s">
        <v>1126</v>
      </c>
      <c r="C287" s="11">
        <v>172</v>
      </c>
      <c r="D287" s="11">
        <v>1</v>
      </c>
      <c r="E287" s="11" t="s">
        <v>228</v>
      </c>
      <c r="F287" s="11" t="str">
        <f>IFERROR(INDEX(Munis!A:A,MATCH(E287,Munis!B:B,0)),"")</f>
        <v>100</v>
      </c>
      <c r="G287" s="47">
        <f>SUMIFS(Munis!F:F,Munis!A:A,F287)</f>
        <v>73123</v>
      </c>
      <c r="H287" s="12"/>
      <c r="I287" s="12"/>
      <c r="J287" s="12"/>
      <c r="K287" s="28">
        <v>25000</v>
      </c>
      <c r="L287" s="28"/>
      <c r="M287" s="10"/>
      <c r="N287" s="14" t="s">
        <v>1154</v>
      </c>
    </row>
    <row r="288" spans="1:14" ht="43.75" x14ac:dyDescent="0.4">
      <c r="A288" s="10" t="s">
        <v>1320</v>
      </c>
      <c r="B288" s="27" t="s">
        <v>1126</v>
      </c>
      <c r="C288" s="11">
        <v>173</v>
      </c>
      <c r="D288" s="11">
        <v>1</v>
      </c>
      <c r="E288" s="11" t="s">
        <v>228</v>
      </c>
      <c r="F288" s="11" t="str">
        <f>IFERROR(INDEX(Munis!A:A,MATCH(E288,Munis!B:B,0)),"")</f>
        <v>100</v>
      </c>
      <c r="G288" s="47">
        <f>SUMIFS(Munis!F:F,Munis!A:A,F288)</f>
        <v>73123</v>
      </c>
      <c r="H288" s="12"/>
      <c r="I288" s="12"/>
      <c r="J288" s="12">
        <v>50000</v>
      </c>
      <c r="K288" s="28"/>
      <c r="L288" s="28"/>
      <c r="M288" s="10"/>
      <c r="N288" s="14"/>
    </row>
    <row r="289" spans="1:19" ht="43.75" x14ac:dyDescent="0.4">
      <c r="A289" s="10" t="s">
        <v>1321</v>
      </c>
      <c r="B289" s="27" t="s">
        <v>1126</v>
      </c>
      <c r="C289" s="11">
        <v>174</v>
      </c>
      <c r="D289" s="11">
        <v>1</v>
      </c>
      <c r="E289" s="11" t="s">
        <v>120</v>
      </c>
      <c r="F289" s="11" t="str">
        <f>IFERROR(INDEX(Munis!A:A,MATCH(E289,Munis!B:B,0)),"")</f>
        <v>014</v>
      </c>
      <c r="G289" s="47">
        <f>SUMIFS(Munis!F:F,Munis!A:A,F289)</f>
        <v>17739</v>
      </c>
      <c r="H289" s="12"/>
      <c r="I289" s="12"/>
      <c r="J289" s="12">
        <v>25000</v>
      </c>
      <c r="K289" s="28"/>
      <c r="L289" s="28"/>
      <c r="M289" s="10"/>
      <c r="N289" s="14"/>
      <c r="O289" s="15"/>
      <c r="P289" s="15"/>
      <c r="Q289" s="15"/>
      <c r="R289" s="15"/>
      <c r="S289" s="15"/>
    </row>
    <row r="290" spans="1:19" ht="58.3" x14ac:dyDescent="0.4">
      <c r="A290" s="10" t="s">
        <v>1322</v>
      </c>
      <c r="B290" s="27" t="s">
        <v>1126</v>
      </c>
      <c r="C290" s="11">
        <v>175</v>
      </c>
      <c r="D290" s="11">
        <v>1</v>
      </c>
      <c r="E290" s="11" t="s">
        <v>4</v>
      </c>
      <c r="F290" s="11" t="str">
        <f>IFERROR(INDEX(Munis!A:A,MATCH(E290,Munis!B:B,0)),"")</f>
        <v>017</v>
      </c>
      <c r="G290" s="47">
        <f>SUMIFS(Munis!F:F,Munis!A:A,F290)</f>
        <v>16782</v>
      </c>
      <c r="H290" s="12"/>
      <c r="I290" s="12">
        <v>10000</v>
      </c>
      <c r="J290" s="12"/>
      <c r="K290" s="28"/>
      <c r="L290" s="28"/>
      <c r="M290" s="10"/>
      <c r="N290" s="14"/>
      <c r="O290" s="15"/>
      <c r="P290" s="15"/>
      <c r="Q290" s="15"/>
      <c r="R290" s="15"/>
      <c r="S290" s="15"/>
    </row>
    <row r="291" spans="1:19" ht="43.75" x14ac:dyDescent="0.4">
      <c r="A291" s="10" t="s">
        <v>1323</v>
      </c>
      <c r="B291" s="27" t="s">
        <v>1126</v>
      </c>
      <c r="C291" s="11">
        <v>176</v>
      </c>
      <c r="D291" s="11">
        <v>1</v>
      </c>
      <c r="E291" s="11" t="s">
        <v>137</v>
      </c>
      <c r="F291" s="11" t="str">
        <f>IFERROR(INDEX(Munis!A:A,MATCH(E291,Munis!B:B,0)),"")</f>
        <v>026</v>
      </c>
      <c r="G291" s="47">
        <f>SUMIFS(Munis!F:F,Munis!A:A,F291)</f>
        <v>26330</v>
      </c>
      <c r="H291" s="12"/>
      <c r="I291" s="12"/>
      <c r="J291" s="12"/>
      <c r="K291" s="12">
        <v>80000</v>
      </c>
      <c r="L291" s="28"/>
      <c r="M291" s="10"/>
      <c r="N291" s="14" t="s">
        <v>1154</v>
      </c>
      <c r="O291" s="15"/>
      <c r="P291" s="15"/>
      <c r="Q291" s="15"/>
      <c r="R291" s="15"/>
      <c r="S291" s="15"/>
    </row>
    <row r="292" spans="1:19" ht="58.3" x14ac:dyDescent="0.4">
      <c r="A292" s="10" t="s">
        <v>1324</v>
      </c>
      <c r="B292" s="27" t="s">
        <v>1126</v>
      </c>
      <c r="C292" s="11">
        <v>177</v>
      </c>
      <c r="D292" s="11">
        <v>1</v>
      </c>
      <c r="E292" s="11" t="s">
        <v>850</v>
      </c>
      <c r="F292" s="11" t="str">
        <f>IFERROR(INDEX(Munis!A:A,MATCH(E292,Munis!B:B,0)),"")</f>
        <v>186</v>
      </c>
      <c r="G292" s="47">
        <f>SUMIFS(Munis!F:F,Munis!A:A,F292)</f>
        <v>13866</v>
      </c>
      <c r="H292" s="12"/>
      <c r="I292" s="12">
        <v>10000</v>
      </c>
      <c r="J292" s="12"/>
      <c r="K292" s="28"/>
      <c r="L292" s="28"/>
      <c r="M292" s="10"/>
      <c r="N292" s="14"/>
    </row>
    <row r="293" spans="1:19" ht="72.900000000000006" x14ac:dyDescent="0.4">
      <c r="A293" s="10" t="s">
        <v>1325</v>
      </c>
      <c r="B293" s="27" t="s">
        <v>1126</v>
      </c>
      <c r="C293" s="11">
        <v>178</v>
      </c>
      <c r="D293" s="11">
        <v>1</v>
      </c>
      <c r="E293" s="11" t="s">
        <v>1014</v>
      </c>
      <c r="F293" s="11" t="str">
        <f>IFERROR(INDEX(Munis!A:A,MATCH(E293,Munis!B:B,0)),"")</f>
        <v>316</v>
      </c>
      <c r="G293" s="47">
        <f>SUMIFS(Munis!F:F,Munis!A:A,F293)</f>
        <v>17027</v>
      </c>
      <c r="H293" s="12"/>
      <c r="I293" s="12">
        <v>15000</v>
      </c>
      <c r="J293" s="12"/>
      <c r="K293" s="28"/>
      <c r="L293" s="28"/>
      <c r="M293" s="10"/>
      <c r="N293" s="14"/>
    </row>
    <row r="294" spans="1:19" ht="58.3" x14ac:dyDescent="0.4">
      <c r="A294" s="10" t="s">
        <v>1326</v>
      </c>
      <c r="B294" s="27" t="s">
        <v>1126</v>
      </c>
      <c r="C294" s="11">
        <v>179</v>
      </c>
      <c r="D294" s="11">
        <v>1</v>
      </c>
      <c r="E294" s="11" t="s">
        <v>682</v>
      </c>
      <c r="F294" s="11" t="str">
        <f>IFERROR(INDEX(Munis!A:A,MATCH(E294,Munis!B:B,0)),"")</f>
        <v>054</v>
      </c>
      <c r="G294" s="47">
        <f>SUMIFS(Munis!F:F,Munis!A:A,F294)</f>
        <v>13697</v>
      </c>
      <c r="H294" s="12"/>
      <c r="I294" s="12">
        <v>10000</v>
      </c>
      <c r="J294" s="12"/>
      <c r="K294" s="28"/>
      <c r="L294" s="28"/>
      <c r="M294" s="10"/>
      <c r="N294" s="14"/>
    </row>
    <row r="295" spans="1:19" ht="72.900000000000006" x14ac:dyDescent="0.4">
      <c r="A295" s="10" t="s">
        <v>1327</v>
      </c>
      <c r="B295" s="27" t="s">
        <v>1126</v>
      </c>
      <c r="C295" s="11">
        <v>180</v>
      </c>
      <c r="D295" s="11">
        <v>1</v>
      </c>
      <c r="E295" s="11" t="s">
        <v>194</v>
      </c>
      <c r="F295" s="11" t="str">
        <f>IFERROR(INDEX(Munis!A:A,MATCH(E295,Munis!B:B,0)),"")</f>
        <v>077</v>
      </c>
      <c r="G295" s="47">
        <f>SUMIFS(Munis!F:F,Munis!A:A,F295)</f>
        <v>8954</v>
      </c>
      <c r="H295" s="12"/>
      <c r="I295" s="12">
        <v>15000</v>
      </c>
      <c r="J295" s="12"/>
      <c r="K295" s="28"/>
      <c r="L295" s="28"/>
      <c r="M295" s="10"/>
      <c r="N295" s="14"/>
    </row>
    <row r="296" spans="1:19" ht="72.900000000000006" x14ac:dyDescent="0.4">
      <c r="A296" s="10" t="s">
        <v>1328</v>
      </c>
      <c r="B296" s="27" t="s">
        <v>1126</v>
      </c>
      <c r="C296" s="11">
        <v>181</v>
      </c>
      <c r="D296" s="11">
        <v>1</v>
      </c>
      <c r="E296" s="11" t="s">
        <v>978</v>
      </c>
      <c r="F296" s="11" t="str">
        <f>IFERROR(INDEX(Munis!A:A,MATCH(E296,Munis!B:B,0)),"")</f>
        <v>290</v>
      </c>
      <c r="G296" s="47">
        <f>SUMIFS(Munis!F:F,Munis!A:A,F296)</f>
        <v>9551</v>
      </c>
      <c r="H296" s="12"/>
      <c r="I296" s="12">
        <v>15000</v>
      </c>
      <c r="J296" s="12"/>
      <c r="K296" s="28"/>
      <c r="L296" s="28"/>
      <c r="M296" s="10"/>
      <c r="N296" s="14"/>
    </row>
    <row r="297" spans="1:19" ht="58.3" x14ac:dyDescent="0.4">
      <c r="A297" s="10" t="s">
        <v>1329</v>
      </c>
      <c r="B297" s="27" t="s">
        <v>1126</v>
      </c>
      <c r="C297" s="11">
        <v>182</v>
      </c>
      <c r="D297" s="11"/>
      <c r="E297" s="11"/>
      <c r="F297" s="11" t="str">
        <f>IFERROR(INDEX(Munis!A:A,MATCH(E297,Munis!B:B,0)),"")</f>
        <v/>
      </c>
      <c r="G297" s="47">
        <f>SUMIFS(Munis!F:F,Munis!A:A,F297)</f>
        <v>0</v>
      </c>
      <c r="H297" s="12"/>
      <c r="I297" s="12"/>
      <c r="J297" s="12"/>
      <c r="K297" s="28">
        <v>50000</v>
      </c>
      <c r="L297" s="28"/>
      <c r="M297" s="10"/>
      <c r="N297" s="14" t="s">
        <v>1160</v>
      </c>
    </row>
    <row r="298" spans="1:19" ht="43.75" x14ac:dyDescent="0.4">
      <c r="A298" s="10" t="s">
        <v>1330</v>
      </c>
      <c r="B298" s="27" t="s">
        <v>1126</v>
      </c>
      <c r="C298" s="11">
        <v>183</v>
      </c>
      <c r="D298" s="11">
        <v>1</v>
      </c>
      <c r="E298" s="11" t="s">
        <v>444</v>
      </c>
      <c r="F298" s="11" t="str">
        <f>IFERROR(INDEX(Munis!A:A,MATCH(E298,Munis!B:B,0)),"")</f>
        <v>271</v>
      </c>
      <c r="G298" s="47">
        <f>SUMIFS(Munis!F:F,Munis!A:A,F298)</f>
        <v>37973</v>
      </c>
      <c r="H298" s="12"/>
      <c r="I298" s="12">
        <v>10000</v>
      </c>
      <c r="J298" s="12"/>
      <c r="K298" s="28"/>
      <c r="L298" s="28"/>
      <c r="M298" s="10"/>
      <c r="N298" s="14"/>
    </row>
    <row r="299" spans="1:19" ht="58.3" x14ac:dyDescent="0.4">
      <c r="A299" s="10" t="s">
        <v>1331</v>
      </c>
      <c r="B299" s="27" t="s">
        <v>1126</v>
      </c>
      <c r="C299" s="11">
        <v>184</v>
      </c>
      <c r="D299" s="11">
        <v>1</v>
      </c>
      <c r="E299" s="11" t="s">
        <v>728</v>
      </c>
      <c r="F299" s="11" t="str">
        <f>IFERROR(INDEX(Munis!A:A,MATCH(E299,Munis!B:B,0)),"")</f>
        <v>096</v>
      </c>
      <c r="G299" s="47">
        <f>SUMIFS(Munis!F:F,Munis!A:A,F299)</f>
        <v>31019</v>
      </c>
      <c r="H299" s="12"/>
      <c r="I299" s="12"/>
      <c r="J299" s="12"/>
      <c r="K299" s="12">
        <v>300000</v>
      </c>
      <c r="L299" s="28"/>
      <c r="M299" s="10"/>
      <c r="N299" s="14" t="s">
        <v>1154</v>
      </c>
    </row>
    <row r="300" spans="1:19" ht="43.75" x14ac:dyDescent="0.4">
      <c r="A300" s="10" t="s">
        <v>1332</v>
      </c>
      <c r="B300" s="27" t="s">
        <v>1126</v>
      </c>
      <c r="C300" s="11">
        <v>185</v>
      </c>
      <c r="D300" s="11">
        <v>1</v>
      </c>
      <c r="E300" s="11" t="s">
        <v>575</v>
      </c>
      <c r="F300" s="11" t="str">
        <f>IFERROR(INDEX(Munis!A:A,MATCH(E300,Munis!B:B,0)),"")</f>
        <v>347</v>
      </c>
      <c r="G300" s="47">
        <f>SUMIFS(Munis!F:F,Munis!A:A,F300)</f>
        <v>40397</v>
      </c>
      <c r="H300" s="12"/>
      <c r="I300" s="12"/>
      <c r="J300" s="12"/>
      <c r="K300" s="28">
        <v>15000</v>
      </c>
      <c r="L300" s="28"/>
      <c r="M300" s="10"/>
      <c r="N300" s="14" t="s">
        <v>1160</v>
      </c>
    </row>
    <row r="301" spans="1:19" ht="87.45" x14ac:dyDescent="0.4">
      <c r="A301" s="10" t="s">
        <v>1333</v>
      </c>
      <c r="B301" s="27" t="s">
        <v>1126</v>
      </c>
      <c r="C301" s="11">
        <v>186</v>
      </c>
      <c r="D301" s="11"/>
      <c r="E301" s="11"/>
      <c r="F301" s="11" t="str">
        <f>IFERROR(INDEX(Munis!A:A,MATCH(E301,Munis!B:B,0)),"")</f>
        <v/>
      </c>
      <c r="G301" s="47">
        <f>SUMIFS(Munis!F:F,Munis!A:A,F301)</f>
        <v>0</v>
      </c>
      <c r="H301" s="12"/>
      <c r="I301" s="12"/>
      <c r="J301" s="12"/>
      <c r="K301" s="28">
        <v>400000</v>
      </c>
      <c r="L301" s="28"/>
      <c r="M301" s="10"/>
      <c r="N301" s="14"/>
    </row>
    <row r="302" spans="1:19" ht="43.75" x14ac:dyDescent="0.4">
      <c r="A302" s="10" t="s">
        <v>1334</v>
      </c>
      <c r="B302" s="27" t="s">
        <v>1126</v>
      </c>
      <c r="C302" s="11">
        <v>187</v>
      </c>
      <c r="D302" s="11">
        <v>1</v>
      </c>
      <c r="E302" s="11" t="s">
        <v>575</v>
      </c>
      <c r="F302" s="11" t="str">
        <f>IFERROR(INDEX(Munis!A:A,MATCH(E302,Munis!B:B,0)),"")</f>
        <v>347</v>
      </c>
      <c r="G302" s="47">
        <f>SUMIFS(Munis!F:F,Munis!A:A,F302)</f>
        <v>40397</v>
      </c>
      <c r="H302" s="12"/>
      <c r="I302" s="12">
        <v>200000</v>
      </c>
      <c r="J302" s="12"/>
      <c r="K302" s="28"/>
      <c r="L302" s="28"/>
      <c r="M302" s="10"/>
      <c r="N302" s="14"/>
    </row>
    <row r="303" spans="1:19" ht="72.900000000000006" x14ac:dyDescent="0.4">
      <c r="A303" s="10" t="s">
        <v>1335</v>
      </c>
      <c r="B303" s="27" t="s">
        <v>1126</v>
      </c>
      <c r="C303" s="11">
        <v>188</v>
      </c>
      <c r="D303" s="11">
        <v>1</v>
      </c>
      <c r="E303" s="11" t="s">
        <v>656</v>
      </c>
      <c r="F303" s="11" t="str">
        <f>IFERROR(INDEX(Munis!A:A,MATCH(E303,Munis!B:B,0)),"")</f>
        <v>035</v>
      </c>
      <c r="G303" s="47">
        <f>SUMIFS(Munis!F:F,Munis!A:A,F303)</f>
        <v>0</v>
      </c>
      <c r="H303" s="12"/>
      <c r="I303" s="12"/>
      <c r="J303" s="12"/>
      <c r="K303" s="28">
        <v>500000</v>
      </c>
      <c r="L303" s="28"/>
      <c r="M303" s="10"/>
      <c r="N303" s="14"/>
    </row>
    <row r="304" spans="1:19" ht="58.3" x14ac:dyDescent="0.4">
      <c r="A304" s="10" t="s">
        <v>1336</v>
      </c>
      <c r="B304" s="27" t="s">
        <v>1126</v>
      </c>
      <c r="C304" s="11">
        <v>189</v>
      </c>
      <c r="D304" s="11">
        <v>1</v>
      </c>
      <c r="E304" s="11" t="s">
        <v>390</v>
      </c>
      <c r="F304" s="11" t="str">
        <f>IFERROR(INDEX(Munis!A:A,MATCH(E304,Munis!B:B,0)),"")</f>
        <v>226</v>
      </c>
      <c r="G304" s="47">
        <f>SUMIFS(Munis!F:F,Munis!A:A,F304)</f>
        <v>14041</v>
      </c>
      <c r="H304" s="12"/>
      <c r="I304" s="12">
        <v>10000</v>
      </c>
      <c r="J304" s="12"/>
      <c r="K304" s="28"/>
      <c r="L304" s="28"/>
      <c r="M304" s="10"/>
      <c r="N304" s="14"/>
      <c r="O304" s="50">
        <f>G304</f>
        <v>14041</v>
      </c>
      <c r="P304" s="50">
        <f>SUM($G$98:$G$103)</f>
        <v>63665</v>
      </c>
      <c r="Q304" s="51">
        <f>O304/P304</f>
        <v>0.22054504044608497</v>
      </c>
      <c r="R304" s="50">
        <f>150000*Q304</f>
        <v>33081.756066912749</v>
      </c>
      <c r="S304" s="9">
        <v>15000</v>
      </c>
    </row>
    <row r="305" spans="1:19" ht="58.3" x14ac:dyDescent="0.4">
      <c r="A305" s="10" t="s">
        <v>1337</v>
      </c>
      <c r="B305" s="27" t="s">
        <v>1126</v>
      </c>
      <c r="C305" s="11">
        <v>190</v>
      </c>
      <c r="D305" s="11"/>
      <c r="E305" s="11"/>
      <c r="F305" s="11" t="str">
        <f>IFERROR(INDEX(Munis!A:A,MATCH(E305,Munis!B:B,0)),"")</f>
        <v/>
      </c>
      <c r="G305" s="47">
        <f>SUMIFS(Munis!F:F,Munis!A:A,F305)</f>
        <v>0</v>
      </c>
      <c r="H305" s="12"/>
      <c r="I305" s="12"/>
      <c r="J305" s="12"/>
      <c r="K305" s="28">
        <v>500000</v>
      </c>
      <c r="L305" s="28"/>
      <c r="M305" s="10"/>
      <c r="N305" s="14"/>
    </row>
    <row r="306" spans="1:19" ht="58.3" x14ac:dyDescent="0.4">
      <c r="A306" s="10" t="s">
        <v>1338</v>
      </c>
      <c r="B306" s="27" t="s">
        <v>1126</v>
      </c>
      <c r="C306" s="11">
        <v>191</v>
      </c>
      <c r="D306" s="11">
        <v>1</v>
      </c>
      <c r="E306" s="11" t="s">
        <v>410</v>
      </c>
      <c r="F306" s="11" t="str">
        <f>IFERROR(INDEX(Munis!A:A,MATCH(E306,Munis!B:B,0)),"")</f>
        <v>244</v>
      </c>
      <c r="G306" s="47">
        <f>SUMIFS(Munis!F:F,Munis!A:A,F306)</f>
        <v>34398</v>
      </c>
      <c r="H306" s="12"/>
      <c r="I306" s="12">
        <v>40000</v>
      </c>
      <c r="J306" s="12"/>
      <c r="K306" s="28"/>
      <c r="L306" s="28"/>
      <c r="M306" s="10"/>
      <c r="N306" s="14"/>
    </row>
    <row r="307" spans="1:19" ht="102" x14ac:dyDescent="0.4">
      <c r="A307" s="10" t="s">
        <v>1339</v>
      </c>
      <c r="B307" s="27" t="s">
        <v>1126</v>
      </c>
      <c r="C307" s="11">
        <v>192</v>
      </c>
      <c r="D307" s="11">
        <v>1</v>
      </c>
      <c r="E307" s="11" t="s">
        <v>410</v>
      </c>
      <c r="F307" s="11" t="str">
        <f>IFERROR(INDEX(Munis!A:A,MATCH(E307,Munis!B:B,0)),"")</f>
        <v>244</v>
      </c>
      <c r="G307" s="47">
        <f>SUMIFS(Munis!F:F,Munis!A:A,F307)</f>
        <v>34398</v>
      </c>
      <c r="H307" s="12"/>
      <c r="I307" s="12">
        <v>30000</v>
      </c>
      <c r="J307" s="12"/>
      <c r="K307" s="28"/>
      <c r="L307" s="28"/>
      <c r="M307" s="10"/>
      <c r="N307" s="14"/>
    </row>
    <row r="308" spans="1:19" ht="43.75" x14ac:dyDescent="0.4">
      <c r="A308" s="10" t="s">
        <v>1340</v>
      </c>
      <c r="B308" s="27" t="s">
        <v>1126</v>
      </c>
      <c r="C308" s="11">
        <v>193</v>
      </c>
      <c r="D308" s="11">
        <v>1</v>
      </c>
      <c r="E308" s="11" t="s">
        <v>137</v>
      </c>
      <c r="F308" s="11" t="str">
        <f>IFERROR(INDEX(Munis!A:A,MATCH(E308,Munis!B:B,0)),"")</f>
        <v>026</v>
      </c>
      <c r="G308" s="47">
        <f>SUMIFS(Munis!F:F,Munis!A:A,F308)</f>
        <v>26330</v>
      </c>
      <c r="H308" s="12"/>
      <c r="I308" s="12">
        <v>15000</v>
      </c>
      <c r="J308" s="12"/>
      <c r="K308" s="28"/>
      <c r="L308" s="28"/>
      <c r="M308" s="10"/>
      <c r="N308" s="14"/>
      <c r="O308" s="15"/>
      <c r="P308" s="15"/>
      <c r="Q308" s="15"/>
      <c r="R308" s="15"/>
      <c r="S308" s="15"/>
    </row>
    <row r="309" spans="1:19" ht="43.75" x14ac:dyDescent="0.4">
      <c r="A309" s="10" t="s">
        <v>1341</v>
      </c>
      <c r="B309" s="27" t="s">
        <v>1126</v>
      </c>
      <c r="C309" s="11">
        <v>194</v>
      </c>
      <c r="D309" s="11">
        <v>1</v>
      </c>
      <c r="E309" s="11" t="s">
        <v>102</v>
      </c>
      <c r="F309" s="11" t="str">
        <f>IFERROR(INDEX(Munis!A:A,MATCH(E309,Munis!B:B,0)),"")</f>
        <v>010</v>
      </c>
      <c r="G309" s="47">
        <f>SUMIFS(Munis!F:F,Munis!A:A,F309)</f>
        <v>45624</v>
      </c>
      <c r="H309" s="12"/>
      <c r="I309" s="12">
        <v>100000</v>
      </c>
      <c r="J309" s="12"/>
      <c r="K309" s="28"/>
      <c r="L309" s="28"/>
      <c r="M309" s="10"/>
      <c r="N309" s="14"/>
      <c r="O309" s="15"/>
      <c r="P309" s="15"/>
      <c r="Q309" s="15"/>
      <c r="R309" s="15"/>
      <c r="S309" s="15"/>
    </row>
    <row r="310" spans="1:19" ht="58.3" x14ac:dyDescent="0.4">
      <c r="A310" s="10" t="s">
        <v>1342</v>
      </c>
      <c r="B310" s="27" t="s">
        <v>1126</v>
      </c>
      <c r="C310" s="11">
        <v>195</v>
      </c>
      <c r="D310" s="11">
        <v>1</v>
      </c>
      <c r="E310" s="11" t="s">
        <v>838</v>
      </c>
      <c r="F310" s="11" t="str">
        <f>IFERROR(INDEX(Munis!A:A,MATCH(E310,Munis!B:B,0)),"")</f>
        <v>178</v>
      </c>
      <c r="G310" s="47">
        <f>SUMIFS(Munis!F:F,Munis!A:A,F310)</f>
        <v>28193</v>
      </c>
      <c r="H310" s="12"/>
      <c r="I310" s="12">
        <v>150000</v>
      </c>
      <c r="J310" s="12"/>
      <c r="K310" s="28"/>
      <c r="L310" s="28"/>
      <c r="M310" s="10"/>
      <c r="N310" s="14"/>
    </row>
    <row r="311" spans="1:19" ht="160.30000000000001" x14ac:dyDescent="0.4">
      <c r="A311" s="10" t="s">
        <v>1343</v>
      </c>
      <c r="B311" s="27" t="s">
        <v>1126</v>
      </c>
      <c r="C311" s="11">
        <v>196</v>
      </c>
      <c r="D311" s="11"/>
      <c r="E311" s="11"/>
      <c r="F311" s="11" t="str">
        <f>IFERROR(INDEX(Munis!A:A,MATCH(E311,Munis!B:B,0)),"")</f>
        <v/>
      </c>
      <c r="G311" s="47">
        <f>SUMIFS(Munis!F:F,Munis!A:A,F311)</f>
        <v>0</v>
      </c>
      <c r="H311" s="12"/>
      <c r="I311" s="12"/>
      <c r="J311" s="12"/>
      <c r="K311" s="12"/>
      <c r="L311" s="12">
        <v>500000</v>
      </c>
      <c r="M311" s="10"/>
      <c r="N311" s="17" t="s">
        <v>1344</v>
      </c>
    </row>
    <row r="312" spans="1:19" ht="87.45" x14ac:dyDescent="0.4">
      <c r="A312" s="10" t="s">
        <v>1345</v>
      </c>
      <c r="B312" s="27" t="s">
        <v>1126</v>
      </c>
      <c r="C312" s="11">
        <v>197</v>
      </c>
      <c r="D312" s="11"/>
      <c r="E312" s="11"/>
      <c r="F312" s="11" t="str">
        <f>IFERROR(INDEX(Munis!A:A,MATCH(E312,Munis!B:B,0)),"")</f>
        <v/>
      </c>
      <c r="G312" s="47">
        <f>SUMIFS(Munis!F:F,Munis!A:A,F312)</f>
        <v>0</v>
      </c>
      <c r="H312" s="12"/>
      <c r="I312" s="12"/>
      <c r="J312" s="12"/>
      <c r="K312" s="28">
        <v>5000000</v>
      </c>
      <c r="L312" s="28"/>
      <c r="M312" s="10"/>
      <c r="N312" s="14" t="s">
        <v>1346</v>
      </c>
    </row>
    <row r="313" spans="1:19" ht="87.45" x14ac:dyDescent="0.4">
      <c r="A313" s="10" t="s">
        <v>1347</v>
      </c>
      <c r="B313" s="27" t="s">
        <v>1126</v>
      </c>
      <c r="C313" s="11">
        <v>198</v>
      </c>
      <c r="D313" s="11"/>
      <c r="E313" s="11"/>
      <c r="F313" s="11" t="str">
        <f>IFERROR(INDEX(Munis!A:A,MATCH(E313,Munis!B:B,0)),"")</f>
        <v/>
      </c>
      <c r="G313" s="47">
        <f>SUMIFS(Munis!F:F,Munis!A:A,F313)</f>
        <v>0</v>
      </c>
      <c r="H313" s="28">
        <v>2000000</v>
      </c>
      <c r="I313" s="12"/>
      <c r="J313" s="12"/>
      <c r="K313" s="28"/>
      <c r="L313" s="28"/>
      <c r="M313" s="10"/>
      <c r="N313" s="14"/>
    </row>
    <row r="314" spans="1:19" ht="43.75" x14ac:dyDescent="0.4">
      <c r="A314" s="10" t="s">
        <v>1348</v>
      </c>
      <c r="B314" s="27" t="s">
        <v>1126</v>
      </c>
      <c r="C314" s="11">
        <v>199</v>
      </c>
      <c r="D314" s="11">
        <v>1</v>
      </c>
      <c r="E314" s="11" t="s">
        <v>726</v>
      </c>
      <c r="F314" s="11" t="str">
        <f>IFERROR(INDEX(Munis!A:A,MATCH(E314,Munis!B:B,0)),"")</f>
        <v>095</v>
      </c>
      <c r="G314" s="47">
        <f>SUMIFS(Munis!F:F,Munis!A:A,F314)</f>
        <v>89661</v>
      </c>
      <c r="H314" s="12"/>
      <c r="I314" s="12">
        <v>150000</v>
      </c>
      <c r="J314" s="12"/>
      <c r="K314" s="28"/>
      <c r="L314" s="28"/>
      <c r="M314" s="10"/>
      <c r="N314" s="14"/>
    </row>
    <row r="315" spans="1:19" ht="43.75" x14ac:dyDescent="0.4">
      <c r="A315" s="10" t="s">
        <v>1349</v>
      </c>
      <c r="B315" s="27" t="s">
        <v>1126</v>
      </c>
      <c r="C315" s="11">
        <v>200</v>
      </c>
      <c r="D315" s="11"/>
      <c r="E315" s="11"/>
      <c r="F315" s="11" t="str">
        <f>IFERROR(INDEX(Munis!A:A,MATCH(E315,Munis!B:B,0)),"")</f>
        <v/>
      </c>
      <c r="G315" s="47">
        <f>SUMIFS(Munis!F:F,Munis!A:A,F315)</f>
        <v>0</v>
      </c>
      <c r="H315" s="12"/>
      <c r="I315" s="12"/>
      <c r="J315" s="12"/>
      <c r="K315" s="28">
        <v>10000</v>
      </c>
      <c r="L315" s="28"/>
      <c r="M315" s="10"/>
      <c r="N315" s="14" t="s">
        <v>1160</v>
      </c>
    </row>
    <row r="316" spans="1:19" ht="43.75" x14ac:dyDescent="0.4">
      <c r="A316" s="10" t="s">
        <v>1350</v>
      </c>
      <c r="B316" s="27" t="s">
        <v>1126</v>
      </c>
      <c r="C316" s="11">
        <v>201</v>
      </c>
      <c r="D316" s="11"/>
      <c r="E316" s="11"/>
      <c r="F316" s="11" t="str">
        <f>IFERROR(INDEX(Munis!A:A,MATCH(E316,Munis!B:B,0)),"")</f>
        <v/>
      </c>
      <c r="G316" s="47">
        <f>SUMIFS(Munis!F:F,Munis!A:A,F316)</f>
        <v>0</v>
      </c>
      <c r="H316" s="12"/>
      <c r="I316" s="12"/>
      <c r="J316" s="12"/>
      <c r="K316" s="28">
        <v>10000</v>
      </c>
      <c r="L316" s="28"/>
      <c r="M316" s="10"/>
      <c r="N316" s="14" t="s">
        <v>1160</v>
      </c>
    </row>
    <row r="317" spans="1:19" ht="43.75" x14ac:dyDescent="0.4">
      <c r="A317" s="10" t="s">
        <v>1351</v>
      </c>
      <c r="B317" s="27" t="s">
        <v>1126</v>
      </c>
      <c r="C317" s="11">
        <v>202</v>
      </c>
      <c r="D317" s="11"/>
      <c r="E317" s="11"/>
      <c r="F317" s="11" t="str">
        <f>IFERROR(INDEX(Munis!A:A,MATCH(E317,Munis!B:B,0)),"")</f>
        <v/>
      </c>
      <c r="G317" s="47">
        <f>SUMIFS(Munis!F:F,Munis!A:A,F317)</f>
        <v>0</v>
      </c>
      <c r="H317" s="12"/>
      <c r="I317" s="12"/>
      <c r="J317" s="12"/>
      <c r="K317" s="28">
        <v>20000</v>
      </c>
      <c r="L317" s="28"/>
      <c r="M317" s="10"/>
      <c r="N317" s="14" t="s">
        <v>1160</v>
      </c>
    </row>
    <row r="318" spans="1:19" ht="58.3" x14ac:dyDescent="0.4">
      <c r="A318" s="10" t="s">
        <v>1352</v>
      </c>
      <c r="B318" s="27" t="s">
        <v>1126</v>
      </c>
      <c r="C318" s="11">
        <v>203</v>
      </c>
      <c r="D318" s="11"/>
      <c r="E318" s="11"/>
      <c r="F318" s="11" t="str">
        <f>IFERROR(INDEX(Munis!A:A,MATCH(E318,Munis!B:B,0)),"")</f>
        <v/>
      </c>
      <c r="G318" s="47">
        <f>SUMIFS(Munis!F:F,Munis!A:A,F318)</f>
        <v>0</v>
      </c>
      <c r="H318" s="12"/>
      <c r="I318" s="12"/>
      <c r="J318" s="12"/>
      <c r="K318" s="28">
        <v>10000</v>
      </c>
      <c r="L318" s="28"/>
      <c r="M318" s="10"/>
      <c r="N318" s="14" t="s">
        <v>1160</v>
      </c>
    </row>
    <row r="319" spans="1:19" ht="43.75" x14ac:dyDescent="0.4">
      <c r="A319" s="10" t="s">
        <v>1353</v>
      </c>
      <c r="B319" s="27" t="s">
        <v>1126</v>
      </c>
      <c r="C319" s="11">
        <v>204</v>
      </c>
      <c r="D319" s="11"/>
      <c r="E319" s="11"/>
      <c r="F319" s="11" t="str">
        <f>IFERROR(INDEX(Munis!A:A,MATCH(E319,Munis!B:B,0)),"")</f>
        <v/>
      </c>
      <c r="G319" s="47">
        <f>SUMIFS(Munis!F:F,Munis!A:A,F319)</f>
        <v>0</v>
      </c>
      <c r="H319" s="12"/>
      <c r="I319" s="12"/>
      <c r="J319" s="12"/>
      <c r="K319" s="28">
        <v>100000</v>
      </c>
      <c r="L319" s="28"/>
      <c r="M319" s="10"/>
      <c r="N319" s="14"/>
    </row>
    <row r="320" spans="1:19" ht="43.75" x14ac:dyDescent="0.4">
      <c r="A320" s="10" t="s">
        <v>1354</v>
      </c>
      <c r="B320" s="27" t="s">
        <v>1126</v>
      </c>
      <c r="C320" s="11">
        <v>205</v>
      </c>
      <c r="D320" s="11">
        <v>1</v>
      </c>
      <c r="E320" s="11" t="s">
        <v>834</v>
      </c>
      <c r="F320" s="11" t="str">
        <f>IFERROR(INDEX(Munis!A:A,MATCH(E320,Munis!B:B,0)),"")</f>
        <v>176</v>
      </c>
      <c r="G320" s="47">
        <f>SUMIFS(Munis!F:F,Munis!A:A,F320)</f>
        <v>57765</v>
      </c>
      <c r="H320" s="12"/>
      <c r="I320" s="12">
        <v>450000</v>
      </c>
      <c r="J320" s="12"/>
      <c r="K320" s="28"/>
      <c r="L320" s="28"/>
      <c r="M320" s="10"/>
      <c r="N320" s="14"/>
    </row>
    <row r="321" spans="1:19" ht="43.75" x14ac:dyDescent="0.4">
      <c r="A321" s="10" t="s">
        <v>1355</v>
      </c>
      <c r="B321" s="27" t="s">
        <v>1126</v>
      </c>
      <c r="C321" s="11">
        <v>206</v>
      </c>
      <c r="D321" s="11">
        <v>1</v>
      </c>
      <c r="E321" s="11" t="s">
        <v>370</v>
      </c>
      <c r="F321" s="11" t="str">
        <f>IFERROR(INDEX(Munis!A:A,MATCH(E321,Munis!B:B,0)),"")</f>
        <v>211</v>
      </c>
      <c r="G321" s="47">
        <f>SUMIFS(Munis!F:F,Munis!A:A,F321)</f>
        <v>29349</v>
      </c>
      <c r="H321" s="12"/>
      <c r="I321" s="12"/>
      <c r="J321" s="12"/>
      <c r="K321" s="12">
        <v>20000</v>
      </c>
      <c r="L321" s="12"/>
      <c r="M321" s="10"/>
      <c r="N321" s="14" t="s">
        <v>1356</v>
      </c>
    </row>
    <row r="322" spans="1:19" ht="58.3" x14ac:dyDescent="0.4">
      <c r="A322" s="10" t="s">
        <v>1357</v>
      </c>
      <c r="B322" s="27" t="s">
        <v>1126</v>
      </c>
      <c r="C322" s="11">
        <v>207</v>
      </c>
      <c r="D322" s="11">
        <v>1</v>
      </c>
      <c r="E322" s="11" t="s">
        <v>752</v>
      </c>
      <c r="F322" s="11" t="str">
        <f>IFERROR(INDEX(Munis!A:A,MATCH(E322,Munis!B:B,0)),"")</f>
        <v>114</v>
      </c>
      <c r="G322" s="47">
        <f>SUMIFS(Munis!F:F,Munis!A:A,F322)</f>
        <v>17460</v>
      </c>
      <c r="H322" s="12"/>
      <c r="I322" s="12">
        <v>250000</v>
      </c>
      <c r="J322" s="12"/>
      <c r="K322" s="28"/>
      <c r="L322" s="28"/>
      <c r="M322" s="10"/>
      <c r="N322" s="14"/>
    </row>
    <row r="323" spans="1:19" ht="43.75" x14ac:dyDescent="0.4">
      <c r="A323" s="10" t="s">
        <v>1358</v>
      </c>
      <c r="B323" s="27" t="s">
        <v>1126</v>
      </c>
      <c r="C323" s="11">
        <v>208</v>
      </c>
      <c r="D323" s="11"/>
      <c r="E323" s="11"/>
      <c r="F323" s="11" t="str">
        <f>IFERROR(INDEX(Munis!A:A,MATCH(E323,Munis!B:B,0)),"")</f>
        <v/>
      </c>
      <c r="G323" s="47">
        <f>SUMIFS(Munis!F:F,Munis!A:A,F323)</f>
        <v>0</v>
      </c>
      <c r="H323" s="12"/>
      <c r="I323" s="12"/>
      <c r="J323" s="12"/>
      <c r="K323" s="28">
        <v>50000</v>
      </c>
      <c r="L323" s="28"/>
      <c r="M323" s="10"/>
      <c r="N323" s="14"/>
    </row>
    <row r="324" spans="1:19" ht="58.3" x14ac:dyDescent="0.4">
      <c r="A324" s="10" t="s">
        <v>1359</v>
      </c>
      <c r="B324" s="27" t="s">
        <v>1126</v>
      </c>
      <c r="C324" s="11">
        <v>209</v>
      </c>
      <c r="D324" s="11">
        <v>1</v>
      </c>
      <c r="E324" s="11" t="s">
        <v>416</v>
      </c>
      <c r="F324" s="11" t="str">
        <f>IFERROR(INDEX(Munis!A:A,MATCH(E324,Munis!B:B,0)),"")</f>
        <v>248</v>
      </c>
      <c r="G324" s="47">
        <f>SUMIFS(Munis!F:F,Munis!A:A,F324)</f>
        <v>53821</v>
      </c>
      <c r="H324" s="12"/>
      <c r="I324" s="12">
        <v>250000</v>
      </c>
      <c r="J324" s="12"/>
      <c r="K324" s="28"/>
      <c r="L324" s="28"/>
      <c r="M324" s="10"/>
      <c r="N324" s="14"/>
    </row>
    <row r="325" spans="1:19" ht="58.3" x14ac:dyDescent="0.4">
      <c r="A325" s="10" t="s">
        <v>1360</v>
      </c>
      <c r="B325" s="27" t="s">
        <v>1126</v>
      </c>
      <c r="C325" s="11">
        <v>210</v>
      </c>
      <c r="D325" s="11">
        <v>1</v>
      </c>
      <c r="E325" s="11" t="s">
        <v>562</v>
      </c>
      <c r="F325" s="11" t="str">
        <f>IFERROR(INDEX(Munis!A:A,MATCH(E325,Munis!B:B,0)),"")</f>
        <v>346</v>
      </c>
      <c r="G325" s="47">
        <f>SUMIFS(Munis!F:F,Munis!A:A,F325)</f>
        <v>18688</v>
      </c>
      <c r="H325" s="12"/>
      <c r="I325" s="12">
        <v>250000</v>
      </c>
      <c r="J325" s="12"/>
      <c r="K325" s="28"/>
      <c r="L325" s="28"/>
      <c r="M325" s="10"/>
      <c r="N325" s="14"/>
    </row>
    <row r="326" spans="1:19" ht="43.75" x14ac:dyDescent="0.4">
      <c r="A326" s="10" t="s">
        <v>1361</v>
      </c>
      <c r="B326" s="27" t="s">
        <v>1126</v>
      </c>
      <c r="C326" s="11">
        <v>211</v>
      </c>
      <c r="D326" s="11"/>
      <c r="E326" s="11"/>
      <c r="F326" s="11" t="str">
        <f>IFERROR(INDEX(Munis!A:A,MATCH(E326,Munis!B:B,0)),"")</f>
        <v/>
      </c>
      <c r="G326" s="47">
        <f>SUMIFS(Munis!F:F,Munis!A:A,F326)</f>
        <v>0</v>
      </c>
      <c r="H326" s="12"/>
      <c r="I326" s="12"/>
      <c r="J326" s="12"/>
      <c r="K326" s="28">
        <v>500000</v>
      </c>
      <c r="L326" s="28"/>
      <c r="M326" s="10"/>
      <c r="N326" s="14"/>
    </row>
    <row r="327" spans="1:19" ht="87.45" x14ac:dyDescent="0.4">
      <c r="A327" s="33" t="s">
        <v>1362</v>
      </c>
      <c r="B327" s="34" t="s">
        <v>1126</v>
      </c>
      <c r="C327" s="11">
        <v>212</v>
      </c>
      <c r="D327" s="11"/>
      <c r="E327" s="11"/>
      <c r="F327" s="11" t="str">
        <f>IFERROR(INDEX(Munis!A:A,MATCH(E327,Munis!B:B,0)),"")</f>
        <v/>
      </c>
      <c r="G327" s="47">
        <f>SUMIFS(Munis!F:F,Munis!A:A,F327)</f>
        <v>0</v>
      </c>
      <c r="H327" s="12"/>
      <c r="I327" s="12"/>
      <c r="J327" s="12"/>
      <c r="K327" s="12"/>
      <c r="L327" s="12"/>
      <c r="M327" s="10"/>
      <c r="N327" s="21" t="s">
        <v>1124</v>
      </c>
    </row>
    <row r="328" spans="1:19" ht="43.75" x14ac:dyDescent="0.4">
      <c r="A328" s="33" t="s">
        <v>1363</v>
      </c>
      <c r="B328" s="34" t="s">
        <v>1126</v>
      </c>
      <c r="C328" s="11">
        <v>213</v>
      </c>
      <c r="D328" s="11"/>
      <c r="E328" s="11"/>
      <c r="F328" s="11" t="str">
        <f>IFERROR(INDEX(Munis!A:A,MATCH(E328,Munis!B:B,0)),"")</f>
        <v/>
      </c>
      <c r="G328" s="47">
        <f>SUMIFS(Munis!F:F,Munis!A:A,F328)</f>
        <v>0</v>
      </c>
      <c r="H328" s="12"/>
      <c r="I328" s="12"/>
      <c r="J328" s="12"/>
      <c r="K328" s="12"/>
      <c r="L328" s="12"/>
      <c r="M328" s="10"/>
      <c r="N328" s="21" t="s">
        <v>1124</v>
      </c>
    </row>
    <row r="329" spans="1:19" ht="43.75" x14ac:dyDescent="0.4">
      <c r="A329" s="10" t="s">
        <v>1364</v>
      </c>
      <c r="B329" s="27" t="s">
        <v>1126</v>
      </c>
      <c r="C329" s="11">
        <v>214</v>
      </c>
      <c r="D329" s="11">
        <v>1</v>
      </c>
      <c r="E329" s="11" t="s">
        <v>746</v>
      </c>
      <c r="F329" s="11" t="str">
        <f>IFERROR(INDEX(Munis!A:A,MATCH(E329,Munis!B:B,0)),"")</f>
        <v>110</v>
      </c>
      <c r="G329" s="47">
        <f>SUMIFS(Munis!F:F,Munis!A:A,F329)</f>
        <v>18885</v>
      </c>
      <c r="H329" s="12"/>
      <c r="I329" s="12">
        <v>15000</v>
      </c>
      <c r="J329" s="12"/>
      <c r="K329" s="28"/>
      <c r="L329" s="28"/>
      <c r="M329" s="10"/>
      <c r="N329" s="14"/>
    </row>
    <row r="330" spans="1:19" ht="43.75" x14ac:dyDescent="0.4">
      <c r="A330" s="10" t="s">
        <v>1365</v>
      </c>
      <c r="B330" s="27" t="s">
        <v>1126</v>
      </c>
      <c r="C330" s="11">
        <v>215</v>
      </c>
      <c r="D330" s="11">
        <v>1</v>
      </c>
      <c r="E330" s="11" t="s">
        <v>378</v>
      </c>
      <c r="F330" s="11" t="str">
        <f>IFERROR(INDEX(Munis!A:A,MATCH(E330,Munis!B:B,0)),"")</f>
        <v>216</v>
      </c>
      <c r="G330" s="47">
        <f>SUMIFS(Munis!F:F,Munis!A:A,F330)</f>
        <v>16732</v>
      </c>
      <c r="H330" s="12"/>
      <c r="I330" s="12">
        <v>15000</v>
      </c>
      <c r="J330" s="12"/>
      <c r="K330" s="28"/>
      <c r="L330" s="28"/>
      <c r="M330" s="10"/>
      <c r="N330" s="14"/>
      <c r="O330" s="50">
        <f>G330</f>
        <v>16732</v>
      </c>
      <c r="P330" s="50">
        <f>SUM($G$98:$G$103)</f>
        <v>63665</v>
      </c>
      <c r="Q330" s="51">
        <f>O330/P330</f>
        <v>0.26281316264823684</v>
      </c>
      <c r="R330" s="50">
        <f>150000*Q330</f>
        <v>39421.974397235528</v>
      </c>
      <c r="S330" s="9" t="e">
        <f>90000*((R330/($R$98+$R$99)))</f>
        <v>#DIV/0!</v>
      </c>
    </row>
    <row r="331" spans="1:19" ht="43.75" x14ac:dyDescent="0.4">
      <c r="A331" s="10" t="s">
        <v>1366</v>
      </c>
      <c r="B331" s="27" t="s">
        <v>1126</v>
      </c>
      <c r="C331" s="11">
        <v>216</v>
      </c>
      <c r="D331" s="11">
        <v>1</v>
      </c>
      <c r="E331" s="11" t="s">
        <v>513</v>
      </c>
      <c r="F331" s="11" t="str">
        <f>IFERROR(INDEX(Munis!A:A,MATCH(E331,Munis!B:B,0)),"")</f>
        <v>303</v>
      </c>
      <c r="G331" s="47">
        <f>SUMIFS(Munis!F:F,Munis!A:A,F331)</f>
        <v>8012</v>
      </c>
      <c r="H331" s="12"/>
      <c r="I331" s="12">
        <v>15000</v>
      </c>
      <c r="J331" s="12"/>
      <c r="K331" s="28"/>
      <c r="L331" s="28"/>
      <c r="M331" s="10"/>
      <c r="N331" s="14"/>
    </row>
    <row r="332" spans="1:19" ht="58.3" x14ac:dyDescent="0.4">
      <c r="A332" s="10" t="s">
        <v>1367</v>
      </c>
      <c r="B332" s="27" t="s">
        <v>1126</v>
      </c>
      <c r="C332" s="11">
        <v>217</v>
      </c>
      <c r="D332" s="11">
        <v>1</v>
      </c>
      <c r="E332" s="11" t="s">
        <v>766</v>
      </c>
      <c r="F332" s="11" t="str">
        <f>IFERROR(INDEX(Munis!A:A,MATCH(E332,Munis!B:B,0)),"")</f>
        <v>128</v>
      </c>
      <c r="G332" s="47">
        <f>SUMIFS(Munis!F:F,Munis!A:A,F332)</f>
        <v>64041</v>
      </c>
      <c r="H332" s="12"/>
      <c r="I332" s="12">
        <v>100000</v>
      </c>
      <c r="J332" s="12"/>
      <c r="K332" s="28"/>
      <c r="L332" s="28"/>
      <c r="M332" s="10"/>
      <c r="N332" s="14" t="s">
        <v>1368</v>
      </c>
    </row>
    <row r="333" spans="1:19" ht="43.75" x14ac:dyDescent="0.4">
      <c r="A333" s="10" t="s">
        <v>1369</v>
      </c>
      <c r="B333" s="27" t="s">
        <v>1126</v>
      </c>
      <c r="C333" s="11">
        <v>218</v>
      </c>
      <c r="D333" s="11">
        <v>1</v>
      </c>
      <c r="E333" s="11" t="s">
        <v>766</v>
      </c>
      <c r="F333" s="11" t="str">
        <f>IFERROR(INDEX(Munis!A:A,MATCH(E333,Munis!B:B,0)),"")</f>
        <v>128</v>
      </c>
      <c r="G333" s="47">
        <f>SUMIFS(Munis!F:F,Munis!A:A,F333)</f>
        <v>64041</v>
      </c>
      <c r="H333" s="12"/>
      <c r="I333" s="12"/>
      <c r="J333" s="12">
        <v>100000</v>
      </c>
      <c r="K333" s="28"/>
      <c r="L333" s="28"/>
      <c r="M333" s="10"/>
      <c r="N333" s="14"/>
    </row>
    <row r="334" spans="1:19" ht="43.75" x14ac:dyDescent="0.4">
      <c r="A334" s="10" t="s">
        <v>1370</v>
      </c>
      <c r="B334" s="27" t="s">
        <v>1126</v>
      </c>
      <c r="C334" s="11">
        <v>219</v>
      </c>
      <c r="D334" s="11">
        <v>1</v>
      </c>
      <c r="E334" s="11" t="s">
        <v>766</v>
      </c>
      <c r="F334" s="11" t="str">
        <f>IFERROR(INDEX(Munis!A:A,MATCH(E334,Munis!B:B,0)),"")</f>
        <v>128</v>
      </c>
      <c r="G334" s="47">
        <f>SUMIFS(Munis!F:F,Munis!A:A,F334)</f>
        <v>64041</v>
      </c>
      <c r="H334" s="12"/>
      <c r="I334" s="12">
        <v>50000</v>
      </c>
      <c r="J334" s="12"/>
      <c r="K334" s="28"/>
      <c r="L334" s="28"/>
      <c r="M334" s="10"/>
      <c r="N334" s="14"/>
    </row>
    <row r="335" spans="1:19" ht="43.75" x14ac:dyDescent="0.4">
      <c r="A335" s="10" t="s">
        <v>1371</v>
      </c>
      <c r="B335" s="27" t="s">
        <v>1126</v>
      </c>
      <c r="C335" s="11">
        <v>220</v>
      </c>
      <c r="D335" s="11">
        <v>1</v>
      </c>
      <c r="E335" s="11" t="s">
        <v>656</v>
      </c>
      <c r="F335" s="11" t="str">
        <f>IFERROR(INDEX(Munis!A:A,MATCH(E335,Munis!B:B,0)),"")</f>
        <v>035</v>
      </c>
      <c r="G335" s="47">
        <f>SUMIFS(Munis!F:F,Munis!A:A,F335)</f>
        <v>0</v>
      </c>
      <c r="H335" s="12"/>
      <c r="I335" s="12"/>
      <c r="J335" s="12"/>
      <c r="K335" s="28">
        <v>100000</v>
      </c>
      <c r="L335" s="28"/>
      <c r="M335" s="10"/>
      <c r="N335" s="14"/>
    </row>
    <row r="336" spans="1:19" ht="43.75" x14ac:dyDescent="0.4">
      <c r="A336" s="10" t="s">
        <v>1372</v>
      </c>
      <c r="B336" s="27" t="s">
        <v>1126</v>
      </c>
      <c r="C336" s="11">
        <v>221</v>
      </c>
      <c r="D336" s="11"/>
      <c r="E336" s="11"/>
      <c r="F336" s="11" t="str">
        <f>IFERROR(INDEX(Munis!A:A,MATCH(E336,Munis!B:B,0)),"")</f>
        <v/>
      </c>
      <c r="G336" s="47">
        <f>SUMIFS(Munis!F:F,Munis!A:A,F336)</f>
        <v>0</v>
      </c>
      <c r="H336" s="12"/>
      <c r="I336" s="12"/>
      <c r="J336" s="12"/>
      <c r="K336" s="28">
        <v>100000</v>
      </c>
      <c r="L336" s="28"/>
      <c r="M336" s="10"/>
      <c r="N336" s="14"/>
    </row>
    <row r="337" spans="1:14" ht="320.60000000000002" x14ac:dyDescent="0.4">
      <c r="A337" s="10" t="s">
        <v>1373</v>
      </c>
      <c r="B337" s="27" t="s">
        <v>1126</v>
      </c>
      <c r="C337" s="11">
        <v>222</v>
      </c>
      <c r="D337" s="11"/>
      <c r="E337" s="11"/>
      <c r="F337" s="11" t="str">
        <f>IFERROR(INDEX(Munis!A:A,MATCH(E337,Munis!B:B,0)),"")</f>
        <v/>
      </c>
      <c r="G337" s="47">
        <f>SUMIFS(Munis!F:F,Munis!A:A,F337)</f>
        <v>0</v>
      </c>
      <c r="H337" s="12"/>
      <c r="I337" s="12"/>
      <c r="J337" s="12"/>
      <c r="K337" s="12"/>
      <c r="L337" s="12"/>
      <c r="M337" s="10"/>
      <c r="N337" s="14"/>
    </row>
    <row r="338" spans="1:14" s="40" customFormat="1" x14ac:dyDescent="0.4">
      <c r="A338" s="35" t="s">
        <v>1374</v>
      </c>
      <c r="B338" s="36"/>
      <c r="C338" s="11"/>
      <c r="D338" s="11"/>
      <c r="E338" s="11"/>
      <c r="F338" s="11" t="str">
        <f>IFERROR(INDEX(Munis!A:A,MATCH(E338,Munis!B:B,0)),"")</f>
        <v/>
      </c>
      <c r="G338" s="47">
        <f>SUMIFS(Munis!F:F,Munis!A:A,F338)</f>
        <v>0</v>
      </c>
      <c r="H338" s="37"/>
      <c r="I338" s="37"/>
      <c r="J338" s="37"/>
      <c r="K338" s="38"/>
      <c r="L338" s="37">
        <f>250000+126000+(1000000000-SUM($H$2:$L$17))</f>
        <v>79125232</v>
      </c>
      <c r="M338" s="35"/>
      <c r="N338" s="39"/>
    </row>
    <row r="339" spans="1:14" x14ac:dyDescent="0.4">
      <c r="A339" s="41" t="s">
        <v>63</v>
      </c>
      <c r="B339" s="42"/>
      <c r="C339" s="42"/>
      <c r="D339" s="42"/>
      <c r="E339" s="42"/>
      <c r="F339" s="42"/>
      <c r="G339" s="48"/>
      <c r="H339" s="43">
        <f>SUM(H2:H338)</f>
        <v>790325768</v>
      </c>
      <c r="I339" s="43">
        <f>SUM(I2:I338)</f>
        <v>7675999.9999999981</v>
      </c>
      <c r="J339" s="43">
        <f>SUM(J2:J338)</f>
        <v>3004650.0000000009</v>
      </c>
      <c r="K339" s="43">
        <f>SUM(K2:K338)</f>
        <v>137231487</v>
      </c>
      <c r="L339" s="43">
        <f>SUM(L2:L338)</f>
        <v>204079745</v>
      </c>
      <c r="M339" s="10"/>
      <c r="N339" s="14"/>
    </row>
  </sheetData>
  <sheetProtection algorithmName="SHA-512" hashValue="6rna1vFT5FP4gWXX0S1PvWWt6+6CGQdJaZiwVbKuR5wjEEiiL7bi1zyX+GUIZKbmmcQmMioxvyumTgjN4tq0Iw==" saltValue="falxYQLrj9bf0UyzhL62GQ==" spinCount="100000" sheet="1" objects="1" scenarios="1"/>
  <autoFilter ref="A1:N339" xr:uid="{FE2A62FD-0E68-4636-A1E3-4C4BD4443990}"/>
  <sortState xmlns:xlrd2="http://schemas.microsoft.com/office/spreadsheetml/2017/richdata2" ref="A2:S339">
    <sortCondition ref="C2:C339"/>
    <sortCondition ref="D2:D339"/>
  </sortState>
  <hyperlinks>
    <hyperlink ref="O133" r:id="rId1" xr:uid="{4FE40220-7262-469D-99D1-3A8604C80BEB}"/>
  </hyperlinks>
  <pageMargins left="0.25" right="0.25" top="0.75" bottom="0.75" header="0.3" footer="0.3"/>
  <pageSetup scale="82" fitToHeight="0" orientation="landscape" r:id="rId2"/>
  <headerFooter>
    <oddHeader>&amp;C&amp;"-,Bold"Appendix</oddHeader>
    <oddFooter>&amp;C&amp;D&amp;RPage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EC279-7E87-4AE3-8486-EB479B3A10CB}">
  <sheetPr codeName="Sheet15"/>
  <dimension ref="A1:R337"/>
  <sheetViews>
    <sheetView topLeftCell="B1" zoomScale="85" zoomScaleNormal="85" workbookViewId="0">
      <selection activeCell="J40" sqref="J40"/>
    </sheetView>
  </sheetViews>
  <sheetFormatPr defaultRowHeight="14.6" x14ac:dyDescent="0.4"/>
  <cols>
    <col min="1" max="1" width="27" bestFit="1" customWidth="1"/>
    <col min="2" max="2" width="32.84375" customWidth="1"/>
    <col min="3" max="3" width="26.53515625" bestFit="1" customWidth="1"/>
    <col min="4" max="4" width="77.53515625" bestFit="1" customWidth="1"/>
    <col min="8" max="8" width="17.3046875" bestFit="1" customWidth="1"/>
    <col min="9" max="9" width="13.69140625" customWidth="1"/>
    <col min="11" max="11" width="10.84375" bestFit="1" customWidth="1"/>
    <col min="12" max="13" width="10.84375" customWidth="1"/>
    <col min="14" max="14" width="9.69140625" bestFit="1" customWidth="1"/>
    <col min="15" max="15" width="22.84375" customWidth="1"/>
    <col min="16" max="16" width="32.3046875" customWidth="1"/>
    <col min="17" max="17" width="32.3828125" customWidth="1"/>
  </cols>
  <sheetData>
    <row r="1" spans="1:18" ht="39.75" customHeight="1" x14ac:dyDescent="0.4">
      <c r="A1" t="s">
        <v>1375</v>
      </c>
      <c r="B1" t="s">
        <v>1376</v>
      </c>
      <c r="C1" s="59" t="s">
        <v>1377</v>
      </c>
      <c r="D1" s="59" t="s">
        <v>1378</v>
      </c>
      <c r="E1" s="59" t="s">
        <v>1379</v>
      </c>
      <c r="F1" s="59" t="s">
        <v>1380</v>
      </c>
      <c r="G1" s="59" t="s">
        <v>1381</v>
      </c>
      <c r="H1" s="59" t="s">
        <v>1087</v>
      </c>
      <c r="I1" s="60" t="s">
        <v>65</v>
      </c>
      <c r="J1" s="74" t="s">
        <v>1085</v>
      </c>
      <c r="K1" s="74" t="s">
        <v>1086</v>
      </c>
      <c r="L1" s="76" t="s">
        <v>1382</v>
      </c>
      <c r="M1" s="76" t="s">
        <v>1383</v>
      </c>
      <c r="N1" s="61" t="s">
        <v>588</v>
      </c>
      <c r="O1" s="264" t="s">
        <v>1976</v>
      </c>
      <c r="P1" s="265" t="s">
        <v>1977</v>
      </c>
      <c r="Q1" s="280" t="s">
        <v>1983</v>
      </c>
      <c r="R1" s="281"/>
    </row>
    <row r="2" spans="1:18" ht="15.9" hidden="1" x14ac:dyDescent="0.4">
      <c r="A2" s="62" t="s">
        <v>1384</v>
      </c>
      <c r="B2" s="63" t="s">
        <v>1592</v>
      </c>
      <c r="C2" s="64" t="s">
        <v>1593</v>
      </c>
      <c r="D2" s="64" t="s">
        <v>599</v>
      </c>
      <c r="E2" s="64"/>
      <c r="F2" s="64"/>
      <c r="G2" s="64" t="e">
        <v>#N/A</v>
      </c>
      <c r="H2" s="64"/>
      <c r="I2" s="65">
        <v>350000000</v>
      </c>
      <c r="J2" s="66">
        <v>2</v>
      </c>
      <c r="K2" s="66"/>
      <c r="L2" s="66">
        <f>COUNTIFS($H$2:H2,H2,$C$2:C2,"Municipal",$B$2:B2,"CvRF Muni Earmarks")</f>
        <v>0</v>
      </c>
      <c r="M2" s="77" t="s">
        <v>1961</v>
      </c>
      <c r="N2" s="75" t="s">
        <v>1097</v>
      </c>
      <c r="O2" s="262" t="s">
        <v>1962</v>
      </c>
      <c r="P2" s="73"/>
    </row>
    <row r="3" spans="1:18" ht="15.9" hidden="1" x14ac:dyDescent="0.4">
      <c r="A3" s="62" t="s">
        <v>1384</v>
      </c>
      <c r="B3" s="63" t="s">
        <v>1592</v>
      </c>
      <c r="C3" s="64" t="s">
        <v>1593</v>
      </c>
      <c r="D3" s="64" t="s">
        <v>1594</v>
      </c>
      <c r="E3" s="64"/>
      <c r="F3" s="64"/>
      <c r="G3" s="64" t="e">
        <v>#N/A</v>
      </c>
      <c r="H3" s="64"/>
      <c r="I3" s="65">
        <v>139000000</v>
      </c>
      <c r="J3" s="67">
        <v>3</v>
      </c>
      <c r="K3" s="67"/>
      <c r="L3" s="67">
        <f>COUNTIFS($H$2:H3,H3,$C$2:C3,"Municipal",$B$2:B3,"CvRF Muni Earmarks")</f>
        <v>0</v>
      </c>
      <c r="M3" s="78" t="s">
        <v>1961</v>
      </c>
      <c r="N3" s="81" t="s">
        <v>1099</v>
      </c>
      <c r="O3" s="71" t="s">
        <v>1962</v>
      </c>
      <c r="P3" s="261"/>
    </row>
    <row r="4" spans="1:18" ht="15.9" hidden="1" x14ac:dyDescent="0.4">
      <c r="A4" s="62" t="s">
        <v>1384</v>
      </c>
      <c r="B4" s="63" t="s">
        <v>1592</v>
      </c>
      <c r="C4" s="64" t="s">
        <v>1593</v>
      </c>
      <c r="D4" s="64" t="s">
        <v>1599</v>
      </c>
      <c r="E4" s="64"/>
      <c r="F4" s="64"/>
      <c r="G4" s="64" t="e">
        <v>#N/A</v>
      </c>
      <c r="H4" s="64"/>
      <c r="I4" s="65">
        <v>54250767.606563002</v>
      </c>
      <c r="J4" s="67">
        <v>4</v>
      </c>
      <c r="K4" s="67"/>
      <c r="L4" s="67">
        <f>COUNTIFS($H$2:H4,H4,$C$2:C4,"Municipal",$B$2:B4,"CvRF Muni Earmarks")</f>
        <v>0</v>
      </c>
      <c r="M4" s="78" t="s">
        <v>1961</v>
      </c>
      <c r="N4" s="81" t="s">
        <v>1101</v>
      </c>
      <c r="O4" s="71" t="s">
        <v>1962</v>
      </c>
      <c r="P4" s="261"/>
    </row>
    <row r="5" spans="1:18" ht="15.9" hidden="1" x14ac:dyDescent="0.4">
      <c r="A5" s="62" t="s">
        <v>1778</v>
      </c>
      <c r="B5" s="63" t="s">
        <v>1779</v>
      </c>
      <c r="C5" s="64" t="s">
        <v>1593</v>
      </c>
      <c r="D5" s="64" t="s">
        <v>1599</v>
      </c>
      <c r="E5" s="64"/>
      <c r="F5" s="64"/>
      <c r="G5" s="64" t="e">
        <v>#N/A</v>
      </c>
      <c r="H5" s="64"/>
      <c r="I5" s="65">
        <v>93000000</v>
      </c>
      <c r="J5" s="67">
        <v>4</v>
      </c>
      <c r="K5" s="67"/>
      <c r="L5" s="67">
        <f>COUNTIFS($H$2:H5,H5,$C$2:C5,"Municipal",$B$2:B5,"CvRF Muni Earmarks")</f>
        <v>0</v>
      </c>
      <c r="M5" s="78" t="s">
        <v>1961</v>
      </c>
      <c r="N5" s="81" t="s">
        <v>1101</v>
      </c>
      <c r="O5" s="71" t="s">
        <v>1962</v>
      </c>
      <c r="P5" s="261"/>
    </row>
    <row r="6" spans="1:18" ht="15.9" hidden="1" x14ac:dyDescent="0.4">
      <c r="A6" s="62" t="s">
        <v>1384</v>
      </c>
      <c r="B6" s="63" t="s">
        <v>1592</v>
      </c>
      <c r="C6" s="64" t="s">
        <v>1593</v>
      </c>
      <c r="D6" s="64" t="s">
        <v>1598</v>
      </c>
      <c r="E6" s="64"/>
      <c r="F6" s="64"/>
      <c r="G6" s="64" t="e">
        <v>#N/A</v>
      </c>
      <c r="H6" s="64"/>
      <c r="I6" s="65">
        <v>60000000</v>
      </c>
      <c r="J6" s="67">
        <v>5</v>
      </c>
      <c r="K6" s="67"/>
      <c r="L6" s="67">
        <f>COUNTIFS($H$2:H6,H6,$C$2:C6,"Municipal",$B$2:B6,"CvRF Muni Earmarks")</f>
        <v>0</v>
      </c>
      <c r="M6" s="78" t="s">
        <v>1961</v>
      </c>
      <c r="N6" s="81" t="s">
        <v>1103</v>
      </c>
      <c r="O6" s="71" t="s">
        <v>1962</v>
      </c>
      <c r="P6" s="261"/>
    </row>
    <row r="7" spans="1:18" ht="15.9" hidden="1" x14ac:dyDescent="0.4">
      <c r="A7" s="62" t="s">
        <v>1778</v>
      </c>
      <c r="B7" s="63" t="s">
        <v>1779</v>
      </c>
      <c r="C7" s="64" t="s">
        <v>1593</v>
      </c>
      <c r="D7" s="64" t="s">
        <v>1598</v>
      </c>
      <c r="E7" s="64"/>
      <c r="F7" s="64"/>
      <c r="G7" s="64" t="e">
        <v>#N/A</v>
      </c>
      <c r="H7" s="64"/>
      <c r="I7" s="65">
        <v>85000000</v>
      </c>
      <c r="J7" s="67">
        <v>5</v>
      </c>
      <c r="K7" s="67"/>
      <c r="L7" s="67">
        <f>COUNTIFS($H$2:H7,H7,$C$2:C7,"Municipal",$B$2:B7,"CvRF Muni Earmarks")</f>
        <v>0</v>
      </c>
      <c r="M7" s="78" t="s">
        <v>1961</v>
      </c>
      <c r="N7" s="81" t="s">
        <v>1103</v>
      </c>
      <c r="O7" s="71" t="s">
        <v>1962</v>
      </c>
      <c r="P7" s="261"/>
    </row>
    <row r="8" spans="1:18" ht="15.9" hidden="1" x14ac:dyDescent="0.4">
      <c r="A8" s="62" t="s">
        <v>1384</v>
      </c>
      <c r="B8" s="63" t="s">
        <v>1592</v>
      </c>
      <c r="C8" s="64" t="s">
        <v>1593</v>
      </c>
      <c r="D8" s="64" t="s">
        <v>1596</v>
      </c>
      <c r="E8" s="64"/>
      <c r="F8" s="64"/>
      <c r="G8" s="64" t="e">
        <v>#N/A</v>
      </c>
      <c r="H8" s="64"/>
      <c r="I8" s="65">
        <v>44000000</v>
      </c>
      <c r="J8" s="67">
        <v>6</v>
      </c>
      <c r="K8" s="67"/>
      <c r="L8" s="67">
        <f>COUNTIFS($H$2:H8,H8,$C$2:C8,"Municipal",$B$2:B8,"CvRF Muni Earmarks")</f>
        <v>0</v>
      </c>
      <c r="M8" s="78" t="s">
        <v>1961</v>
      </c>
      <c r="N8" s="81" t="s">
        <v>1104</v>
      </c>
      <c r="O8" s="71" t="s">
        <v>1962</v>
      </c>
      <c r="P8" s="261"/>
    </row>
    <row r="9" spans="1:18" ht="15.9" hidden="1" x14ac:dyDescent="0.4">
      <c r="A9" s="62" t="s">
        <v>1384</v>
      </c>
      <c r="B9" s="63" t="s">
        <v>1592</v>
      </c>
      <c r="C9" s="64" t="s">
        <v>1593</v>
      </c>
      <c r="D9" s="64" t="s">
        <v>1597</v>
      </c>
      <c r="E9" s="64"/>
      <c r="F9" s="64"/>
      <c r="G9" s="64" t="e">
        <v>#N/A</v>
      </c>
      <c r="H9" s="64"/>
      <c r="I9" s="65">
        <v>36000000</v>
      </c>
      <c r="J9" s="67">
        <v>7</v>
      </c>
      <c r="K9" s="67"/>
      <c r="L9" s="67">
        <f>COUNTIFS($H$2:H9,H9,$C$2:C9,"Municipal",$B$2:B9,"CvRF Muni Earmarks")</f>
        <v>0</v>
      </c>
      <c r="M9" s="78" t="s">
        <v>1961</v>
      </c>
      <c r="N9" s="81" t="s">
        <v>1105</v>
      </c>
      <c r="O9" s="71" t="s">
        <v>1962</v>
      </c>
      <c r="P9" s="261"/>
    </row>
    <row r="10" spans="1:18" ht="15.9" hidden="1" x14ac:dyDescent="0.4">
      <c r="A10" s="62" t="s">
        <v>1384</v>
      </c>
      <c r="B10" s="63" t="s">
        <v>1592</v>
      </c>
      <c r="C10" s="64" t="s">
        <v>1593</v>
      </c>
      <c r="D10" s="64" t="s">
        <v>1602</v>
      </c>
      <c r="E10" s="64"/>
      <c r="F10" s="64"/>
      <c r="G10" s="64" t="e">
        <v>#N/A</v>
      </c>
      <c r="H10" s="64"/>
      <c r="I10" s="65">
        <v>13500000</v>
      </c>
      <c r="J10" s="67">
        <v>8</v>
      </c>
      <c r="K10" s="67"/>
      <c r="L10" s="67">
        <f>COUNTIFS($H$2:H10,H10,$C$2:C10,"Municipal",$B$2:B10,"CvRF Muni Earmarks")</f>
        <v>0</v>
      </c>
      <c r="M10" s="78" t="s">
        <v>1961</v>
      </c>
      <c r="N10" s="81" t="s">
        <v>1107</v>
      </c>
      <c r="O10" s="71" t="s">
        <v>1963</v>
      </c>
      <c r="P10" s="261"/>
    </row>
    <row r="11" spans="1:18" ht="15.9" hidden="1" x14ac:dyDescent="0.4">
      <c r="A11" s="62" t="s">
        <v>1384</v>
      </c>
      <c r="B11" s="63" t="s">
        <v>1592</v>
      </c>
      <c r="C11" s="64" t="s">
        <v>1593</v>
      </c>
      <c r="D11" s="64" t="s">
        <v>1614</v>
      </c>
      <c r="E11" s="64"/>
      <c r="F11" s="64"/>
      <c r="G11" s="64" t="e">
        <v>#N/A</v>
      </c>
      <c r="H11" s="64"/>
      <c r="I11" s="65">
        <v>2500000</v>
      </c>
      <c r="J11" s="67">
        <v>9</v>
      </c>
      <c r="K11" s="67"/>
      <c r="L11" s="67">
        <f>COUNTIFS($H$2:H11,H11,$C$2:C11,"Municipal",$B$2:B11,"CvRF Muni Earmarks")</f>
        <v>0</v>
      </c>
      <c r="M11" s="78" t="s">
        <v>1961</v>
      </c>
      <c r="N11" s="81" t="s">
        <v>1109</v>
      </c>
      <c r="O11" s="71" t="s">
        <v>1963</v>
      </c>
      <c r="P11" s="261"/>
    </row>
    <row r="12" spans="1:18" ht="15.9" hidden="1" x14ac:dyDescent="0.4">
      <c r="A12" s="62" t="s">
        <v>1384</v>
      </c>
      <c r="B12" s="63" t="s">
        <v>1592</v>
      </c>
      <c r="C12" s="64" t="s">
        <v>1593</v>
      </c>
      <c r="D12" s="64" t="s">
        <v>1595</v>
      </c>
      <c r="E12" s="64"/>
      <c r="F12" s="64"/>
      <c r="G12" s="64" t="e">
        <v>#N/A</v>
      </c>
      <c r="H12" s="64"/>
      <c r="I12" s="65">
        <v>45600000</v>
      </c>
      <c r="J12" s="67">
        <v>10</v>
      </c>
      <c r="K12" s="67"/>
      <c r="L12" s="67">
        <f>COUNTIFS($H$2:H12,H12,$C$2:C12,"Municipal",$B$2:B12,"CvRF Muni Earmarks")</f>
        <v>0</v>
      </c>
      <c r="M12" s="78" t="s">
        <v>1961</v>
      </c>
      <c r="N12" s="81" t="s">
        <v>1110</v>
      </c>
      <c r="O12" s="71" t="s">
        <v>1963</v>
      </c>
      <c r="P12" s="261"/>
    </row>
    <row r="13" spans="1:18" ht="15.9" hidden="1" x14ac:dyDescent="0.4">
      <c r="A13" s="62" t="s">
        <v>1624</v>
      </c>
      <c r="B13" s="63" t="s">
        <v>1674</v>
      </c>
      <c r="C13" s="64" t="s">
        <v>1600</v>
      </c>
      <c r="D13" s="64" t="s">
        <v>1675</v>
      </c>
      <c r="E13" s="64"/>
      <c r="F13" s="64" t="s">
        <v>1672</v>
      </c>
      <c r="G13" s="64" t="e">
        <v>#N/A</v>
      </c>
      <c r="H13" s="64"/>
      <c r="I13" s="65">
        <v>30000000</v>
      </c>
      <c r="J13" s="67">
        <v>11</v>
      </c>
      <c r="K13" s="67"/>
      <c r="L13" s="67">
        <f>COUNTIFS($H$2:H13,H13,$C$2:C13,"Municipal",$B$2:B13,"CvRF Muni Earmarks")</f>
        <v>0</v>
      </c>
      <c r="M13" s="78" t="s">
        <v>1961</v>
      </c>
      <c r="N13" s="81" t="s">
        <v>1113</v>
      </c>
      <c r="O13" s="71" t="s">
        <v>1964</v>
      </c>
      <c r="P13" s="261"/>
    </row>
    <row r="14" spans="1:18" ht="15.9" hidden="1" x14ac:dyDescent="0.4">
      <c r="A14" s="62" t="s">
        <v>1384</v>
      </c>
      <c r="B14" s="63" t="s">
        <v>1592</v>
      </c>
      <c r="C14" s="64" t="s">
        <v>1600</v>
      </c>
      <c r="D14" s="64" t="s">
        <v>1601</v>
      </c>
      <c r="E14" s="64" t="s">
        <v>1481</v>
      </c>
      <c r="F14" s="64"/>
      <c r="G14" s="64" t="e">
        <v>#N/A</v>
      </c>
      <c r="H14" s="64"/>
      <c r="I14" s="65">
        <v>15000000</v>
      </c>
      <c r="J14" s="67">
        <v>12</v>
      </c>
      <c r="K14" s="67"/>
      <c r="L14" s="67">
        <f>COUNTIFS($H$2:H14,H14,$C$2:C14,"Municipal",$B$2:B14,"CvRF Muni Earmarks")</f>
        <v>0</v>
      </c>
      <c r="M14" s="78" t="s">
        <v>1961</v>
      </c>
      <c r="N14" s="81" t="s">
        <v>1115</v>
      </c>
      <c r="O14" s="71" t="s">
        <v>1962</v>
      </c>
      <c r="P14" s="261"/>
    </row>
    <row r="15" spans="1:18" ht="15.9" hidden="1" x14ac:dyDescent="0.4">
      <c r="A15" s="62" t="s">
        <v>1624</v>
      </c>
      <c r="B15" s="63" t="s">
        <v>1674</v>
      </c>
      <c r="C15" s="64" t="s">
        <v>1603</v>
      </c>
      <c r="D15" s="64" t="s">
        <v>1604</v>
      </c>
      <c r="E15" s="64" t="s">
        <v>1481</v>
      </c>
      <c r="F15" s="64"/>
      <c r="G15" s="64" t="e">
        <v>#N/A</v>
      </c>
      <c r="H15" s="64"/>
      <c r="I15" s="65">
        <v>5000000</v>
      </c>
      <c r="J15" s="67">
        <v>13</v>
      </c>
      <c r="K15" s="67"/>
      <c r="L15" s="67">
        <f>COUNTIFS($H$2:H15,H15,$C$2:C15,"Municipal",$B$2:B15,"CvRF Muni Earmarks")</f>
        <v>0</v>
      </c>
      <c r="M15" s="78" t="s">
        <v>1961</v>
      </c>
      <c r="N15" s="81" t="s">
        <v>1116</v>
      </c>
      <c r="O15" s="71" t="e">
        <v>#N/A</v>
      </c>
      <c r="P15" s="261"/>
    </row>
    <row r="16" spans="1:18" ht="15.9" hidden="1" x14ac:dyDescent="0.4">
      <c r="A16" s="62" t="s">
        <v>1384</v>
      </c>
      <c r="B16" s="63" t="s">
        <v>1592</v>
      </c>
      <c r="C16" s="64" t="s">
        <v>1603</v>
      </c>
      <c r="D16" s="64" t="s">
        <v>1604</v>
      </c>
      <c r="E16" s="64" t="s">
        <v>1481</v>
      </c>
      <c r="F16" s="64"/>
      <c r="G16" s="64" t="e">
        <v>#N/A</v>
      </c>
      <c r="H16" s="64"/>
      <c r="I16" s="65">
        <v>10000000</v>
      </c>
      <c r="J16" s="67">
        <v>13</v>
      </c>
      <c r="K16" s="67"/>
      <c r="L16" s="67">
        <f>COUNTIFS($H$2:H16,H16,$C$2:C16,"Municipal",$B$2:B16,"CvRF Muni Earmarks")</f>
        <v>0</v>
      </c>
      <c r="M16" s="78" t="s">
        <v>1961</v>
      </c>
      <c r="N16" s="81" t="s">
        <v>1116</v>
      </c>
      <c r="O16" s="71" t="e">
        <v>#N/A</v>
      </c>
      <c r="P16" s="261"/>
    </row>
    <row r="17" spans="1:16" ht="15.9" hidden="1" x14ac:dyDescent="0.4">
      <c r="A17" s="62" t="s">
        <v>1624</v>
      </c>
      <c r="B17" s="63" t="s">
        <v>1674</v>
      </c>
      <c r="C17" s="64" t="s">
        <v>1615</v>
      </c>
      <c r="D17" s="64" t="s">
        <v>1676</v>
      </c>
      <c r="E17" s="64" t="s">
        <v>1481</v>
      </c>
      <c r="F17" s="64" t="s">
        <v>1672</v>
      </c>
      <c r="G17" s="64" t="e">
        <v>#N/A</v>
      </c>
      <c r="H17" s="64"/>
      <c r="I17" s="65">
        <v>20000000</v>
      </c>
      <c r="J17" s="67">
        <v>14</v>
      </c>
      <c r="K17" s="67"/>
      <c r="L17" s="67">
        <f>COUNTIFS($H$2:H17,H17,$C$2:C17,"Municipal",$B$2:B17,"CvRF Muni Earmarks")</f>
        <v>0</v>
      </c>
      <c r="M17" s="78" t="s">
        <v>1961</v>
      </c>
      <c r="N17" s="81" t="s">
        <v>1119</v>
      </c>
      <c r="O17" s="71" t="s">
        <v>1964</v>
      </c>
      <c r="P17" s="261"/>
    </row>
    <row r="18" spans="1:16" ht="15.9" hidden="1" x14ac:dyDescent="0.4">
      <c r="A18" s="62" t="s">
        <v>1782</v>
      </c>
      <c r="B18" s="63" t="s">
        <v>1783</v>
      </c>
      <c r="C18" s="64" t="s">
        <v>1615</v>
      </c>
      <c r="D18" s="64" t="s">
        <v>1785</v>
      </c>
      <c r="E18" s="64"/>
      <c r="F18" s="64" t="s">
        <v>1672</v>
      </c>
      <c r="G18" s="64" t="e">
        <v>#N/A</v>
      </c>
      <c r="H18" s="64"/>
      <c r="I18" s="65">
        <v>0</v>
      </c>
      <c r="J18" s="67">
        <v>15</v>
      </c>
      <c r="K18" s="67"/>
      <c r="L18" s="67">
        <f>COUNTIFS($H$2:H18,H18,$C$2:C18,"Municipal",$B$2:B18,"CvRF Muni Earmarks")</f>
        <v>0</v>
      </c>
      <c r="M18" s="78" t="s">
        <v>1961</v>
      </c>
      <c r="N18" s="81" t="s">
        <v>1121</v>
      </c>
      <c r="O18" s="71" t="s">
        <v>1965</v>
      </c>
      <c r="P18" s="261"/>
    </row>
    <row r="19" spans="1:16" ht="15.9" hidden="1" x14ac:dyDescent="0.4">
      <c r="A19" s="62" t="s">
        <v>1778</v>
      </c>
      <c r="B19" s="63" t="s">
        <v>1779</v>
      </c>
      <c r="C19" s="64" t="s">
        <v>1780</v>
      </c>
      <c r="D19" s="64" t="s">
        <v>83</v>
      </c>
      <c r="E19" s="64"/>
      <c r="F19" s="64"/>
      <c r="G19" s="64" t="e">
        <v>#N/A</v>
      </c>
      <c r="H19" s="64"/>
      <c r="I19" s="65">
        <v>111400000</v>
      </c>
      <c r="J19" s="67">
        <v>15</v>
      </c>
      <c r="K19" s="67"/>
      <c r="L19" s="67">
        <f>COUNTIFS($H$2:H19,H19,$C$2:C19,"Municipal",$B$2:B19,"CvRF Muni Earmarks")</f>
        <v>0</v>
      </c>
      <c r="M19" s="78" t="s">
        <v>1961</v>
      </c>
      <c r="N19" s="81" t="s">
        <v>1121</v>
      </c>
      <c r="O19" s="71" t="s">
        <v>1965</v>
      </c>
      <c r="P19" s="261"/>
    </row>
    <row r="20" spans="1:16" ht="15.9" hidden="1" x14ac:dyDescent="0.4">
      <c r="A20" s="62" t="s">
        <v>1624</v>
      </c>
      <c r="B20" s="63" t="s">
        <v>1625</v>
      </c>
      <c r="C20" s="64" t="s">
        <v>1609</v>
      </c>
      <c r="D20" s="64" t="s">
        <v>1673</v>
      </c>
      <c r="E20" s="64"/>
      <c r="F20" s="64" t="s">
        <v>1672</v>
      </c>
      <c r="G20" s="64" t="e">
        <v>#N/A</v>
      </c>
      <c r="H20" s="64"/>
      <c r="I20" s="65">
        <v>9250000</v>
      </c>
      <c r="J20" s="67">
        <v>19</v>
      </c>
      <c r="K20" s="67"/>
      <c r="L20" s="67">
        <f>COUNTIFS($H$2:H20,H20,$C$2:C20,"Municipal",$B$2:B20,"CvRF Muni Earmarks")</f>
        <v>0</v>
      </c>
      <c r="M20" s="78" t="s">
        <v>1966</v>
      </c>
      <c r="N20" s="81" t="s">
        <v>1127</v>
      </c>
      <c r="O20" s="71" t="s">
        <v>1967</v>
      </c>
      <c r="P20" s="261"/>
    </row>
    <row r="21" spans="1:16" ht="15.9" hidden="1" x14ac:dyDescent="0.4">
      <c r="A21" s="62" t="s">
        <v>1384</v>
      </c>
      <c r="B21" s="63" t="s">
        <v>1592</v>
      </c>
      <c r="C21" s="64" t="s">
        <v>1609</v>
      </c>
      <c r="D21" s="64" t="s">
        <v>1610</v>
      </c>
      <c r="E21" s="64"/>
      <c r="F21" s="64"/>
      <c r="G21" s="64" t="e">
        <v>#N/A</v>
      </c>
      <c r="H21" s="64"/>
      <c r="I21" s="65">
        <v>5000000</v>
      </c>
      <c r="J21" s="67">
        <v>20</v>
      </c>
      <c r="K21" s="67"/>
      <c r="L21" s="67">
        <f>COUNTIFS($H$2:H21,H21,$C$2:C21,"Municipal",$B$2:B21,"CvRF Muni Earmarks")</f>
        <v>0</v>
      </c>
      <c r="M21" s="78" t="s">
        <v>1966</v>
      </c>
      <c r="N21" s="81" t="s">
        <v>1129</v>
      </c>
      <c r="O21" s="71" t="e">
        <v>#N/A</v>
      </c>
      <c r="P21" s="261"/>
    </row>
    <row r="22" spans="1:16" ht="15.9" hidden="1" x14ac:dyDescent="0.4">
      <c r="A22" s="62" t="s">
        <v>1624</v>
      </c>
      <c r="B22" s="63" t="s">
        <v>1625</v>
      </c>
      <c r="C22" s="64" t="s">
        <v>1609</v>
      </c>
      <c r="D22" s="64" t="s">
        <v>1610</v>
      </c>
      <c r="E22" s="64"/>
      <c r="F22" s="64" t="s">
        <v>1672</v>
      </c>
      <c r="G22" s="64" t="e">
        <v>#N/A</v>
      </c>
      <c r="H22" s="64"/>
      <c r="I22" s="65">
        <v>15000000</v>
      </c>
      <c r="J22" s="67">
        <v>20</v>
      </c>
      <c r="K22" s="67"/>
      <c r="L22" s="67">
        <f>COUNTIFS($H$2:H22,H22,$C$2:C22,"Municipal",$B$2:B22,"CvRF Muni Earmarks")</f>
        <v>0</v>
      </c>
      <c r="M22" s="78" t="s">
        <v>1966</v>
      </c>
      <c r="N22" s="81" t="s">
        <v>1129</v>
      </c>
      <c r="O22" s="71" t="e">
        <v>#N/A</v>
      </c>
      <c r="P22" s="261"/>
    </row>
    <row r="23" spans="1:16" ht="15.9" hidden="1" x14ac:dyDescent="0.4">
      <c r="A23" s="62" t="s">
        <v>1624</v>
      </c>
      <c r="B23" s="63" t="s">
        <v>1674</v>
      </c>
      <c r="C23" s="64" t="s">
        <v>1609</v>
      </c>
      <c r="D23" s="64" t="s">
        <v>1686</v>
      </c>
      <c r="E23" s="64"/>
      <c r="F23" s="64"/>
      <c r="G23" s="64" t="e">
        <v>#N/A</v>
      </c>
      <c r="H23" s="64"/>
      <c r="I23" s="65">
        <v>1500000</v>
      </c>
      <c r="J23" s="67">
        <v>21</v>
      </c>
      <c r="K23" s="67"/>
      <c r="L23" s="67">
        <f>COUNTIFS($H$2:H23,H23,$C$2:C23,"Municipal",$B$2:B23,"CvRF Muni Earmarks")</f>
        <v>0</v>
      </c>
      <c r="M23" s="78" t="s">
        <v>1966</v>
      </c>
      <c r="N23" s="81" t="s">
        <v>1130</v>
      </c>
      <c r="O23" s="71" t="s">
        <v>1967</v>
      </c>
      <c r="P23" s="261"/>
    </row>
    <row r="24" spans="1:16" ht="15.9" hidden="1" x14ac:dyDescent="0.4">
      <c r="A24" s="62" t="s">
        <v>1624</v>
      </c>
      <c r="B24" s="63" t="s">
        <v>1674</v>
      </c>
      <c r="C24" s="64" t="s">
        <v>1609</v>
      </c>
      <c r="D24" s="64" t="s">
        <v>1680</v>
      </c>
      <c r="E24" s="64"/>
      <c r="F24" s="64"/>
      <c r="G24" s="64" t="e">
        <v>#N/A</v>
      </c>
      <c r="H24" s="64"/>
      <c r="I24" s="65">
        <v>5800000</v>
      </c>
      <c r="J24" s="67">
        <v>22</v>
      </c>
      <c r="K24" s="67"/>
      <c r="L24" s="67">
        <f>COUNTIFS($H$2:H24,H24,$C$2:C24,"Municipal",$B$2:B24,"CvRF Muni Earmarks")</f>
        <v>0</v>
      </c>
      <c r="M24" s="78" t="s">
        <v>1966</v>
      </c>
      <c r="N24" s="81" t="s">
        <v>1131</v>
      </c>
      <c r="O24" s="71" t="s">
        <v>1964</v>
      </c>
      <c r="P24" s="261"/>
    </row>
    <row r="25" spans="1:16" ht="15.9" hidden="1" x14ac:dyDescent="0.4">
      <c r="A25" s="62" t="s">
        <v>1384</v>
      </c>
      <c r="B25" s="63" t="s">
        <v>1592</v>
      </c>
      <c r="C25" s="64" t="s">
        <v>1609</v>
      </c>
      <c r="D25" s="64" t="s">
        <v>1618</v>
      </c>
      <c r="E25" s="64"/>
      <c r="F25" s="64"/>
      <c r="G25" s="64" t="e">
        <v>#N/A</v>
      </c>
      <c r="H25" s="64"/>
      <c r="I25" s="65">
        <v>1000000</v>
      </c>
      <c r="J25" s="67">
        <v>23</v>
      </c>
      <c r="K25" s="67"/>
      <c r="L25" s="67">
        <f>COUNTIFS($H$2:H25,H25,$C$2:C25,"Municipal",$B$2:B25,"CvRF Muni Earmarks")</f>
        <v>0</v>
      </c>
      <c r="M25" s="78" t="s">
        <v>1966</v>
      </c>
      <c r="N25" s="81" t="s">
        <v>1132</v>
      </c>
      <c r="O25" s="71" t="s">
        <v>1968</v>
      </c>
      <c r="P25" s="261"/>
    </row>
    <row r="26" spans="1:16" ht="15.9" hidden="1" x14ac:dyDescent="0.4">
      <c r="A26" s="62" t="s">
        <v>1384</v>
      </c>
      <c r="B26" s="63" t="s">
        <v>1592</v>
      </c>
      <c r="C26" s="64" t="s">
        <v>1603</v>
      </c>
      <c r="D26" s="64" t="s">
        <v>1611</v>
      </c>
      <c r="E26" s="64"/>
      <c r="F26" s="64"/>
      <c r="G26" s="64" t="e">
        <v>#N/A</v>
      </c>
      <c r="H26" s="64"/>
      <c r="I26" s="65">
        <v>5000000</v>
      </c>
      <c r="J26" s="67">
        <v>24</v>
      </c>
      <c r="K26" s="67"/>
      <c r="L26" s="67">
        <f>COUNTIFS($H$2:H26,H26,$C$2:C26,"Municipal",$B$2:B26,"CvRF Muni Earmarks")</f>
        <v>0</v>
      </c>
      <c r="M26" s="78" t="s">
        <v>1966</v>
      </c>
      <c r="N26" s="81" t="s">
        <v>1134</v>
      </c>
      <c r="O26" s="71" t="e">
        <v>#N/A</v>
      </c>
      <c r="P26" s="261"/>
    </row>
    <row r="27" spans="1:16" ht="15.9" hidden="1" x14ac:dyDescent="0.4">
      <c r="A27" s="62" t="s">
        <v>1624</v>
      </c>
      <c r="B27" s="63" t="s">
        <v>1674</v>
      </c>
      <c r="C27" s="64" t="s">
        <v>1603</v>
      </c>
      <c r="D27" s="64" t="s">
        <v>1611</v>
      </c>
      <c r="E27" s="64"/>
      <c r="F27" s="64"/>
      <c r="G27" s="64" t="e">
        <v>#N/A</v>
      </c>
      <c r="H27" s="64"/>
      <c r="I27" s="65">
        <v>7300000</v>
      </c>
      <c r="J27" s="67">
        <v>24</v>
      </c>
      <c r="K27" s="67"/>
      <c r="L27" s="67">
        <f>COUNTIFS($H$2:H27,H27,$C$2:C27,"Municipal",$B$2:B27,"CvRF Muni Earmarks")</f>
        <v>0</v>
      </c>
      <c r="M27" s="78" t="s">
        <v>1966</v>
      </c>
      <c r="N27" s="81" t="s">
        <v>1134</v>
      </c>
      <c r="O27" s="71" t="e">
        <v>#N/A</v>
      </c>
      <c r="P27" s="261"/>
    </row>
    <row r="28" spans="1:16" ht="15.9" hidden="1" x14ac:dyDescent="0.4">
      <c r="A28" s="62" t="s">
        <v>1624</v>
      </c>
      <c r="B28" s="63" t="s">
        <v>1674</v>
      </c>
      <c r="C28" s="64" t="s">
        <v>1678</v>
      </c>
      <c r="D28" s="64" t="s">
        <v>1707</v>
      </c>
      <c r="E28" s="64"/>
      <c r="F28" s="64"/>
      <c r="G28" s="64" t="e">
        <v>#N/A</v>
      </c>
      <c r="H28" s="64"/>
      <c r="I28" s="65">
        <v>250000</v>
      </c>
      <c r="J28" s="67">
        <v>25</v>
      </c>
      <c r="K28" s="67"/>
      <c r="L28" s="67">
        <f>COUNTIFS($H$2:H28,H28,$C$2:C28,"Municipal",$B$2:B28,"CvRF Muni Earmarks")</f>
        <v>0</v>
      </c>
      <c r="M28" s="78" t="s">
        <v>1966</v>
      </c>
      <c r="N28" s="81" t="s">
        <v>1135</v>
      </c>
      <c r="O28" s="71" t="s">
        <v>1964</v>
      </c>
      <c r="P28" s="261"/>
    </row>
    <row r="29" spans="1:16" ht="15.9" hidden="1" x14ac:dyDescent="0.4">
      <c r="A29" s="62" t="s">
        <v>1624</v>
      </c>
      <c r="B29" s="63" t="s">
        <v>1674</v>
      </c>
      <c r="C29" s="64" t="s">
        <v>1678</v>
      </c>
      <c r="D29" s="64" t="s">
        <v>1688</v>
      </c>
      <c r="E29" s="64"/>
      <c r="F29" s="64"/>
      <c r="G29" s="64" t="e">
        <v>#N/A</v>
      </c>
      <c r="H29" s="64"/>
      <c r="I29" s="65">
        <v>1000000</v>
      </c>
      <c r="J29" s="67">
        <v>26</v>
      </c>
      <c r="K29" s="67"/>
      <c r="L29" s="67">
        <f>COUNTIFS($H$2:H29,H29,$C$2:C29,"Municipal",$B$2:B29,"CvRF Muni Earmarks")</f>
        <v>0</v>
      </c>
      <c r="M29" s="78" t="s">
        <v>1966</v>
      </c>
      <c r="N29" s="81" t="s">
        <v>1136</v>
      </c>
      <c r="O29" s="71" t="s">
        <v>1968</v>
      </c>
      <c r="P29" s="261"/>
    </row>
    <row r="30" spans="1:16" ht="15.9" hidden="1" x14ac:dyDescent="0.4">
      <c r="A30" s="62" t="s">
        <v>1624</v>
      </c>
      <c r="B30" s="63" t="s">
        <v>1674</v>
      </c>
      <c r="C30" s="64" t="s">
        <v>1678</v>
      </c>
      <c r="D30" s="64" t="s">
        <v>1681</v>
      </c>
      <c r="E30" s="64"/>
      <c r="F30" s="64"/>
      <c r="G30" s="64" t="e">
        <v>#N/A</v>
      </c>
      <c r="H30" s="64"/>
      <c r="I30" s="65">
        <v>5250000</v>
      </c>
      <c r="J30" s="67">
        <v>27</v>
      </c>
      <c r="K30" s="67"/>
      <c r="L30" s="67">
        <f>COUNTIFS($H$2:H30,H30,$C$2:C30,"Municipal",$B$2:B30,"CvRF Muni Earmarks")</f>
        <v>0</v>
      </c>
      <c r="M30" s="78" t="s">
        <v>1966</v>
      </c>
      <c r="N30" s="81" t="s">
        <v>1138</v>
      </c>
      <c r="O30" s="71" t="s">
        <v>1964</v>
      </c>
      <c r="P30" s="261"/>
    </row>
    <row r="31" spans="1:16" ht="15.9" hidden="1" x14ac:dyDescent="0.4">
      <c r="A31" s="62" t="s">
        <v>1624</v>
      </c>
      <c r="B31" s="63" t="s">
        <v>1674</v>
      </c>
      <c r="C31" s="64" t="s">
        <v>1678</v>
      </c>
      <c r="D31" s="64" t="s">
        <v>1679</v>
      </c>
      <c r="E31" s="64"/>
      <c r="F31" s="64"/>
      <c r="G31" s="64" t="e">
        <v>#N/A</v>
      </c>
      <c r="H31" s="64"/>
      <c r="I31" s="65">
        <v>9000000</v>
      </c>
      <c r="J31" s="67">
        <v>28</v>
      </c>
      <c r="K31" s="67"/>
      <c r="L31" s="67">
        <f>COUNTIFS($H$2:H31,H31,$C$2:C31,"Municipal",$B$2:B31,"CvRF Muni Earmarks")</f>
        <v>0</v>
      </c>
      <c r="M31" s="78" t="s">
        <v>1966</v>
      </c>
      <c r="N31" s="81" t="s">
        <v>1139</v>
      </c>
      <c r="O31" s="71" t="e">
        <v>#N/A</v>
      </c>
      <c r="P31" s="261"/>
    </row>
    <row r="32" spans="1:16" ht="15.9" hidden="1" x14ac:dyDescent="0.4">
      <c r="A32" s="62" t="s">
        <v>1384</v>
      </c>
      <c r="B32" s="63" t="s">
        <v>1592</v>
      </c>
      <c r="C32" s="64" t="s">
        <v>1605</v>
      </c>
      <c r="D32" s="64" t="s">
        <v>1608</v>
      </c>
      <c r="E32" s="64"/>
      <c r="F32" s="64"/>
      <c r="G32" s="64" t="e">
        <v>#N/A</v>
      </c>
      <c r="H32" s="64"/>
      <c r="I32" s="65">
        <v>5515000</v>
      </c>
      <c r="J32" s="67">
        <v>29</v>
      </c>
      <c r="K32" s="67"/>
      <c r="L32" s="67">
        <f>COUNTIFS($H$2:H32,H32,$C$2:C32,"Municipal",$B$2:B32,"CvRF Muni Earmarks")</f>
        <v>0</v>
      </c>
      <c r="M32" s="78" t="s">
        <v>1966</v>
      </c>
      <c r="N32" s="81" t="s">
        <v>1140</v>
      </c>
      <c r="O32" s="71" t="s">
        <v>1968</v>
      </c>
      <c r="P32" s="261"/>
    </row>
    <row r="33" spans="1:16" ht="15.9" hidden="1" x14ac:dyDescent="0.4">
      <c r="A33" s="62" t="s">
        <v>1624</v>
      </c>
      <c r="B33" s="63" t="s">
        <v>1674</v>
      </c>
      <c r="C33" s="64" t="s">
        <v>1615</v>
      </c>
      <c r="D33" s="64" t="s">
        <v>1708</v>
      </c>
      <c r="E33" s="64"/>
      <c r="F33" s="64"/>
      <c r="G33" s="64" t="e">
        <v>#N/A</v>
      </c>
      <c r="H33" s="64"/>
      <c r="I33" s="65">
        <v>235000</v>
      </c>
      <c r="J33" s="67">
        <v>30</v>
      </c>
      <c r="K33" s="67"/>
      <c r="L33" s="67">
        <f>COUNTIFS($H$2:H33,H33,$C$2:C33,"Municipal",$B$2:B33,"CvRF Muni Earmarks")</f>
        <v>0</v>
      </c>
      <c r="M33" s="78" t="s">
        <v>1966</v>
      </c>
      <c r="N33" s="81" t="s">
        <v>1142</v>
      </c>
      <c r="O33" s="71" t="s">
        <v>1964</v>
      </c>
      <c r="P33" s="261"/>
    </row>
    <row r="34" spans="1:16" ht="15.9" hidden="1" x14ac:dyDescent="0.4">
      <c r="A34" s="62" t="s">
        <v>1624</v>
      </c>
      <c r="B34" s="63" t="s">
        <v>1674</v>
      </c>
      <c r="C34" s="64" t="s">
        <v>1615</v>
      </c>
      <c r="D34" s="64" t="s">
        <v>1698</v>
      </c>
      <c r="E34" s="64"/>
      <c r="F34" s="64" t="s">
        <v>1672</v>
      </c>
      <c r="G34" s="64" t="e">
        <v>#N/A</v>
      </c>
      <c r="H34" s="64"/>
      <c r="I34" s="65">
        <v>400000</v>
      </c>
      <c r="J34" s="67">
        <v>31</v>
      </c>
      <c r="K34" s="67"/>
      <c r="L34" s="67">
        <f>COUNTIFS($H$2:H34,H34,$C$2:C34,"Municipal",$B$2:B34,"CvRF Muni Earmarks")</f>
        <v>0</v>
      </c>
      <c r="M34" s="78" t="s">
        <v>1966</v>
      </c>
      <c r="N34" s="81" t="s">
        <v>1143</v>
      </c>
      <c r="O34" s="71" t="s">
        <v>1964</v>
      </c>
      <c r="P34" s="261"/>
    </row>
    <row r="35" spans="1:16" ht="15.9" hidden="1" x14ac:dyDescent="0.4">
      <c r="A35" s="62" t="s">
        <v>1384</v>
      </c>
      <c r="B35" s="63" t="s">
        <v>1592</v>
      </c>
      <c r="C35" s="64" t="s">
        <v>1605</v>
      </c>
      <c r="D35" s="64" t="s">
        <v>1606</v>
      </c>
      <c r="E35" s="64"/>
      <c r="F35" s="64"/>
      <c r="G35" s="64" t="e">
        <v>#N/A</v>
      </c>
      <c r="H35" s="64"/>
      <c r="I35" s="65">
        <v>10000000</v>
      </c>
      <c r="J35" s="67">
        <v>32</v>
      </c>
      <c r="K35" s="67"/>
      <c r="L35" s="67">
        <f>COUNTIFS($H$2:H35,H35,$C$2:C35,"Municipal",$B$2:B35,"CvRF Muni Earmarks")</f>
        <v>0</v>
      </c>
      <c r="M35" s="78" t="s">
        <v>1966</v>
      </c>
      <c r="N35" s="81" t="s">
        <v>1144</v>
      </c>
      <c r="O35" s="71" t="s">
        <v>1963</v>
      </c>
      <c r="P35" s="261"/>
    </row>
    <row r="36" spans="1:16" ht="15.9" hidden="1" x14ac:dyDescent="0.4">
      <c r="A36" s="62" t="s">
        <v>1384</v>
      </c>
      <c r="B36" s="63" t="s">
        <v>1592</v>
      </c>
      <c r="C36" s="64" t="s">
        <v>1605</v>
      </c>
      <c r="D36" s="64" t="s">
        <v>1607</v>
      </c>
      <c r="E36" s="64"/>
      <c r="F36" s="64"/>
      <c r="G36" s="64" t="e">
        <v>#N/A</v>
      </c>
      <c r="H36" s="64"/>
      <c r="I36" s="65">
        <v>10000000</v>
      </c>
      <c r="J36" s="67">
        <v>33</v>
      </c>
      <c r="K36" s="67"/>
      <c r="L36" s="67">
        <f>COUNTIFS($H$2:H36,H36,$C$2:C36,"Municipal",$B$2:B36,"CvRF Muni Earmarks")</f>
        <v>0</v>
      </c>
      <c r="M36" s="78" t="s">
        <v>1966</v>
      </c>
      <c r="N36" s="81" t="s">
        <v>1146</v>
      </c>
      <c r="O36" s="71" t="s">
        <v>1962</v>
      </c>
      <c r="P36" s="261"/>
    </row>
    <row r="37" spans="1:16" ht="15.9" hidden="1" x14ac:dyDescent="0.4">
      <c r="A37" s="62" t="s">
        <v>1624</v>
      </c>
      <c r="B37" s="63" t="s">
        <v>1674</v>
      </c>
      <c r="C37" s="64" t="s">
        <v>1605</v>
      </c>
      <c r="D37" s="64" t="s">
        <v>1677</v>
      </c>
      <c r="E37" s="64"/>
      <c r="F37" s="64"/>
      <c r="G37" s="64" t="e">
        <v>#N/A</v>
      </c>
      <c r="H37" s="64"/>
      <c r="I37" s="65">
        <v>10000000</v>
      </c>
      <c r="J37" s="67">
        <v>34</v>
      </c>
      <c r="K37" s="67"/>
      <c r="L37" s="67">
        <f>COUNTIFS($H$2:H37,H37,$C$2:C37,"Municipal",$B$2:B37,"CvRF Muni Earmarks")</f>
        <v>0</v>
      </c>
      <c r="M37" s="78" t="s">
        <v>1966</v>
      </c>
      <c r="N37" s="81" t="s">
        <v>1148</v>
      </c>
      <c r="O37" s="71" t="s">
        <v>1964</v>
      </c>
      <c r="P37" s="261"/>
    </row>
    <row r="38" spans="1:16" ht="15.9" hidden="1" x14ac:dyDescent="0.4">
      <c r="A38" s="62" t="s">
        <v>1384</v>
      </c>
      <c r="B38" s="63" t="s">
        <v>1592</v>
      </c>
      <c r="C38" s="64" t="s">
        <v>1612</v>
      </c>
      <c r="D38" s="64" t="s">
        <v>1613</v>
      </c>
      <c r="E38" s="64"/>
      <c r="F38" s="64"/>
      <c r="G38" s="64" t="e">
        <v>#N/A</v>
      </c>
      <c r="H38" s="64"/>
      <c r="I38" s="65">
        <v>5000000</v>
      </c>
      <c r="J38" s="67">
        <v>35</v>
      </c>
      <c r="K38" s="67"/>
      <c r="L38" s="67">
        <f>COUNTIFS($H$2:H38,H38,$C$2:C38,"Municipal",$B$2:B38,"CvRF Muni Earmarks")</f>
        <v>0</v>
      </c>
      <c r="M38" s="78" t="s">
        <v>1966</v>
      </c>
      <c r="N38" s="81" t="s">
        <v>1149</v>
      </c>
      <c r="O38" s="71" t="s">
        <v>1963</v>
      </c>
      <c r="P38" s="261"/>
    </row>
    <row r="39" spans="1:16" ht="15.9" hidden="1" x14ac:dyDescent="0.4">
      <c r="A39" s="62" t="s">
        <v>1624</v>
      </c>
      <c r="B39" s="63" t="s">
        <v>1674</v>
      </c>
      <c r="C39" s="64" t="s">
        <v>1678</v>
      </c>
      <c r="D39" s="64" t="s">
        <v>1693</v>
      </c>
      <c r="E39" s="64" t="s">
        <v>1410</v>
      </c>
      <c r="F39" s="64" t="s">
        <v>1694</v>
      </c>
      <c r="G39" s="64" t="e">
        <v>#N/A</v>
      </c>
      <c r="H39" s="64"/>
      <c r="I39" s="65">
        <v>500000</v>
      </c>
      <c r="J39" s="67">
        <v>36</v>
      </c>
      <c r="K39" s="67"/>
      <c r="L39" s="67">
        <f>COUNTIFS($H$2:H39,H39,$C$2:C39,"Municipal",$B$2:B39,"CvRF Muni Earmarks")</f>
        <v>0</v>
      </c>
      <c r="M39" s="78" t="s">
        <v>1966</v>
      </c>
      <c r="N39" s="81" t="s">
        <v>1151</v>
      </c>
      <c r="O39" s="71" t="s">
        <v>1964</v>
      </c>
      <c r="P39" s="261"/>
    </row>
    <row r="40" spans="1:16" ht="15.9" x14ac:dyDescent="0.4">
      <c r="A40" s="62" t="s">
        <v>1384</v>
      </c>
      <c r="B40" s="63" t="s">
        <v>1385</v>
      </c>
      <c r="C40" s="64" t="s">
        <v>1386</v>
      </c>
      <c r="D40" s="64" t="s">
        <v>1387</v>
      </c>
      <c r="E40" s="64" t="s">
        <v>1388</v>
      </c>
      <c r="F40" s="64"/>
      <c r="G40" s="64" t="s">
        <v>309</v>
      </c>
      <c r="H40" s="64" t="s">
        <v>308</v>
      </c>
      <c r="I40" s="65">
        <v>100000</v>
      </c>
      <c r="J40" s="67">
        <v>37</v>
      </c>
      <c r="K40" s="67">
        <v>1</v>
      </c>
      <c r="L40" s="67">
        <f>COUNTIFS($H$2:H40,H40,$C$2:C40,"Municipal",$B$2:B40,"CvRF Muni Earmarks")</f>
        <v>1</v>
      </c>
      <c r="M40" s="78" t="s">
        <v>1966</v>
      </c>
      <c r="N40" s="81" t="s">
        <v>1152</v>
      </c>
      <c r="O40" s="71" t="s">
        <v>1969</v>
      </c>
      <c r="P40" s="261" t="s">
        <v>1978</v>
      </c>
    </row>
    <row r="41" spans="1:16" ht="15.9" hidden="1" x14ac:dyDescent="0.4">
      <c r="A41" s="62" t="s">
        <v>1624</v>
      </c>
      <c r="B41" s="63" t="s">
        <v>1625</v>
      </c>
      <c r="C41" s="64" t="s">
        <v>1662</v>
      </c>
      <c r="D41" s="64" t="s">
        <v>1664</v>
      </c>
      <c r="E41" s="64" t="s">
        <v>1665</v>
      </c>
      <c r="F41" s="64"/>
      <c r="G41" s="64" t="s">
        <v>655</v>
      </c>
      <c r="H41" s="64" t="s">
        <v>656</v>
      </c>
      <c r="I41" s="65">
        <v>125000</v>
      </c>
      <c r="J41" s="67">
        <v>38</v>
      </c>
      <c r="K41" s="67"/>
      <c r="L41" s="67">
        <f>COUNTIFS($H$2:H41,H41,$C$2:C41,"Municipal",$B$2:B41,"CvRF Muni Earmarks")</f>
        <v>0</v>
      </c>
      <c r="M41" s="78" t="s">
        <v>1966</v>
      </c>
      <c r="N41" s="81" t="s">
        <v>1153</v>
      </c>
      <c r="O41" s="71" t="s">
        <v>1970</v>
      </c>
      <c r="P41" s="261"/>
    </row>
    <row r="42" spans="1:16" ht="15.9" hidden="1" x14ac:dyDescent="0.4">
      <c r="A42" s="62" t="s">
        <v>1624</v>
      </c>
      <c r="B42" s="63" t="s">
        <v>1674</v>
      </c>
      <c r="C42" s="64" t="s">
        <v>1612</v>
      </c>
      <c r="D42" s="64" t="s">
        <v>1725</v>
      </c>
      <c r="E42" s="64" t="s">
        <v>1665</v>
      </c>
      <c r="F42" s="64"/>
      <c r="G42" s="64" t="e">
        <v>#N/A</v>
      </c>
      <c r="H42" s="64"/>
      <c r="I42" s="65">
        <v>125000</v>
      </c>
      <c r="J42" s="67">
        <v>39</v>
      </c>
      <c r="K42" s="67"/>
      <c r="L42" s="67">
        <f>COUNTIFS($H$2:H42,H42,$C$2:C42,"Municipal",$B$2:B42,"CvRF Muni Earmarks")</f>
        <v>0</v>
      </c>
      <c r="M42" s="78" t="s">
        <v>1966</v>
      </c>
      <c r="N42" s="81" t="s">
        <v>1155</v>
      </c>
      <c r="O42" s="71" t="s">
        <v>1963</v>
      </c>
      <c r="P42" s="261"/>
    </row>
    <row r="43" spans="1:16" ht="15.9" hidden="1" x14ac:dyDescent="0.4">
      <c r="A43" s="62" t="s">
        <v>1624</v>
      </c>
      <c r="B43" s="63" t="s">
        <v>1674</v>
      </c>
      <c r="C43" s="64" t="s">
        <v>1699</v>
      </c>
      <c r="D43" s="64" t="s">
        <v>1739</v>
      </c>
      <c r="E43" s="64" t="s">
        <v>1388</v>
      </c>
      <c r="F43" s="64"/>
      <c r="G43" s="64" t="s">
        <v>309</v>
      </c>
      <c r="H43" s="64" t="s">
        <v>308</v>
      </c>
      <c r="I43" s="65">
        <v>75000</v>
      </c>
      <c r="J43" s="67">
        <v>40</v>
      </c>
      <c r="K43" s="67"/>
      <c r="L43" s="67">
        <f>COUNTIFS($H$2:H43,H43,$C$2:C43,"Municipal",$B$2:B43,"CvRF Muni Earmarks")</f>
        <v>1</v>
      </c>
      <c r="M43" s="78" t="s">
        <v>1966</v>
      </c>
      <c r="N43" s="81" t="s">
        <v>1158</v>
      </c>
      <c r="O43" s="71" t="s">
        <v>1964</v>
      </c>
      <c r="P43" s="261"/>
    </row>
    <row r="44" spans="1:16" ht="15.9" hidden="1" x14ac:dyDescent="0.4">
      <c r="A44" s="62" t="s">
        <v>1624</v>
      </c>
      <c r="B44" s="63" t="s">
        <v>1625</v>
      </c>
      <c r="C44" s="64" t="s">
        <v>1452</v>
      </c>
      <c r="D44" s="64" t="s">
        <v>1626</v>
      </c>
      <c r="E44" s="64" t="s">
        <v>1388</v>
      </c>
      <c r="F44" s="64"/>
      <c r="G44" s="64" t="s">
        <v>309</v>
      </c>
      <c r="H44" s="64" t="s">
        <v>308</v>
      </c>
      <c r="I44" s="65">
        <v>75000</v>
      </c>
      <c r="J44" s="67">
        <v>41</v>
      </c>
      <c r="K44" s="67"/>
      <c r="L44" s="67">
        <f>COUNTIFS($H$2:H44,H44,$C$2:C44,"Municipal",$B$2:B44,"CvRF Muni Earmarks")</f>
        <v>1</v>
      </c>
      <c r="M44" s="78" t="s">
        <v>1966</v>
      </c>
      <c r="N44" s="81" t="s">
        <v>1159</v>
      </c>
      <c r="O44" s="71" t="s">
        <v>1971</v>
      </c>
      <c r="P44" s="261"/>
    </row>
    <row r="45" spans="1:16" ht="15.9" hidden="1" x14ac:dyDescent="0.4">
      <c r="A45" s="62" t="s">
        <v>1624</v>
      </c>
      <c r="B45" s="63" t="s">
        <v>1674</v>
      </c>
      <c r="C45" s="64" t="s">
        <v>1699</v>
      </c>
      <c r="D45" s="64" t="s">
        <v>1764</v>
      </c>
      <c r="E45" s="64" t="s">
        <v>1401</v>
      </c>
      <c r="F45" s="64"/>
      <c r="G45" s="64" t="s">
        <v>124</v>
      </c>
      <c r="H45" s="64" t="s">
        <v>123</v>
      </c>
      <c r="I45" s="65">
        <v>27777.777777777777</v>
      </c>
      <c r="J45" s="67">
        <v>42</v>
      </c>
      <c r="K45" s="67"/>
      <c r="L45" s="67">
        <f>COUNTIFS($H$2:H45,H45,$C$2:C45,"Municipal",$B$2:B45,"CvRF Muni Earmarks")</f>
        <v>0</v>
      </c>
      <c r="M45" s="78" t="s">
        <v>1966</v>
      </c>
      <c r="N45" s="81" t="s">
        <v>1161</v>
      </c>
      <c r="O45" s="71" t="s">
        <v>1964</v>
      </c>
      <c r="P45" s="261"/>
    </row>
    <row r="46" spans="1:16" ht="15.9" hidden="1" x14ac:dyDescent="0.4">
      <c r="A46" s="62" t="s">
        <v>1624</v>
      </c>
      <c r="B46" s="63" t="s">
        <v>1674</v>
      </c>
      <c r="C46" s="64" t="s">
        <v>1699</v>
      </c>
      <c r="D46" s="64" t="s">
        <v>1764</v>
      </c>
      <c r="E46" s="64" t="s">
        <v>1401</v>
      </c>
      <c r="F46" s="64"/>
      <c r="G46" s="64" t="s">
        <v>170</v>
      </c>
      <c r="H46" s="64" t="s">
        <v>169</v>
      </c>
      <c r="I46" s="65">
        <v>27777.777777777777</v>
      </c>
      <c r="J46" s="67">
        <v>42</v>
      </c>
      <c r="K46" s="67"/>
      <c r="L46" s="67">
        <f>COUNTIFS($H$2:H46,H46,$C$2:C46,"Municipal",$B$2:B46,"CvRF Muni Earmarks")</f>
        <v>0</v>
      </c>
      <c r="M46" s="78" t="s">
        <v>1966</v>
      </c>
      <c r="N46" s="81" t="s">
        <v>1161</v>
      </c>
      <c r="O46" s="71" t="s">
        <v>1964</v>
      </c>
      <c r="P46" s="261"/>
    </row>
    <row r="47" spans="1:16" ht="15.9" hidden="1" x14ac:dyDescent="0.4">
      <c r="A47" s="62" t="s">
        <v>1624</v>
      </c>
      <c r="B47" s="63" t="s">
        <v>1674</v>
      </c>
      <c r="C47" s="64" t="s">
        <v>1699</v>
      </c>
      <c r="D47" s="64" t="s">
        <v>1764</v>
      </c>
      <c r="E47" s="64" t="s">
        <v>1401</v>
      </c>
      <c r="F47" s="64"/>
      <c r="G47" s="64" t="s">
        <v>675</v>
      </c>
      <c r="H47" s="64" t="s">
        <v>676</v>
      </c>
      <c r="I47" s="65">
        <v>27777.777777777777</v>
      </c>
      <c r="J47" s="67">
        <v>42</v>
      </c>
      <c r="K47" s="67"/>
      <c r="L47" s="67">
        <f>COUNTIFS($H$2:H47,H47,$C$2:C47,"Municipal",$B$2:B47,"CvRF Muni Earmarks")</f>
        <v>0</v>
      </c>
      <c r="M47" s="78" t="s">
        <v>1966</v>
      </c>
      <c r="N47" s="81" t="s">
        <v>1161</v>
      </c>
      <c r="O47" s="71" t="s">
        <v>1964</v>
      </c>
      <c r="P47" s="261"/>
    </row>
    <row r="48" spans="1:16" ht="15.9" hidden="1" x14ac:dyDescent="0.4">
      <c r="A48" s="62" t="s">
        <v>1624</v>
      </c>
      <c r="B48" s="63" t="s">
        <v>1674</v>
      </c>
      <c r="C48" s="64" t="s">
        <v>1699</v>
      </c>
      <c r="D48" s="64" t="s">
        <v>1764</v>
      </c>
      <c r="E48" s="64" t="s">
        <v>1401</v>
      </c>
      <c r="F48" s="64"/>
      <c r="G48" s="64" t="s">
        <v>715</v>
      </c>
      <c r="H48" s="64" t="s">
        <v>716</v>
      </c>
      <c r="I48" s="65">
        <v>27777.777777777777</v>
      </c>
      <c r="J48" s="67">
        <v>42</v>
      </c>
      <c r="K48" s="67"/>
      <c r="L48" s="67">
        <f>COUNTIFS($H$2:H48,H48,$C$2:C48,"Municipal",$B$2:B48,"CvRF Muni Earmarks")</f>
        <v>0</v>
      </c>
      <c r="M48" s="78" t="s">
        <v>1966</v>
      </c>
      <c r="N48" s="81" t="s">
        <v>1161</v>
      </c>
      <c r="O48" s="71" t="s">
        <v>1964</v>
      </c>
      <c r="P48" s="261"/>
    </row>
    <row r="49" spans="1:16" ht="15.9" hidden="1" x14ac:dyDescent="0.4">
      <c r="A49" s="62" t="s">
        <v>1624</v>
      </c>
      <c r="B49" s="63" t="s">
        <v>1674</v>
      </c>
      <c r="C49" s="64" t="s">
        <v>1699</v>
      </c>
      <c r="D49" s="64" t="s">
        <v>1764</v>
      </c>
      <c r="E49" s="64" t="s">
        <v>1401</v>
      </c>
      <c r="F49" s="64"/>
      <c r="G49" s="64" t="s">
        <v>207</v>
      </c>
      <c r="H49" s="64" t="s">
        <v>206</v>
      </c>
      <c r="I49" s="65">
        <v>27777.777777777777</v>
      </c>
      <c r="J49" s="67">
        <v>42</v>
      </c>
      <c r="K49" s="67"/>
      <c r="L49" s="67">
        <f>COUNTIFS($H$2:H49,H49,$C$2:C49,"Municipal",$B$2:B49,"CvRF Muni Earmarks")</f>
        <v>0</v>
      </c>
      <c r="M49" s="78" t="s">
        <v>1966</v>
      </c>
      <c r="N49" s="81" t="s">
        <v>1161</v>
      </c>
      <c r="O49" s="71" t="s">
        <v>1964</v>
      </c>
      <c r="P49" s="261"/>
    </row>
    <row r="50" spans="1:16" ht="15.9" hidden="1" x14ac:dyDescent="0.4">
      <c r="A50" s="62" t="s">
        <v>1624</v>
      </c>
      <c r="B50" s="63" t="s">
        <v>1674</v>
      </c>
      <c r="C50" s="64" t="s">
        <v>1699</v>
      </c>
      <c r="D50" s="64" t="s">
        <v>1764</v>
      </c>
      <c r="E50" s="64" t="s">
        <v>1401</v>
      </c>
      <c r="F50" s="64"/>
      <c r="G50" s="64" t="s">
        <v>337</v>
      </c>
      <c r="H50" s="64" t="s">
        <v>336</v>
      </c>
      <c r="I50" s="65">
        <v>27777.777777777777</v>
      </c>
      <c r="J50" s="67">
        <v>42</v>
      </c>
      <c r="K50" s="67"/>
      <c r="L50" s="67">
        <f>COUNTIFS($H$2:H50,H50,$C$2:C50,"Municipal",$B$2:B50,"CvRF Muni Earmarks")</f>
        <v>0</v>
      </c>
      <c r="M50" s="78" t="s">
        <v>1966</v>
      </c>
      <c r="N50" s="81" t="s">
        <v>1161</v>
      </c>
      <c r="O50" s="71" t="s">
        <v>1964</v>
      </c>
      <c r="P50" s="261"/>
    </row>
    <row r="51" spans="1:16" ht="15.9" hidden="1" x14ac:dyDescent="0.4">
      <c r="A51" s="62" t="s">
        <v>1624</v>
      </c>
      <c r="B51" s="63" t="s">
        <v>1674</v>
      </c>
      <c r="C51" s="64" t="s">
        <v>1699</v>
      </c>
      <c r="D51" s="64" t="s">
        <v>1764</v>
      </c>
      <c r="E51" s="64" t="s">
        <v>1401</v>
      </c>
      <c r="F51" s="64"/>
      <c r="G51" s="64" t="s">
        <v>411</v>
      </c>
      <c r="H51" t="s">
        <v>410</v>
      </c>
      <c r="I51" s="65">
        <v>27777.777777777777</v>
      </c>
      <c r="J51" s="67">
        <v>42</v>
      </c>
      <c r="K51" s="67"/>
      <c r="L51" s="67">
        <f>COUNTIFS($H$2:H51,H51,$C$2:C51,"Municipal",$B$2:B51,"CvRF Muni Earmarks")</f>
        <v>0</v>
      </c>
      <c r="M51" s="78" t="s">
        <v>1966</v>
      </c>
      <c r="N51" s="81" t="s">
        <v>1161</v>
      </c>
      <c r="O51" s="71" t="s">
        <v>1964</v>
      </c>
      <c r="P51" s="261"/>
    </row>
    <row r="52" spans="1:16" ht="15.9" hidden="1" x14ac:dyDescent="0.4">
      <c r="A52" s="62" t="s">
        <v>1624</v>
      </c>
      <c r="B52" s="63" t="s">
        <v>1674</v>
      </c>
      <c r="C52" s="64" t="s">
        <v>1699</v>
      </c>
      <c r="D52" s="64" t="s">
        <v>1764</v>
      </c>
      <c r="E52" s="64" t="s">
        <v>1401</v>
      </c>
      <c r="F52" s="64"/>
      <c r="G52" s="64" t="s">
        <v>947</v>
      </c>
      <c r="H52" s="64" t="s">
        <v>948</v>
      </c>
      <c r="I52" s="65">
        <v>27777.777777777777</v>
      </c>
      <c r="J52" s="67">
        <v>42</v>
      </c>
      <c r="K52" s="67"/>
      <c r="L52" s="67">
        <f>COUNTIFS($H$2:H52,H52,$C$2:C52,"Municipal",$B$2:B52,"CvRF Muni Earmarks")</f>
        <v>0</v>
      </c>
      <c r="M52" s="78" t="s">
        <v>1966</v>
      </c>
      <c r="N52" s="81" t="s">
        <v>1161</v>
      </c>
      <c r="O52" s="71" t="s">
        <v>1964</v>
      </c>
      <c r="P52" s="261"/>
    </row>
    <row r="53" spans="1:16" ht="15.9" hidden="1" x14ac:dyDescent="0.4">
      <c r="A53" s="62" t="s">
        <v>1624</v>
      </c>
      <c r="B53" s="63" t="s">
        <v>1674</v>
      </c>
      <c r="C53" s="64" t="s">
        <v>1699</v>
      </c>
      <c r="D53" s="64" t="s">
        <v>1764</v>
      </c>
      <c r="E53" s="64" t="s">
        <v>1401</v>
      </c>
      <c r="F53" s="64"/>
      <c r="G53" s="64" t="s">
        <v>967</v>
      </c>
      <c r="H53" s="64" t="s">
        <v>968</v>
      </c>
      <c r="I53" s="65">
        <v>27777.777777777777</v>
      </c>
      <c r="J53" s="67">
        <v>42</v>
      </c>
      <c r="K53" s="67"/>
      <c r="L53" s="67">
        <f>COUNTIFS($H$2:H53,H53,$C$2:C53,"Municipal",$B$2:B53,"CvRF Muni Earmarks")</f>
        <v>0</v>
      </c>
      <c r="M53" s="78" t="s">
        <v>1966</v>
      </c>
      <c r="N53" s="81" t="s">
        <v>1161</v>
      </c>
      <c r="O53" s="71" t="s">
        <v>1964</v>
      </c>
      <c r="P53" s="261"/>
    </row>
    <row r="54" spans="1:16" ht="15.9" hidden="1" x14ac:dyDescent="0.4">
      <c r="A54" s="62" t="s">
        <v>1384</v>
      </c>
      <c r="B54" s="63" t="s">
        <v>1389</v>
      </c>
      <c r="C54" s="64" t="s">
        <v>1390</v>
      </c>
      <c r="D54" s="64" t="s">
        <v>1391</v>
      </c>
      <c r="E54" s="64" t="s">
        <v>1392</v>
      </c>
      <c r="F54" s="64"/>
      <c r="G54" s="64" t="s">
        <v>122</v>
      </c>
      <c r="H54" s="64" t="s">
        <v>4</v>
      </c>
      <c r="I54" s="65">
        <v>25000</v>
      </c>
      <c r="J54" s="67">
        <v>43</v>
      </c>
      <c r="K54" s="67">
        <v>1</v>
      </c>
      <c r="L54" s="67">
        <f>COUNTIFS($H$2:H54,H54,$C$2:C54,"Municipal",$B$2:B54,"CvRF Muni Earmarks")</f>
        <v>0</v>
      </c>
      <c r="M54" s="78" t="s">
        <v>1966</v>
      </c>
      <c r="N54" s="81" t="s">
        <v>1162</v>
      </c>
      <c r="O54" s="71" t="s">
        <v>1972</v>
      </c>
      <c r="P54" s="261"/>
    </row>
    <row r="55" spans="1:16" ht="15.9" hidden="1" x14ac:dyDescent="0.4">
      <c r="A55" s="62" t="s">
        <v>1384</v>
      </c>
      <c r="B55" s="63" t="s">
        <v>1389</v>
      </c>
      <c r="C55" s="64" t="s">
        <v>1390</v>
      </c>
      <c r="D55" s="64" t="s">
        <v>1393</v>
      </c>
      <c r="E55" s="64" t="s">
        <v>1392</v>
      </c>
      <c r="F55" s="64"/>
      <c r="G55" s="64" t="s">
        <v>745</v>
      </c>
      <c r="H55" s="64" t="s">
        <v>746</v>
      </c>
      <c r="I55" s="65">
        <v>25000</v>
      </c>
      <c r="J55" s="67">
        <v>43</v>
      </c>
      <c r="K55" s="67">
        <v>2</v>
      </c>
      <c r="L55" s="67">
        <f>COUNTIFS($H$2:H55,H55,$C$2:C55,"Municipal",$B$2:B55,"CvRF Muni Earmarks")</f>
        <v>0</v>
      </c>
      <c r="M55" s="78" t="s">
        <v>1966</v>
      </c>
      <c r="N55" s="81" t="s">
        <v>1162</v>
      </c>
      <c r="O55" s="71" t="s">
        <v>1972</v>
      </c>
      <c r="P55" s="261"/>
    </row>
    <row r="56" spans="1:16" ht="15.9" hidden="1" x14ac:dyDescent="0.4">
      <c r="A56" s="62" t="s">
        <v>1384</v>
      </c>
      <c r="B56" s="63" t="s">
        <v>1389</v>
      </c>
      <c r="C56" s="64" t="s">
        <v>1390</v>
      </c>
      <c r="D56" s="64" t="s">
        <v>1394</v>
      </c>
      <c r="E56" s="64" t="s">
        <v>1392</v>
      </c>
      <c r="F56" s="64"/>
      <c r="G56" s="64" t="s">
        <v>797</v>
      </c>
      <c r="H56" s="64" t="s">
        <v>798</v>
      </c>
      <c r="I56" s="65">
        <v>25000</v>
      </c>
      <c r="J56" s="67">
        <v>43</v>
      </c>
      <c r="K56" s="67">
        <v>3</v>
      </c>
      <c r="L56" s="67">
        <f>COUNTIFS($H$2:H56,H56,$C$2:C56,"Municipal",$B$2:B56,"CvRF Muni Earmarks")</f>
        <v>0</v>
      </c>
      <c r="M56" s="78" t="s">
        <v>1966</v>
      </c>
      <c r="N56" s="81" t="s">
        <v>1162</v>
      </c>
      <c r="O56" s="71" t="s">
        <v>1972</v>
      </c>
      <c r="P56" s="261"/>
    </row>
    <row r="57" spans="1:16" ht="15.9" hidden="1" x14ac:dyDescent="0.4">
      <c r="A57" s="62" t="s">
        <v>1384</v>
      </c>
      <c r="B57" s="63" t="s">
        <v>1389</v>
      </c>
      <c r="C57" s="64" t="s">
        <v>1390</v>
      </c>
      <c r="D57" s="64" t="s">
        <v>1395</v>
      </c>
      <c r="E57" s="64" t="s">
        <v>1392</v>
      </c>
      <c r="F57" s="64"/>
      <c r="G57" s="64" t="s">
        <v>849</v>
      </c>
      <c r="H57" s="64" t="s">
        <v>850</v>
      </c>
      <c r="I57" s="65">
        <v>25000</v>
      </c>
      <c r="J57" s="67">
        <v>43</v>
      </c>
      <c r="K57" s="67">
        <v>4</v>
      </c>
      <c r="L57" s="67">
        <f>COUNTIFS($H$2:H57,H57,$C$2:C57,"Municipal",$B$2:B57,"CvRF Muni Earmarks")</f>
        <v>0</v>
      </c>
      <c r="M57" s="78" t="s">
        <v>1966</v>
      </c>
      <c r="N57" s="81" t="s">
        <v>1162</v>
      </c>
      <c r="O57" s="71" t="s">
        <v>1972</v>
      </c>
      <c r="P57" s="261"/>
    </row>
    <row r="58" spans="1:16" ht="15.9" hidden="1" x14ac:dyDescent="0.4">
      <c r="A58" s="62" t="s">
        <v>1384</v>
      </c>
      <c r="B58" s="63" t="s">
        <v>1389</v>
      </c>
      <c r="C58" s="64" t="s">
        <v>1390</v>
      </c>
      <c r="D58" s="64" t="s">
        <v>1396</v>
      </c>
      <c r="E58" s="64" t="s">
        <v>1392</v>
      </c>
      <c r="F58" s="64"/>
      <c r="G58" s="64" t="s">
        <v>379</v>
      </c>
      <c r="H58" s="64" t="s">
        <v>378</v>
      </c>
      <c r="I58" s="65">
        <v>25000</v>
      </c>
      <c r="J58" s="67">
        <v>43</v>
      </c>
      <c r="K58" s="67">
        <v>5</v>
      </c>
      <c r="L58" s="67">
        <f>COUNTIFS($H$2:H58,H58,$C$2:C58,"Municipal",$B$2:B58,"CvRF Muni Earmarks")</f>
        <v>0</v>
      </c>
      <c r="M58" s="78" t="s">
        <v>1966</v>
      </c>
      <c r="N58" s="81" t="s">
        <v>1162</v>
      </c>
      <c r="O58" s="71" t="s">
        <v>1972</v>
      </c>
      <c r="P58" s="261"/>
    </row>
    <row r="59" spans="1:16" ht="15.9" hidden="1" x14ac:dyDescent="0.4">
      <c r="A59" s="62" t="s">
        <v>1384</v>
      </c>
      <c r="B59" s="63" t="s">
        <v>1389</v>
      </c>
      <c r="C59" s="64" t="s">
        <v>1390</v>
      </c>
      <c r="D59" s="64" t="s">
        <v>1397</v>
      </c>
      <c r="E59" s="64" t="s">
        <v>1392</v>
      </c>
      <c r="F59" s="64"/>
      <c r="G59" s="64" t="s">
        <v>445</v>
      </c>
      <c r="H59" s="64" t="s">
        <v>444</v>
      </c>
      <c r="I59" s="65">
        <v>25000</v>
      </c>
      <c r="J59" s="67">
        <v>43</v>
      </c>
      <c r="K59" s="67">
        <v>6</v>
      </c>
      <c r="L59" s="67">
        <f>COUNTIFS($H$2:H59,H59,$C$2:C59,"Municipal",$B$2:B59,"CvRF Muni Earmarks")</f>
        <v>0</v>
      </c>
      <c r="M59" s="78" t="s">
        <v>1966</v>
      </c>
      <c r="N59" s="81" t="s">
        <v>1162</v>
      </c>
      <c r="O59" s="71" t="s">
        <v>1972</v>
      </c>
      <c r="P59" s="261"/>
    </row>
    <row r="60" spans="1:16" ht="15.9" hidden="1" x14ac:dyDescent="0.4">
      <c r="A60" s="62" t="s">
        <v>1384</v>
      </c>
      <c r="B60" s="63" t="s">
        <v>1389</v>
      </c>
      <c r="C60" s="64" t="s">
        <v>1390</v>
      </c>
      <c r="D60" s="64" t="s">
        <v>1398</v>
      </c>
      <c r="E60" s="64" t="s">
        <v>1392</v>
      </c>
      <c r="F60" s="64"/>
      <c r="G60" s="64" t="s">
        <v>514</v>
      </c>
      <c r="H60" s="64" t="s">
        <v>513</v>
      </c>
      <c r="I60" s="65">
        <v>25000</v>
      </c>
      <c r="J60" s="67">
        <v>43</v>
      </c>
      <c r="K60" s="67">
        <v>7</v>
      </c>
      <c r="L60" s="67">
        <f>COUNTIFS($H$2:H60,H60,$C$2:C60,"Municipal",$B$2:B60,"CvRF Muni Earmarks")</f>
        <v>0</v>
      </c>
      <c r="M60" s="78" t="s">
        <v>1966</v>
      </c>
      <c r="N60" s="81" t="s">
        <v>1162</v>
      </c>
      <c r="O60" s="71" t="s">
        <v>1972</v>
      </c>
      <c r="P60" s="261"/>
    </row>
    <row r="61" spans="1:16" ht="15.9" hidden="1" x14ac:dyDescent="0.4">
      <c r="A61" s="62" t="s">
        <v>1384</v>
      </c>
      <c r="B61" s="63" t="s">
        <v>1389</v>
      </c>
      <c r="C61" s="64" t="s">
        <v>1390</v>
      </c>
      <c r="D61" s="64" t="s">
        <v>1399</v>
      </c>
      <c r="E61" s="64" t="s">
        <v>1392</v>
      </c>
      <c r="F61" s="64"/>
      <c r="G61" s="64" t="s">
        <v>583</v>
      </c>
      <c r="H61" s="64" t="s">
        <v>582</v>
      </c>
      <c r="I61" s="65">
        <v>75000</v>
      </c>
      <c r="J61" s="67">
        <v>44</v>
      </c>
      <c r="K61" s="67">
        <v>1</v>
      </c>
      <c r="L61" s="67">
        <f>COUNTIFS($H$2:H61,H61,$C$2:C61,"Municipal",$B$2:B61,"CvRF Muni Earmarks")</f>
        <v>0</v>
      </c>
      <c r="M61" s="78" t="s">
        <v>1966</v>
      </c>
      <c r="N61" s="81" t="s">
        <v>1164</v>
      </c>
      <c r="O61" s="71" t="s">
        <v>1972</v>
      </c>
      <c r="P61" s="261"/>
    </row>
    <row r="62" spans="1:16" ht="15.9" x14ac:dyDescent="0.4">
      <c r="A62" s="62" t="s">
        <v>1384</v>
      </c>
      <c r="B62" s="63" t="s">
        <v>1385</v>
      </c>
      <c r="C62" s="64" t="s">
        <v>1386</v>
      </c>
      <c r="D62" s="64" t="s">
        <v>1400</v>
      </c>
      <c r="E62" s="64" t="s">
        <v>1401</v>
      </c>
      <c r="F62" s="64"/>
      <c r="G62" s="64" t="s">
        <v>124</v>
      </c>
      <c r="H62" s="64" t="s">
        <v>123</v>
      </c>
      <c r="I62" s="65">
        <v>25000</v>
      </c>
      <c r="J62" s="67">
        <v>45</v>
      </c>
      <c r="K62" s="67">
        <v>1</v>
      </c>
      <c r="L62" s="67">
        <f>COUNTIFS($H$2:H62,H62,$C$2:C62,"Municipal",$B$2:B62,"CvRF Muni Earmarks")</f>
        <v>1</v>
      </c>
      <c r="M62" s="78" t="s">
        <v>1966</v>
      </c>
      <c r="N62" s="81" t="s">
        <v>1165</v>
      </c>
      <c r="O62" s="71" t="s">
        <v>1969</v>
      </c>
      <c r="P62" s="261" t="s">
        <v>1979</v>
      </c>
    </row>
    <row r="63" spans="1:16" ht="15.9" x14ac:dyDescent="0.4">
      <c r="A63" s="62" t="s">
        <v>1384</v>
      </c>
      <c r="B63" s="63" t="s">
        <v>1385</v>
      </c>
      <c r="C63" s="64" t="s">
        <v>1386</v>
      </c>
      <c r="D63" s="64" t="s">
        <v>1402</v>
      </c>
      <c r="E63" s="64" t="s">
        <v>1401</v>
      </c>
      <c r="F63" s="64"/>
      <c r="G63" s="64" t="s">
        <v>170</v>
      </c>
      <c r="H63" s="64" t="s">
        <v>169</v>
      </c>
      <c r="I63" s="65">
        <v>25000</v>
      </c>
      <c r="J63" s="67">
        <v>45</v>
      </c>
      <c r="K63" s="67">
        <v>2</v>
      </c>
      <c r="L63" s="67">
        <f>COUNTIFS($H$2:H63,H63,$C$2:C63,"Municipal",$B$2:B63,"CvRF Muni Earmarks")</f>
        <v>1</v>
      </c>
      <c r="M63" s="78" t="s">
        <v>1966</v>
      </c>
      <c r="N63" s="81" t="s">
        <v>1165</v>
      </c>
      <c r="O63" s="71" t="s">
        <v>1969</v>
      </c>
      <c r="P63" s="261" t="s">
        <v>1979</v>
      </c>
    </row>
    <row r="64" spans="1:16" ht="15.9" x14ac:dyDescent="0.4">
      <c r="A64" s="62" t="s">
        <v>1384</v>
      </c>
      <c r="B64" s="63" t="s">
        <v>1385</v>
      </c>
      <c r="C64" s="64" t="s">
        <v>1386</v>
      </c>
      <c r="D64" s="64" t="s">
        <v>1403</v>
      </c>
      <c r="E64" s="64" t="s">
        <v>1401</v>
      </c>
      <c r="F64" s="64"/>
      <c r="G64" s="64" t="s">
        <v>675</v>
      </c>
      <c r="H64" s="64" t="s">
        <v>676</v>
      </c>
      <c r="I64" s="65">
        <v>25000</v>
      </c>
      <c r="J64" s="67">
        <v>45</v>
      </c>
      <c r="K64" s="67">
        <v>3</v>
      </c>
      <c r="L64" s="67">
        <f>COUNTIFS($H$2:H64,H64,$C$2:C64,"Municipal",$B$2:B64,"CvRF Muni Earmarks")</f>
        <v>1</v>
      </c>
      <c r="M64" s="78" t="s">
        <v>1966</v>
      </c>
      <c r="N64" s="81" t="s">
        <v>1165</v>
      </c>
      <c r="O64" s="71" t="s">
        <v>1969</v>
      </c>
      <c r="P64" s="261" t="s">
        <v>1979</v>
      </c>
    </row>
    <row r="65" spans="1:16" ht="15.9" hidden="1" x14ac:dyDescent="0.4">
      <c r="A65" s="62" t="s">
        <v>1624</v>
      </c>
      <c r="B65" s="63" t="s">
        <v>1674</v>
      </c>
      <c r="C65" s="64" t="s">
        <v>1386</v>
      </c>
      <c r="D65" s="64" t="s">
        <v>1765</v>
      </c>
      <c r="E65" s="64" t="s">
        <v>1401</v>
      </c>
      <c r="F65" s="64"/>
      <c r="G65" s="64" t="s">
        <v>715</v>
      </c>
      <c r="H65" s="64" t="s">
        <v>716</v>
      </c>
      <c r="I65" s="65">
        <v>25000</v>
      </c>
      <c r="J65" s="67">
        <v>45</v>
      </c>
      <c r="K65" s="67">
        <v>4</v>
      </c>
      <c r="L65" s="67">
        <f>COUNTIFS($H$2:H65,H65,$C$2:C65,"Municipal",$B$2:B65,"CvRF Muni Earmarks")</f>
        <v>0</v>
      </c>
      <c r="M65" s="78" t="s">
        <v>1966</v>
      </c>
      <c r="N65" s="81" t="s">
        <v>1165</v>
      </c>
      <c r="O65" s="71" t="s">
        <v>1969</v>
      </c>
      <c r="P65" s="261" t="s">
        <v>1979</v>
      </c>
    </row>
    <row r="66" spans="1:16" ht="15.9" x14ac:dyDescent="0.4">
      <c r="A66" s="62" t="s">
        <v>1384</v>
      </c>
      <c r="B66" s="63" t="s">
        <v>1385</v>
      </c>
      <c r="C66" s="64" t="s">
        <v>1386</v>
      </c>
      <c r="D66" s="64" t="s">
        <v>1404</v>
      </c>
      <c r="E66" s="64" t="s">
        <v>1401</v>
      </c>
      <c r="F66" s="64"/>
      <c r="G66" s="64" t="s">
        <v>207</v>
      </c>
      <c r="H66" s="64" t="s">
        <v>206</v>
      </c>
      <c r="I66" s="65">
        <v>25000</v>
      </c>
      <c r="J66" s="67">
        <v>45</v>
      </c>
      <c r="K66" s="67">
        <v>5</v>
      </c>
      <c r="L66" s="67">
        <f>COUNTIFS($H$2:H66,H66,$C$2:C66,"Municipal",$B$2:B66,"CvRF Muni Earmarks")</f>
        <v>1</v>
      </c>
      <c r="M66" s="78" t="s">
        <v>1966</v>
      </c>
      <c r="N66" s="81" t="s">
        <v>1165</v>
      </c>
      <c r="O66" s="71" t="s">
        <v>1969</v>
      </c>
      <c r="P66" s="261" t="s">
        <v>1979</v>
      </c>
    </row>
    <row r="67" spans="1:16" ht="15.9" x14ac:dyDescent="0.4">
      <c r="A67" s="62" t="s">
        <v>1384</v>
      </c>
      <c r="B67" s="63" t="s">
        <v>1385</v>
      </c>
      <c r="C67" s="64" t="s">
        <v>1386</v>
      </c>
      <c r="D67" s="64" t="s">
        <v>1405</v>
      </c>
      <c r="E67" s="64" t="s">
        <v>1401</v>
      </c>
      <c r="F67" s="64"/>
      <c r="G67" s="64" t="s">
        <v>337</v>
      </c>
      <c r="H67" s="64" t="s">
        <v>336</v>
      </c>
      <c r="I67" s="65">
        <v>25000</v>
      </c>
      <c r="J67" s="67">
        <v>45</v>
      </c>
      <c r="K67" s="67">
        <v>6</v>
      </c>
      <c r="L67" s="67">
        <f>COUNTIFS($H$2:H67,H67,$C$2:C67,"Municipal",$B$2:B67,"CvRF Muni Earmarks")</f>
        <v>1</v>
      </c>
      <c r="M67" s="78" t="s">
        <v>1966</v>
      </c>
      <c r="N67" s="81" t="s">
        <v>1165</v>
      </c>
      <c r="O67" s="71" t="s">
        <v>1969</v>
      </c>
      <c r="P67" s="261" t="s">
        <v>1979</v>
      </c>
    </row>
    <row r="68" spans="1:16" ht="15.9" x14ac:dyDescent="0.4">
      <c r="A68" s="62" t="s">
        <v>1384</v>
      </c>
      <c r="B68" s="63" t="s">
        <v>1385</v>
      </c>
      <c r="C68" s="64" t="s">
        <v>1386</v>
      </c>
      <c r="D68" s="64" t="s">
        <v>1406</v>
      </c>
      <c r="E68" s="64" t="s">
        <v>1401</v>
      </c>
      <c r="F68" s="64"/>
      <c r="G68" s="64" t="s">
        <v>411</v>
      </c>
      <c r="H68" s="64" t="s">
        <v>410</v>
      </c>
      <c r="I68" s="65">
        <v>25000</v>
      </c>
      <c r="J68" s="67">
        <v>45</v>
      </c>
      <c r="K68" s="67">
        <v>7</v>
      </c>
      <c r="L68" s="67">
        <f>COUNTIFS($H$2:H68,H68,$C$2:C68,"Municipal",$B$2:B68,"CvRF Muni Earmarks")</f>
        <v>1</v>
      </c>
      <c r="M68" s="78" t="s">
        <v>1966</v>
      </c>
      <c r="N68" s="81" t="s">
        <v>1165</v>
      </c>
      <c r="O68" s="71" t="s">
        <v>1969</v>
      </c>
      <c r="P68" s="261" t="s">
        <v>1979</v>
      </c>
    </row>
    <row r="69" spans="1:16" ht="15.9" x14ac:dyDescent="0.4">
      <c r="A69" s="62" t="s">
        <v>1384</v>
      </c>
      <c r="B69" s="63" t="s">
        <v>1385</v>
      </c>
      <c r="C69" s="64" t="s">
        <v>1386</v>
      </c>
      <c r="D69" s="64" t="s">
        <v>1407</v>
      </c>
      <c r="E69" s="64" t="s">
        <v>1401</v>
      </c>
      <c r="F69" s="64"/>
      <c r="G69" s="64" t="s">
        <v>947</v>
      </c>
      <c r="H69" s="64" t="s">
        <v>948</v>
      </c>
      <c r="I69" s="65">
        <v>25000</v>
      </c>
      <c r="J69" s="67">
        <v>45</v>
      </c>
      <c r="K69" s="67">
        <v>8</v>
      </c>
      <c r="L69" s="67">
        <f>COUNTIFS($H$2:H69,H69,$C$2:C69,"Municipal",$B$2:B69,"CvRF Muni Earmarks")</f>
        <v>1</v>
      </c>
      <c r="M69" s="78" t="s">
        <v>1966</v>
      </c>
      <c r="N69" s="81" t="s">
        <v>1165</v>
      </c>
      <c r="O69" s="71" t="s">
        <v>1969</v>
      </c>
      <c r="P69" s="261" t="s">
        <v>1979</v>
      </c>
    </row>
    <row r="70" spans="1:16" ht="15.9" x14ac:dyDescent="0.4">
      <c r="A70" s="62" t="s">
        <v>1384</v>
      </c>
      <c r="B70" s="63" t="s">
        <v>1385</v>
      </c>
      <c r="C70" s="64" t="s">
        <v>1386</v>
      </c>
      <c r="D70" s="64" t="s">
        <v>1408</v>
      </c>
      <c r="E70" s="64" t="s">
        <v>1401</v>
      </c>
      <c r="F70" s="64"/>
      <c r="G70" s="64" t="s">
        <v>967</v>
      </c>
      <c r="H70" s="64" t="s">
        <v>968</v>
      </c>
      <c r="I70" s="65">
        <v>25000</v>
      </c>
      <c r="J70" s="67">
        <v>45</v>
      </c>
      <c r="K70" s="67">
        <v>9</v>
      </c>
      <c r="L70" s="67">
        <f>COUNTIFS($H$2:H70,H70,$C$2:C70,"Municipal",$B$2:B70,"CvRF Muni Earmarks")</f>
        <v>1</v>
      </c>
      <c r="M70" s="78" t="s">
        <v>1966</v>
      </c>
      <c r="N70" s="81" t="s">
        <v>1165</v>
      </c>
      <c r="O70" s="71" t="s">
        <v>1969</v>
      </c>
      <c r="P70" s="261" t="s">
        <v>1979</v>
      </c>
    </row>
    <row r="71" spans="1:16" ht="15.9" hidden="1" x14ac:dyDescent="0.4">
      <c r="A71" s="62" t="s">
        <v>1624</v>
      </c>
      <c r="B71" s="63" t="s">
        <v>1674</v>
      </c>
      <c r="C71" s="64" t="s">
        <v>1386</v>
      </c>
      <c r="D71" s="64" t="s">
        <v>1767</v>
      </c>
      <c r="E71" s="64" t="s">
        <v>1401</v>
      </c>
      <c r="F71" s="64"/>
      <c r="G71" s="64" t="s">
        <v>1017</v>
      </c>
      <c r="H71" s="64" t="s">
        <v>1018</v>
      </c>
      <c r="I71" s="65">
        <v>25000</v>
      </c>
      <c r="J71" s="67">
        <v>45</v>
      </c>
      <c r="K71" s="67">
        <v>10</v>
      </c>
      <c r="L71" s="67">
        <f>COUNTIFS($H$2:H71,H71,$C$2:C71,"Municipal",$B$2:B71,"CvRF Muni Earmarks")</f>
        <v>0</v>
      </c>
      <c r="M71" s="78" t="s">
        <v>1966</v>
      </c>
      <c r="N71" s="81" t="s">
        <v>1165</v>
      </c>
      <c r="O71" s="71" t="s">
        <v>1969</v>
      </c>
      <c r="P71" s="261" t="s">
        <v>1979</v>
      </c>
    </row>
    <row r="72" spans="1:16" ht="15.9" hidden="1" x14ac:dyDescent="0.4">
      <c r="A72" s="62" t="s">
        <v>1384</v>
      </c>
      <c r="B72" s="63" t="s">
        <v>1389</v>
      </c>
      <c r="C72" s="64" t="s">
        <v>1390</v>
      </c>
      <c r="D72" s="64" t="s">
        <v>1409</v>
      </c>
      <c r="E72" s="64" t="s">
        <v>1410</v>
      </c>
      <c r="F72" s="64"/>
      <c r="G72" s="64" t="s">
        <v>113</v>
      </c>
      <c r="H72" s="64" t="s">
        <v>112</v>
      </c>
      <c r="I72" s="65">
        <v>8928.5714285714294</v>
      </c>
      <c r="J72" s="67">
        <v>46</v>
      </c>
      <c r="K72" s="67">
        <v>1</v>
      </c>
      <c r="L72" s="67">
        <f>COUNTIFS($H$2:H72,H72,$C$2:C72,"Municipal",$B$2:B72,"CvRF Muni Earmarks")</f>
        <v>0</v>
      </c>
      <c r="M72" s="78" t="s">
        <v>1966</v>
      </c>
      <c r="N72" s="81" t="s">
        <v>1167</v>
      </c>
      <c r="O72" s="71" t="s">
        <v>1972</v>
      </c>
      <c r="P72" s="261"/>
    </row>
    <row r="73" spans="1:16" ht="15.9" hidden="1" x14ac:dyDescent="0.4">
      <c r="A73" s="62" t="s">
        <v>1384</v>
      </c>
      <c r="B73" s="63" t="s">
        <v>1389</v>
      </c>
      <c r="C73" s="64" t="s">
        <v>1390</v>
      </c>
      <c r="D73" s="64" t="s">
        <v>1411</v>
      </c>
      <c r="E73" s="64" t="s">
        <v>1410</v>
      </c>
      <c r="F73" s="64"/>
      <c r="G73" s="64" t="s">
        <v>633</v>
      </c>
      <c r="H73" s="64" t="s">
        <v>634</v>
      </c>
      <c r="I73" s="65">
        <v>8928.5714285714294</v>
      </c>
      <c r="J73" s="67">
        <v>46</v>
      </c>
      <c r="K73" s="67">
        <v>2</v>
      </c>
      <c r="L73" s="67">
        <f>COUNTIFS($H$2:H73,H73,$C$2:C73,"Municipal",$B$2:B73,"CvRF Muni Earmarks")</f>
        <v>0</v>
      </c>
      <c r="M73" s="78" t="s">
        <v>1966</v>
      </c>
      <c r="N73" s="81" t="s">
        <v>1167</v>
      </c>
      <c r="O73" s="71" t="s">
        <v>1972</v>
      </c>
      <c r="P73" s="261"/>
    </row>
    <row r="74" spans="1:16" ht="15.9" hidden="1" x14ac:dyDescent="0.4">
      <c r="A74" s="62" t="s">
        <v>1384</v>
      </c>
      <c r="B74" s="63" t="s">
        <v>1389</v>
      </c>
      <c r="C74" s="64" t="s">
        <v>1390</v>
      </c>
      <c r="D74" s="64" t="s">
        <v>1412</v>
      </c>
      <c r="E74" s="64" t="s">
        <v>1410</v>
      </c>
      <c r="F74" s="64"/>
      <c r="G74" s="64" t="s">
        <v>639</v>
      </c>
      <c r="H74" s="64" t="s">
        <v>640</v>
      </c>
      <c r="I74" s="65">
        <v>8928.5714285714294</v>
      </c>
      <c r="J74" s="67">
        <v>46</v>
      </c>
      <c r="K74" s="67">
        <v>3</v>
      </c>
      <c r="L74" s="67">
        <f>COUNTIFS($H$2:H74,H74,$C$2:C74,"Municipal",$B$2:B74,"CvRF Muni Earmarks")</f>
        <v>0</v>
      </c>
      <c r="M74" s="78" t="s">
        <v>1966</v>
      </c>
      <c r="N74" s="81" t="s">
        <v>1167</v>
      </c>
      <c r="O74" s="71" t="s">
        <v>1972</v>
      </c>
      <c r="P74" s="261"/>
    </row>
    <row r="75" spans="1:16" ht="15.9" hidden="1" x14ac:dyDescent="0.4">
      <c r="A75" s="62" t="s">
        <v>1384</v>
      </c>
      <c r="B75" s="63" t="s">
        <v>1389</v>
      </c>
      <c r="C75" s="64" t="s">
        <v>1390</v>
      </c>
      <c r="D75" s="64" t="s">
        <v>1413</v>
      </c>
      <c r="E75" s="64" t="s">
        <v>1410</v>
      </c>
      <c r="F75" s="64"/>
      <c r="G75" s="64" t="s">
        <v>667</v>
      </c>
      <c r="H75" s="64" t="s">
        <v>668</v>
      </c>
      <c r="I75" s="65">
        <v>8928.5714285714294</v>
      </c>
      <c r="J75" s="67">
        <v>46</v>
      </c>
      <c r="K75" s="67">
        <v>4</v>
      </c>
      <c r="L75" s="67">
        <f>COUNTIFS($H$2:H75,H75,$C$2:C75,"Municipal",$B$2:B75,"CvRF Muni Earmarks")</f>
        <v>0</v>
      </c>
      <c r="M75" s="78" t="s">
        <v>1966</v>
      </c>
      <c r="N75" s="81" t="s">
        <v>1167</v>
      </c>
      <c r="O75" s="71" t="s">
        <v>1972</v>
      </c>
      <c r="P75" s="261"/>
    </row>
    <row r="76" spans="1:16" ht="15.9" hidden="1" x14ac:dyDescent="0.4">
      <c r="A76" s="62" t="s">
        <v>1384</v>
      </c>
      <c r="B76" s="63" t="s">
        <v>1389</v>
      </c>
      <c r="C76" s="64" t="s">
        <v>1390</v>
      </c>
      <c r="D76" s="64" t="s">
        <v>1414</v>
      </c>
      <c r="E76" s="64" t="s">
        <v>1410</v>
      </c>
      <c r="F76" s="64"/>
      <c r="G76" s="64" t="s">
        <v>681</v>
      </c>
      <c r="H76" s="64" t="s">
        <v>682</v>
      </c>
      <c r="I76" s="65">
        <v>8928.5714285714294</v>
      </c>
      <c r="J76" s="67">
        <v>46</v>
      </c>
      <c r="K76" s="67">
        <v>5</v>
      </c>
      <c r="L76" s="67">
        <f>COUNTIFS($H$2:H76,H76,$C$2:C76,"Municipal",$B$2:B76,"CvRF Muni Earmarks")</f>
        <v>0</v>
      </c>
      <c r="M76" s="78" t="s">
        <v>1966</v>
      </c>
      <c r="N76" s="81" t="s">
        <v>1167</v>
      </c>
      <c r="O76" s="71" t="s">
        <v>1972</v>
      </c>
      <c r="P76" s="261"/>
    </row>
    <row r="77" spans="1:16" ht="15.9" hidden="1" x14ac:dyDescent="0.4">
      <c r="A77" s="62" t="s">
        <v>1384</v>
      </c>
      <c r="B77" s="63" t="s">
        <v>1389</v>
      </c>
      <c r="C77" s="64" t="s">
        <v>1390</v>
      </c>
      <c r="D77" s="64" t="s">
        <v>200</v>
      </c>
      <c r="E77" s="64" t="s">
        <v>1410</v>
      </c>
      <c r="F77" s="64"/>
      <c r="G77" s="64" t="s">
        <v>201</v>
      </c>
      <c r="H77" s="64" t="s">
        <v>200</v>
      </c>
      <c r="I77" s="65">
        <v>8928.5714285714294</v>
      </c>
      <c r="J77" s="67">
        <v>46</v>
      </c>
      <c r="K77" s="67">
        <v>6</v>
      </c>
      <c r="L77" s="67">
        <f>COUNTIFS($H$2:H77,H77,$C$2:C77,"Municipal",$B$2:B77,"CvRF Muni Earmarks")</f>
        <v>0</v>
      </c>
      <c r="M77" s="78" t="s">
        <v>1966</v>
      </c>
      <c r="N77" s="81" t="s">
        <v>1167</v>
      </c>
      <c r="O77" s="71" t="s">
        <v>1972</v>
      </c>
      <c r="P77" s="261"/>
    </row>
    <row r="78" spans="1:16" ht="15.9" hidden="1" x14ac:dyDescent="0.4">
      <c r="A78" s="62" t="s">
        <v>1384</v>
      </c>
      <c r="B78" s="63" t="s">
        <v>1389</v>
      </c>
      <c r="C78" s="64" t="s">
        <v>1390</v>
      </c>
      <c r="D78" s="64" t="s">
        <v>1415</v>
      </c>
      <c r="E78" s="64" t="s">
        <v>1410</v>
      </c>
      <c r="F78" s="64"/>
      <c r="G78" s="64" t="s">
        <v>280</v>
      </c>
      <c r="H78" s="64" t="s">
        <v>279</v>
      </c>
      <c r="I78" s="65">
        <v>8928.5714285714294</v>
      </c>
      <c r="J78" s="67">
        <v>46</v>
      </c>
      <c r="K78" s="67">
        <v>7</v>
      </c>
      <c r="L78" s="67">
        <f>COUNTIFS($H$2:H78,H78,$C$2:C78,"Municipal",$B$2:B78,"CvRF Muni Earmarks")</f>
        <v>0</v>
      </c>
      <c r="M78" s="78" t="s">
        <v>1966</v>
      </c>
      <c r="N78" s="81" t="s">
        <v>1167</v>
      </c>
      <c r="O78" s="71" t="s">
        <v>1972</v>
      </c>
      <c r="P78" s="261"/>
    </row>
    <row r="79" spans="1:16" ht="15.9" hidden="1" x14ac:dyDescent="0.4">
      <c r="A79" s="62" t="s">
        <v>1384</v>
      </c>
      <c r="B79" s="63" t="s">
        <v>1389</v>
      </c>
      <c r="C79" s="64" t="s">
        <v>1390</v>
      </c>
      <c r="D79" s="64" t="s">
        <v>1416</v>
      </c>
      <c r="E79" s="64" t="s">
        <v>1410</v>
      </c>
      <c r="F79" s="64"/>
      <c r="G79" s="64" t="s">
        <v>290</v>
      </c>
      <c r="H79" s="64" t="s">
        <v>289</v>
      </c>
      <c r="I79" s="65">
        <v>8928.5714285714294</v>
      </c>
      <c r="J79" s="67">
        <v>46</v>
      </c>
      <c r="K79" s="67">
        <v>8</v>
      </c>
      <c r="L79" s="67">
        <f>COUNTIFS($H$2:H79,H79,$C$2:C79,"Municipal",$B$2:B79,"CvRF Muni Earmarks")</f>
        <v>0</v>
      </c>
      <c r="M79" s="78" t="s">
        <v>1966</v>
      </c>
      <c r="N79" s="81" t="s">
        <v>1167</v>
      </c>
      <c r="O79" s="71" t="s">
        <v>1972</v>
      </c>
      <c r="P79" s="261"/>
    </row>
    <row r="80" spans="1:16" ht="15.9" hidden="1" x14ac:dyDescent="0.4">
      <c r="A80" s="62" t="s">
        <v>1384</v>
      </c>
      <c r="B80" s="63" t="s">
        <v>1389</v>
      </c>
      <c r="C80" s="64" t="s">
        <v>1390</v>
      </c>
      <c r="D80" s="64" t="s">
        <v>1417</v>
      </c>
      <c r="E80" s="64" t="s">
        <v>1410</v>
      </c>
      <c r="F80" s="64"/>
      <c r="G80" s="64" t="s">
        <v>983</v>
      </c>
      <c r="H80" s="64" t="s">
        <v>984</v>
      </c>
      <c r="I80" s="65">
        <v>8928.5714285714294</v>
      </c>
      <c r="J80" s="67">
        <v>46</v>
      </c>
      <c r="K80" s="67">
        <v>8</v>
      </c>
      <c r="L80" s="67">
        <f>COUNTIFS($H$2:H80,H80,$C$2:C80,"Municipal",$B$2:B80,"CvRF Muni Earmarks")</f>
        <v>0</v>
      </c>
      <c r="M80" s="78" t="s">
        <v>1966</v>
      </c>
      <c r="N80" s="81" t="s">
        <v>1167</v>
      </c>
      <c r="O80" s="71" t="s">
        <v>1972</v>
      </c>
      <c r="P80" s="261"/>
    </row>
    <row r="81" spans="1:16" ht="15.9" hidden="1" x14ac:dyDescent="0.4">
      <c r="A81" s="62" t="s">
        <v>1384</v>
      </c>
      <c r="B81" s="63" t="s">
        <v>1389</v>
      </c>
      <c r="C81" s="64" t="s">
        <v>1390</v>
      </c>
      <c r="D81" s="64" t="s">
        <v>1418</v>
      </c>
      <c r="E81" s="64" t="s">
        <v>1410</v>
      </c>
      <c r="F81" s="64"/>
      <c r="G81" s="64" t="s">
        <v>350</v>
      </c>
      <c r="H81" s="64" t="s">
        <v>349</v>
      </c>
      <c r="I81" s="65">
        <v>8928.5714285714294</v>
      </c>
      <c r="J81" s="70">
        <v>46</v>
      </c>
      <c r="K81" s="70">
        <v>9</v>
      </c>
      <c r="L81" s="70">
        <f>COUNTIFS($H$2:H81,H81,$C$2:C81,"Municipal",$B$2:B81,"CvRF Muni Earmarks")</f>
        <v>0</v>
      </c>
      <c r="M81" s="80" t="s">
        <v>1966</v>
      </c>
      <c r="N81" s="83" t="s">
        <v>1167</v>
      </c>
      <c r="O81" s="71" t="s">
        <v>1972</v>
      </c>
      <c r="P81" s="261"/>
    </row>
    <row r="82" spans="1:16" ht="15.9" hidden="1" x14ac:dyDescent="0.4">
      <c r="A82" s="62" t="s">
        <v>1384</v>
      </c>
      <c r="B82" s="63" t="s">
        <v>1389</v>
      </c>
      <c r="C82" s="64" t="s">
        <v>1390</v>
      </c>
      <c r="D82" s="64" t="s">
        <v>1419</v>
      </c>
      <c r="E82" s="64" t="s">
        <v>1410</v>
      </c>
      <c r="F82" s="64"/>
      <c r="G82" s="64" t="s">
        <v>881</v>
      </c>
      <c r="H82" s="64" t="s">
        <v>882</v>
      </c>
      <c r="I82" s="65">
        <v>8928.5714285714294</v>
      </c>
      <c r="J82" s="70">
        <v>46</v>
      </c>
      <c r="K82" s="70">
        <v>10</v>
      </c>
      <c r="L82" s="70">
        <f>COUNTIFS($H$2:H82,H82,$C$2:C82,"Municipal",$B$2:B82,"CvRF Muni Earmarks")</f>
        <v>0</v>
      </c>
      <c r="M82" s="80" t="s">
        <v>1966</v>
      </c>
      <c r="N82" s="83" t="s">
        <v>1167</v>
      </c>
      <c r="O82" s="71" t="s">
        <v>1972</v>
      </c>
      <c r="P82" s="261"/>
    </row>
    <row r="83" spans="1:16" ht="15.9" hidden="1" x14ac:dyDescent="0.4">
      <c r="A83" s="62" t="s">
        <v>1384</v>
      </c>
      <c r="B83" s="63" t="s">
        <v>1389</v>
      </c>
      <c r="C83" s="64" t="s">
        <v>1390</v>
      </c>
      <c r="D83" s="64" t="s">
        <v>1420</v>
      </c>
      <c r="E83" s="64" t="s">
        <v>1410</v>
      </c>
      <c r="F83" s="64"/>
      <c r="G83" s="64" t="s">
        <v>389</v>
      </c>
      <c r="H83" s="64" t="s">
        <v>388</v>
      </c>
      <c r="I83" s="65">
        <v>8928.5714285714294</v>
      </c>
      <c r="J83" s="66">
        <v>46</v>
      </c>
      <c r="K83" s="66">
        <v>11</v>
      </c>
      <c r="L83" s="66">
        <f>COUNTIFS($H$2:H83,H83,$C$2:C83,"Municipal",$B$2:B83,"CvRF Muni Earmarks")</f>
        <v>0</v>
      </c>
      <c r="M83" s="77" t="s">
        <v>1966</v>
      </c>
      <c r="N83" s="75" t="s">
        <v>1167</v>
      </c>
      <c r="O83" s="71" t="s">
        <v>1972</v>
      </c>
      <c r="P83" s="261"/>
    </row>
    <row r="84" spans="1:16" ht="15.9" hidden="1" x14ac:dyDescent="0.4">
      <c r="A84" s="62" t="s">
        <v>1384</v>
      </c>
      <c r="B84" s="63" t="s">
        <v>1389</v>
      </c>
      <c r="C84" s="64" t="s">
        <v>1390</v>
      </c>
      <c r="D84" s="64" t="s">
        <v>1421</v>
      </c>
      <c r="E84" s="64" t="s">
        <v>1410</v>
      </c>
      <c r="F84" s="64"/>
      <c r="G84" s="64" t="s">
        <v>393</v>
      </c>
      <c r="H84" s="64" t="s">
        <v>392</v>
      </c>
      <c r="I84" s="65">
        <v>8928.5714285714294</v>
      </c>
      <c r="J84" s="67">
        <v>46</v>
      </c>
      <c r="K84" s="67">
        <v>12</v>
      </c>
      <c r="L84" s="67">
        <f>COUNTIFS($H$2:H84,H84,$C$2:C84,"Municipal",$B$2:B84,"CvRF Muni Earmarks")</f>
        <v>0</v>
      </c>
      <c r="M84" s="78" t="s">
        <v>1966</v>
      </c>
      <c r="N84" s="81" t="s">
        <v>1167</v>
      </c>
      <c r="O84" s="71" t="s">
        <v>1972</v>
      </c>
      <c r="P84" s="261"/>
    </row>
    <row r="85" spans="1:16" ht="15.9" hidden="1" x14ac:dyDescent="0.4">
      <c r="A85" s="62" t="s">
        <v>1384</v>
      </c>
      <c r="B85" s="63" t="s">
        <v>1389</v>
      </c>
      <c r="C85" s="64" t="s">
        <v>1390</v>
      </c>
      <c r="D85" s="64" t="s">
        <v>1422</v>
      </c>
      <c r="E85" s="64" t="s">
        <v>1410</v>
      </c>
      <c r="F85" s="64"/>
      <c r="G85" s="64" t="s">
        <v>905</v>
      </c>
      <c r="H85" s="64" t="s">
        <v>906</v>
      </c>
      <c r="I85" s="65">
        <v>8928.5714285714294</v>
      </c>
      <c r="J85" s="67">
        <v>46</v>
      </c>
      <c r="K85" s="67">
        <v>13</v>
      </c>
      <c r="L85" s="67">
        <f>COUNTIFS($H$2:H85,H85,$C$2:C85,"Municipal",$B$2:B85,"CvRF Muni Earmarks")</f>
        <v>0</v>
      </c>
      <c r="M85" s="78" t="s">
        <v>1966</v>
      </c>
      <c r="N85" s="81" t="s">
        <v>1167</v>
      </c>
      <c r="O85" s="71" t="s">
        <v>1972</v>
      </c>
      <c r="P85" s="261"/>
    </row>
    <row r="86" spans="1:16" ht="15.9" hidden="1" x14ac:dyDescent="0.4">
      <c r="A86" s="62" t="s">
        <v>1384</v>
      </c>
      <c r="B86" s="63" t="s">
        <v>1389</v>
      </c>
      <c r="C86" s="64" t="s">
        <v>1390</v>
      </c>
      <c r="D86" s="64" t="s">
        <v>1423</v>
      </c>
      <c r="E86" s="64" t="s">
        <v>1410</v>
      </c>
      <c r="F86" s="64"/>
      <c r="G86" s="64" t="s">
        <v>907</v>
      </c>
      <c r="H86" s="64" t="s">
        <v>908</v>
      </c>
      <c r="I86" s="65">
        <v>8928.5714285714294</v>
      </c>
      <c r="J86" s="67">
        <v>46</v>
      </c>
      <c r="K86" s="67">
        <v>14</v>
      </c>
      <c r="L86" s="67">
        <f>COUNTIFS($H$2:H86,H86,$C$2:C86,"Municipal",$B$2:B86,"CvRF Muni Earmarks")</f>
        <v>0</v>
      </c>
      <c r="M86" s="78" t="s">
        <v>1966</v>
      </c>
      <c r="N86" s="81" t="s">
        <v>1167</v>
      </c>
      <c r="O86" s="71" t="s">
        <v>1972</v>
      </c>
      <c r="P86" s="261"/>
    </row>
    <row r="87" spans="1:16" ht="15.9" hidden="1" x14ac:dyDescent="0.4">
      <c r="A87" s="62" t="s">
        <v>1384</v>
      </c>
      <c r="B87" s="63" t="s">
        <v>1389</v>
      </c>
      <c r="C87" s="64" t="s">
        <v>1390</v>
      </c>
      <c r="D87" s="64" t="s">
        <v>1424</v>
      </c>
      <c r="E87" s="64" t="s">
        <v>1410</v>
      </c>
      <c r="F87" s="64"/>
      <c r="G87" s="64" t="s">
        <v>424</v>
      </c>
      <c r="H87" s="64" t="s">
        <v>423</v>
      </c>
      <c r="I87" s="65">
        <v>8928.5714285714294</v>
      </c>
      <c r="J87" s="67">
        <v>46</v>
      </c>
      <c r="K87" s="67">
        <v>15</v>
      </c>
      <c r="L87" s="67">
        <f>COUNTIFS($H$2:H87,H87,$C$2:C87,"Municipal",$B$2:B87,"CvRF Muni Earmarks")</f>
        <v>0</v>
      </c>
      <c r="M87" s="78" t="s">
        <v>1966</v>
      </c>
      <c r="N87" s="81" t="s">
        <v>1167</v>
      </c>
      <c r="O87" s="71" t="s">
        <v>1972</v>
      </c>
      <c r="P87" s="261"/>
    </row>
    <row r="88" spans="1:16" ht="15.9" hidden="1" x14ac:dyDescent="0.4">
      <c r="A88" s="62" t="s">
        <v>1384</v>
      </c>
      <c r="B88" s="63" t="s">
        <v>1389</v>
      </c>
      <c r="C88" s="64" t="s">
        <v>1390</v>
      </c>
      <c r="D88" s="64" t="s">
        <v>1425</v>
      </c>
      <c r="E88" s="64" t="s">
        <v>1410</v>
      </c>
      <c r="F88" s="64"/>
      <c r="G88" s="64" t="s">
        <v>959</v>
      </c>
      <c r="H88" s="64" t="s">
        <v>960</v>
      </c>
      <c r="I88" s="65">
        <v>8928.5714285714294</v>
      </c>
      <c r="J88" s="67">
        <v>46</v>
      </c>
      <c r="K88" s="67">
        <v>16</v>
      </c>
      <c r="L88" s="67">
        <f>COUNTIFS($H$2:H88,H88,$C$2:C88,"Municipal",$B$2:B88,"CvRF Muni Earmarks")</f>
        <v>0</v>
      </c>
      <c r="M88" s="78" t="s">
        <v>1966</v>
      </c>
      <c r="N88" s="81" t="s">
        <v>1167</v>
      </c>
      <c r="O88" s="71" t="s">
        <v>1972</v>
      </c>
      <c r="P88" s="261"/>
    </row>
    <row r="89" spans="1:16" ht="15.9" hidden="1" x14ac:dyDescent="0.4">
      <c r="A89" s="62" t="s">
        <v>1384</v>
      </c>
      <c r="B89" s="63" t="s">
        <v>1389</v>
      </c>
      <c r="C89" s="64" t="s">
        <v>1390</v>
      </c>
      <c r="D89" s="64" t="s">
        <v>1426</v>
      </c>
      <c r="E89" s="64" t="s">
        <v>1410</v>
      </c>
      <c r="F89" s="64"/>
      <c r="G89" s="64" t="s">
        <v>971</v>
      </c>
      <c r="H89" s="64" t="s">
        <v>972</v>
      </c>
      <c r="I89" s="65">
        <v>8928.5714285714294</v>
      </c>
      <c r="J89" s="67">
        <v>46</v>
      </c>
      <c r="K89" s="67">
        <v>17</v>
      </c>
      <c r="L89" s="67">
        <f>COUNTIFS($H$2:H89,H89,$C$2:C89,"Municipal",$B$2:B89,"CvRF Muni Earmarks")</f>
        <v>0</v>
      </c>
      <c r="M89" s="78" t="s">
        <v>1966</v>
      </c>
      <c r="N89" s="81" t="s">
        <v>1167</v>
      </c>
      <c r="O89" s="71" t="s">
        <v>1972</v>
      </c>
      <c r="P89" s="261"/>
    </row>
    <row r="90" spans="1:16" ht="15.9" hidden="1" x14ac:dyDescent="0.4">
      <c r="A90" s="62" t="s">
        <v>1384</v>
      </c>
      <c r="B90" s="63" t="s">
        <v>1389</v>
      </c>
      <c r="C90" s="64" t="s">
        <v>1390</v>
      </c>
      <c r="D90" s="64" t="s">
        <v>1427</v>
      </c>
      <c r="E90" s="64" t="s">
        <v>1410</v>
      </c>
      <c r="F90" s="64"/>
      <c r="G90" s="64" t="s">
        <v>1003</v>
      </c>
      <c r="H90" s="64" t="s">
        <v>1004</v>
      </c>
      <c r="I90" s="65">
        <v>8928.5714285714294</v>
      </c>
      <c r="J90" s="67">
        <v>46</v>
      </c>
      <c r="K90" s="67">
        <v>19</v>
      </c>
      <c r="L90" s="67">
        <f>COUNTIFS($H$2:H90,H90,$C$2:C90,"Municipal",$B$2:B90,"CvRF Muni Earmarks")</f>
        <v>0</v>
      </c>
      <c r="M90" s="78" t="s">
        <v>1966</v>
      </c>
      <c r="N90" s="81" t="s">
        <v>1167</v>
      </c>
      <c r="O90" s="71" t="s">
        <v>1972</v>
      </c>
      <c r="P90" s="261"/>
    </row>
    <row r="91" spans="1:16" ht="15.9" hidden="1" x14ac:dyDescent="0.4">
      <c r="A91" s="62" t="s">
        <v>1384</v>
      </c>
      <c r="B91" s="63" t="s">
        <v>1389</v>
      </c>
      <c r="C91" s="64" t="s">
        <v>1390</v>
      </c>
      <c r="D91" s="64" t="s">
        <v>1428</v>
      </c>
      <c r="E91" s="64" t="s">
        <v>1410</v>
      </c>
      <c r="F91" s="64"/>
      <c r="G91" s="64" t="s">
        <v>1019</v>
      </c>
      <c r="H91" s="64" t="s">
        <v>1020</v>
      </c>
      <c r="I91" s="65">
        <v>8928.5714285714294</v>
      </c>
      <c r="J91" s="67">
        <v>46</v>
      </c>
      <c r="K91" s="67">
        <v>20</v>
      </c>
      <c r="L91" s="67">
        <f>COUNTIFS($H$2:H91,H91,$C$2:C91,"Municipal",$B$2:B91,"CvRF Muni Earmarks")</f>
        <v>0</v>
      </c>
      <c r="M91" s="78" t="s">
        <v>1966</v>
      </c>
      <c r="N91" s="81" t="s">
        <v>1167</v>
      </c>
      <c r="O91" s="71" t="s">
        <v>1972</v>
      </c>
      <c r="P91" s="261"/>
    </row>
    <row r="92" spans="1:16" ht="15.9" hidden="1" x14ac:dyDescent="0.4">
      <c r="A92" s="62" t="s">
        <v>1384</v>
      </c>
      <c r="B92" s="63" t="s">
        <v>1389</v>
      </c>
      <c r="C92" s="64" t="s">
        <v>1390</v>
      </c>
      <c r="D92" s="64" t="s">
        <v>1429</v>
      </c>
      <c r="E92" s="64" t="s">
        <v>1410</v>
      </c>
      <c r="F92" s="64"/>
      <c r="G92" s="64" t="s">
        <v>1051</v>
      </c>
      <c r="H92" s="64" t="s">
        <v>1052</v>
      </c>
      <c r="I92" s="65">
        <v>8928.5714285714294</v>
      </c>
      <c r="J92" s="70">
        <v>46</v>
      </c>
      <c r="K92" s="70">
        <v>21</v>
      </c>
      <c r="L92" s="70">
        <f>COUNTIFS($H$2:H92,H92,$C$2:C92,"Municipal",$B$2:B92,"CvRF Muni Earmarks")</f>
        <v>0</v>
      </c>
      <c r="M92" s="80" t="s">
        <v>1966</v>
      </c>
      <c r="N92" s="83" t="s">
        <v>1167</v>
      </c>
      <c r="O92" s="71" t="s">
        <v>1972</v>
      </c>
      <c r="P92" s="261"/>
    </row>
    <row r="93" spans="1:16" ht="15.9" hidden="1" x14ac:dyDescent="0.4">
      <c r="A93" s="62" t="s">
        <v>1384</v>
      </c>
      <c r="B93" s="63" t="s">
        <v>1389</v>
      </c>
      <c r="C93" s="64" t="s">
        <v>1390</v>
      </c>
      <c r="D93" s="64" t="s">
        <v>1430</v>
      </c>
      <c r="E93" s="64" t="s">
        <v>1410</v>
      </c>
      <c r="F93" s="64"/>
      <c r="G93" s="64" t="s">
        <v>663</v>
      </c>
      <c r="H93" s="64" t="s">
        <v>664</v>
      </c>
      <c r="I93" s="65">
        <v>8928.5714285714294</v>
      </c>
      <c r="J93" s="66">
        <v>46</v>
      </c>
      <c r="K93" s="66">
        <v>22</v>
      </c>
      <c r="L93" s="66">
        <f>COUNTIFS($H$2:H93,H93,$C$2:C93,"Municipal",$B$2:B93,"CvRF Muni Earmarks")</f>
        <v>0</v>
      </c>
      <c r="M93" s="77" t="s">
        <v>1966</v>
      </c>
      <c r="N93" s="75" t="s">
        <v>1167</v>
      </c>
      <c r="O93" s="71" t="s">
        <v>1972</v>
      </c>
      <c r="P93" s="261"/>
    </row>
    <row r="94" spans="1:16" ht="15.9" hidden="1" x14ac:dyDescent="0.4">
      <c r="A94" s="62" t="s">
        <v>1384</v>
      </c>
      <c r="B94" s="63" t="s">
        <v>1389</v>
      </c>
      <c r="C94" s="64" t="s">
        <v>1390</v>
      </c>
      <c r="D94" s="64" t="s">
        <v>1431</v>
      </c>
      <c r="E94" s="64" t="s">
        <v>1410</v>
      </c>
      <c r="F94" s="64"/>
      <c r="G94" s="64" t="s">
        <v>777</v>
      </c>
      <c r="H94" s="64" t="s">
        <v>778</v>
      </c>
      <c r="I94" s="65">
        <v>8928.5714285714294</v>
      </c>
      <c r="J94" s="67">
        <v>46</v>
      </c>
      <c r="K94" s="67">
        <v>23</v>
      </c>
      <c r="L94" s="67">
        <f>COUNTIFS($H$2:H94,H94,$C$2:C94,"Municipal",$B$2:B94,"CvRF Muni Earmarks")</f>
        <v>0</v>
      </c>
      <c r="M94" s="78" t="s">
        <v>1966</v>
      </c>
      <c r="N94" s="81" t="s">
        <v>1167</v>
      </c>
      <c r="O94" s="71" t="s">
        <v>1972</v>
      </c>
      <c r="P94" s="261"/>
    </row>
    <row r="95" spans="1:16" ht="15.9" hidden="1" x14ac:dyDescent="0.4">
      <c r="A95" s="62" t="s">
        <v>1384</v>
      </c>
      <c r="B95" s="63" t="s">
        <v>1389</v>
      </c>
      <c r="C95" s="64" t="s">
        <v>1390</v>
      </c>
      <c r="D95" s="64" t="s">
        <v>1432</v>
      </c>
      <c r="E95" s="64" t="s">
        <v>1410</v>
      </c>
      <c r="F95" s="64"/>
      <c r="G95" s="64" t="s">
        <v>853</v>
      </c>
      <c r="H95" s="64" t="s">
        <v>854</v>
      </c>
      <c r="I95" s="65">
        <v>8928.5714285714294</v>
      </c>
      <c r="J95" s="67">
        <v>46</v>
      </c>
      <c r="K95" s="67">
        <v>24</v>
      </c>
      <c r="L95" s="67">
        <f>COUNTIFS($H$2:H95,H95,$C$2:C95,"Municipal",$B$2:B95,"CvRF Muni Earmarks")</f>
        <v>0</v>
      </c>
      <c r="M95" s="78" t="s">
        <v>1966</v>
      </c>
      <c r="N95" s="81" t="s">
        <v>1167</v>
      </c>
      <c r="O95" s="71" t="s">
        <v>1972</v>
      </c>
      <c r="P95" s="261"/>
    </row>
    <row r="96" spans="1:16" ht="15.9" hidden="1" x14ac:dyDescent="0.4">
      <c r="A96" s="62" t="s">
        <v>1384</v>
      </c>
      <c r="B96" s="63" t="s">
        <v>1389</v>
      </c>
      <c r="C96" s="64" t="s">
        <v>1390</v>
      </c>
      <c r="D96" s="64" t="s">
        <v>1433</v>
      </c>
      <c r="E96" s="64" t="s">
        <v>1410</v>
      </c>
      <c r="F96" s="64"/>
      <c r="G96" s="64" t="s">
        <v>897</v>
      </c>
      <c r="H96" s="64" t="s">
        <v>898</v>
      </c>
      <c r="I96" s="65">
        <v>8928.5714285714294</v>
      </c>
      <c r="J96" s="67">
        <v>46</v>
      </c>
      <c r="K96" s="67">
        <v>25</v>
      </c>
      <c r="L96" s="67">
        <f>COUNTIFS($H$2:H96,H96,$C$2:C96,"Municipal",$B$2:B96,"CvRF Muni Earmarks")</f>
        <v>0</v>
      </c>
      <c r="M96" s="78" t="s">
        <v>1966</v>
      </c>
      <c r="N96" s="81" t="s">
        <v>1167</v>
      </c>
      <c r="O96" s="71" t="s">
        <v>1972</v>
      </c>
      <c r="P96" s="261"/>
    </row>
    <row r="97" spans="1:16" ht="15.9" hidden="1" x14ac:dyDescent="0.4">
      <c r="A97" s="62" t="s">
        <v>1384</v>
      </c>
      <c r="B97" s="63" t="s">
        <v>1389</v>
      </c>
      <c r="C97" s="64" t="s">
        <v>1390</v>
      </c>
      <c r="D97" s="64" t="s">
        <v>1434</v>
      </c>
      <c r="E97" s="64" t="s">
        <v>1410</v>
      </c>
      <c r="F97" s="64"/>
      <c r="G97" s="64" t="s">
        <v>997</v>
      </c>
      <c r="H97" s="64" t="s">
        <v>998</v>
      </c>
      <c r="I97" s="65">
        <v>8928.5714285714294</v>
      </c>
      <c r="J97" s="67">
        <v>46</v>
      </c>
      <c r="K97" s="67">
        <v>26</v>
      </c>
      <c r="L97" s="67">
        <f>COUNTIFS($H$2:H97,H97,$C$2:C97,"Municipal",$B$2:B97,"CvRF Muni Earmarks")</f>
        <v>0</v>
      </c>
      <c r="M97" s="78" t="s">
        <v>1966</v>
      </c>
      <c r="N97" s="81" t="s">
        <v>1167</v>
      </c>
      <c r="O97" s="71" t="s">
        <v>1972</v>
      </c>
      <c r="P97" s="261"/>
    </row>
    <row r="98" spans="1:16" ht="15.9" hidden="1" x14ac:dyDescent="0.4">
      <c r="A98" s="62" t="s">
        <v>1384</v>
      </c>
      <c r="B98" s="63" t="s">
        <v>1389</v>
      </c>
      <c r="C98" s="64" t="s">
        <v>1390</v>
      </c>
      <c r="D98" s="64" t="s">
        <v>1435</v>
      </c>
      <c r="E98" s="64" t="s">
        <v>1410</v>
      </c>
      <c r="F98" s="64"/>
      <c r="G98" s="64" t="s">
        <v>526</v>
      </c>
      <c r="H98" s="64" t="s">
        <v>525</v>
      </c>
      <c r="I98" s="65">
        <v>8928.5714285714294</v>
      </c>
      <c r="J98" s="67">
        <v>46</v>
      </c>
      <c r="K98" s="67">
        <v>27</v>
      </c>
      <c r="L98" s="67">
        <f>COUNTIFS($H$2:H98,H98,$C$2:C98,"Municipal",$B$2:B98,"CvRF Muni Earmarks")</f>
        <v>0</v>
      </c>
      <c r="M98" s="78" t="s">
        <v>1966</v>
      </c>
      <c r="N98" s="81" t="s">
        <v>1167</v>
      </c>
      <c r="O98" s="71" t="s">
        <v>1972</v>
      </c>
      <c r="P98" s="261"/>
    </row>
    <row r="99" spans="1:16" ht="15.9" hidden="1" x14ac:dyDescent="0.4">
      <c r="A99" s="62" t="s">
        <v>1384</v>
      </c>
      <c r="B99" s="63" t="s">
        <v>1389</v>
      </c>
      <c r="C99" s="64" t="s">
        <v>1390</v>
      </c>
      <c r="D99" s="64" t="s">
        <v>1436</v>
      </c>
      <c r="E99" s="64" t="s">
        <v>1410</v>
      </c>
      <c r="F99" s="64"/>
      <c r="G99" s="64" t="s">
        <v>629</v>
      </c>
      <c r="H99" s="64" t="s">
        <v>630</v>
      </c>
      <c r="I99" s="65">
        <v>8928.5714285714294</v>
      </c>
      <c r="J99" s="67">
        <v>46</v>
      </c>
      <c r="K99" s="67">
        <v>28</v>
      </c>
      <c r="L99" s="67">
        <f>COUNTIFS($H$2:H99,H99,$C$2:C99,"Municipal",$B$2:B99,"CvRF Muni Earmarks")</f>
        <v>0</v>
      </c>
      <c r="M99" s="78" t="s">
        <v>1966</v>
      </c>
      <c r="N99" s="81" t="s">
        <v>1167</v>
      </c>
      <c r="O99" s="71" t="s">
        <v>1972</v>
      </c>
      <c r="P99" s="261"/>
    </row>
    <row r="100" spans="1:16" ht="15.9" hidden="1" x14ac:dyDescent="0.4">
      <c r="A100" s="62" t="s">
        <v>1624</v>
      </c>
      <c r="B100" s="63" t="s">
        <v>1674</v>
      </c>
      <c r="C100" s="64" t="s">
        <v>1699</v>
      </c>
      <c r="D100" s="64" t="s">
        <v>1731</v>
      </c>
      <c r="E100" s="64" t="s">
        <v>1623</v>
      </c>
      <c r="F100" s="64"/>
      <c r="G100" s="64" t="s">
        <v>655</v>
      </c>
      <c r="H100" s="64" t="s">
        <v>656</v>
      </c>
      <c r="I100" s="65">
        <v>100000</v>
      </c>
      <c r="J100" s="67">
        <v>47</v>
      </c>
      <c r="K100" s="67"/>
      <c r="L100" s="67">
        <f>COUNTIFS($H$2:H100,H100,$C$2:C100,"Municipal",$B$2:B100,"CvRF Muni Earmarks")</f>
        <v>0</v>
      </c>
      <c r="M100" s="78" t="s">
        <v>1966</v>
      </c>
      <c r="N100" s="81" t="s">
        <v>1168</v>
      </c>
      <c r="O100" s="71" t="s">
        <v>1964</v>
      </c>
      <c r="P100" s="261"/>
    </row>
    <row r="101" spans="1:16" ht="15.9" hidden="1" x14ac:dyDescent="0.4">
      <c r="A101" s="62" t="s">
        <v>1624</v>
      </c>
      <c r="B101" s="63" t="s">
        <v>1674</v>
      </c>
      <c r="C101" s="64" t="s">
        <v>1699</v>
      </c>
      <c r="D101" s="64" t="s">
        <v>1774</v>
      </c>
      <c r="E101" s="64" t="s">
        <v>1714</v>
      </c>
      <c r="F101" s="64"/>
      <c r="G101" s="64" t="s">
        <v>869</v>
      </c>
      <c r="H101" s="64" t="s">
        <v>870</v>
      </c>
      <c r="I101" s="65">
        <v>20000</v>
      </c>
      <c r="J101" s="67">
        <v>48</v>
      </c>
      <c r="K101" s="67"/>
      <c r="L101" s="67">
        <f>COUNTIFS($H$2:H101,H101,$C$2:C101,"Municipal",$B$2:B101,"CvRF Muni Earmarks")</f>
        <v>0</v>
      </c>
      <c r="M101" s="78" t="s">
        <v>1966</v>
      </c>
      <c r="N101" s="81" t="s">
        <v>1169</v>
      </c>
      <c r="O101" s="71" t="s">
        <v>1964</v>
      </c>
      <c r="P101" s="261"/>
    </row>
    <row r="102" spans="1:16" ht="15.9" hidden="1" x14ac:dyDescent="0.4">
      <c r="A102" s="62" t="s">
        <v>1624</v>
      </c>
      <c r="B102" s="63" t="s">
        <v>1674</v>
      </c>
      <c r="C102" s="64" t="s">
        <v>1699</v>
      </c>
      <c r="D102" s="64" t="s">
        <v>1759</v>
      </c>
      <c r="E102" s="64" t="s">
        <v>1714</v>
      </c>
      <c r="F102" s="64"/>
      <c r="G102" s="64" t="s">
        <v>869</v>
      </c>
      <c r="H102" s="64" t="s">
        <v>870</v>
      </c>
      <c r="I102" s="65">
        <v>40000</v>
      </c>
      <c r="J102" s="67">
        <v>49</v>
      </c>
      <c r="K102" s="67"/>
      <c r="L102" s="67">
        <f>COUNTIFS($H$2:H102,H102,$C$2:C102,"Municipal",$B$2:B102,"CvRF Muni Earmarks")</f>
        <v>0</v>
      </c>
      <c r="M102" s="78" t="s">
        <v>1966</v>
      </c>
      <c r="N102" s="81" t="s">
        <v>1170</v>
      </c>
      <c r="O102" s="71" t="s">
        <v>1964</v>
      </c>
      <c r="P102" s="261"/>
    </row>
    <row r="103" spans="1:16" ht="15.9" hidden="1" x14ac:dyDescent="0.4">
      <c r="A103" s="62" t="s">
        <v>1624</v>
      </c>
      <c r="B103" s="63" t="s">
        <v>1674</v>
      </c>
      <c r="C103" s="64" t="s">
        <v>1619</v>
      </c>
      <c r="D103" s="64" t="s">
        <v>1713</v>
      </c>
      <c r="E103" s="64" t="s">
        <v>1714</v>
      </c>
      <c r="F103" s="64"/>
      <c r="G103" s="64" t="s">
        <v>869</v>
      </c>
      <c r="H103" s="64" t="s">
        <v>870</v>
      </c>
      <c r="I103" s="65">
        <v>190000</v>
      </c>
      <c r="J103" s="67">
        <v>50</v>
      </c>
      <c r="K103" s="67"/>
      <c r="L103" s="67">
        <f>COUNTIFS($H$2:H103,H103,$C$2:C103,"Municipal",$B$2:B103,"CvRF Muni Earmarks")</f>
        <v>0</v>
      </c>
      <c r="M103" s="78" t="s">
        <v>1966</v>
      </c>
      <c r="N103" s="81" t="s">
        <v>1171</v>
      </c>
      <c r="O103" s="71" t="s">
        <v>1964</v>
      </c>
      <c r="P103" s="261"/>
    </row>
    <row r="104" spans="1:16" ht="15.9" x14ac:dyDescent="0.4">
      <c r="A104" s="62" t="s">
        <v>1384</v>
      </c>
      <c r="B104" s="63" t="s">
        <v>1385</v>
      </c>
      <c r="C104" s="64" t="s">
        <v>1386</v>
      </c>
      <c r="D104" s="64" t="s">
        <v>1437</v>
      </c>
      <c r="E104" s="64" t="s">
        <v>1438</v>
      </c>
      <c r="F104" s="64"/>
      <c r="G104" s="64" t="s">
        <v>811</v>
      </c>
      <c r="H104" s="64" t="s">
        <v>812</v>
      </c>
      <c r="I104" s="65">
        <v>73918</v>
      </c>
      <c r="J104" s="67">
        <v>51</v>
      </c>
      <c r="K104" s="67">
        <v>1</v>
      </c>
      <c r="L104" s="67">
        <f>COUNTIFS($H$2:H104,H104,$C$2:C104,"Municipal",$B$2:B104,"CvRF Muni Earmarks")</f>
        <v>1</v>
      </c>
      <c r="M104" s="78" t="s">
        <v>1966</v>
      </c>
      <c r="N104" s="81" t="s">
        <v>1172</v>
      </c>
      <c r="O104" s="71" t="s">
        <v>1969</v>
      </c>
      <c r="P104" s="261" t="s">
        <v>1980</v>
      </c>
    </row>
    <row r="105" spans="1:16" ht="15.9" x14ac:dyDescent="0.4">
      <c r="A105" s="62" t="s">
        <v>1384</v>
      </c>
      <c r="B105" s="63" t="s">
        <v>1385</v>
      </c>
      <c r="C105" s="64" t="s">
        <v>1386</v>
      </c>
      <c r="D105" s="64" t="s">
        <v>1439</v>
      </c>
      <c r="E105" s="64" t="s">
        <v>1438</v>
      </c>
      <c r="F105" s="64"/>
      <c r="G105" s="64" t="s">
        <v>1029</v>
      </c>
      <c r="H105" s="64" t="s">
        <v>1030</v>
      </c>
      <c r="I105" s="65">
        <v>16082</v>
      </c>
      <c r="J105" s="67">
        <v>51</v>
      </c>
      <c r="K105" s="67">
        <v>2</v>
      </c>
      <c r="L105" s="67">
        <f>COUNTIFS($H$2:H105,H105,$C$2:C105,"Municipal",$B$2:B105,"CvRF Muni Earmarks")</f>
        <v>1</v>
      </c>
      <c r="M105" s="78" t="s">
        <v>1966</v>
      </c>
      <c r="N105" s="81" t="s">
        <v>1172</v>
      </c>
      <c r="O105" s="71" t="s">
        <v>1969</v>
      </c>
      <c r="P105" s="261" t="s">
        <v>1981</v>
      </c>
    </row>
    <row r="106" spans="1:16" ht="15.9" x14ac:dyDescent="0.4">
      <c r="A106" s="62" t="s">
        <v>1384</v>
      </c>
      <c r="B106" s="63" t="s">
        <v>1385</v>
      </c>
      <c r="C106" s="64" t="s">
        <v>1386</v>
      </c>
      <c r="D106" s="64" t="s">
        <v>1440</v>
      </c>
      <c r="E106" s="64" t="s">
        <v>1438</v>
      </c>
      <c r="F106" s="64"/>
      <c r="G106" s="64" t="s">
        <v>991</v>
      </c>
      <c r="H106" s="64" t="s">
        <v>992</v>
      </c>
      <c r="I106" s="65">
        <v>15000</v>
      </c>
      <c r="J106" s="67">
        <v>51</v>
      </c>
      <c r="K106" s="67">
        <v>3</v>
      </c>
      <c r="L106" s="67">
        <f>COUNTIFS($H$2:H106,H106,$C$2:C106,"Municipal",$B$2:B106,"CvRF Muni Earmarks")</f>
        <v>1</v>
      </c>
      <c r="M106" s="78" t="s">
        <v>1966</v>
      </c>
      <c r="N106" s="81" t="s">
        <v>1172</v>
      </c>
      <c r="O106" s="71" t="s">
        <v>1969</v>
      </c>
      <c r="P106" s="261" t="s">
        <v>1982</v>
      </c>
    </row>
    <row r="107" spans="1:16" ht="15.9" x14ac:dyDescent="0.4">
      <c r="A107" s="62" t="s">
        <v>1384</v>
      </c>
      <c r="B107" s="63" t="s">
        <v>1385</v>
      </c>
      <c r="C107" s="64" t="s">
        <v>1386</v>
      </c>
      <c r="D107" s="64" t="s">
        <v>1441</v>
      </c>
      <c r="E107" s="64" t="s">
        <v>1438</v>
      </c>
      <c r="F107" s="64"/>
      <c r="G107" s="64" t="s">
        <v>241</v>
      </c>
      <c r="H107" s="64" t="s">
        <v>240</v>
      </c>
      <c r="I107" s="65">
        <v>15000</v>
      </c>
      <c r="J107" s="67">
        <v>51</v>
      </c>
      <c r="K107" s="67">
        <v>4</v>
      </c>
      <c r="L107" s="67">
        <f>COUNTIFS($H$2:H107,H107,$C$2:C107,"Municipal",$B$2:B107,"CvRF Muni Earmarks")</f>
        <v>1</v>
      </c>
      <c r="M107" s="78" t="s">
        <v>1966</v>
      </c>
      <c r="N107" s="81" t="s">
        <v>1172</v>
      </c>
      <c r="O107" s="71" t="s">
        <v>1969</v>
      </c>
      <c r="P107" s="261" t="s">
        <v>1982</v>
      </c>
    </row>
    <row r="108" spans="1:16" ht="15.9" x14ac:dyDescent="0.4">
      <c r="A108" s="62" t="s">
        <v>1384</v>
      </c>
      <c r="B108" s="63" t="s">
        <v>1385</v>
      </c>
      <c r="C108" s="21" t="s">
        <v>1386</v>
      </c>
      <c r="D108" s="21" t="s">
        <v>1442</v>
      </c>
      <c r="E108" s="21" t="s">
        <v>1438</v>
      </c>
      <c r="F108" s="21"/>
      <c r="G108" s="21" t="s">
        <v>903</v>
      </c>
      <c r="H108" s="21" t="s">
        <v>904</v>
      </c>
      <c r="I108" s="68">
        <v>15000</v>
      </c>
      <c r="J108" s="69">
        <v>51</v>
      </c>
      <c r="K108" s="69">
        <v>5</v>
      </c>
      <c r="L108" s="69">
        <f>COUNTIFS($H$2:H108,H108,$C$2:C108,"Municipal",$B$2:B108,"CvRF Muni Earmarks")</f>
        <v>1</v>
      </c>
      <c r="M108" s="79" t="s">
        <v>1966</v>
      </c>
      <c r="N108" s="82" t="s">
        <v>1172</v>
      </c>
      <c r="O108" s="71" t="s">
        <v>1969</v>
      </c>
      <c r="P108" s="261" t="s">
        <v>1982</v>
      </c>
    </row>
    <row r="109" spans="1:16" ht="15.9" x14ac:dyDescent="0.4">
      <c r="A109" s="62" t="s">
        <v>1384</v>
      </c>
      <c r="B109" s="63" t="s">
        <v>1385</v>
      </c>
      <c r="C109" s="64" t="s">
        <v>1386</v>
      </c>
      <c r="D109" s="64" t="s">
        <v>1443</v>
      </c>
      <c r="E109" s="64" t="s">
        <v>1438</v>
      </c>
      <c r="F109" s="64"/>
      <c r="G109" s="64" t="s">
        <v>711</v>
      </c>
      <c r="H109" s="64" t="s">
        <v>712</v>
      </c>
      <c r="I109" s="65">
        <v>15000</v>
      </c>
      <c r="J109" s="67">
        <v>51</v>
      </c>
      <c r="K109" s="67">
        <v>6</v>
      </c>
      <c r="L109" s="67">
        <f>COUNTIFS($H$2:H109,H109,$C$2:C109,"Municipal",$B$2:B109,"CvRF Muni Earmarks")</f>
        <v>1</v>
      </c>
      <c r="M109" s="78" t="s">
        <v>1966</v>
      </c>
      <c r="N109" s="81" t="s">
        <v>1172</v>
      </c>
      <c r="O109" s="71" t="s">
        <v>1969</v>
      </c>
      <c r="P109" s="261" t="s">
        <v>1982</v>
      </c>
    </row>
    <row r="110" spans="1:16" ht="15.9" hidden="1" x14ac:dyDescent="0.4">
      <c r="A110" s="62" t="s">
        <v>1624</v>
      </c>
      <c r="B110" s="63" t="s">
        <v>1674</v>
      </c>
      <c r="C110" s="64" t="s">
        <v>1699</v>
      </c>
      <c r="D110" s="64" t="s">
        <v>1730</v>
      </c>
      <c r="E110" s="64" t="s">
        <v>1438</v>
      </c>
      <c r="F110" s="64"/>
      <c r="G110" s="64" t="s">
        <v>811</v>
      </c>
      <c r="H110" s="64" t="s">
        <v>812</v>
      </c>
      <c r="I110" s="65">
        <v>100000</v>
      </c>
      <c r="J110" s="67">
        <v>52</v>
      </c>
      <c r="K110" s="67"/>
      <c r="L110" s="67">
        <f>COUNTIFS($H$2:H110,H110,$C$2:C110,"Municipal",$B$2:B110,"CvRF Muni Earmarks")</f>
        <v>1</v>
      </c>
      <c r="M110" s="78" t="s">
        <v>1966</v>
      </c>
      <c r="N110" s="81" t="s">
        <v>1173</v>
      </c>
      <c r="O110" s="71" t="s">
        <v>1964</v>
      </c>
      <c r="P110" s="261"/>
    </row>
    <row r="111" spans="1:16" ht="15.9" hidden="1" x14ac:dyDescent="0.4">
      <c r="A111" s="62" t="s">
        <v>1624</v>
      </c>
      <c r="B111" s="63" t="s">
        <v>1674</v>
      </c>
      <c r="C111" s="64" t="s">
        <v>1619</v>
      </c>
      <c r="D111" s="64" t="s">
        <v>1722</v>
      </c>
      <c r="E111" s="64" t="s">
        <v>1723</v>
      </c>
      <c r="F111" s="64"/>
      <c r="G111" s="64" t="s">
        <v>955</v>
      </c>
      <c r="H111" s="64" t="s">
        <v>956</v>
      </c>
      <c r="I111" s="65">
        <v>125000</v>
      </c>
      <c r="J111" s="67">
        <v>53</v>
      </c>
      <c r="K111" s="67"/>
      <c r="L111" s="67">
        <f>COUNTIFS($H$2:H111,H111,$C$2:C111,"Municipal",$B$2:B111,"CvRF Muni Earmarks")</f>
        <v>0</v>
      </c>
      <c r="M111" s="78" t="s">
        <v>1966</v>
      </c>
      <c r="N111" s="81" t="s">
        <v>1174</v>
      </c>
      <c r="O111" s="71" t="s">
        <v>1964</v>
      </c>
      <c r="P111" s="261"/>
    </row>
    <row r="112" spans="1:16" ht="15.9" hidden="1" x14ac:dyDescent="0.4">
      <c r="A112" s="62" t="s">
        <v>1624</v>
      </c>
      <c r="B112" s="63" t="s">
        <v>1674</v>
      </c>
      <c r="C112" s="64" t="s">
        <v>1699</v>
      </c>
      <c r="D112" s="64" t="s">
        <v>1700</v>
      </c>
      <c r="E112" s="64" t="s">
        <v>1701</v>
      </c>
      <c r="F112" s="64"/>
      <c r="G112" s="64" t="s">
        <v>81</v>
      </c>
      <c r="H112" s="64" t="s">
        <v>80</v>
      </c>
      <c r="I112" s="65">
        <v>250000</v>
      </c>
      <c r="J112" s="67">
        <v>54</v>
      </c>
      <c r="K112" s="67"/>
      <c r="L112" s="67">
        <f>COUNTIFS($H$2:H112,H112,$C$2:C112,"Municipal",$B$2:B112,"CvRF Muni Earmarks")</f>
        <v>0</v>
      </c>
      <c r="M112" s="78" t="s">
        <v>1966</v>
      </c>
      <c r="N112" s="81" t="s">
        <v>1175</v>
      </c>
      <c r="O112" s="71" t="s">
        <v>1964</v>
      </c>
      <c r="P112" s="261"/>
    </row>
    <row r="113" spans="1:16" ht="15.9" hidden="1" x14ac:dyDescent="0.4">
      <c r="A113" s="62" t="s">
        <v>1624</v>
      </c>
      <c r="B113" s="63" t="s">
        <v>1674</v>
      </c>
      <c r="C113" s="64" t="s">
        <v>1619</v>
      </c>
      <c r="D113" s="64" t="s">
        <v>1724</v>
      </c>
      <c r="E113" s="64" t="s">
        <v>1723</v>
      </c>
      <c r="F113" s="64"/>
      <c r="G113" s="64" t="s">
        <v>847</v>
      </c>
      <c r="H113" s="64" t="s">
        <v>848</v>
      </c>
      <c r="I113" s="65">
        <v>125000</v>
      </c>
      <c r="J113" s="67">
        <v>55</v>
      </c>
      <c r="K113" s="67"/>
      <c r="L113" s="67">
        <f>COUNTIFS($H$2:H113,H113,$C$2:C113,"Municipal",$B$2:B113,"CvRF Muni Earmarks")</f>
        <v>0</v>
      </c>
      <c r="M113" s="78" t="s">
        <v>1966</v>
      </c>
      <c r="N113" s="81" t="s">
        <v>1176</v>
      </c>
      <c r="O113" s="71" t="s">
        <v>1964</v>
      </c>
      <c r="P113" s="261"/>
    </row>
    <row r="114" spans="1:16" ht="15.9" hidden="1" x14ac:dyDescent="0.4">
      <c r="A114" s="62" t="s">
        <v>1384</v>
      </c>
      <c r="B114" s="63" t="s">
        <v>1389</v>
      </c>
      <c r="C114" s="64" t="s">
        <v>1390</v>
      </c>
      <c r="D114" s="64" t="s">
        <v>1559</v>
      </c>
      <c r="E114" s="64" t="s">
        <v>1553</v>
      </c>
      <c r="F114" s="64"/>
      <c r="G114" s="64" t="s">
        <v>729</v>
      </c>
      <c r="H114" s="64" t="s">
        <v>730</v>
      </c>
      <c r="I114" s="65">
        <v>22727.272727272728</v>
      </c>
      <c r="J114" s="67">
        <v>56</v>
      </c>
      <c r="K114" s="67">
        <v>1</v>
      </c>
      <c r="L114" s="67">
        <f>COUNTIFS($H$2:H114,H114,$C$2:C114,"Municipal",$B$2:B114,"CvRF Muni Earmarks")</f>
        <v>0</v>
      </c>
      <c r="M114" s="78" t="s">
        <v>1966</v>
      </c>
      <c r="N114" s="81" t="s">
        <v>1177</v>
      </c>
      <c r="O114" s="71" t="s">
        <v>1972</v>
      </c>
      <c r="P114" s="261"/>
    </row>
    <row r="115" spans="1:16" ht="15.9" hidden="1" x14ac:dyDescent="0.4">
      <c r="A115" s="62" t="s">
        <v>1384</v>
      </c>
      <c r="B115" s="63" t="s">
        <v>1389</v>
      </c>
      <c r="C115" s="64" t="s">
        <v>1390</v>
      </c>
      <c r="D115" s="64" t="s">
        <v>1563</v>
      </c>
      <c r="E115" s="64" t="s">
        <v>1553</v>
      </c>
      <c r="F115" s="64"/>
      <c r="G115" s="64" t="s">
        <v>735</v>
      </c>
      <c r="H115" s="64" t="s">
        <v>736</v>
      </c>
      <c r="I115" s="65">
        <v>22727.272727272728</v>
      </c>
      <c r="J115" s="67">
        <v>56</v>
      </c>
      <c r="K115" s="67">
        <v>2</v>
      </c>
      <c r="L115" s="67">
        <f>COUNTIFS($H$2:H115,H115,$C$2:C115,"Municipal",$B$2:B115,"CvRF Muni Earmarks")</f>
        <v>0</v>
      </c>
      <c r="M115" s="78" t="s">
        <v>1966</v>
      </c>
      <c r="N115" s="81" t="s">
        <v>1177</v>
      </c>
      <c r="O115" s="71" t="s">
        <v>1972</v>
      </c>
      <c r="P115" s="261"/>
    </row>
    <row r="116" spans="1:16" ht="15.9" hidden="1" x14ac:dyDescent="0.4">
      <c r="A116" s="62" t="s">
        <v>1384</v>
      </c>
      <c r="B116" s="63" t="s">
        <v>1389</v>
      </c>
      <c r="C116" s="64" t="s">
        <v>1390</v>
      </c>
      <c r="D116" s="64" t="s">
        <v>1568</v>
      </c>
      <c r="E116" s="64" t="s">
        <v>1553</v>
      </c>
      <c r="F116" s="64"/>
      <c r="G116" s="64" t="s">
        <v>301</v>
      </c>
      <c r="H116" s="64" t="s">
        <v>300</v>
      </c>
      <c r="I116" s="65">
        <v>22727.272727272728</v>
      </c>
      <c r="J116" s="67">
        <v>56</v>
      </c>
      <c r="K116" s="67">
        <v>3</v>
      </c>
      <c r="L116" s="67">
        <f>COUNTIFS($H$2:H116,H116,$C$2:C116,"Municipal",$B$2:B116,"CvRF Muni Earmarks")</f>
        <v>0</v>
      </c>
      <c r="M116" s="78" t="s">
        <v>1966</v>
      </c>
      <c r="N116" s="81" t="s">
        <v>1177</v>
      </c>
      <c r="O116" s="71" t="s">
        <v>1972</v>
      </c>
      <c r="P116" s="261"/>
    </row>
    <row r="117" spans="1:16" ht="15.9" hidden="1" x14ac:dyDescent="0.4">
      <c r="A117" s="62" t="s">
        <v>1384</v>
      </c>
      <c r="B117" s="63" t="s">
        <v>1389</v>
      </c>
      <c r="C117" s="64" t="s">
        <v>1390</v>
      </c>
      <c r="D117" s="64" t="s">
        <v>1552</v>
      </c>
      <c r="E117" s="64" t="s">
        <v>1553</v>
      </c>
      <c r="F117" s="64"/>
      <c r="G117" s="64" t="s">
        <v>155</v>
      </c>
      <c r="H117" s="64" t="s">
        <v>154</v>
      </c>
      <c r="I117" s="65">
        <v>22727.272727272728</v>
      </c>
      <c r="J117" s="67">
        <v>56</v>
      </c>
      <c r="K117" s="67">
        <v>4</v>
      </c>
      <c r="L117" s="67">
        <f>COUNTIFS($H$2:H117,H117,$C$2:C117,"Municipal",$B$2:B117,"CvRF Muni Earmarks")</f>
        <v>0</v>
      </c>
      <c r="M117" s="78" t="s">
        <v>1966</v>
      </c>
      <c r="N117" s="81" t="s">
        <v>1177</v>
      </c>
      <c r="O117" s="71" t="s">
        <v>1972</v>
      </c>
      <c r="P117" s="261"/>
    </row>
    <row r="118" spans="1:16" ht="15.9" hidden="1" x14ac:dyDescent="0.4">
      <c r="A118" s="62" t="s">
        <v>1384</v>
      </c>
      <c r="B118" s="63" t="s">
        <v>1389</v>
      </c>
      <c r="C118" s="64" t="s">
        <v>1390</v>
      </c>
      <c r="D118" s="64" t="s">
        <v>1554</v>
      </c>
      <c r="E118" s="64" t="s">
        <v>1553</v>
      </c>
      <c r="F118" s="64"/>
      <c r="G118" s="64" t="s">
        <v>653</v>
      </c>
      <c r="H118" s="64" t="s">
        <v>654</v>
      </c>
      <c r="I118" s="65">
        <v>22727.272727272728</v>
      </c>
      <c r="J118" s="67">
        <v>56</v>
      </c>
      <c r="K118" s="67">
        <v>5</v>
      </c>
      <c r="L118" s="67">
        <f>COUNTIFS($H$2:H118,H118,$C$2:C118,"Municipal",$B$2:B118,"CvRF Muni Earmarks")</f>
        <v>0</v>
      </c>
      <c r="M118" s="78" t="s">
        <v>1966</v>
      </c>
      <c r="N118" s="81" t="s">
        <v>1177</v>
      </c>
      <c r="O118" s="71" t="s">
        <v>1972</v>
      </c>
      <c r="P118" s="261"/>
    </row>
    <row r="119" spans="1:16" ht="15.9" hidden="1" x14ac:dyDescent="0.4">
      <c r="A119" s="62" t="s">
        <v>1384</v>
      </c>
      <c r="B119" s="63" t="s">
        <v>1389</v>
      </c>
      <c r="C119" s="64" t="s">
        <v>1390</v>
      </c>
      <c r="D119" s="64" t="s">
        <v>1555</v>
      </c>
      <c r="E119" s="64" t="s">
        <v>1553</v>
      </c>
      <c r="F119" s="64"/>
      <c r="G119" s="64" t="s">
        <v>695</v>
      </c>
      <c r="H119" s="64" t="s">
        <v>696</v>
      </c>
      <c r="I119" s="65">
        <v>22727.272727272728</v>
      </c>
      <c r="J119" s="67">
        <v>56</v>
      </c>
      <c r="K119" s="67">
        <v>6</v>
      </c>
      <c r="L119" s="67">
        <f>COUNTIFS($H$2:H119,H119,$C$2:C119,"Municipal",$B$2:B119,"CvRF Muni Earmarks")</f>
        <v>0</v>
      </c>
      <c r="M119" s="78" t="s">
        <v>1966</v>
      </c>
      <c r="N119" s="81" t="s">
        <v>1177</v>
      </c>
      <c r="O119" s="71" t="s">
        <v>1972</v>
      </c>
      <c r="P119" s="261"/>
    </row>
    <row r="120" spans="1:16" ht="15.9" hidden="1" x14ac:dyDescent="0.4">
      <c r="A120" s="62" t="s">
        <v>1384</v>
      </c>
      <c r="B120" s="63" t="s">
        <v>1389</v>
      </c>
      <c r="C120" s="64" t="s">
        <v>1390</v>
      </c>
      <c r="D120" s="64" t="s">
        <v>1567</v>
      </c>
      <c r="E120" s="64" t="s">
        <v>1553</v>
      </c>
      <c r="F120" s="64"/>
      <c r="G120" s="64" t="s">
        <v>791</v>
      </c>
      <c r="H120" s="64" t="s">
        <v>792</v>
      </c>
      <c r="I120" s="65">
        <v>22727.272727272728</v>
      </c>
      <c r="J120" s="67">
        <v>56</v>
      </c>
      <c r="K120" s="67">
        <v>7</v>
      </c>
      <c r="L120" s="67">
        <f>COUNTIFS($H$2:H120,H120,$C$2:C120,"Municipal",$B$2:B120,"CvRF Muni Earmarks")</f>
        <v>0</v>
      </c>
      <c r="M120" s="78" t="s">
        <v>1966</v>
      </c>
      <c r="N120" s="81" t="s">
        <v>1177</v>
      </c>
      <c r="O120" s="71" t="s">
        <v>1972</v>
      </c>
      <c r="P120" s="261"/>
    </row>
    <row r="121" spans="1:16" ht="15.9" hidden="1" x14ac:dyDescent="0.4">
      <c r="A121" s="62" t="s">
        <v>1384</v>
      </c>
      <c r="B121" s="63" t="s">
        <v>1389</v>
      </c>
      <c r="C121" s="64" t="s">
        <v>1390</v>
      </c>
      <c r="D121" s="64" t="s">
        <v>1569</v>
      </c>
      <c r="E121" s="64" t="s">
        <v>1553</v>
      </c>
      <c r="F121" s="64"/>
      <c r="G121" s="64" t="s">
        <v>813</v>
      </c>
      <c r="H121" s="64" t="s">
        <v>814</v>
      </c>
      <c r="I121" s="65">
        <v>22727.272727272728</v>
      </c>
      <c r="J121" s="67">
        <v>56</v>
      </c>
      <c r="K121" s="67">
        <v>8</v>
      </c>
      <c r="L121" s="67">
        <f>COUNTIFS($H$2:H121,H121,$C$2:C121,"Municipal",$B$2:B121,"CvRF Muni Earmarks")</f>
        <v>0</v>
      </c>
      <c r="M121" s="78" t="s">
        <v>1966</v>
      </c>
      <c r="N121" s="81" t="s">
        <v>1177</v>
      </c>
      <c r="O121" s="71" t="s">
        <v>1972</v>
      </c>
      <c r="P121" s="261"/>
    </row>
    <row r="122" spans="1:16" ht="15.9" hidden="1" x14ac:dyDescent="0.4">
      <c r="A122" s="62" t="s">
        <v>1384</v>
      </c>
      <c r="B122" s="63" t="s">
        <v>1389</v>
      </c>
      <c r="C122" s="64" t="s">
        <v>1390</v>
      </c>
      <c r="D122" s="64" t="s">
        <v>1582</v>
      </c>
      <c r="E122" s="64" t="s">
        <v>1553</v>
      </c>
      <c r="F122" s="64"/>
      <c r="G122" s="64" t="s">
        <v>490</v>
      </c>
      <c r="H122" s="64" t="s">
        <v>489</v>
      </c>
      <c r="I122" s="65">
        <v>22727.272727272728</v>
      </c>
      <c r="J122" s="67">
        <v>56</v>
      </c>
      <c r="K122" s="67">
        <v>9</v>
      </c>
      <c r="L122" s="67">
        <f>COUNTIFS($H$2:H122,H122,$C$2:C122,"Municipal",$B$2:B122,"CvRF Muni Earmarks")</f>
        <v>0</v>
      </c>
      <c r="M122" s="78" t="s">
        <v>1966</v>
      </c>
      <c r="N122" s="81" t="s">
        <v>1177</v>
      </c>
      <c r="O122" s="71" t="s">
        <v>1972</v>
      </c>
      <c r="P122" s="261"/>
    </row>
    <row r="123" spans="1:16" ht="15.9" hidden="1" x14ac:dyDescent="0.4">
      <c r="A123" s="62" t="s">
        <v>1384</v>
      </c>
      <c r="B123" s="63" t="s">
        <v>1389</v>
      </c>
      <c r="C123" s="64" t="s">
        <v>1390</v>
      </c>
      <c r="D123" s="64" t="s">
        <v>1586</v>
      </c>
      <c r="E123" s="64" t="s">
        <v>1553</v>
      </c>
      <c r="F123" s="64"/>
      <c r="G123" s="64" t="s">
        <v>1033</v>
      </c>
      <c r="H123" s="64" t="s">
        <v>1034</v>
      </c>
      <c r="I123" s="65">
        <v>22727.272727272728</v>
      </c>
      <c r="J123" s="67">
        <v>56</v>
      </c>
      <c r="K123" s="67">
        <v>10</v>
      </c>
      <c r="L123" s="67">
        <f>COUNTIFS($H$2:H123,H123,$C$2:C123,"Municipal",$B$2:B123,"CvRF Muni Earmarks")</f>
        <v>0</v>
      </c>
      <c r="M123" s="78" t="s">
        <v>1966</v>
      </c>
      <c r="N123" s="81" t="s">
        <v>1177</v>
      </c>
      <c r="O123" s="71" t="s">
        <v>1972</v>
      </c>
      <c r="P123" s="261"/>
    </row>
    <row r="124" spans="1:16" ht="15.9" hidden="1" x14ac:dyDescent="0.4">
      <c r="A124" s="62" t="s">
        <v>1384</v>
      </c>
      <c r="B124" s="63" t="s">
        <v>1389</v>
      </c>
      <c r="C124" s="64" t="s">
        <v>1390</v>
      </c>
      <c r="D124" s="64" t="s">
        <v>1583</v>
      </c>
      <c r="E124" s="64" t="s">
        <v>1553</v>
      </c>
      <c r="F124" s="64"/>
      <c r="G124" s="64" t="s">
        <v>502</v>
      </c>
      <c r="H124" s="64" t="s">
        <v>501</v>
      </c>
      <c r="I124" s="65">
        <v>22727.272727272728</v>
      </c>
      <c r="J124" s="67">
        <v>56</v>
      </c>
      <c r="K124" s="67">
        <v>11</v>
      </c>
      <c r="L124" s="67">
        <f>COUNTIFS($H$2:H124,H124,$C$2:C124,"Municipal",$B$2:B124,"CvRF Muni Earmarks")</f>
        <v>0</v>
      </c>
      <c r="M124" s="78" t="s">
        <v>1966</v>
      </c>
      <c r="N124" s="81" t="s">
        <v>1177</v>
      </c>
      <c r="O124" s="71" t="s">
        <v>1972</v>
      </c>
      <c r="P124" s="261"/>
    </row>
    <row r="125" spans="1:16" ht="15.9" hidden="1" x14ac:dyDescent="0.4">
      <c r="A125" s="62" t="s">
        <v>1624</v>
      </c>
      <c r="B125" s="63" t="s">
        <v>1625</v>
      </c>
      <c r="C125" s="64" t="s">
        <v>1452</v>
      </c>
      <c r="D125" s="64" t="s">
        <v>1632</v>
      </c>
      <c r="E125" s="64" t="s">
        <v>1447</v>
      </c>
      <c r="F125" s="64"/>
      <c r="G125" s="64" t="s">
        <v>103</v>
      </c>
      <c r="H125" s="64" t="s">
        <v>102</v>
      </c>
      <c r="I125" s="65">
        <v>16000</v>
      </c>
      <c r="J125" s="67">
        <v>57</v>
      </c>
      <c r="K125" s="67"/>
      <c r="L125" s="67">
        <f>COUNTIFS($H$2:H125,H125,$C$2:C125,"Municipal",$B$2:B125,"CvRF Muni Earmarks")</f>
        <v>0</v>
      </c>
      <c r="M125" s="78" t="s">
        <v>1966</v>
      </c>
      <c r="N125" s="81" t="s">
        <v>1178</v>
      </c>
      <c r="O125" s="71" t="s">
        <v>1971</v>
      </c>
      <c r="P125" s="261"/>
    </row>
    <row r="126" spans="1:16" ht="15.9" hidden="1" x14ac:dyDescent="0.4">
      <c r="A126" s="62" t="s">
        <v>1624</v>
      </c>
      <c r="B126" s="63" t="s">
        <v>1625</v>
      </c>
      <c r="C126" s="64" t="s">
        <v>1452</v>
      </c>
      <c r="D126" s="64" t="s">
        <v>1632</v>
      </c>
      <c r="E126" s="64" t="s">
        <v>1447</v>
      </c>
      <c r="F126" s="64"/>
      <c r="G126" s="64" t="s">
        <v>647</v>
      </c>
      <c r="H126" s="64" t="s">
        <v>648</v>
      </c>
      <c r="I126" s="65">
        <v>16000</v>
      </c>
      <c r="J126" s="67">
        <v>57</v>
      </c>
      <c r="K126" s="67"/>
      <c r="L126" s="67">
        <f>COUNTIFS($H$2:H126,H126,$C$2:C126,"Municipal",$B$2:B126,"CvRF Muni Earmarks")</f>
        <v>0</v>
      </c>
      <c r="M126" s="78" t="s">
        <v>1966</v>
      </c>
      <c r="N126" s="81" t="s">
        <v>1178</v>
      </c>
      <c r="O126" s="71" t="s">
        <v>1971</v>
      </c>
      <c r="P126" s="261"/>
    </row>
    <row r="127" spans="1:16" ht="15.9" hidden="1" x14ac:dyDescent="0.4">
      <c r="A127" s="62" t="s">
        <v>1624</v>
      </c>
      <c r="B127" s="63" t="s">
        <v>1625</v>
      </c>
      <c r="C127" s="64" t="s">
        <v>1452</v>
      </c>
      <c r="D127" s="64" t="s">
        <v>1632</v>
      </c>
      <c r="E127" s="64" t="s">
        <v>1447</v>
      </c>
      <c r="F127" s="64"/>
      <c r="G127" s="64" t="s">
        <v>671</v>
      </c>
      <c r="H127" s="64" t="s">
        <v>672</v>
      </c>
      <c r="I127" s="65">
        <v>16000</v>
      </c>
      <c r="J127" s="67">
        <v>57</v>
      </c>
      <c r="K127" s="67"/>
      <c r="L127" s="67">
        <f>COUNTIFS($H$2:H127,H127,$C$2:C127,"Municipal",$B$2:B127,"CvRF Muni Earmarks")</f>
        <v>0</v>
      </c>
      <c r="M127" s="78" t="s">
        <v>1966</v>
      </c>
      <c r="N127" s="81" t="s">
        <v>1178</v>
      </c>
      <c r="O127" s="71" t="s">
        <v>1971</v>
      </c>
      <c r="P127" s="261"/>
    </row>
    <row r="128" spans="1:16" ht="15.9" hidden="1" x14ac:dyDescent="0.4">
      <c r="A128" s="62" t="s">
        <v>1624</v>
      </c>
      <c r="B128" s="63" t="s">
        <v>1625</v>
      </c>
      <c r="C128" s="64" t="s">
        <v>1452</v>
      </c>
      <c r="D128" s="64" t="s">
        <v>1632</v>
      </c>
      <c r="E128" s="64" t="s">
        <v>1447</v>
      </c>
      <c r="F128" s="64"/>
      <c r="G128" s="64" t="s">
        <v>803</v>
      </c>
      <c r="H128" s="64" t="s">
        <v>804</v>
      </c>
      <c r="I128" s="65">
        <v>16000</v>
      </c>
      <c r="J128" s="67">
        <v>57</v>
      </c>
      <c r="K128" s="67"/>
      <c r="L128" s="67">
        <f>COUNTIFS($H$2:H128,H128,$C$2:C128,"Municipal",$B$2:B128,"CvRF Muni Earmarks")</f>
        <v>0</v>
      </c>
      <c r="M128" s="78" t="s">
        <v>1966</v>
      </c>
      <c r="N128" s="81" t="s">
        <v>1178</v>
      </c>
      <c r="O128" s="71" t="s">
        <v>1971</v>
      </c>
      <c r="P128" s="261"/>
    </row>
    <row r="129" spans="1:18" ht="15.9" hidden="1" x14ac:dyDescent="0.4">
      <c r="A129" s="62" t="s">
        <v>1624</v>
      </c>
      <c r="B129" s="63" t="s">
        <v>1625</v>
      </c>
      <c r="C129" s="64" t="s">
        <v>1452</v>
      </c>
      <c r="D129" s="64" t="s">
        <v>1632</v>
      </c>
      <c r="E129" s="64" t="s">
        <v>1447</v>
      </c>
      <c r="F129" s="64"/>
      <c r="G129" s="64" t="s">
        <v>576</v>
      </c>
      <c r="H129" s="64" t="s">
        <v>575</v>
      </c>
      <c r="I129" s="65">
        <v>16000</v>
      </c>
      <c r="J129" s="67">
        <v>57</v>
      </c>
      <c r="K129" s="67"/>
      <c r="L129" s="67">
        <f>COUNTIFS($H$2:H129,H129,$C$2:C129,"Municipal",$B$2:B129,"CvRF Muni Earmarks")</f>
        <v>0</v>
      </c>
      <c r="M129" s="78" t="s">
        <v>1966</v>
      </c>
      <c r="N129" s="81" t="s">
        <v>1178</v>
      </c>
      <c r="O129" s="71" t="s">
        <v>1971</v>
      </c>
      <c r="P129" s="261"/>
    </row>
    <row r="130" spans="1:18" ht="15.9" x14ac:dyDescent="0.4">
      <c r="A130" s="62" t="s">
        <v>1384</v>
      </c>
      <c r="B130" s="63" t="s">
        <v>1385</v>
      </c>
      <c r="C130" s="64" t="s">
        <v>1386</v>
      </c>
      <c r="D130" s="64" t="s">
        <v>1444</v>
      </c>
      <c r="E130" s="64" t="s">
        <v>1445</v>
      </c>
      <c r="F130" s="64"/>
      <c r="G130" s="64" t="s">
        <v>409</v>
      </c>
      <c r="H130" s="64" t="s">
        <v>408</v>
      </c>
      <c r="I130" s="65">
        <v>125000</v>
      </c>
      <c r="J130" s="67">
        <v>58</v>
      </c>
      <c r="K130" s="67">
        <v>1</v>
      </c>
      <c r="L130" s="67">
        <f>COUNTIFS($H$2:H130,H130,$C$2:C130,"Municipal",$B$2:B130,"CvRF Muni Earmarks")</f>
        <v>1</v>
      </c>
      <c r="M130" s="78" t="s">
        <v>1966</v>
      </c>
      <c r="N130" s="81" t="s">
        <v>1179</v>
      </c>
      <c r="O130" s="71" t="s">
        <v>1969</v>
      </c>
      <c r="P130" s="261" t="s">
        <v>1978</v>
      </c>
      <c r="Q130" s="281" t="s">
        <v>1991</v>
      </c>
      <c r="R130" s="281"/>
    </row>
    <row r="131" spans="1:18" ht="15.9" x14ac:dyDescent="0.4">
      <c r="A131" s="62" t="s">
        <v>1384</v>
      </c>
      <c r="B131" s="63" t="s">
        <v>1385</v>
      </c>
      <c r="C131" s="64" t="s">
        <v>1386</v>
      </c>
      <c r="D131" s="64" t="s">
        <v>1402</v>
      </c>
      <c r="E131" s="64" t="s">
        <v>1445</v>
      </c>
      <c r="F131" s="64"/>
      <c r="G131" s="64" t="s">
        <v>170</v>
      </c>
      <c r="H131" s="64" t="s">
        <v>169</v>
      </c>
      <c r="I131" s="65">
        <v>50000</v>
      </c>
      <c r="J131" s="67">
        <v>58</v>
      </c>
      <c r="K131" s="67">
        <v>2</v>
      </c>
      <c r="L131" s="67">
        <f>COUNTIFS($H$2:H131,H131,$C$2:C131,"Municipal",$B$2:B131,"CvRF Muni Earmarks")</f>
        <v>2</v>
      </c>
      <c r="M131" s="78" t="s">
        <v>1966</v>
      </c>
      <c r="N131" s="81" t="s">
        <v>1179</v>
      </c>
      <c r="O131" s="71" t="s">
        <v>1969</v>
      </c>
      <c r="P131" s="261" t="s">
        <v>1978</v>
      </c>
      <c r="Q131" s="162"/>
      <c r="R131" s="281"/>
    </row>
    <row r="132" spans="1:18" ht="15.75" hidden="1" customHeight="1" x14ac:dyDescent="0.4">
      <c r="A132" s="62" t="s">
        <v>1624</v>
      </c>
      <c r="B132" s="63" t="s">
        <v>1674</v>
      </c>
      <c r="C132" s="64" t="s">
        <v>1386</v>
      </c>
      <c r="D132" s="64" t="s">
        <v>1747</v>
      </c>
      <c r="E132" s="64" t="s">
        <v>1445</v>
      </c>
      <c r="F132" s="64"/>
      <c r="G132" s="64" t="s">
        <v>619</v>
      </c>
      <c r="H132" s="64" t="s">
        <v>620</v>
      </c>
      <c r="I132" s="65">
        <v>25000</v>
      </c>
      <c r="J132" s="67">
        <v>58</v>
      </c>
      <c r="K132" s="67">
        <v>3</v>
      </c>
      <c r="L132" s="67">
        <f>COUNTIFS($H$2:H132,H132,$C$2:C132,"Municipal",$B$2:B132,"CvRF Muni Earmarks")</f>
        <v>0</v>
      </c>
      <c r="M132" s="78" t="s">
        <v>1966</v>
      </c>
      <c r="N132" s="81" t="s">
        <v>1179</v>
      </c>
      <c r="O132" s="71" t="s">
        <v>1969</v>
      </c>
      <c r="P132" s="261" t="s">
        <v>1978</v>
      </c>
      <c r="Q132" s="162"/>
      <c r="R132" s="281"/>
    </row>
    <row r="133" spans="1:18" ht="15.9" x14ac:dyDescent="0.4">
      <c r="A133" s="62" t="s">
        <v>1384</v>
      </c>
      <c r="B133" s="63" t="s">
        <v>1385</v>
      </c>
      <c r="C133" s="64" t="s">
        <v>1386</v>
      </c>
      <c r="D133" s="64" t="s">
        <v>1748</v>
      </c>
      <c r="E133" s="64" t="s">
        <v>1445</v>
      </c>
      <c r="F133" s="64"/>
      <c r="G133" s="64" t="s">
        <v>286</v>
      </c>
      <c r="H133" s="64" t="s">
        <v>285</v>
      </c>
      <c r="I133" s="65">
        <v>25000</v>
      </c>
      <c r="J133" s="67">
        <v>58</v>
      </c>
      <c r="K133" s="67">
        <v>4</v>
      </c>
      <c r="L133" s="67">
        <f>COUNTIFS($H$2:H133,H133,$C$2:C133,"Municipal",$B$2:B133,"CvRF Muni Earmarks")</f>
        <v>1</v>
      </c>
      <c r="M133" s="78" t="s">
        <v>1966</v>
      </c>
      <c r="N133" s="81" t="s">
        <v>1179</v>
      </c>
      <c r="O133" s="71" t="s">
        <v>1969</v>
      </c>
      <c r="P133" s="261" t="s">
        <v>1978</v>
      </c>
      <c r="Q133" s="162"/>
      <c r="R133" s="281"/>
    </row>
    <row r="134" spans="1:18" ht="15.75" hidden="1" customHeight="1" x14ac:dyDescent="0.4">
      <c r="A134" s="62" t="s">
        <v>1624</v>
      </c>
      <c r="B134" s="63" t="s">
        <v>1674</v>
      </c>
      <c r="C134" s="64" t="s">
        <v>1386</v>
      </c>
      <c r="D134" s="64" t="s">
        <v>1752</v>
      </c>
      <c r="E134" s="64" t="s">
        <v>1445</v>
      </c>
      <c r="F134" s="64"/>
      <c r="G134" s="64" t="s">
        <v>927</v>
      </c>
      <c r="H134" s="64" t="s">
        <v>928</v>
      </c>
      <c r="I134" s="65">
        <v>25000</v>
      </c>
      <c r="J134" s="67">
        <v>58</v>
      </c>
      <c r="K134" s="67">
        <v>5</v>
      </c>
      <c r="L134" s="67">
        <f>COUNTIFS($H$2:H134,H134,$C$2:C134,"Municipal",$B$2:B134,"CvRF Muni Earmarks")</f>
        <v>0</v>
      </c>
      <c r="M134" s="78" t="s">
        <v>1966</v>
      </c>
      <c r="N134" s="81" t="s">
        <v>1179</v>
      </c>
      <c r="O134" s="71" t="s">
        <v>1969</v>
      </c>
      <c r="P134" s="261" t="s">
        <v>1978</v>
      </c>
      <c r="Q134" s="162"/>
      <c r="R134" s="281"/>
    </row>
    <row r="135" spans="1:18" ht="15.9" x14ac:dyDescent="0.4">
      <c r="A135" s="62" t="s">
        <v>1384</v>
      </c>
      <c r="B135" s="63" t="s">
        <v>1385</v>
      </c>
      <c r="C135" s="64" t="s">
        <v>1386</v>
      </c>
      <c r="D135" s="64" t="s">
        <v>1446</v>
      </c>
      <c r="E135" s="64" t="s">
        <v>1447</v>
      </c>
      <c r="F135" s="64"/>
      <c r="G135" s="64" t="s">
        <v>103</v>
      </c>
      <c r="H135" s="64" t="s">
        <v>102</v>
      </c>
      <c r="I135" s="65">
        <v>170000</v>
      </c>
      <c r="J135" s="67">
        <v>59</v>
      </c>
      <c r="K135" s="67">
        <v>1</v>
      </c>
      <c r="L135" s="67">
        <f>COUNTIFS($H$2:H135,H135,$C$2:C135,"Municipal",$B$2:B135,"CvRF Muni Earmarks")</f>
        <v>1</v>
      </c>
      <c r="M135" s="78" t="s">
        <v>1966</v>
      </c>
      <c r="N135" s="81" t="s">
        <v>1181</v>
      </c>
      <c r="O135" s="71" t="s">
        <v>1969</v>
      </c>
      <c r="P135" s="261" t="s">
        <v>1978</v>
      </c>
    </row>
    <row r="136" spans="1:18" ht="15.9" x14ac:dyDescent="0.4">
      <c r="A136" s="62" t="s">
        <v>1384</v>
      </c>
      <c r="B136" s="63" t="s">
        <v>1385</v>
      </c>
      <c r="C136" s="64" t="s">
        <v>1386</v>
      </c>
      <c r="D136" s="64" t="s">
        <v>1744</v>
      </c>
      <c r="E136" s="64" t="s">
        <v>1449</v>
      </c>
      <c r="F136" s="64"/>
      <c r="G136" s="64" t="s">
        <v>157</v>
      </c>
      <c r="H136" s="64" t="s">
        <v>156</v>
      </c>
      <c r="I136" s="65">
        <v>60000</v>
      </c>
      <c r="J136" s="67">
        <v>60</v>
      </c>
      <c r="K136" s="67"/>
      <c r="L136" s="67">
        <f>COUNTIFS($H$2:H136,H136,$C$2:C136,"Municipal",$B$2:B136,"CvRF Muni Earmarks")</f>
        <v>1</v>
      </c>
      <c r="M136" s="78" t="s">
        <v>1966</v>
      </c>
      <c r="N136" s="81" t="s">
        <v>1182</v>
      </c>
      <c r="O136" s="71" t="s">
        <v>1969</v>
      </c>
      <c r="P136" s="261" t="s">
        <v>1973</v>
      </c>
    </row>
    <row r="137" spans="1:18" ht="15.9" x14ac:dyDescent="0.4">
      <c r="A137" s="62" t="s">
        <v>1384</v>
      </c>
      <c r="B137" s="63" t="s">
        <v>1385</v>
      </c>
      <c r="C137" s="64" t="s">
        <v>1386</v>
      </c>
      <c r="D137" s="64" t="s">
        <v>1448</v>
      </c>
      <c r="E137" s="64" t="s">
        <v>1449</v>
      </c>
      <c r="F137" s="64"/>
      <c r="G137" s="64" t="s">
        <v>187</v>
      </c>
      <c r="H137" s="64" t="s">
        <v>186</v>
      </c>
      <c r="I137" s="65">
        <v>40000</v>
      </c>
      <c r="J137" s="67">
        <v>61</v>
      </c>
      <c r="K137" s="67">
        <v>1</v>
      </c>
      <c r="L137" s="67">
        <f>COUNTIFS($H$2:H137,H137,$C$2:C137,"Municipal",$B$2:B137,"CvRF Muni Earmarks")</f>
        <v>1</v>
      </c>
      <c r="M137" s="78" t="s">
        <v>1966</v>
      </c>
      <c r="N137" s="81" t="s">
        <v>1185</v>
      </c>
      <c r="O137" s="71" t="s">
        <v>1969</v>
      </c>
      <c r="P137" s="261" t="s">
        <v>1978</v>
      </c>
    </row>
    <row r="138" spans="1:18" ht="15.9" x14ac:dyDescent="0.4">
      <c r="A138" s="62" t="s">
        <v>1384</v>
      </c>
      <c r="B138" s="63" t="s">
        <v>1385</v>
      </c>
      <c r="C138" s="64" t="s">
        <v>1386</v>
      </c>
      <c r="D138" s="64" t="s">
        <v>1450</v>
      </c>
      <c r="E138" s="64" t="s">
        <v>1449</v>
      </c>
      <c r="F138" s="64"/>
      <c r="G138" s="64" t="s">
        <v>899</v>
      </c>
      <c r="H138" s="64" t="s">
        <v>900</v>
      </c>
      <c r="I138" s="65">
        <v>80000</v>
      </c>
      <c r="J138" s="67">
        <v>62</v>
      </c>
      <c r="K138" s="67">
        <v>1</v>
      </c>
      <c r="L138" s="67">
        <f>COUNTIFS($H$2:H138,H138,$C$2:C138,"Municipal",$B$2:B138,"CvRF Muni Earmarks")</f>
        <v>1</v>
      </c>
      <c r="M138" s="78" t="s">
        <v>1966</v>
      </c>
      <c r="N138" s="81" t="s">
        <v>1186</v>
      </c>
      <c r="O138" s="71" t="s">
        <v>1969</v>
      </c>
      <c r="P138" s="261" t="s">
        <v>1978</v>
      </c>
    </row>
    <row r="139" spans="1:18" ht="15.9" x14ac:dyDescent="0.4">
      <c r="A139" s="62" t="s">
        <v>1384</v>
      </c>
      <c r="B139" s="63" t="s">
        <v>1385</v>
      </c>
      <c r="C139" s="64" t="s">
        <v>1386</v>
      </c>
      <c r="D139" s="64" t="s">
        <v>1451</v>
      </c>
      <c r="E139" s="64" t="s">
        <v>1449</v>
      </c>
      <c r="F139" s="64"/>
      <c r="G139" s="64" t="s">
        <v>431</v>
      </c>
      <c r="H139" s="64" t="s">
        <v>430</v>
      </c>
      <c r="I139" s="65">
        <v>65000</v>
      </c>
      <c r="J139" s="67">
        <v>63</v>
      </c>
      <c r="K139" s="67">
        <v>1</v>
      </c>
      <c r="L139" s="67">
        <f>COUNTIFS($H$2:H139,H139,$C$2:C139,"Municipal",$B$2:B139,"CvRF Muni Earmarks")</f>
        <v>1</v>
      </c>
      <c r="M139" s="78" t="s">
        <v>1966</v>
      </c>
      <c r="N139" s="81" t="s">
        <v>1187</v>
      </c>
      <c r="O139" s="71" t="s">
        <v>1969</v>
      </c>
      <c r="P139" s="261" t="s">
        <v>1978</v>
      </c>
    </row>
    <row r="140" spans="1:18" ht="15.9" x14ac:dyDescent="0.4">
      <c r="A140" s="62" t="s">
        <v>1384</v>
      </c>
      <c r="B140" s="63" t="s">
        <v>1385</v>
      </c>
      <c r="C140" s="64" t="s">
        <v>1386</v>
      </c>
      <c r="D140" s="64" t="s">
        <v>1777</v>
      </c>
      <c r="E140" s="64" t="s">
        <v>1449</v>
      </c>
      <c r="F140" s="64"/>
      <c r="G140" s="64" t="s">
        <v>499</v>
      </c>
      <c r="H140" s="64" t="s">
        <v>498</v>
      </c>
      <c r="I140" s="65">
        <v>5000</v>
      </c>
      <c r="J140" s="67">
        <v>64</v>
      </c>
      <c r="K140" s="67"/>
      <c r="L140" s="67">
        <f>COUNTIFS($H$2:H140,H140,$C$2:C140,"Municipal",$B$2:B140,"CvRF Muni Earmarks")</f>
        <v>1</v>
      </c>
      <c r="M140" s="78" t="s">
        <v>1966</v>
      </c>
      <c r="N140" s="81" t="s">
        <v>1188</v>
      </c>
      <c r="O140" s="71" t="s">
        <v>1969</v>
      </c>
      <c r="P140" s="261" t="s">
        <v>1973</v>
      </c>
    </row>
    <row r="141" spans="1:18" ht="15.9" x14ac:dyDescent="0.4">
      <c r="A141" s="62" t="s">
        <v>1384</v>
      </c>
      <c r="B141" s="63" t="s">
        <v>1385</v>
      </c>
      <c r="C141" s="64" t="s">
        <v>1386</v>
      </c>
      <c r="D141" s="64" t="s">
        <v>1453</v>
      </c>
      <c r="E141" s="64" t="s">
        <v>1454</v>
      </c>
      <c r="F141" s="64"/>
      <c r="G141" s="64" t="s">
        <v>216</v>
      </c>
      <c r="H141" s="64" t="s">
        <v>215</v>
      </c>
      <c r="I141" s="65">
        <v>100000</v>
      </c>
      <c r="J141" s="67">
        <v>65</v>
      </c>
      <c r="K141" s="67">
        <v>1</v>
      </c>
      <c r="L141" s="67">
        <f>COUNTIFS($H$2:H141,H141,$C$2:C141,"Municipal",$B$2:B141,"CvRF Muni Earmarks")</f>
        <v>1</v>
      </c>
      <c r="M141" s="78" t="s">
        <v>1966</v>
      </c>
      <c r="N141" s="81" t="s">
        <v>1189</v>
      </c>
      <c r="O141" s="71" t="s">
        <v>1969</v>
      </c>
      <c r="P141" s="261" t="s">
        <v>1978</v>
      </c>
    </row>
    <row r="142" spans="1:18" ht="15.9" hidden="1" x14ac:dyDescent="0.4">
      <c r="A142" s="62" t="s">
        <v>1624</v>
      </c>
      <c r="B142" s="63" t="s">
        <v>1625</v>
      </c>
      <c r="C142" s="64" t="s">
        <v>1452</v>
      </c>
      <c r="D142" s="64" t="s">
        <v>1627</v>
      </c>
      <c r="E142" s="64" t="s">
        <v>1454</v>
      </c>
      <c r="F142" s="64"/>
      <c r="G142" s="64" t="s">
        <v>687</v>
      </c>
      <c r="H142" s="64" t="s">
        <v>688</v>
      </c>
      <c r="I142" s="65">
        <v>100000</v>
      </c>
      <c r="J142" s="67">
        <v>66</v>
      </c>
      <c r="K142" s="67"/>
      <c r="L142" s="67">
        <f>COUNTIFS($H$2:H142,H142,$C$2:C142,"Municipal",$B$2:B142,"CvRF Muni Earmarks")</f>
        <v>0</v>
      </c>
      <c r="M142" s="78" t="s">
        <v>1966</v>
      </c>
      <c r="N142" s="81" t="s">
        <v>1191</v>
      </c>
      <c r="O142" s="71" t="s">
        <v>1971</v>
      </c>
      <c r="P142" s="261"/>
    </row>
    <row r="143" spans="1:18" ht="15.9" hidden="1" x14ac:dyDescent="0.4">
      <c r="A143" s="62" t="s">
        <v>1624</v>
      </c>
      <c r="B143" s="63" t="s">
        <v>1625</v>
      </c>
      <c r="C143" s="64" t="s">
        <v>1452</v>
      </c>
      <c r="D143" s="64" t="s">
        <v>1636</v>
      </c>
      <c r="E143" s="64" t="s">
        <v>1454</v>
      </c>
      <c r="F143" s="64"/>
      <c r="G143" s="64" t="s">
        <v>655</v>
      </c>
      <c r="H143" s="64" t="s">
        <v>656</v>
      </c>
      <c r="I143" s="65">
        <v>50000</v>
      </c>
      <c r="J143" s="67">
        <v>67</v>
      </c>
      <c r="K143" s="67"/>
      <c r="L143" s="67">
        <f>COUNTIFS($H$2:H143,H143,$C$2:C143,"Municipal",$B$2:B143,"CvRF Muni Earmarks")</f>
        <v>0</v>
      </c>
      <c r="M143" s="78" t="s">
        <v>1966</v>
      </c>
      <c r="N143" s="81" t="s">
        <v>1192</v>
      </c>
      <c r="O143" s="71" t="s">
        <v>1971</v>
      </c>
      <c r="P143" s="261"/>
    </row>
    <row r="144" spans="1:18" ht="15.9" hidden="1" x14ac:dyDescent="0.4">
      <c r="A144" s="62" t="s">
        <v>1624</v>
      </c>
      <c r="B144" s="63" t="s">
        <v>1674</v>
      </c>
      <c r="C144" s="64" t="s">
        <v>1699</v>
      </c>
      <c r="D144" s="64" t="s">
        <v>1737</v>
      </c>
      <c r="E144" s="64" t="s">
        <v>1623</v>
      </c>
      <c r="F144" s="64"/>
      <c r="G144" s="64" t="s">
        <v>655</v>
      </c>
      <c r="H144" s="64" t="s">
        <v>656</v>
      </c>
      <c r="I144" s="65">
        <v>100000</v>
      </c>
      <c r="J144" s="67">
        <v>68</v>
      </c>
      <c r="K144" s="67"/>
      <c r="L144" s="67">
        <f>COUNTIFS($H$2:H144,H144,$C$2:C144,"Municipal",$B$2:B144,"CvRF Muni Earmarks")</f>
        <v>0</v>
      </c>
      <c r="M144" s="78" t="s">
        <v>1966</v>
      </c>
      <c r="N144" s="81" t="s">
        <v>1193</v>
      </c>
      <c r="O144" s="71" t="s">
        <v>1964</v>
      </c>
      <c r="P144" s="261"/>
    </row>
    <row r="145" spans="1:16" ht="15.9" hidden="1" x14ac:dyDescent="0.4">
      <c r="A145" s="62" t="s">
        <v>1624</v>
      </c>
      <c r="B145" s="63" t="s">
        <v>1674</v>
      </c>
      <c r="C145" s="64" t="s">
        <v>1556</v>
      </c>
      <c r="D145" s="64" t="s">
        <v>1726</v>
      </c>
      <c r="E145" s="64" t="s">
        <v>1727</v>
      </c>
      <c r="F145" s="64"/>
      <c r="G145" s="64" t="s">
        <v>751</v>
      </c>
      <c r="H145" s="64" t="s">
        <v>752</v>
      </c>
      <c r="I145" s="65">
        <v>110000</v>
      </c>
      <c r="J145" s="67">
        <v>69</v>
      </c>
      <c r="K145" s="67"/>
      <c r="L145" s="67">
        <f>COUNTIFS($H$2:H145,H145,$C$2:C145,"Municipal",$B$2:B145,"CvRF Muni Earmarks")</f>
        <v>0</v>
      </c>
      <c r="M145" s="78" t="s">
        <v>1966</v>
      </c>
      <c r="N145" s="81" t="s">
        <v>1194</v>
      </c>
      <c r="O145" s="71" t="s">
        <v>1964</v>
      </c>
      <c r="P145" s="261"/>
    </row>
    <row r="146" spans="1:16" ht="15.9" hidden="1" x14ac:dyDescent="0.4">
      <c r="A146" s="62" t="s">
        <v>1624</v>
      </c>
      <c r="B146" s="63" t="s">
        <v>1674</v>
      </c>
      <c r="C146" s="64" t="s">
        <v>1556</v>
      </c>
      <c r="D146" s="64" t="s">
        <v>1728</v>
      </c>
      <c r="E146" s="64" t="s">
        <v>1727</v>
      </c>
      <c r="F146" s="64"/>
      <c r="G146" s="64" t="s">
        <v>376</v>
      </c>
      <c r="H146" s="64" t="s">
        <v>375</v>
      </c>
      <c r="I146" s="65">
        <v>110000</v>
      </c>
      <c r="J146" s="67">
        <v>70</v>
      </c>
      <c r="K146" s="67"/>
      <c r="L146" s="67">
        <f>COUNTIFS($H$2:H146,H146,$C$2:C146,"Municipal",$B$2:B146,"CvRF Muni Earmarks")</f>
        <v>0</v>
      </c>
      <c r="M146" s="78" t="s">
        <v>1966</v>
      </c>
      <c r="N146" s="81" t="s">
        <v>1195</v>
      </c>
      <c r="O146" s="71" t="s">
        <v>1964</v>
      </c>
      <c r="P146" s="261"/>
    </row>
    <row r="147" spans="1:16" ht="15.9" hidden="1" x14ac:dyDescent="0.4">
      <c r="A147" s="62" t="s">
        <v>1624</v>
      </c>
      <c r="B147" s="63" t="s">
        <v>1674</v>
      </c>
      <c r="C147" s="64" t="s">
        <v>1699</v>
      </c>
      <c r="D147" s="64" t="s">
        <v>1763</v>
      </c>
      <c r="E147" s="64" t="s">
        <v>1727</v>
      </c>
      <c r="F147" s="64"/>
      <c r="G147" s="64" t="s">
        <v>751</v>
      </c>
      <c r="H147" s="64" t="s">
        <v>752</v>
      </c>
      <c r="I147" s="65">
        <v>30000</v>
      </c>
      <c r="J147" s="67">
        <v>71</v>
      </c>
      <c r="K147" s="67"/>
      <c r="L147" s="67">
        <f>COUNTIFS($H$2:H147,H147,$C$2:C147,"Municipal",$B$2:B147,"CvRF Muni Earmarks")</f>
        <v>0</v>
      </c>
      <c r="M147" s="78" t="s">
        <v>1966</v>
      </c>
      <c r="N147" s="81" t="s">
        <v>1196</v>
      </c>
      <c r="O147" s="71" t="s">
        <v>1964</v>
      </c>
      <c r="P147" s="261"/>
    </row>
    <row r="148" spans="1:16" ht="15.9" hidden="1" x14ac:dyDescent="0.4">
      <c r="A148" s="62" t="s">
        <v>1384</v>
      </c>
      <c r="B148" s="63" t="s">
        <v>1389</v>
      </c>
      <c r="C148" s="64" t="s">
        <v>1390</v>
      </c>
      <c r="D148" s="64" t="s">
        <v>1579</v>
      </c>
      <c r="E148" s="64" t="s">
        <v>1507</v>
      </c>
      <c r="F148" s="64"/>
      <c r="G148" s="64" t="s">
        <v>901</v>
      </c>
      <c r="H148" s="64" t="s">
        <v>902</v>
      </c>
      <c r="I148" s="65">
        <v>100000</v>
      </c>
      <c r="J148" s="67">
        <v>72</v>
      </c>
      <c r="K148" s="67"/>
      <c r="L148" s="67">
        <f>COUNTIFS($H$2:H148,H148,$C$2:C148,"Municipal",$B$2:B148,"CvRF Muni Earmarks")</f>
        <v>0</v>
      </c>
      <c r="M148" s="78" t="s">
        <v>1966</v>
      </c>
      <c r="N148" s="81" t="s">
        <v>1197</v>
      </c>
      <c r="O148" s="71" t="s">
        <v>1974</v>
      </c>
      <c r="P148" s="261"/>
    </row>
    <row r="149" spans="1:16" ht="15.9" hidden="1" x14ac:dyDescent="0.4">
      <c r="A149" s="62" t="s">
        <v>1624</v>
      </c>
      <c r="B149" s="63" t="s">
        <v>1674</v>
      </c>
      <c r="C149" s="64" t="s">
        <v>1960</v>
      </c>
      <c r="D149" s="64" t="s">
        <v>1749</v>
      </c>
      <c r="E149" s="64" t="s">
        <v>1572</v>
      </c>
      <c r="F149" s="64"/>
      <c r="G149" s="64" t="s">
        <v>879</v>
      </c>
      <c r="H149" s="64" t="s">
        <v>880</v>
      </c>
      <c r="I149" s="65">
        <v>50000</v>
      </c>
      <c r="J149" s="67">
        <v>73</v>
      </c>
      <c r="K149" s="67"/>
      <c r="L149" s="67">
        <f>COUNTIFS($H$2:H149,H149,$C$2:C149,"Municipal",$B$2:B149,"CvRF Muni Earmarks")</f>
        <v>0</v>
      </c>
      <c r="M149" s="78" t="s">
        <v>1966</v>
      </c>
      <c r="N149" s="81" t="s">
        <v>1200</v>
      </c>
      <c r="O149" s="71" t="s">
        <v>1964</v>
      </c>
      <c r="P149" s="261" t="s">
        <v>1973</v>
      </c>
    </row>
    <row r="150" spans="1:16" ht="15.9" hidden="1" x14ac:dyDescent="0.4">
      <c r="A150" s="62" t="s">
        <v>1624</v>
      </c>
      <c r="B150" s="63" t="s">
        <v>1674</v>
      </c>
      <c r="C150" s="64" t="s">
        <v>1699</v>
      </c>
      <c r="D150" s="64" t="s">
        <v>1770</v>
      </c>
      <c r="E150" s="64" t="s">
        <v>1572</v>
      </c>
      <c r="F150" s="64"/>
      <c r="G150" s="64" t="s">
        <v>356</v>
      </c>
      <c r="H150" s="64" t="s">
        <v>355</v>
      </c>
      <c r="I150" s="65">
        <v>25000</v>
      </c>
      <c r="J150" s="67">
        <v>74</v>
      </c>
      <c r="K150" s="67"/>
      <c r="L150" s="67">
        <f>COUNTIFS($H$2:H150,H150,$C$2:C150,"Municipal",$B$2:B150,"CvRF Muni Earmarks")</f>
        <v>0</v>
      </c>
      <c r="M150" s="78" t="s">
        <v>1966</v>
      </c>
      <c r="N150" s="81" t="s">
        <v>1202</v>
      </c>
      <c r="O150" s="71" t="s">
        <v>1964</v>
      </c>
      <c r="P150" s="261"/>
    </row>
    <row r="151" spans="1:16" ht="15.9" hidden="1" x14ac:dyDescent="0.4">
      <c r="A151" s="62" t="s">
        <v>1624</v>
      </c>
      <c r="B151" s="63" t="s">
        <v>1674</v>
      </c>
      <c r="C151" s="64" t="s">
        <v>1699</v>
      </c>
      <c r="D151" s="64" t="s">
        <v>1756</v>
      </c>
      <c r="E151" s="64" t="s">
        <v>1572</v>
      </c>
      <c r="F151" s="64"/>
      <c r="G151" s="64" t="s">
        <v>765</v>
      </c>
      <c r="H151" s="64" t="s">
        <v>766</v>
      </c>
      <c r="I151" s="65">
        <v>50000</v>
      </c>
      <c r="J151" s="67">
        <v>75</v>
      </c>
      <c r="K151" s="67"/>
      <c r="L151" s="67">
        <f>COUNTIFS($H$2:H151,H151,$C$2:C151,"Municipal",$B$2:B151,"CvRF Muni Earmarks")</f>
        <v>0</v>
      </c>
      <c r="M151" s="78" t="s">
        <v>1966</v>
      </c>
      <c r="N151" s="81" t="s">
        <v>1203</v>
      </c>
      <c r="O151" s="71" t="s">
        <v>1964</v>
      </c>
      <c r="P151" s="261"/>
    </row>
    <row r="152" spans="1:16" ht="15.9" hidden="1" x14ac:dyDescent="0.4">
      <c r="A152" s="62" t="s">
        <v>1384</v>
      </c>
      <c r="B152" s="63" t="s">
        <v>1389</v>
      </c>
      <c r="C152" s="64" t="s">
        <v>1390</v>
      </c>
      <c r="D152" s="64" t="s">
        <v>1571</v>
      </c>
      <c r="E152" s="64" t="s">
        <v>1572</v>
      </c>
      <c r="F152" s="64"/>
      <c r="G152" s="64" t="s">
        <v>326</v>
      </c>
      <c r="H152" s="64" t="s">
        <v>325</v>
      </c>
      <c r="I152" s="65">
        <v>40000</v>
      </c>
      <c r="J152" s="67">
        <v>76</v>
      </c>
      <c r="K152" s="67">
        <v>1</v>
      </c>
      <c r="L152" s="67">
        <f>COUNTIFS($H$2:H152,H152,$C$2:C152,"Municipal",$B$2:B152,"CvRF Muni Earmarks")</f>
        <v>0</v>
      </c>
      <c r="M152" s="78" t="s">
        <v>1966</v>
      </c>
      <c r="N152" s="81" t="s">
        <v>1204</v>
      </c>
      <c r="O152" s="71" t="s">
        <v>1972</v>
      </c>
      <c r="P152" s="261"/>
    </row>
    <row r="153" spans="1:16" ht="15.9" hidden="1" x14ac:dyDescent="0.4">
      <c r="A153" s="62" t="s">
        <v>1624</v>
      </c>
      <c r="B153" s="63" t="s">
        <v>1674</v>
      </c>
      <c r="C153" s="64" t="s">
        <v>1699</v>
      </c>
      <c r="D153" s="64" t="s">
        <v>1743</v>
      </c>
      <c r="E153" s="64" t="s">
        <v>1572</v>
      </c>
      <c r="F153" s="64"/>
      <c r="G153" s="64" t="s">
        <v>356</v>
      </c>
      <c r="H153" s="64" t="s">
        <v>355</v>
      </c>
      <c r="I153" s="65">
        <v>65000</v>
      </c>
      <c r="J153" s="67">
        <v>77</v>
      </c>
      <c r="K153" s="67"/>
      <c r="L153" s="67">
        <f>COUNTIFS($H$2:H153,H153,$C$2:C153,"Municipal",$B$2:B153,"CvRF Muni Earmarks")</f>
        <v>0</v>
      </c>
      <c r="M153" s="78" t="s">
        <v>1966</v>
      </c>
      <c r="N153" s="81" t="s">
        <v>1205</v>
      </c>
      <c r="O153" s="71" t="s">
        <v>1964</v>
      </c>
      <c r="P153" s="261"/>
    </row>
    <row r="154" spans="1:16" ht="15.9" hidden="1" x14ac:dyDescent="0.4">
      <c r="A154" s="62" t="s">
        <v>1624</v>
      </c>
      <c r="B154" s="63" t="s">
        <v>1674</v>
      </c>
      <c r="C154" s="64" t="s">
        <v>1556</v>
      </c>
      <c r="D154" s="64" t="s">
        <v>1703</v>
      </c>
      <c r="E154" s="64" t="s">
        <v>1704</v>
      </c>
      <c r="F154" s="64"/>
      <c r="G154" s="64" t="s">
        <v>961</v>
      </c>
      <c r="H154" s="64" t="s">
        <v>962</v>
      </c>
      <c r="I154" s="65">
        <v>250000</v>
      </c>
      <c r="J154" s="67">
        <v>78</v>
      </c>
      <c r="K154" s="67"/>
      <c r="L154" s="67">
        <f>COUNTIFS($H$2:H154,H154,$C$2:C154,"Municipal",$B$2:B154,"CvRF Muni Earmarks")</f>
        <v>0</v>
      </c>
      <c r="M154" s="78" t="s">
        <v>1966</v>
      </c>
      <c r="N154" s="81" t="s">
        <v>1206</v>
      </c>
      <c r="O154" s="71" t="s">
        <v>1964</v>
      </c>
      <c r="P154" s="261"/>
    </row>
    <row r="155" spans="1:16" ht="15.9" hidden="1" x14ac:dyDescent="0.4">
      <c r="A155" s="62" t="s">
        <v>1624</v>
      </c>
      <c r="B155" s="63" t="s">
        <v>1674</v>
      </c>
      <c r="C155" s="64" t="s">
        <v>1556</v>
      </c>
      <c r="D155" s="64" t="s">
        <v>1705</v>
      </c>
      <c r="E155" s="64" t="s">
        <v>1706</v>
      </c>
      <c r="F155" s="64"/>
      <c r="G155" s="64" t="s">
        <v>583</v>
      </c>
      <c r="H155" s="64" t="s">
        <v>582</v>
      </c>
      <c r="I155" s="65">
        <v>250000</v>
      </c>
      <c r="J155" s="67">
        <v>79</v>
      </c>
      <c r="K155" s="67"/>
      <c r="L155" s="67">
        <f>COUNTIFS($H$2:H155,H155,$C$2:C155,"Municipal",$B$2:B155,"CvRF Muni Earmarks")</f>
        <v>0</v>
      </c>
      <c r="M155" s="78" t="s">
        <v>1966</v>
      </c>
      <c r="N155" s="81" t="s">
        <v>1207</v>
      </c>
      <c r="O155" s="71" t="s">
        <v>1964</v>
      </c>
      <c r="P155" s="261"/>
    </row>
    <row r="156" spans="1:16" ht="15.9" hidden="1" x14ac:dyDescent="0.4">
      <c r="A156" s="62" t="s">
        <v>1624</v>
      </c>
      <c r="B156" s="63" t="s">
        <v>1674</v>
      </c>
      <c r="C156" s="64" t="s">
        <v>1699</v>
      </c>
      <c r="D156" s="64" t="s">
        <v>1736</v>
      </c>
      <c r="E156" s="64" t="s">
        <v>1721</v>
      </c>
      <c r="F156" s="64"/>
      <c r="G156" s="64" t="s">
        <v>172</v>
      </c>
      <c r="H156" s="64" t="s">
        <v>171</v>
      </c>
      <c r="I156" s="65">
        <v>100000</v>
      </c>
      <c r="J156" s="67">
        <v>80</v>
      </c>
      <c r="K156" s="67"/>
      <c r="L156" s="67">
        <f>COUNTIFS($H$2:H156,H156,$C$2:C156,"Municipal",$B$2:B156,"CvRF Muni Earmarks")</f>
        <v>0</v>
      </c>
      <c r="M156" s="78" t="s">
        <v>1966</v>
      </c>
      <c r="N156" s="81" t="s">
        <v>1208</v>
      </c>
      <c r="O156" s="71" t="s">
        <v>1964</v>
      </c>
      <c r="P156" s="261"/>
    </row>
    <row r="157" spans="1:16" ht="15.9" hidden="1" x14ac:dyDescent="0.4">
      <c r="A157" s="62" t="s">
        <v>1624</v>
      </c>
      <c r="B157" s="63" t="s">
        <v>1625</v>
      </c>
      <c r="C157" s="64" t="s">
        <v>1452</v>
      </c>
      <c r="D157" s="64" t="s">
        <v>1647</v>
      </c>
      <c r="E157" s="64" t="s">
        <v>1648</v>
      </c>
      <c r="F157" s="64" t="s">
        <v>1649</v>
      </c>
      <c r="G157" s="64" t="s">
        <v>373</v>
      </c>
      <c r="H157" s="64" t="s">
        <v>372</v>
      </c>
      <c r="I157" s="65">
        <v>25000</v>
      </c>
      <c r="J157" s="67">
        <v>81</v>
      </c>
      <c r="K157" s="67"/>
      <c r="L157" s="67">
        <f>COUNTIFS($H$2:H157,H157,$C$2:C157,"Municipal",$B$2:B157,"CvRF Muni Earmarks")</f>
        <v>0</v>
      </c>
      <c r="M157" s="78" t="s">
        <v>1966</v>
      </c>
      <c r="N157" s="81" t="s">
        <v>1209</v>
      </c>
      <c r="O157" s="71" t="s">
        <v>1971</v>
      </c>
      <c r="P157" s="261"/>
    </row>
    <row r="158" spans="1:16" ht="15.9" hidden="1" x14ac:dyDescent="0.4">
      <c r="A158" s="62" t="s">
        <v>1624</v>
      </c>
      <c r="B158" s="63" t="s">
        <v>1625</v>
      </c>
      <c r="C158" s="64" t="s">
        <v>1452</v>
      </c>
      <c r="D158" s="64" t="s">
        <v>1655</v>
      </c>
      <c r="E158" s="64" t="s">
        <v>1648</v>
      </c>
      <c r="F158" s="64" t="s">
        <v>1656</v>
      </c>
      <c r="G158" s="64" t="s">
        <v>739</v>
      </c>
      <c r="H158" s="64" t="s">
        <v>740</v>
      </c>
      <c r="I158" s="65">
        <v>110000</v>
      </c>
      <c r="J158" s="67">
        <v>83</v>
      </c>
      <c r="K158" s="67"/>
      <c r="L158" s="67">
        <f>COUNTIFS($H$2:H158,H158,$C$2:C158,"Municipal",$B$2:B158,"CvRF Muni Earmarks")</f>
        <v>0</v>
      </c>
      <c r="M158" s="78" t="s">
        <v>1966</v>
      </c>
      <c r="N158" s="81" t="s">
        <v>1212</v>
      </c>
      <c r="O158" s="71" t="s">
        <v>1971</v>
      </c>
      <c r="P158" s="261"/>
    </row>
    <row r="159" spans="1:16" ht="15.9" hidden="1" x14ac:dyDescent="0.4">
      <c r="A159" s="62" t="s">
        <v>1624</v>
      </c>
      <c r="B159" s="63" t="s">
        <v>1674</v>
      </c>
      <c r="C159" s="64" t="s">
        <v>1619</v>
      </c>
      <c r="D159" s="64" t="s">
        <v>1760</v>
      </c>
      <c r="E159" s="64" t="s">
        <v>1648</v>
      </c>
      <c r="F159" s="64"/>
      <c r="G159" s="64" t="s">
        <v>739</v>
      </c>
      <c r="H159" s="64" t="s">
        <v>740</v>
      </c>
      <c r="I159" s="65">
        <v>30000</v>
      </c>
      <c r="J159" s="67">
        <v>84</v>
      </c>
      <c r="K159" s="67"/>
      <c r="L159" s="67">
        <f>COUNTIFS($H$2:H159,H159,$C$2:C159,"Municipal",$B$2:B159,"CvRF Muni Earmarks")</f>
        <v>0</v>
      </c>
      <c r="M159" s="78" t="s">
        <v>1966</v>
      </c>
      <c r="N159" s="81" t="s">
        <v>1213</v>
      </c>
      <c r="O159" s="71" t="s">
        <v>1964</v>
      </c>
      <c r="P159" s="261"/>
    </row>
    <row r="160" spans="1:16" ht="15.9" hidden="1" x14ac:dyDescent="0.4">
      <c r="A160" s="62" t="s">
        <v>1624</v>
      </c>
      <c r="B160" s="63" t="s">
        <v>1674</v>
      </c>
      <c r="C160" s="64" t="s">
        <v>1619</v>
      </c>
      <c r="D160" s="64" t="s">
        <v>1760</v>
      </c>
      <c r="E160" s="64" t="s">
        <v>1648</v>
      </c>
      <c r="F160" s="64"/>
      <c r="G160" s="64" t="s">
        <v>929</v>
      </c>
      <c r="H160" s="64" t="s">
        <v>930</v>
      </c>
      <c r="I160" s="65">
        <v>30000</v>
      </c>
      <c r="J160" s="67">
        <v>84</v>
      </c>
      <c r="K160" s="67"/>
      <c r="L160" s="67">
        <f>COUNTIFS($H$2:H160,H160,$C$2:C160,"Municipal",$B$2:B160,"CvRF Muni Earmarks")</f>
        <v>0</v>
      </c>
      <c r="M160" s="78" t="s">
        <v>1966</v>
      </c>
      <c r="N160" s="81" t="s">
        <v>1213</v>
      </c>
      <c r="O160" s="71" t="s">
        <v>1964</v>
      </c>
      <c r="P160" s="261"/>
    </row>
    <row r="161" spans="1:16" ht="15.9" hidden="1" x14ac:dyDescent="0.4">
      <c r="A161" s="62" t="s">
        <v>1624</v>
      </c>
      <c r="B161" s="63" t="s">
        <v>1674</v>
      </c>
      <c r="C161" s="64" t="s">
        <v>1619</v>
      </c>
      <c r="D161" s="64" t="s">
        <v>1760</v>
      </c>
      <c r="E161" s="64" t="s">
        <v>1648</v>
      </c>
      <c r="F161" s="64"/>
      <c r="G161" s="64" t="s">
        <v>1049</v>
      </c>
      <c r="H161" s="64" t="s">
        <v>1050</v>
      </c>
      <c r="I161" s="65">
        <v>30000</v>
      </c>
      <c r="J161" s="67">
        <v>84</v>
      </c>
      <c r="K161" s="67"/>
      <c r="L161" s="67">
        <f>COUNTIFS($H$2:H161,H161,$C$2:C161,"Municipal",$B$2:B161,"CvRF Muni Earmarks")</f>
        <v>0</v>
      </c>
      <c r="M161" s="78" t="s">
        <v>1966</v>
      </c>
      <c r="N161" s="81" t="s">
        <v>1213</v>
      </c>
      <c r="O161" s="71" t="s">
        <v>1964</v>
      </c>
      <c r="P161" s="261"/>
    </row>
    <row r="162" spans="1:16" ht="15.9" hidden="1" x14ac:dyDescent="0.4">
      <c r="A162" s="62" t="s">
        <v>1624</v>
      </c>
      <c r="B162" s="63" t="s">
        <v>1674</v>
      </c>
      <c r="C162" s="64" t="s">
        <v>1960</v>
      </c>
      <c r="D162" s="64" t="s">
        <v>1766</v>
      </c>
      <c r="E162" s="64" t="s">
        <v>1648</v>
      </c>
      <c r="F162" s="64"/>
      <c r="G162" s="64" t="s">
        <v>845</v>
      </c>
      <c r="H162" s="64" t="s">
        <v>846</v>
      </c>
      <c r="I162" s="65">
        <v>25000</v>
      </c>
      <c r="J162" s="67">
        <v>85</v>
      </c>
      <c r="K162" s="67"/>
      <c r="L162" s="67">
        <f>COUNTIFS($H$2:H162,H162,$C$2:C162,"Municipal",$B$2:B162,"CvRF Muni Earmarks")</f>
        <v>0</v>
      </c>
      <c r="M162" s="78" t="s">
        <v>1966</v>
      </c>
      <c r="N162" s="81" t="s">
        <v>1214</v>
      </c>
      <c r="O162" s="71" t="s">
        <v>1964</v>
      </c>
      <c r="P162" s="261" t="s">
        <v>1973</v>
      </c>
    </row>
    <row r="163" spans="1:16" ht="15.9" hidden="1" x14ac:dyDescent="0.4">
      <c r="A163" s="62" t="s">
        <v>1624</v>
      </c>
      <c r="B163" s="63" t="s">
        <v>1674</v>
      </c>
      <c r="C163" s="64" t="s">
        <v>1699</v>
      </c>
      <c r="D163" s="64" t="s">
        <v>1742</v>
      </c>
      <c r="E163" s="64" t="s">
        <v>1733</v>
      </c>
      <c r="F163" s="64"/>
      <c r="G163" s="64" t="s">
        <v>961</v>
      </c>
      <c r="H163" s="64" t="s">
        <v>962</v>
      </c>
      <c r="I163" s="65">
        <v>70000</v>
      </c>
      <c r="J163" s="67">
        <v>86</v>
      </c>
      <c r="K163" s="67"/>
      <c r="L163" s="67">
        <f>COUNTIFS($H$2:H163,H163,$C$2:C163,"Municipal",$B$2:B163,"CvRF Muni Earmarks")</f>
        <v>0</v>
      </c>
      <c r="M163" s="78" t="s">
        <v>1966</v>
      </c>
      <c r="N163" s="81" t="s">
        <v>1215</v>
      </c>
      <c r="O163" s="71" t="s">
        <v>1964</v>
      </c>
      <c r="P163" s="261"/>
    </row>
    <row r="164" spans="1:16" ht="15.9" x14ac:dyDescent="0.4">
      <c r="A164" s="62" t="s">
        <v>1384</v>
      </c>
      <c r="B164" s="63" t="s">
        <v>1385</v>
      </c>
      <c r="C164" s="64" t="s">
        <v>1386</v>
      </c>
      <c r="D164" s="64" t="s">
        <v>1455</v>
      </c>
      <c r="E164" s="64" t="s">
        <v>1456</v>
      </c>
      <c r="F164" s="64"/>
      <c r="G164" s="64" t="s">
        <v>101</v>
      </c>
      <c r="H164" s="64" t="s">
        <v>100</v>
      </c>
      <c r="I164" s="65">
        <v>50000</v>
      </c>
      <c r="J164" s="67">
        <v>87</v>
      </c>
      <c r="K164" s="67">
        <v>1</v>
      </c>
      <c r="L164" s="67">
        <f>COUNTIFS($H$2:H164,H164,$C$2:C164,"Municipal",$B$2:B164,"CvRF Muni Earmarks")</f>
        <v>1</v>
      </c>
      <c r="M164" s="78" t="s">
        <v>1966</v>
      </c>
      <c r="N164" s="81" t="s">
        <v>1216</v>
      </c>
      <c r="O164" s="71" t="s">
        <v>1969</v>
      </c>
      <c r="P164" s="261" t="s">
        <v>1978</v>
      </c>
    </row>
    <row r="165" spans="1:16" ht="15.9" x14ac:dyDescent="0.4">
      <c r="A165" s="62" t="s">
        <v>1384</v>
      </c>
      <c r="B165" s="63" t="s">
        <v>1385</v>
      </c>
      <c r="C165" s="64" t="s">
        <v>1386</v>
      </c>
      <c r="D165" s="64" t="s">
        <v>1457</v>
      </c>
      <c r="E165" s="64" t="s">
        <v>1456</v>
      </c>
      <c r="F165" s="64"/>
      <c r="G165" s="64" t="s">
        <v>197</v>
      </c>
      <c r="H165" s="64" t="s">
        <v>196</v>
      </c>
      <c r="I165" s="65">
        <v>50000</v>
      </c>
      <c r="J165" s="67">
        <v>87</v>
      </c>
      <c r="K165" s="67">
        <v>2</v>
      </c>
      <c r="L165" s="67">
        <f>COUNTIFS($H$2:H165,H165,$C$2:C165,"Municipal",$B$2:B165,"CvRF Muni Earmarks")</f>
        <v>1</v>
      </c>
      <c r="M165" s="78" t="s">
        <v>1966</v>
      </c>
      <c r="N165" s="81" t="s">
        <v>1216</v>
      </c>
      <c r="O165" s="71" t="s">
        <v>1969</v>
      </c>
      <c r="P165" s="261" t="s">
        <v>1978</v>
      </c>
    </row>
    <row r="166" spans="1:16" ht="15.9" x14ac:dyDescent="0.4">
      <c r="A166" s="62" t="s">
        <v>1384</v>
      </c>
      <c r="B166" s="63" t="s">
        <v>1385</v>
      </c>
      <c r="C166" s="64" t="s">
        <v>1386</v>
      </c>
      <c r="D166" s="64" t="s">
        <v>1458</v>
      </c>
      <c r="E166" s="64" t="s">
        <v>1456</v>
      </c>
      <c r="F166" s="64"/>
      <c r="G166" s="64" t="s">
        <v>985</v>
      </c>
      <c r="H166" s="64" t="s">
        <v>986</v>
      </c>
      <c r="I166" s="65">
        <v>50000</v>
      </c>
      <c r="J166" s="67">
        <v>87</v>
      </c>
      <c r="K166" s="67">
        <v>3</v>
      </c>
      <c r="L166" s="67">
        <f>COUNTIFS($H$2:H166,H166,$C$2:C166,"Municipal",$B$2:B166,"CvRF Muni Earmarks")</f>
        <v>1</v>
      </c>
      <c r="M166" s="78" t="s">
        <v>1966</v>
      </c>
      <c r="N166" s="81" t="s">
        <v>1216</v>
      </c>
      <c r="O166" s="71" t="s">
        <v>1969</v>
      </c>
      <c r="P166" s="261" t="s">
        <v>1978</v>
      </c>
    </row>
    <row r="167" spans="1:16" ht="15.9" x14ac:dyDescent="0.4">
      <c r="A167" s="62" t="s">
        <v>1384</v>
      </c>
      <c r="B167" s="63" t="s">
        <v>1385</v>
      </c>
      <c r="C167" s="64" t="s">
        <v>1386</v>
      </c>
      <c r="D167" s="64" t="s">
        <v>1459</v>
      </c>
      <c r="E167" s="64" t="s">
        <v>1456</v>
      </c>
      <c r="F167" s="64"/>
      <c r="G167" s="64" t="s">
        <v>793</v>
      </c>
      <c r="H167" s="64" t="s">
        <v>794</v>
      </c>
      <c r="I167" s="65">
        <v>50000</v>
      </c>
      <c r="J167" s="67">
        <v>87</v>
      </c>
      <c r="K167" s="67">
        <v>4</v>
      </c>
      <c r="L167" s="67">
        <f>COUNTIFS($H$2:H167,H167,$C$2:C167,"Municipal",$B$2:B167,"CvRF Muni Earmarks")</f>
        <v>1</v>
      </c>
      <c r="M167" s="78" t="s">
        <v>1966</v>
      </c>
      <c r="N167" s="81" t="s">
        <v>1216</v>
      </c>
      <c r="O167" s="71" t="s">
        <v>1969</v>
      </c>
      <c r="P167" s="261" t="s">
        <v>1978</v>
      </c>
    </row>
    <row r="168" spans="1:16" ht="15.9" hidden="1" x14ac:dyDescent="0.4">
      <c r="A168" s="62" t="s">
        <v>1624</v>
      </c>
      <c r="B168" s="63" t="s">
        <v>1674</v>
      </c>
      <c r="C168" s="64" t="s">
        <v>1960</v>
      </c>
      <c r="D168" s="64" t="s">
        <v>1716</v>
      </c>
      <c r="E168" s="64" t="s">
        <v>1507</v>
      </c>
      <c r="F168" s="64"/>
      <c r="G168" s="64" t="s">
        <v>911</v>
      </c>
      <c r="H168" s="64" t="s">
        <v>912</v>
      </c>
      <c r="I168" s="65">
        <v>150000</v>
      </c>
      <c r="J168" s="67">
        <v>88</v>
      </c>
      <c r="K168" s="67"/>
      <c r="L168" s="67">
        <f>COUNTIFS($H$2:H168,H168,$C$2:C168,"Municipal",$B$2:B168,"CvRF Muni Earmarks")</f>
        <v>0</v>
      </c>
      <c r="M168" s="78" t="s">
        <v>1966</v>
      </c>
      <c r="N168" s="81" t="s">
        <v>1217</v>
      </c>
      <c r="O168" s="71" t="s">
        <v>1964</v>
      </c>
      <c r="P168" s="261" t="s">
        <v>1973</v>
      </c>
    </row>
    <row r="169" spans="1:16" ht="15.9" hidden="1" x14ac:dyDescent="0.4">
      <c r="A169" s="62" t="s">
        <v>1384</v>
      </c>
      <c r="B169" s="63" t="s">
        <v>1389</v>
      </c>
      <c r="C169" s="64" t="s">
        <v>1390</v>
      </c>
      <c r="D169" s="64" t="s">
        <v>1460</v>
      </c>
      <c r="E169" s="64" t="s">
        <v>1461</v>
      </c>
      <c r="F169" s="64"/>
      <c r="G169" s="64" t="s">
        <v>951</v>
      </c>
      <c r="H169" s="64" t="s">
        <v>952</v>
      </c>
      <c r="I169" s="65">
        <v>250000</v>
      </c>
      <c r="J169" s="67">
        <v>89</v>
      </c>
      <c r="K169" s="67">
        <v>1</v>
      </c>
      <c r="L169" s="67">
        <f>COUNTIFS($H$2:H169,H169,$C$2:C169,"Municipal",$B$2:B169,"CvRF Muni Earmarks")</f>
        <v>0</v>
      </c>
      <c r="M169" s="78" t="s">
        <v>1966</v>
      </c>
      <c r="N169" s="81" t="s">
        <v>1219</v>
      </c>
      <c r="O169" s="71" t="s">
        <v>1972</v>
      </c>
      <c r="P169" s="261"/>
    </row>
    <row r="170" spans="1:16" ht="15.9" hidden="1" x14ac:dyDescent="0.4">
      <c r="A170" s="62" t="s">
        <v>1624</v>
      </c>
      <c r="B170" s="63" t="s">
        <v>1674</v>
      </c>
      <c r="C170" s="64" t="s">
        <v>1699</v>
      </c>
      <c r="D170" s="64" t="s">
        <v>1757</v>
      </c>
      <c r="E170" s="64" t="s">
        <v>1733</v>
      </c>
      <c r="F170" s="64"/>
      <c r="G170" s="64" t="s">
        <v>961</v>
      </c>
      <c r="H170" s="64" t="s">
        <v>962</v>
      </c>
      <c r="I170" s="65">
        <v>50000</v>
      </c>
      <c r="J170" s="67">
        <v>90</v>
      </c>
      <c r="K170" s="67"/>
      <c r="L170" s="67">
        <f>COUNTIFS($H$2:H170,H170,$C$2:C170,"Municipal",$B$2:B170,"CvRF Muni Earmarks")</f>
        <v>0</v>
      </c>
      <c r="M170" s="78" t="s">
        <v>1966</v>
      </c>
      <c r="N170" s="81" t="s">
        <v>1220</v>
      </c>
      <c r="O170" s="71" t="s">
        <v>1964</v>
      </c>
      <c r="P170" s="261"/>
    </row>
    <row r="171" spans="1:16" ht="15.9" hidden="1" x14ac:dyDescent="0.4">
      <c r="A171" s="62" t="s">
        <v>1384</v>
      </c>
      <c r="B171" s="63" t="s">
        <v>1592</v>
      </c>
      <c r="C171" s="64" t="s">
        <v>1619</v>
      </c>
      <c r="D171" s="64" t="s">
        <v>1620</v>
      </c>
      <c r="E171" s="64" t="s">
        <v>1621</v>
      </c>
      <c r="F171" s="64"/>
      <c r="G171" s="64" t="s">
        <v>781</v>
      </c>
      <c r="H171" s="64" t="s">
        <v>782</v>
      </c>
      <c r="I171" s="65">
        <v>250000</v>
      </c>
      <c r="J171" s="67">
        <v>91</v>
      </c>
      <c r="K171" s="67"/>
      <c r="L171" s="67">
        <f>COUNTIFS($H$2:H171,H171,$C$2:C171,"Municipal",$B$2:B171,"CvRF Muni Earmarks")</f>
        <v>0</v>
      </c>
      <c r="M171" s="78" t="s">
        <v>1966</v>
      </c>
      <c r="N171" s="81" t="s">
        <v>1221</v>
      </c>
      <c r="O171" s="71" t="s">
        <v>1962</v>
      </c>
      <c r="P171" s="261"/>
    </row>
    <row r="172" spans="1:16" ht="15.9" hidden="1" x14ac:dyDescent="0.4">
      <c r="A172" s="62" t="s">
        <v>1624</v>
      </c>
      <c r="B172" s="63" t="s">
        <v>1674</v>
      </c>
      <c r="C172" s="64" t="s">
        <v>1699</v>
      </c>
      <c r="D172" s="64" t="s">
        <v>1762</v>
      </c>
      <c r="E172" s="64" t="s">
        <v>1733</v>
      </c>
      <c r="F172" s="64"/>
      <c r="G172" s="64" t="s">
        <v>961</v>
      </c>
      <c r="H172" s="64" t="s">
        <v>962</v>
      </c>
      <c r="I172" s="65">
        <v>30000</v>
      </c>
      <c r="J172" s="67">
        <v>92</v>
      </c>
      <c r="K172" s="67"/>
      <c r="L172" s="67">
        <f>COUNTIFS($H$2:H172,H172,$C$2:C172,"Municipal",$B$2:B172,"CvRF Muni Earmarks")</f>
        <v>0</v>
      </c>
      <c r="M172" s="78" t="s">
        <v>1966</v>
      </c>
      <c r="N172" s="81" t="s">
        <v>1224</v>
      </c>
      <c r="O172" s="71" t="s">
        <v>1964</v>
      </c>
      <c r="P172" s="261"/>
    </row>
    <row r="173" spans="1:16" ht="15.9" hidden="1" x14ac:dyDescent="0.4">
      <c r="A173" s="62" t="s">
        <v>1624</v>
      </c>
      <c r="B173" s="63" t="s">
        <v>1674</v>
      </c>
      <c r="C173" s="64" t="s">
        <v>1699</v>
      </c>
      <c r="D173" s="64" t="s">
        <v>1720</v>
      </c>
      <c r="E173" s="64" t="s">
        <v>1721</v>
      </c>
      <c r="F173" s="64"/>
      <c r="G173" s="64" t="s">
        <v>369</v>
      </c>
      <c r="H173" s="64" t="s">
        <v>368</v>
      </c>
      <c r="I173" s="65">
        <v>150000</v>
      </c>
      <c r="J173" s="70">
        <v>93</v>
      </c>
      <c r="K173" s="70"/>
      <c r="L173" s="70">
        <f>COUNTIFS($H$2:H173,H173,$C$2:C173,"Municipal",$B$2:B173,"CvRF Muni Earmarks")</f>
        <v>0</v>
      </c>
      <c r="M173" s="80" t="s">
        <v>1966</v>
      </c>
      <c r="N173" s="83" t="s">
        <v>1225</v>
      </c>
      <c r="O173" s="71" t="s">
        <v>1964</v>
      </c>
      <c r="P173" s="261"/>
    </row>
    <row r="174" spans="1:16" ht="15.9" hidden="1" x14ac:dyDescent="0.4">
      <c r="A174" s="62" t="s">
        <v>1624</v>
      </c>
      <c r="B174" s="63" t="s">
        <v>1625</v>
      </c>
      <c r="C174" s="21" t="s">
        <v>1452</v>
      </c>
      <c r="D174" s="21" t="s">
        <v>1657</v>
      </c>
      <c r="E174" s="21" t="s">
        <v>1658</v>
      </c>
      <c r="F174" s="21"/>
      <c r="G174" s="21" t="s">
        <v>999</v>
      </c>
      <c r="H174" s="21" t="s">
        <v>1000</v>
      </c>
      <c r="I174" s="68">
        <v>50000</v>
      </c>
      <c r="J174" s="71">
        <v>94</v>
      </c>
      <c r="K174" s="71"/>
      <c r="L174" s="71">
        <f>COUNTIFS($H$2:H174,H174,$C$2:C174,"Municipal",$B$2:B174,"CvRF Muni Earmarks")</f>
        <v>0</v>
      </c>
      <c r="M174" s="71" t="s">
        <v>1966</v>
      </c>
      <c r="N174" s="84" t="s">
        <v>1226</v>
      </c>
      <c r="O174" s="71" t="s">
        <v>1971</v>
      </c>
      <c r="P174" s="261"/>
    </row>
    <row r="175" spans="1:16" ht="15.9" hidden="1" x14ac:dyDescent="0.4">
      <c r="A175" s="62" t="s">
        <v>1624</v>
      </c>
      <c r="B175" s="63" t="s">
        <v>1674</v>
      </c>
      <c r="C175" s="21" t="s">
        <v>1699</v>
      </c>
      <c r="D175" s="21" t="s">
        <v>1732</v>
      </c>
      <c r="E175" s="21" t="s">
        <v>1733</v>
      </c>
      <c r="F175" s="21"/>
      <c r="G175" s="21" t="s">
        <v>961</v>
      </c>
      <c r="H175" s="21" t="s">
        <v>962</v>
      </c>
      <c r="I175" s="68">
        <v>100000</v>
      </c>
      <c r="J175" s="71">
        <v>95</v>
      </c>
      <c r="K175" s="71"/>
      <c r="L175" s="71">
        <f>COUNTIFS($H$2:H175,H175,$C$2:C175,"Municipal",$B$2:B175,"CvRF Muni Earmarks")</f>
        <v>0</v>
      </c>
      <c r="M175" s="71" t="s">
        <v>1966</v>
      </c>
      <c r="N175" s="84" t="s">
        <v>1227</v>
      </c>
      <c r="O175" s="71" t="s">
        <v>1964</v>
      </c>
      <c r="P175" s="261"/>
    </row>
    <row r="176" spans="1:16" ht="15.9" hidden="1" x14ac:dyDescent="0.4">
      <c r="A176" s="62" t="s">
        <v>1624</v>
      </c>
      <c r="B176" s="63" t="s">
        <v>1625</v>
      </c>
      <c r="C176" s="21" t="s">
        <v>1452</v>
      </c>
      <c r="D176" s="21" t="s">
        <v>1659</v>
      </c>
      <c r="E176" s="21" t="s">
        <v>1658</v>
      </c>
      <c r="F176" s="21"/>
      <c r="G176" s="21" t="s">
        <v>999</v>
      </c>
      <c r="H176" s="21" t="s">
        <v>1000</v>
      </c>
      <c r="I176" s="68">
        <v>75000</v>
      </c>
      <c r="J176" s="71">
        <v>96</v>
      </c>
      <c r="K176" s="71"/>
      <c r="L176" s="71">
        <f>COUNTIFS($H$2:H176,H176,$C$2:C176,"Municipal",$B$2:B176,"CvRF Muni Earmarks")</f>
        <v>0</v>
      </c>
      <c r="M176" s="71" t="s">
        <v>1966</v>
      </c>
      <c r="N176" s="84" t="s">
        <v>1228</v>
      </c>
      <c r="O176" s="71" t="s">
        <v>1971</v>
      </c>
      <c r="P176" s="261"/>
    </row>
    <row r="177" spans="1:16" ht="15.9" hidden="1" x14ac:dyDescent="0.4">
      <c r="A177" s="62" t="s">
        <v>1384</v>
      </c>
      <c r="B177" s="63" t="s">
        <v>1389</v>
      </c>
      <c r="C177" s="21" t="s">
        <v>1390</v>
      </c>
      <c r="D177" s="21" t="s">
        <v>1551</v>
      </c>
      <c r="E177" s="21" t="s">
        <v>1463</v>
      </c>
      <c r="F177" s="21"/>
      <c r="G177" s="21" t="s">
        <v>635</v>
      </c>
      <c r="H177" s="21" t="s">
        <v>636</v>
      </c>
      <c r="I177" s="68">
        <v>10416.666666666666</v>
      </c>
      <c r="J177" s="71">
        <v>98</v>
      </c>
      <c r="K177" s="71">
        <v>1</v>
      </c>
      <c r="L177" s="71">
        <f>COUNTIFS($H$2:H177,H177,$C$2:C177,"Municipal",$B$2:B177,"CvRF Muni Earmarks")</f>
        <v>0</v>
      </c>
      <c r="M177" s="71" t="s">
        <v>1966</v>
      </c>
      <c r="N177" s="84" t="s">
        <v>1230</v>
      </c>
      <c r="O177" s="71" t="s">
        <v>1972</v>
      </c>
      <c r="P177" s="261"/>
    </row>
    <row r="178" spans="1:16" ht="15.9" hidden="1" x14ac:dyDescent="0.4">
      <c r="A178" s="62" t="s">
        <v>1384</v>
      </c>
      <c r="B178" s="63" t="s">
        <v>1389</v>
      </c>
      <c r="C178" s="21" t="s">
        <v>1390</v>
      </c>
      <c r="D178" s="21" t="s">
        <v>1562</v>
      </c>
      <c r="E178" s="21" t="s">
        <v>1463</v>
      </c>
      <c r="F178" s="21"/>
      <c r="G178" s="21" t="s">
        <v>733</v>
      </c>
      <c r="H178" s="21" t="s">
        <v>734</v>
      </c>
      <c r="I178" s="68">
        <v>10416.666666666666</v>
      </c>
      <c r="J178" s="71">
        <v>98</v>
      </c>
      <c r="K178" s="71">
        <v>2</v>
      </c>
      <c r="L178" s="71">
        <f>COUNTIFS($H$2:H178,H178,$C$2:C178,"Municipal",$B$2:B178,"CvRF Muni Earmarks")</f>
        <v>0</v>
      </c>
      <c r="M178" s="71" t="s">
        <v>1966</v>
      </c>
      <c r="N178" s="84" t="s">
        <v>1230</v>
      </c>
      <c r="O178" s="71" t="s">
        <v>1972</v>
      </c>
      <c r="P178" s="261"/>
    </row>
    <row r="179" spans="1:16" ht="15.9" hidden="1" x14ac:dyDescent="0.4">
      <c r="A179" s="62" t="s">
        <v>1384</v>
      </c>
      <c r="B179" s="63" t="s">
        <v>1389</v>
      </c>
      <c r="C179" s="21" t="s">
        <v>1390</v>
      </c>
      <c r="D179" s="21" t="s">
        <v>1464</v>
      </c>
      <c r="E179" s="21" t="s">
        <v>1463</v>
      </c>
      <c r="F179" s="21"/>
      <c r="G179" s="21" t="s">
        <v>329</v>
      </c>
      <c r="H179" s="21" t="s">
        <v>328</v>
      </c>
      <c r="I179" s="68">
        <v>10416.666666666666</v>
      </c>
      <c r="J179" s="71">
        <v>98</v>
      </c>
      <c r="K179" s="71">
        <v>3</v>
      </c>
      <c r="L179" s="71">
        <f>COUNTIFS($H$2:H179,H179,$C$2:C179,"Municipal",$B$2:B179,"CvRF Muni Earmarks")</f>
        <v>0</v>
      </c>
      <c r="M179" s="71" t="s">
        <v>1966</v>
      </c>
      <c r="N179" s="84" t="s">
        <v>1230</v>
      </c>
      <c r="O179" s="71" t="s">
        <v>1972</v>
      </c>
      <c r="P179" s="261"/>
    </row>
    <row r="180" spans="1:16" ht="15.9" hidden="1" x14ac:dyDescent="0.4">
      <c r="A180" s="62" t="s">
        <v>1384</v>
      </c>
      <c r="B180" s="63" t="s">
        <v>1389</v>
      </c>
      <c r="C180" s="21" t="s">
        <v>1390</v>
      </c>
      <c r="D180" s="21" t="s">
        <v>1575</v>
      </c>
      <c r="E180" s="21" t="s">
        <v>1463</v>
      </c>
      <c r="F180" s="21"/>
      <c r="G180" s="21" t="s">
        <v>347</v>
      </c>
      <c r="H180" s="21" t="s">
        <v>346</v>
      </c>
      <c r="I180" s="68">
        <v>10416.666666666666</v>
      </c>
      <c r="J180" s="71">
        <v>98</v>
      </c>
      <c r="K180" s="71">
        <v>4</v>
      </c>
      <c r="L180" s="71">
        <f>COUNTIFS($H$2:H180,H180,$C$2:C180,"Municipal",$B$2:B180,"CvRF Muni Earmarks")</f>
        <v>0</v>
      </c>
      <c r="M180" s="71" t="s">
        <v>1966</v>
      </c>
      <c r="N180" s="84" t="s">
        <v>1230</v>
      </c>
      <c r="O180" s="71" t="s">
        <v>1972</v>
      </c>
      <c r="P180" s="261"/>
    </row>
    <row r="181" spans="1:16" ht="15.9" hidden="1" x14ac:dyDescent="0.4">
      <c r="A181" s="62" t="s">
        <v>1384</v>
      </c>
      <c r="B181" s="63" t="s">
        <v>1389</v>
      </c>
      <c r="C181" s="21" t="s">
        <v>1390</v>
      </c>
      <c r="D181" s="21" t="s">
        <v>1576</v>
      </c>
      <c r="E181" s="21" t="s">
        <v>1463</v>
      </c>
      <c r="F181" s="21"/>
      <c r="G181" s="21" t="s">
        <v>865</v>
      </c>
      <c r="H181" s="21" t="s">
        <v>866</v>
      </c>
      <c r="I181" s="68">
        <v>10416.666666666666</v>
      </c>
      <c r="J181" s="71">
        <v>98</v>
      </c>
      <c r="K181" s="71">
        <v>5</v>
      </c>
      <c r="L181" s="71">
        <f>COUNTIFS($H$2:H181,H181,$C$2:C181,"Municipal",$B$2:B181,"CvRF Muni Earmarks")</f>
        <v>0</v>
      </c>
      <c r="M181" s="71" t="s">
        <v>1966</v>
      </c>
      <c r="N181" s="84" t="s">
        <v>1230</v>
      </c>
      <c r="O181" s="71" t="s">
        <v>1972</v>
      </c>
      <c r="P181" s="261"/>
    </row>
    <row r="182" spans="1:16" ht="15.9" hidden="1" x14ac:dyDescent="0.4">
      <c r="A182" s="62" t="s">
        <v>1384</v>
      </c>
      <c r="B182" s="63" t="s">
        <v>1389</v>
      </c>
      <c r="C182" s="21" t="s">
        <v>1390</v>
      </c>
      <c r="D182" s="21" t="s">
        <v>1577</v>
      </c>
      <c r="E182" s="21" t="s">
        <v>1463</v>
      </c>
      <c r="F182" s="21"/>
      <c r="G182" s="21" t="s">
        <v>875</v>
      </c>
      <c r="H182" s="21" t="s">
        <v>876</v>
      </c>
      <c r="I182" s="68">
        <v>10416.666666666666</v>
      </c>
      <c r="J182" s="71">
        <v>98</v>
      </c>
      <c r="K182" s="71">
        <v>6</v>
      </c>
      <c r="L182" s="71">
        <f>COUNTIFS($H$2:H182,H182,$C$2:C182,"Municipal",$B$2:B182,"CvRF Muni Earmarks")</f>
        <v>0</v>
      </c>
      <c r="M182" s="71" t="s">
        <v>1966</v>
      </c>
      <c r="N182" s="84" t="s">
        <v>1230</v>
      </c>
      <c r="O182" s="71" t="s">
        <v>1972</v>
      </c>
      <c r="P182" s="261"/>
    </row>
    <row r="183" spans="1:16" ht="15.9" hidden="1" x14ac:dyDescent="0.4">
      <c r="A183" s="62" t="s">
        <v>1384</v>
      </c>
      <c r="B183" s="63" t="s">
        <v>1389</v>
      </c>
      <c r="C183" s="21" t="s">
        <v>1390</v>
      </c>
      <c r="D183" s="21" t="s">
        <v>1578</v>
      </c>
      <c r="E183" s="21" t="s">
        <v>1463</v>
      </c>
      <c r="F183" s="21"/>
      <c r="G183" s="21" t="s">
        <v>371</v>
      </c>
      <c r="H183" s="21" t="s">
        <v>370</v>
      </c>
      <c r="I183" s="68">
        <v>10416.666666666666</v>
      </c>
      <c r="J183" s="71">
        <v>98</v>
      </c>
      <c r="K183" s="71">
        <v>7</v>
      </c>
      <c r="L183" s="71">
        <f>COUNTIFS($H$2:H183,H183,$C$2:C183,"Municipal",$B$2:B183,"CvRF Muni Earmarks")</f>
        <v>0</v>
      </c>
      <c r="M183" s="71" t="s">
        <v>1966</v>
      </c>
      <c r="N183" s="84" t="s">
        <v>1230</v>
      </c>
      <c r="O183" s="71" t="s">
        <v>1972</v>
      </c>
      <c r="P183" s="261"/>
    </row>
    <row r="184" spans="1:16" ht="15.9" hidden="1" x14ac:dyDescent="0.4">
      <c r="A184" s="62" t="s">
        <v>1384</v>
      </c>
      <c r="B184" s="63" t="s">
        <v>1389</v>
      </c>
      <c r="C184" s="21" t="s">
        <v>1390</v>
      </c>
      <c r="D184" s="21" t="s">
        <v>1580</v>
      </c>
      <c r="E184" s="21" t="s">
        <v>1463</v>
      </c>
      <c r="F184" s="21"/>
      <c r="G184" s="21" t="s">
        <v>909</v>
      </c>
      <c r="H184" s="21" t="s">
        <v>910</v>
      </c>
      <c r="I184" s="68">
        <v>10416.666666666666</v>
      </c>
      <c r="J184" s="71">
        <v>98</v>
      </c>
      <c r="K184" s="71">
        <v>8</v>
      </c>
      <c r="L184" s="71">
        <f>COUNTIFS($H$2:H184,H184,$C$2:C184,"Municipal",$B$2:B184,"CvRF Muni Earmarks")</f>
        <v>0</v>
      </c>
      <c r="M184" s="71" t="s">
        <v>1966</v>
      </c>
      <c r="N184" s="84" t="s">
        <v>1230</v>
      </c>
      <c r="O184" s="71" t="s">
        <v>1972</v>
      </c>
      <c r="P184" s="261"/>
    </row>
    <row r="185" spans="1:16" ht="15.9" hidden="1" x14ac:dyDescent="0.4">
      <c r="A185" s="62" t="s">
        <v>1384</v>
      </c>
      <c r="B185" s="63" t="s">
        <v>1389</v>
      </c>
      <c r="C185" s="21" t="s">
        <v>1390</v>
      </c>
      <c r="D185" s="21" t="s">
        <v>1581</v>
      </c>
      <c r="E185" s="21" t="s">
        <v>1463</v>
      </c>
      <c r="F185" s="21"/>
      <c r="G185" s="21" t="s">
        <v>437</v>
      </c>
      <c r="H185" s="21" t="s">
        <v>436</v>
      </c>
      <c r="I185" s="68">
        <v>10416.666666666666</v>
      </c>
      <c r="J185" s="71">
        <v>98</v>
      </c>
      <c r="K185" s="71">
        <v>9</v>
      </c>
      <c r="L185" s="71">
        <f>COUNTIFS($H$2:H185,H185,$C$2:C185,"Municipal",$B$2:B185,"CvRF Muni Earmarks")</f>
        <v>0</v>
      </c>
      <c r="M185" s="71" t="s">
        <v>1966</v>
      </c>
      <c r="N185" s="84" t="s">
        <v>1230</v>
      </c>
      <c r="O185" s="71" t="s">
        <v>1972</v>
      </c>
      <c r="P185" s="261"/>
    </row>
    <row r="186" spans="1:16" ht="15.9" hidden="1" x14ac:dyDescent="0.4">
      <c r="A186" s="62" t="s">
        <v>1384</v>
      </c>
      <c r="B186" s="63" t="s">
        <v>1389</v>
      </c>
      <c r="C186" s="21" t="s">
        <v>1390</v>
      </c>
      <c r="D186" s="21" t="s">
        <v>1584</v>
      </c>
      <c r="E186" s="21" t="s">
        <v>1463</v>
      </c>
      <c r="F186" s="21"/>
      <c r="G186" s="21" t="s">
        <v>1011</v>
      </c>
      <c r="H186" s="21" t="s">
        <v>1012</v>
      </c>
      <c r="I186" s="68">
        <v>10416.666666666666</v>
      </c>
      <c r="J186" s="71">
        <v>98</v>
      </c>
      <c r="K186" s="71">
        <v>10</v>
      </c>
      <c r="L186" s="71">
        <f>COUNTIFS($H$2:H186,H186,$C$2:C186,"Municipal",$B$2:B186,"CvRF Muni Earmarks")</f>
        <v>0</v>
      </c>
      <c r="M186" s="71" t="s">
        <v>1966</v>
      </c>
      <c r="N186" s="84" t="s">
        <v>1230</v>
      </c>
      <c r="O186" s="71" t="s">
        <v>1972</v>
      </c>
      <c r="P186" s="261"/>
    </row>
    <row r="187" spans="1:16" ht="15.9" hidden="1" x14ac:dyDescent="0.4">
      <c r="A187" s="62" t="s">
        <v>1384</v>
      </c>
      <c r="B187" s="63" t="s">
        <v>1389</v>
      </c>
      <c r="C187" s="21" t="s">
        <v>1390</v>
      </c>
      <c r="D187" s="21" t="s">
        <v>1585</v>
      </c>
      <c r="E187" s="21" t="s">
        <v>1463</v>
      </c>
      <c r="F187" s="21"/>
      <c r="G187" s="21" t="s">
        <v>528</v>
      </c>
      <c r="H187" s="21" t="s">
        <v>527</v>
      </c>
      <c r="I187" s="68">
        <v>10416.666666666666</v>
      </c>
      <c r="J187" s="71">
        <v>98</v>
      </c>
      <c r="K187" s="71">
        <v>11</v>
      </c>
      <c r="L187" s="71">
        <f>COUNTIFS($H$2:H187,H187,$C$2:C187,"Municipal",$B$2:B187,"CvRF Muni Earmarks")</f>
        <v>0</v>
      </c>
      <c r="M187" s="71" t="s">
        <v>1966</v>
      </c>
      <c r="N187" s="84" t="s">
        <v>1230</v>
      </c>
      <c r="O187" s="71" t="s">
        <v>1972</v>
      </c>
      <c r="P187" s="261"/>
    </row>
    <row r="188" spans="1:16" ht="15.9" hidden="1" x14ac:dyDescent="0.4">
      <c r="A188" s="62" t="s">
        <v>1384</v>
      </c>
      <c r="B188" s="63" t="s">
        <v>1389</v>
      </c>
      <c r="C188" s="21" t="s">
        <v>1390</v>
      </c>
      <c r="D188" s="21" t="s">
        <v>1591</v>
      </c>
      <c r="E188" s="21" t="s">
        <v>1463</v>
      </c>
      <c r="F188" s="21"/>
      <c r="G188" s="21" t="s">
        <v>585</v>
      </c>
      <c r="H188" s="21" t="s">
        <v>584</v>
      </c>
      <c r="I188" s="68">
        <v>10416.666666666666</v>
      </c>
      <c r="J188" s="71">
        <v>98</v>
      </c>
      <c r="K188" s="71">
        <v>12</v>
      </c>
      <c r="L188" s="71">
        <f>COUNTIFS($H$2:H188,H188,$C$2:C188,"Municipal",$B$2:B188,"CvRF Muni Earmarks")</f>
        <v>0</v>
      </c>
      <c r="M188" s="71" t="s">
        <v>1966</v>
      </c>
      <c r="N188" s="84" t="s">
        <v>1230</v>
      </c>
      <c r="O188" s="71" t="s">
        <v>1972</v>
      </c>
      <c r="P188" s="261"/>
    </row>
    <row r="189" spans="1:16" ht="15.9" hidden="1" x14ac:dyDescent="0.4">
      <c r="A189" s="62" t="s">
        <v>1624</v>
      </c>
      <c r="B189" s="63" t="s">
        <v>1625</v>
      </c>
      <c r="C189" s="21" t="s">
        <v>1452</v>
      </c>
      <c r="D189" s="21" t="s">
        <v>1633</v>
      </c>
      <c r="E189" s="21" t="s">
        <v>1456</v>
      </c>
      <c r="F189" s="21"/>
      <c r="G189" s="21" t="s">
        <v>793</v>
      </c>
      <c r="H189" s="21" t="s">
        <v>794</v>
      </c>
      <c r="I189" s="68">
        <v>50000</v>
      </c>
      <c r="J189" s="71">
        <v>99</v>
      </c>
      <c r="K189" s="71"/>
      <c r="L189" s="71">
        <f>COUNTIFS($H$2:H189,H189,$C$2:C189,"Municipal",$B$2:B189,"CvRF Muni Earmarks")</f>
        <v>1</v>
      </c>
      <c r="M189" s="71" t="s">
        <v>1966</v>
      </c>
      <c r="N189" s="84" t="s">
        <v>1231</v>
      </c>
      <c r="O189" s="71" t="s">
        <v>1971</v>
      </c>
      <c r="P189" s="261"/>
    </row>
    <row r="190" spans="1:16" ht="15.9" x14ac:dyDescent="0.4">
      <c r="A190" s="62" t="s">
        <v>1384</v>
      </c>
      <c r="B190" s="63" t="s">
        <v>1385</v>
      </c>
      <c r="C190" s="21" t="s">
        <v>1386</v>
      </c>
      <c r="D190" s="21" t="s">
        <v>1462</v>
      </c>
      <c r="E190" s="21" t="s">
        <v>1463</v>
      </c>
      <c r="F190" s="21"/>
      <c r="G190" s="21" t="s">
        <v>733</v>
      </c>
      <c r="H190" s="21" t="s">
        <v>734</v>
      </c>
      <c r="I190" s="68">
        <v>10416.666666666666</v>
      </c>
      <c r="J190" s="71">
        <v>100</v>
      </c>
      <c r="K190" s="71">
        <v>1</v>
      </c>
      <c r="L190" s="71">
        <f>COUNTIFS($H$2:H190,H190,$C$2:C190,"Municipal",$B$2:B190,"CvRF Muni Earmarks")</f>
        <v>1</v>
      </c>
      <c r="M190" s="71" t="s">
        <v>1966</v>
      </c>
      <c r="N190" s="84" t="s">
        <v>1232</v>
      </c>
      <c r="O190" s="71" t="s">
        <v>1969</v>
      </c>
      <c r="P190" s="261" t="s">
        <v>1978</v>
      </c>
    </row>
    <row r="191" spans="1:16" ht="15.9" x14ac:dyDescent="0.4">
      <c r="A191" s="62" t="s">
        <v>1384</v>
      </c>
      <c r="B191" s="63" t="s">
        <v>1385</v>
      </c>
      <c r="C191" s="21" t="s">
        <v>1386</v>
      </c>
      <c r="D191" s="21" t="s">
        <v>1775</v>
      </c>
      <c r="E191" s="21" t="s">
        <v>1463</v>
      </c>
      <c r="F191" s="21"/>
      <c r="G191" s="21" t="s">
        <v>329</v>
      </c>
      <c r="H191" s="21" t="s">
        <v>328</v>
      </c>
      <c r="I191" s="68">
        <v>10416.666666666666</v>
      </c>
      <c r="J191" s="71">
        <v>100</v>
      </c>
      <c r="K191" s="71">
        <v>2</v>
      </c>
      <c r="L191" s="71">
        <f>COUNTIFS($H$2:H191,H191,$C$2:C191,"Municipal",$B$2:B191,"CvRF Muni Earmarks")</f>
        <v>1</v>
      </c>
      <c r="M191" s="71" t="s">
        <v>1966</v>
      </c>
      <c r="N191" s="84" t="s">
        <v>1232</v>
      </c>
      <c r="O191" s="71" t="s">
        <v>1969</v>
      </c>
      <c r="P191" s="261" t="s">
        <v>1978</v>
      </c>
    </row>
    <row r="192" spans="1:16" ht="15.9" x14ac:dyDescent="0.4">
      <c r="A192" s="62" t="s">
        <v>1384</v>
      </c>
      <c r="B192" s="63" t="s">
        <v>1385</v>
      </c>
      <c r="C192" s="21" t="s">
        <v>1386</v>
      </c>
      <c r="D192" s="21" t="s">
        <v>1465</v>
      </c>
      <c r="E192" s="21" t="s">
        <v>1463</v>
      </c>
      <c r="F192" s="21"/>
      <c r="G192" s="21" t="s">
        <v>347</v>
      </c>
      <c r="H192" s="21" t="s">
        <v>346</v>
      </c>
      <c r="I192" s="68">
        <v>10416.666666666666</v>
      </c>
      <c r="J192" s="71">
        <v>100</v>
      </c>
      <c r="K192" s="71">
        <v>3</v>
      </c>
      <c r="L192" s="71">
        <f>COUNTIFS($H$2:H192,H192,$C$2:C192,"Municipal",$B$2:B192,"CvRF Muni Earmarks")</f>
        <v>1</v>
      </c>
      <c r="M192" s="71" t="s">
        <v>1966</v>
      </c>
      <c r="N192" s="84" t="s">
        <v>1232</v>
      </c>
      <c r="O192" s="71" t="s">
        <v>1969</v>
      </c>
      <c r="P192" s="261" t="s">
        <v>1978</v>
      </c>
    </row>
    <row r="193" spans="1:16" ht="15.9" x14ac:dyDescent="0.4">
      <c r="A193" s="62" t="s">
        <v>1384</v>
      </c>
      <c r="B193" s="63" t="s">
        <v>1385</v>
      </c>
      <c r="C193" s="21" t="s">
        <v>1386</v>
      </c>
      <c r="D193" s="21" t="s">
        <v>1466</v>
      </c>
      <c r="E193" s="21" t="s">
        <v>1463</v>
      </c>
      <c r="F193" s="21"/>
      <c r="G193" s="21" t="s">
        <v>865</v>
      </c>
      <c r="H193" s="21" t="s">
        <v>866</v>
      </c>
      <c r="I193" s="68">
        <v>10416.666666666666</v>
      </c>
      <c r="J193" s="71">
        <v>100</v>
      </c>
      <c r="K193" s="71">
        <v>4</v>
      </c>
      <c r="L193" s="71">
        <f>COUNTIFS($H$2:H193,H193,$C$2:C193,"Municipal",$B$2:B193,"CvRF Muni Earmarks")</f>
        <v>1</v>
      </c>
      <c r="M193" s="71" t="s">
        <v>1966</v>
      </c>
      <c r="N193" s="84" t="s">
        <v>1232</v>
      </c>
      <c r="O193" s="71" t="s">
        <v>1969</v>
      </c>
      <c r="P193" s="261" t="s">
        <v>1978</v>
      </c>
    </row>
    <row r="194" spans="1:16" ht="15.9" x14ac:dyDescent="0.4">
      <c r="A194" s="62" t="s">
        <v>1384</v>
      </c>
      <c r="B194" s="63" t="s">
        <v>1385</v>
      </c>
      <c r="C194" s="21" t="s">
        <v>1386</v>
      </c>
      <c r="D194" s="21" t="s">
        <v>1467</v>
      </c>
      <c r="E194" s="21" t="s">
        <v>1463</v>
      </c>
      <c r="F194" s="21"/>
      <c r="G194" s="21" t="s">
        <v>875</v>
      </c>
      <c r="H194" s="21" t="s">
        <v>876</v>
      </c>
      <c r="I194" s="68">
        <v>10416.666666666666</v>
      </c>
      <c r="J194" s="71">
        <v>100</v>
      </c>
      <c r="K194" s="71">
        <v>5</v>
      </c>
      <c r="L194" s="71">
        <f>COUNTIFS($H$2:H194,H194,$C$2:C194,"Municipal",$B$2:B194,"CvRF Muni Earmarks")</f>
        <v>1</v>
      </c>
      <c r="M194" s="71" t="s">
        <v>1966</v>
      </c>
      <c r="N194" s="84" t="s">
        <v>1232</v>
      </c>
      <c r="O194" s="71" t="s">
        <v>1969</v>
      </c>
      <c r="P194" s="261" t="s">
        <v>1978</v>
      </c>
    </row>
    <row r="195" spans="1:16" ht="15.9" x14ac:dyDescent="0.4">
      <c r="A195" s="62" t="s">
        <v>1384</v>
      </c>
      <c r="B195" s="63" t="s">
        <v>1385</v>
      </c>
      <c r="C195" s="21" t="s">
        <v>1386</v>
      </c>
      <c r="D195" s="21" t="s">
        <v>1468</v>
      </c>
      <c r="E195" s="21" t="s">
        <v>1463</v>
      </c>
      <c r="F195" s="21"/>
      <c r="G195" s="21" t="s">
        <v>371</v>
      </c>
      <c r="H195" s="21" t="s">
        <v>370</v>
      </c>
      <c r="I195" s="68">
        <v>10416.666666666666</v>
      </c>
      <c r="J195" s="71">
        <v>100</v>
      </c>
      <c r="K195" s="71">
        <v>6</v>
      </c>
      <c r="L195" s="71">
        <f>COUNTIFS($H$2:H195,H195,$C$2:C195,"Municipal",$B$2:B195,"CvRF Muni Earmarks")</f>
        <v>1</v>
      </c>
      <c r="M195" s="71" t="s">
        <v>1966</v>
      </c>
      <c r="N195" s="84" t="s">
        <v>1232</v>
      </c>
      <c r="O195" s="71" t="s">
        <v>1969</v>
      </c>
      <c r="P195" s="261" t="s">
        <v>1978</v>
      </c>
    </row>
    <row r="196" spans="1:16" ht="15.9" x14ac:dyDescent="0.4">
      <c r="A196" s="62" t="s">
        <v>1384</v>
      </c>
      <c r="B196" s="63" t="s">
        <v>1385</v>
      </c>
      <c r="C196" s="21" t="s">
        <v>1386</v>
      </c>
      <c r="D196" s="21" t="s">
        <v>1469</v>
      </c>
      <c r="E196" s="21" t="s">
        <v>1463</v>
      </c>
      <c r="F196" s="21"/>
      <c r="G196" s="21" t="s">
        <v>909</v>
      </c>
      <c r="H196" s="21" t="s">
        <v>910</v>
      </c>
      <c r="I196" s="68">
        <v>10416.666666666666</v>
      </c>
      <c r="J196" s="71">
        <v>100</v>
      </c>
      <c r="K196" s="71">
        <v>7</v>
      </c>
      <c r="L196" s="71">
        <f>COUNTIFS($H$2:H196,H196,$C$2:C196,"Municipal",$B$2:B196,"CvRF Muni Earmarks")</f>
        <v>1</v>
      </c>
      <c r="M196" s="71" t="s">
        <v>1966</v>
      </c>
      <c r="N196" s="84" t="s">
        <v>1232</v>
      </c>
      <c r="O196" s="71" t="s">
        <v>1969</v>
      </c>
      <c r="P196" s="261" t="s">
        <v>1978</v>
      </c>
    </row>
    <row r="197" spans="1:16" ht="15.9" x14ac:dyDescent="0.4">
      <c r="A197" s="62" t="s">
        <v>1384</v>
      </c>
      <c r="B197" s="63" t="s">
        <v>1385</v>
      </c>
      <c r="C197" s="21" t="s">
        <v>1386</v>
      </c>
      <c r="D197" s="21" t="s">
        <v>1470</v>
      </c>
      <c r="E197" s="21" t="s">
        <v>1463</v>
      </c>
      <c r="F197" s="21"/>
      <c r="G197" s="21" t="s">
        <v>437</v>
      </c>
      <c r="H197" s="21" t="s">
        <v>436</v>
      </c>
      <c r="I197" s="68">
        <v>10416.666666666666</v>
      </c>
      <c r="J197" s="71">
        <v>100</v>
      </c>
      <c r="K197" s="71">
        <v>8</v>
      </c>
      <c r="L197" s="71">
        <f>COUNTIFS($H$2:H197,H197,$C$2:C197,"Municipal",$B$2:B197,"CvRF Muni Earmarks")</f>
        <v>1</v>
      </c>
      <c r="M197" s="71" t="s">
        <v>1966</v>
      </c>
      <c r="N197" s="84" t="s">
        <v>1232</v>
      </c>
      <c r="O197" s="71" t="s">
        <v>1969</v>
      </c>
      <c r="P197" s="261" t="s">
        <v>1978</v>
      </c>
    </row>
    <row r="198" spans="1:16" ht="15.9" x14ac:dyDescent="0.4">
      <c r="A198" s="62" t="s">
        <v>1384</v>
      </c>
      <c r="B198" s="63" t="s">
        <v>1385</v>
      </c>
      <c r="C198" s="21" t="s">
        <v>1386</v>
      </c>
      <c r="D198" s="21" t="s">
        <v>1471</v>
      </c>
      <c r="E198" s="21" t="s">
        <v>1463</v>
      </c>
      <c r="F198" s="21"/>
      <c r="G198" s="21" t="s">
        <v>1011</v>
      </c>
      <c r="H198" s="21" t="s">
        <v>1012</v>
      </c>
      <c r="I198" s="68">
        <v>10416.666666666666</v>
      </c>
      <c r="J198" s="71">
        <v>100</v>
      </c>
      <c r="K198" s="71">
        <v>9</v>
      </c>
      <c r="L198" s="71">
        <f>COUNTIFS($H$2:H198,H198,$C$2:C198,"Municipal",$B$2:B198,"CvRF Muni Earmarks")</f>
        <v>1</v>
      </c>
      <c r="M198" s="71" t="s">
        <v>1966</v>
      </c>
      <c r="N198" s="84" t="s">
        <v>1232</v>
      </c>
      <c r="O198" s="71" t="s">
        <v>1969</v>
      </c>
      <c r="P198" s="261" t="s">
        <v>1978</v>
      </c>
    </row>
    <row r="199" spans="1:16" ht="15.9" x14ac:dyDescent="0.4">
      <c r="A199" s="62" t="s">
        <v>1384</v>
      </c>
      <c r="B199" s="63" t="s">
        <v>1385</v>
      </c>
      <c r="C199" s="21" t="s">
        <v>1386</v>
      </c>
      <c r="D199" s="21" t="s">
        <v>1472</v>
      </c>
      <c r="E199" s="21" t="s">
        <v>1463</v>
      </c>
      <c r="F199" s="21"/>
      <c r="G199" s="21" t="s">
        <v>528</v>
      </c>
      <c r="H199" s="21" t="s">
        <v>527</v>
      </c>
      <c r="I199" s="68">
        <v>10416.666666666666</v>
      </c>
      <c r="J199" s="71">
        <v>100</v>
      </c>
      <c r="K199" s="71">
        <v>10</v>
      </c>
      <c r="L199" s="71">
        <f>COUNTIFS($H$2:H199,H199,$C$2:C199,"Municipal",$B$2:B199,"CvRF Muni Earmarks")</f>
        <v>1</v>
      </c>
      <c r="M199" s="71" t="s">
        <v>1966</v>
      </c>
      <c r="N199" s="84" t="s">
        <v>1232</v>
      </c>
      <c r="O199" s="71" t="s">
        <v>1969</v>
      </c>
      <c r="P199" s="261" t="s">
        <v>1978</v>
      </c>
    </row>
    <row r="200" spans="1:16" ht="15.9" x14ac:dyDescent="0.4">
      <c r="A200" s="62" t="s">
        <v>1384</v>
      </c>
      <c r="B200" s="63" t="s">
        <v>1385</v>
      </c>
      <c r="C200" s="21" t="s">
        <v>1386</v>
      </c>
      <c r="D200" s="21" t="s">
        <v>1473</v>
      </c>
      <c r="E200" s="21" t="s">
        <v>1463</v>
      </c>
      <c r="F200" s="21"/>
      <c r="G200" s="21" t="s">
        <v>585</v>
      </c>
      <c r="H200" s="21" t="s">
        <v>584</v>
      </c>
      <c r="I200" s="68">
        <v>10416.666666666666</v>
      </c>
      <c r="J200" s="71">
        <v>100</v>
      </c>
      <c r="K200" s="71">
        <v>11</v>
      </c>
      <c r="L200" s="71">
        <f>COUNTIFS($H$2:H200,H200,$C$2:C200,"Municipal",$B$2:B200,"CvRF Muni Earmarks")</f>
        <v>1</v>
      </c>
      <c r="M200" s="71" t="s">
        <v>1966</v>
      </c>
      <c r="N200" s="84" t="s">
        <v>1232</v>
      </c>
      <c r="O200" s="71" t="s">
        <v>1969</v>
      </c>
      <c r="P200" s="261" t="s">
        <v>1978</v>
      </c>
    </row>
    <row r="201" spans="1:16" ht="15.9" x14ac:dyDescent="0.4">
      <c r="A201" s="62" t="s">
        <v>1384</v>
      </c>
      <c r="B201" s="63" t="s">
        <v>1385</v>
      </c>
      <c r="C201" s="21" t="s">
        <v>1386</v>
      </c>
      <c r="D201" s="21" t="s">
        <v>1550</v>
      </c>
      <c r="E201" s="21" t="s">
        <v>1463</v>
      </c>
      <c r="F201" s="21"/>
      <c r="G201" s="21" t="s">
        <v>635</v>
      </c>
      <c r="H201" s="21" t="s">
        <v>636</v>
      </c>
      <c r="I201" s="68">
        <v>10416.666666666666</v>
      </c>
      <c r="J201" s="71">
        <v>100</v>
      </c>
      <c r="K201" s="71">
        <v>12</v>
      </c>
      <c r="L201" s="71">
        <f>COUNTIFS($H$2:H201,H201,$C$2:C201,"Municipal",$B$2:B201,"CvRF Muni Earmarks")</f>
        <v>1</v>
      </c>
      <c r="M201" s="71" t="s">
        <v>1966</v>
      </c>
      <c r="N201" s="84" t="s">
        <v>1232</v>
      </c>
      <c r="O201" s="71" t="s">
        <v>1969</v>
      </c>
      <c r="P201" s="261" t="s">
        <v>1978</v>
      </c>
    </row>
    <row r="202" spans="1:16" ht="15.9" hidden="1" x14ac:dyDescent="0.4">
      <c r="A202" s="62" t="s">
        <v>1624</v>
      </c>
      <c r="B202" s="63" t="s">
        <v>1674</v>
      </c>
      <c r="C202" s="21" t="s">
        <v>1699</v>
      </c>
      <c r="D202" s="21" t="s">
        <v>1754</v>
      </c>
      <c r="E202" s="21" t="s">
        <v>1668</v>
      </c>
      <c r="F202" s="21"/>
      <c r="G202" s="21" t="s">
        <v>815</v>
      </c>
      <c r="H202" s="21" t="s">
        <v>816</v>
      </c>
      <c r="I202" s="68">
        <v>50000</v>
      </c>
      <c r="J202" s="71">
        <v>101</v>
      </c>
      <c r="K202" s="71"/>
      <c r="L202" s="71">
        <f>COUNTIFS($H$2:H202,H202,$C$2:C202,"Municipal",$B$2:B202,"CvRF Muni Earmarks")</f>
        <v>0</v>
      </c>
      <c r="M202" s="71" t="s">
        <v>1966</v>
      </c>
      <c r="N202" s="84" t="s">
        <v>1234</v>
      </c>
      <c r="O202" s="71" t="s">
        <v>1964</v>
      </c>
      <c r="P202" s="261"/>
    </row>
    <row r="203" spans="1:16" ht="15.9" hidden="1" x14ac:dyDescent="0.4">
      <c r="A203" s="62" t="s">
        <v>1384</v>
      </c>
      <c r="B203" s="63" t="s">
        <v>1389</v>
      </c>
      <c r="C203" s="21" t="s">
        <v>1390</v>
      </c>
      <c r="D203" s="21" t="s">
        <v>1474</v>
      </c>
      <c r="E203" s="21" t="s">
        <v>1475</v>
      </c>
      <c r="F203" s="21"/>
      <c r="G203" s="21" t="s">
        <v>492</v>
      </c>
      <c r="H203" s="21" t="s">
        <v>491</v>
      </c>
      <c r="I203" s="68">
        <v>125000</v>
      </c>
      <c r="J203" s="71">
        <v>102</v>
      </c>
      <c r="K203" s="71">
        <v>1</v>
      </c>
      <c r="L203" s="71">
        <f>COUNTIFS($H$2:H203,H203,$C$2:C203,"Municipal",$B$2:B203,"CvRF Muni Earmarks")</f>
        <v>0</v>
      </c>
      <c r="M203" s="71" t="s">
        <v>1966</v>
      </c>
      <c r="N203" s="84" t="s">
        <v>1235</v>
      </c>
      <c r="O203" s="71" t="s">
        <v>1972</v>
      </c>
      <c r="P203" s="261"/>
    </row>
    <row r="204" spans="1:16" ht="15.9" hidden="1" x14ac:dyDescent="0.4">
      <c r="A204" s="62" t="s">
        <v>1384</v>
      </c>
      <c r="B204" s="63" t="s">
        <v>1389</v>
      </c>
      <c r="C204" s="21" t="s">
        <v>1390</v>
      </c>
      <c r="D204" s="21" t="s">
        <v>1573</v>
      </c>
      <c r="E204" s="21" t="s">
        <v>1475</v>
      </c>
      <c r="F204" s="21"/>
      <c r="G204" s="21" t="s">
        <v>841</v>
      </c>
      <c r="H204" s="21" t="s">
        <v>842</v>
      </c>
      <c r="I204" s="68">
        <v>125000</v>
      </c>
      <c r="J204" s="71">
        <v>103</v>
      </c>
      <c r="K204" s="71">
        <v>1</v>
      </c>
      <c r="L204" s="71">
        <f>COUNTIFS($H$2:H204,H204,$C$2:C204,"Municipal",$B$2:B204,"CvRF Muni Earmarks")</f>
        <v>0</v>
      </c>
      <c r="M204" s="71" t="s">
        <v>1966</v>
      </c>
      <c r="N204" s="84" t="s">
        <v>1236</v>
      </c>
      <c r="O204" s="71" t="s">
        <v>1974</v>
      </c>
      <c r="P204" s="261"/>
    </row>
    <row r="205" spans="1:16" ht="15.9" hidden="1" x14ac:dyDescent="0.4">
      <c r="A205" s="62" t="s">
        <v>1624</v>
      </c>
      <c r="B205" s="63" t="s">
        <v>1625</v>
      </c>
      <c r="C205" s="21" t="s">
        <v>1662</v>
      </c>
      <c r="D205" s="21" t="s">
        <v>1667</v>
      </c>
      <c r="E205" s="21" t="s">
        <v>1668</v>
      </c>
      <c r="F205" s="21"/>
      <c r="G205" s="21" t="s">
        <v>815</v>
      </c>
      <c r="H205" s="21" t="s">
        <v>816</v>
      </c>
      <c r="I205" s="68">
        <v>200000</v>
      </c>
      <c r="J205" s="71">
        <v>104</v>
      </c>
      <c r="K205" s="71"/>
      <c r="L205" s="71">
        <f>COUNTIFS($H$2:H205,H205,$C$2:C205,"Municipal",$B$2:B205,"CvRF Muni Earmarks")</f>
        <v>0</v>
      </c>
      <c r="M205" s="71" t="s">
        <v>1966</v>
      </c>
      <c r="N205" s="84" t="s">
        <v>1239</v>
      </c>
      <c r="O205" s="71" t="s">
        <v>1970</v>
      </c>
      <c r="P205" s="261"/>
    </row>
    <row r="206" spans="1:16" ht="15.9" hidden="1" x14ac:dyDescent="0.4">
      <c r="A206" s="62" t="s">
        <v>1384</v>
      </c>
      <c r="B206" s="63" t="s">
        <v>1389</v>
      </c>
      <c r="C206" s="21" t="s">
        <v>1390</v>
      </c>
      <c r="D206" s="21" t="s">
        <v>1587</v>
      </c>
      <c r="E206" s="21" t="s">
        <v>1588</v>
      </c>
      <c r="F206" s="21"/>
      <c r="G206" s="21" t="s">
        <v>1041</v>
      </c>
      <c r="H206" s="21" t="s">
        <v>1042</v>
      </c>
      <c r="I206" s="68">
        <v>200000</v>
      </c>
      <c r="J206" s="71">
        <v>105</v>
      </c>
      <c r="K206" s="71">
        <v>2</v>
      </c>
      <c r="L206" s="71">
        <f>COUNTIFS($H$2:H206,H206,$C$2:C206,"Municipal",$B$2:B206,"CvRF Muni Earmarks")</f>
        <v>0</v>
      </c>
      <c r="M206" s="71" t="s">
        <v>1966</v>
      </c>
      <c r="N206" s="84" t="s">
        <v>1240</v>
      </c>
      <c r="O206" s="71" t="s">
        <v>1974</v>
      </c>
      <c r="P206" s="261"/>
    </row>
    <row r="207" spans="1:16" ht="15.9" hidden="1" x14ac:dyDescent="0.4">
      <c r="A207" s="62" t="s">
        <v>1624</v>
      </c>
      <c r="B207" s="63" t="s">
        <v>1674</v>
      </c>
      <c r="C207" s="21" t="s">
        <v>1556</v>
      </c>
      <c r="D207" s="21" t="s">
        <v>1702</v>
      </c>
      <c r="E207" s="21" t="s">
        <v>1684</v>
      </c>
      <c r="F207" s="21"/>
      <c r="G207" s="21" t="s">
        <v>405</v>
      </c>
      <c r="H207" s="21" t="s">
        <v>404</v>
      </c>
      <c r="I207" s="68">
        <v>250000</v>
      </c>
      <c r="J207" s="71">
        <v>106</v>
      </c>
      <c r="K207" s="71"/>
      <c r="L207" s="71">
        <f>COUNTIFS($H$2:H207,H207,$C$2:C207,"Municipal",$B$2:B207,"CvRF Muni Earmarks")</f>
        <v>0</v>
      </c>
      <c r="M207" s="71" t="s">
        <v>1966</v>
      </c>
      <c r="N207" s="84" t="s">
        <v>1242</v>
      </c>
      <c r="O207" s="71" t="s">
        <v>1964</v>
      </c>
      <c r="P207" s="261"/>
    </row>
    <row r="208" spans="1:16" ht="15.9" hidden="1" x14ac:dyDescent="0.4">
      <c r="A208" s="62" t="s">
        <v>1624</v>
      </c>
      <c r="B208" s="63" t="s">
        <v>1674</v>
      </c>
      <c r="C208" s="21" t="s">
        <v>1699</v>
      </c>
      <c r="D208" s="21" t="s">
        <v>1755</v>
      </c>
      <c r="E208" s="21" t="s">
        <v>1588</v>
      </c>
      <c r="F208" s="21"/>
      <c r="G208" s="21" t="s">
        <v>665</v>
      </c>
      <c r="H208" s="21" t="s">
        <v>666</v>
      </c>
      <c r="I208" s="68">
        <v>50000</v>
      </c>
      <c r="J208" s="71">
        <v>107</v>
      </c>
      <c r="K208" s="71"/>
      <c r="L208" s="71">
        <f>COUNTIFS($H$2:H208,H208,$C$2:C208,"Municipal",$B$2:B208,"CvRF Muni Earmarks")</f>
        <v>0</v>
      </c>
      <c r="M208" s="71" t="s">
        <v>1966</v>
      </c>
      <c r="N208" s="84" t="s">
        <v>1243</v>
      </c>
      <c r="O208" s="71" t="s">
        <v>1964</v>
      </c>
      <c r="P208" s="261"/>
    </row>
    <row r="209" spans="1:16" ht="15.9" x14ac:dyDescent="0.4">
      <c r="A209" s="62" t="s">
        <v>1384</v>
      </c>
      <c r="B209" s="63" t="s">
        <v>1385</v>
      </c>
      <c r="C209" s="21" t="s">
        <v>1386</v>
      </c>
      <c r="D209" s="21" t="s">
        <v>1476</v>
      </c>
      <c r="E209" s="21" t="s">
        <v>1477</v>
      </c>
      <c r="F209" s="21"/>
      <c r="G209" s="21" t="s">
        <v>317</v>
      </c>
      <c r="H209" s="21" t="s">
        <v>316</v>
      </c>
      <c r="I209" s="68">
        <v>21875</v>
      </c>
      <c r="J209" s="71">
        <v>108</v>
      </c>
      <c r="K209" s="71">
        <v>1</v>
      </c>
      <c r="L209" s="71">
        <f>COUNTIFS($H$2:H209,H209,$C$2:C209,"Municipal",$B$2:B209,"CvRF Muni Earmarks")</f>
        <v>1</v>
      </c>
      <c r="M209" s="71" t="s">
        <v>1966</v>
      </c>
      <c r="N209" s="84" t="s">
        <v>1244</v>
      </c>
      <c r="O209" s="71" t="s">
        <v>1969</v>
      </c>
      <c r="P209" s="261" t="s">
        <v>1978</v>
      </c>
    </row>
    <row r="210" spans="1:16" ht="15.9" x14ac:dyDescent="0.4">
      <c r="A210" s="62" t="s">
        <v>1384</v>
      </c>
      <c r="B210" s="63" t="s">
        <v>1385</v>
      </c>
      <c r="C210" s="21" t="s">
        <v>1386</v>
      </c>
      <c r="D210" s="21" t="s">
        <v>1476</v>
      </c>
      <c r="E210" s="21" t="s">
        <v>1477</v>
      </c>
      <c r="F210" s="21"/>
      <c r="G210" s="21" t="s">
        <v>518</v>
      </c>
      <c r="H210" s="21" t="s">
        <v>517</v>
      </c>
      <c r="I210" s="68">
        <v>21875</v>
      </c>
      <c r="J210" s="71">
        <v>108</v>
      </c>
      <c r="K210" s="71">
        <v>2</v>
      </c>
      <c r="L210" s="71">
        <f>COUNTIFS($H$2:H210,H210,$C$2:C210,"Municipal",$B$2:B210,"CvRF Muni Earmarks")</f>
        <v>1</v>
      </c>
      <c r="M210" s="71" t="s">
        <v>1966</v>
      </c>
      <c r="N210" s="84" t="s">
        <v>1244</v>
      </c>
      <c r="O210" s="71" t="s">
        <v>1969</v>
      </c>
      <c r="P210" s="261" t="s">
        <v>1978</v>
      </c>
    </row>
    <row r="211" spans="1:16" ht="15.9" x14ac:dyDescent="0.4">
      <c r="A211" s="62" t="s">
        <v>1384</v>
      </c>
      <c r="B211" s="63" t="s">
        <v>1385</v>
      </c>
      <c r="C211" s="21" t="s">
        <v>1386</v>
      </c>
      <c r="D211" s="21" t="s">
        <v>1476</v>
      </c>
      <c r="E211" s="21" t="s">
        <v>1477</v>
      </c>
      <c r="F211" s="21"/>
      <c r="G211" s="21" t="s">
        <v>947</v>
      </c>
      <c r="H211" s="21" t="s">
        <v>948</v>
      </c>
      <c r="I211" s="68">
        <v>21875</v>
      </c>
      <c r="J211" s="71">
        <v>108</v>
      </c>
      <c r="K211" s="71">
        <v>3</v>
      </c>
      <c r="L211" s="71">
        <f>COUNTIFS($H$2:H211,H211,$C$2:C211,"Municipal",$B$2:B211,"CvRF Muni Earmarks")</f>
        <v>2</v>
      </c>
      <c r="M211" s="71" t="s">
        <v>1966</v>
      </c>
      <c r="N211" s="84" t="s">
        <v>1244</v>
      </c>
      <c r="O211" s="71" t="s">
        <v>1969</v>
      </c>
      <c r="P211" s="261" t="s">
        <v>1978</v>
      </c>
    </row>
    <row r="212" spans="1:16" ht="15.9" x14ac:dyDescent="0.4">
      <c r="A212" s="62" t="s">
        <v>1384</v>
      </c>
      <c r="B212" s="63" t="s">
        <v>1385</v>
      </c>
      <c r="C212" s="21" t="s">
        <v>1386</v>
      </c>
      <c r="D212" s="21" t="s">
        <v>1476</v>
      </c>
      <c r="E212" s="21" t="s">
        <v>1477</v>
      </c>
      <c r="F212" s="21"/>
      <c r="G212" s="21" t="s">
        <v>227</v>
      </c>
      <c r="H212" s="21" t="s">
        <v>226</v>
      </c>
      <c r="I212" s="68">
        <v>21875</v>
      </c>
      <c r="J212" s="71">
        <v>108</v>
      </c>
      <c r="K212" s="71">
        <v>4</v>
      </c>
      <c r="L212" s="71">
        <f>COUNTIFS($H$2:H212,H212,$C$2:C212,"Municipal",$B$2:B212,"CvRF Muni Earmarks")</f>
        <v>1</v>
      </c>
      <c r="M212" s="71" t="s">
        <v>1966</v>
      </c>
      <c r="N212" s="84" t="s">
        <v>1244</v>
      </c>
      <c r="O212" s="71" t="s">
        <v>1969</v>
      </c>
      <c r="P212" s="261" t="s">
        <v>1978</v>
      </c>
    </row>
    <row r="213" spans="1:16" ht="15.9" x14ac:dyDescent="0.4">
      <c r="A213" s="62" t="s">
        <v>1384</v>
      </c>
      <c r="B213" s="63" t="s">
        <v>1385</v>
      </c>
      <c r="C213" s="21" t="s">
        <v>1386</v>
      </c>
      <c r="D213" s="21" t="s">
        <v>1476</v>
      </c>
      <c r="E213" s="21" t="s">
        <v>1477</v>
      </c>
      <c r="F213" s="21"/>
      <c r="G213" s="21" t="s">
        <v>312</v>
      </c>
      <c r="H213" s="21" t="s">
        <v>311</v>
      </c>
      <c r="I213" s="68">
        <v>21875</v>
      </c>
      <c r="J213" s="71">
        <v>108</v>
      </c>
      <c r="K213" s="71">
        <v>5</v>
      </c>
      <c r="L213" s="71">
        <f>COUNTIFS($H$2:H213,H213,$C$2:C213,"Municipal",$B$2:B213,"CvRF Muni Earmarks")</f>
        <v>1</v>
      </c>
      <c r="M213" s="71" t="s">
        <v>1966</v>
      </c>
      <c r="N213" s="84" t="s">
        <v>1244</v>
      </c>
      <c r="O213" s="71" t="s">
        <v>1969</v>
      </c>
      <c r="P213" s="261" t="s">
        <v>1978</v>
      </c>
    </row>
    <row r="214" spans="1:16" ht="15.9" x14ac:dyDescent="0.4">
      <c r="A214" s="62" t="s">
        <v>1384</v>
      </c>
      <c r="B214" s="63" t="s">
        <v>1385</v>
      </c>
      <c r="C214" s="21" t="s">
        <v>1386</v>
      </c>
      <c r="D214" s="21" t="s">
        <v>1476</v>
      </c>
      <c r="E214" s="21" t="s">
        <v>1477</v>
      </c>
      <c r="F214" s="21"/>
      <c r="G214" s="21" t="s">
        <v>381</v>
      </c>
      <c r="H214" s="21" t="s">
        <v>380</v>
      </c>
      <c r="I214" s="68">
        <v>21875</v>
      </c>
      <c r="J214" s="71">
        <v>108</v>
      </c>
      <c r="K214" s="71">
        <v>6</v>
      </c>
      <c r="L214" s="71">
        <f>COUNTIFS($H$2:H214,H214,$C$2:C214,"Municipal",$B$2:B214,"CvRF Muni Earmarks")</f>
        <v>1</v>
      </c>
      <c r="M214" s="71" t="s">
        <v>1966</v>
      </c>
      <c r="N214" s="84" t="s">
        <v>1244</v>
      </c>
      <c r="O214" s="71" t="s">
        <v>1969</v>
      </c>
      <c r="P214" s="261" t="s">
        <v>1978</v>
      </c>
    </row>
    <row r="215" spans="1:16" ht="15.9" x14ac:dyDescent="0.4">
      <c r="A215" s="62" t="s">
        <v>1384</v>
      </c>
      <c r="B215" s="63" t="s">
        <v>1385</v>
      </c>
      <c r="C215" s="21" t="s">
        <v>1386</v>
      </c>
      <c r="D215" s="21" t="s">
        <v>1476</v>
      </c>
      <c r="E215" s="21" t="s">
        <v>1477</v>
      </c>
      <c r="F215" s="21"/>
      <c r="G215" s="21" t="s">
        <v>945</v>
      </c>
      <c r="H215" s="21" t="s">
        <v>946</v>
      </c>
      <c r="I215" s="68">
        <v>21875</v>
      </c>
      <c r="J215" s="71">
        <v>108</v>
      </c>
      <c r="K215" s="71">
        <v>7</v>
      </c>
      <c r="L215" s="71">
        <f>COUNTIFS($H$2:H215,H215,$C$2:C215,"Municipal",$B$2:B215,"CvRF Muni Earmarks")</f>
        <v>1</v>
      </c>
      <c r="M215" s="71" t="s">
        <v>1966</v>
      </c>
      <c r="N215" s="84" t="s">
        <v>1244</v>
      </c>
      <c r="O215" s="71" t="s">
        <v>1969</v>
      </c>
      <c r="P215" s="261" t="s">
        <v>1978</v>
      </c>
    </row>
    <row r="216" spans="1:16" ht="15.9" x14ac:dyDescent="0.4">
      <c r="A216" s="62" t="s">
        <v>1384</v>
      </c>
      <c r="B216" s="63" t="s">
        <v>1385</v>
      </c>
      <c r="C216" s="21" t="s">
        <v>1386</v>
      </c>
      <c r="D216" s="21" t="s">
        <v>1476</v>
      </c>
      <c r="E216" s="21" t="s">
        <v>1477</v>
      </c>
      <c r="F216" s="21"/>
      <c r="G216" s="21" t="s">
        <v>414</v>
      </c>
      <c r="H216" s="21" t="s">
        <v>413</v>
      </c>
      <c r="I216" s="68">
        <v>21875</v>
      </c>
      <c r="J216" s="71">
        <v>108</v>
      </c>
      <c r="K216" s="71">
        <v>8</v>
      </c>
      <c r="L216" s="71">
        <f>COUNTIFS($H$2:H216,H216,$C$2:C216,"Municipal",$B$2:B216,"CvRF Muni Earmarks")</f>
        <v>1</v>
      </c>
      <c r="M216" s="71" t="s">
        <v>1966</v>
      </c>
      <c r="N216" s="84" t="s">
        <v>1244</v>
      </c>
      <c r="O216" s="71" t="s">
        <v>1969</v>
      </c>
      <c r="P216" s="261" t="s">
        <v>1978</v>
      </c>
    </row>
    <row r="217" spans="1:16" ht="15.9" hidden="1" x14ac:dyDescent="0.4">
      <c r="A217" s="62" t="s">
        <v>1384</v>
      </c>
      <c r="B217" s="63" t="s">
        <v>1389</v>
      </c>
      <c r="C217" s="21" t="s">
        <v>1390</v>
      </c>
      <c r="D217" s="21" t="s">
        <v>1478</v>
      </c>
      <c r="E217" s="21" t="s">
        <v>1479</v>
      </c>
      <c r="F217" s="21"/>
      <c r="G217" s="21" t="s">
        <v>1037</v>
      </c>
      <c r="H217" s="21" t="s">
        <v>1038</v>
      </c>
      <c r="I217" s="68">
        <v>250000</v>
      </c>
      <c r="J217" s="71">
        <v>109</v>
      </c>
      <c r="K217" s="71">
        <v>1</v>
      </c>
      <c r="L217" s="71">
        <f>COUNTIFS($H$2:H217,H217,$C$2:C217,"Municipal",$B$2:B217,"CvRF Muni Earmarks")</f>
        <v>0</v>
      </c>
      <c r="M217" s="71" t="s">
        <v>1966</v>
      </c>
      <c r="N217" s="84" t="s">
        <v>1245</v>
      </c>
      <c r="O217" s="71" t="s">
        <v>1972</v>
      </c>
      <c r="P217" s="261"/>
    </row>
    <row r="218" spans="1:16" ht="15.9" hidden="1" x14ac:dyDescent="0.4">
      <c r="A218" s="62" t="s">
        <v>1624</v>
      </c>
      <c r="B218" s="63" t="s">
        <v>1625</v>
      </c>
      <c r="C218" s="21" t="s">
        <v>1452</v>
      </c>
      <c r="D218" s="21" t="s">
        <v>1639</v>
      </c>
      <c r="E218" s="21" t="s">
        <v>1477</v>
      </c>
      <c r="F218" s="21"/>
      <c r="G218" s="21" t="s">
        <v>635</v>
      </c>
      <c r="H218" s="21" t="s">
        <v>636</v>
      </c>
      <c r="I218" s="68">
        <v>75000</v>
      </c>
      <c r="J218" s="71">
        <v>110</v>
      </c>
      <c r="K218" s="71"/>
      <c r="L218" s="71">
        <f>COUNTIFS($H$2:H218,H218,$C$2:C218,"Municipal",$B$2:B218,"CvRF Muni Earmarks")</f>
        <v>1</v>
      </c>
      <c r="M218" s="71" t="s">
        <v>1966</v>
      </c>
      <c r="N218" s="84" t="s">
        <v>1246</v>
      </c>
      <c r="O218" s="71" t="s">
        <v>1971</v>
      </c>
      <c r="P218" s="261"/>
    </row>
    <row r="219" spans="1:16" ht="15.9" hidden="1" x14ac:dyDescent="0.4">
      <c r="A219" s="62" t="s">
        <v>1624</v>
      </c>
      <c r="B219" s="63" t="s">
        <v>1674</v>
      </c>
      <c r="C219" s="21" t="s">
        <v>1612</v>
      </c>
      <c r="D219" s="21" t="s">
        <v>1685</v>
      </c>
      <c r="E219" s="21" t="s">
        <v>1479</v>
      </c>
      <c r="F219" s="21"/>
      <c r="G219" s="21" t="e">
        <v>#N/A</v>
      </c>
      <c r="H219" s="21"/>
      <c r="I219" s="68">
        <v>2000000</v>
      </c>
      <c r="J219" s="71">
        <v>111</v>
      </c>
      <c r="K219" s="71"/>
      <c r="L219" s="71">
        <f>COUNTIFS($H$2:H219,H219,$C$2:C219,"Municipal",$B$2:B219,"CvRF Muni Earmarks")</f>
        <v>0</v>
      </c>
      <c r="M219" s="71" t="s">
        <v>1966</v>
      </c>
      <c r="N219" s="84" t="s">
        <v>1247</v>
      </c>
      <c r="O219" s="71" t="s">
        <v>1964</v>
      </c>
      <c r="P219" s="261"/>
    </row>
    <row r="220" spans="1:16" ht="15.9" hidden="1" x14ac:dyDescent="0.4">
      <c r="A220" s="62" t="s">
        <v>1624</v>
      </c>
      <c r="B220" s="63" t="s">
        <v>1674</v>
      </c>
      <c r="C220" s="21" t="s">
        <v>1612</v>
      </c>
      <c r="D220" s="21" t="s">
        <v>1683</v>
      </c>
      <c r="E220" s="21" t="s">
        <v>1684</v>
      </c>
      <c r="F220" s="21"/>
      <c r="G220" s="21" t="e">
        <v>#N/A</v>
      </c>
      <c r="H220" s="21"/>
      <c r="I220" s="68">
        <v>3000000</v>
      </c>
      <c r="J220" s="71">
        <v>112</v>
      </c>
      <c r="K220" s="71"/>
      <c r="L220" s="71">
        <f>COUNTIFS($H$2:H220,H220,$C$2:C220,"Municipal",$B$2:B220,"CvRF Muni Earmarks")</f>
        <v>0</v>
      </c>
      <c r="M220" s="71" t="s">
        <v>1966</v>
      </c>
      <c r="N220" s="84" t="s">
        <v>1248</v>
      </c>
      <c r="O220" s="71" t="s">
        <v>1964</v>
      </c>
      <c r="P220" s="261"/>
    </row>
    <row r="221" spans="1:16" ht="15.9" hidden="1" x14ac:dyDescent="0.4">
      <c r="A221" s="62" t="s">
        <v>1624</v>
      </c>
      <c r="B221" s="63" t="s">
        <v>1674</v>
      </c>
      <c r="C221" s="21" t="s">
        <v>1603</v>
      </c>
      <c r="D221" s="21" t="s">
        <v>1687</v>
      </c>
      <c r="E221" s="21"/>
      <c r="F221" s="21"/>
      <c r="G221" s="21" t="e">
        <v>#N/A</v>
      </c>
      <c r="H221" s="21"/>
      <c r="I221" s="68">
        <v>1250000</v>
      </c>
      <c r="J221" s="71">
        <v>113</v>
      </c>
      <c r="K221" s="71"/>
      <c r="L221" s="71">
        <f>COUNTIFS($H$2:H221,H221,$C$2:C221,"Municipal",$B$2:B221,"CvRF Muni Earmarks")</f>
        <v>0</v>
      </c>
      <c r="M221" s="71" t="s">
        <v>1966</v>
      </c>
      <c r="N221" s="84" t="s">
        <v>1249</v>
      </c>
      <c r="O221" s="71" t="s">
        <v>1964</v>
      </c>
      <c r="P221" s="261"/>
    </row>
    <row r="222" spans="1:16" ht="15.9" hidden="1" x14ac:dyDescent="0.4">
      <c r="A222" s="62" t="s">
        <v>1384</v>
      </c>
      <c r="B222" s="63" t="s">
        <v>1592</v>
      </c>
      <c r="C222" s="21" t="s">
        <v>1452</v>
      </c>
      <c r="D222" s="21" t="s">
        <v>1622</v>
      </c>
      <c r="E222" s="21" t="s">
        <v>1623</v>
      </c>
      <c r="F222" s="21"/>
      <c r="G222" s="21" t="s">
        <v>655</v>
      </c>
      <c r="H222" s="21" t="s">
        <v>656</v>
      </c>
      <c r="I222" s="68">
        <v>50000</v>
      </c>
      <c r="J222" s="71">
        <v>114</v>
      </c>
      <c r="K222" s="71"/>
      <c r="L222" s="71">
        <f>COUNTIFS($H$2:H222,H222,$C$2:C222,"Municipal",$B$2:B222,"CvRF Muni Earmarks")</f>
        <v>0</v>
      </c>
      <c r="M222" s="71" t="s">
        <v>1966</v>
      </c>
      <c r="N222" s="84" t="s">
        <v>1250</v>
      </c>
      <c r="O222" s="71" t="s">
        <v>1971</v>
      </c>
      <c r="P222" s="261"/>
    </row>
    <row r="223" spans="1:16" ht="15.9" hidden="1" x14ac:dyDescent="0.4">
      <c r="A223" s="62" t="s">
        <v>1384</v>
      </c>
      <c r="B223" s="63" t="s">
        <v>1389</v>
      </c>
      <c r="C223" s="21" t="s">
        <v>1390</v>
      </c>
      <c r="D223" s="21" t="s">
        <v>1480</v>
      </c>
      <c r="E223" s="21" t="s">
        <v>1481</v>
      </c>
      <c r="F223" s="21"/>
      <c r="G223" s="21" t="s">
        <v>551</v>
      </c>
      <c r="H223" s="21" t="s">
        <v>550</v>
      </c>
      <c r="I223" s="68">
        <v>150000</v>
      </c>
      <c r="J223" s="71">
        <v>115</v>
      </c>
      <c r="K223" s="71">
        <v>1</v>
      </c>
      <c r="L223" s="71">
        <f>COUNTIFS($H$2:H223,H223,$C$2:C223,"Municipal",$B$2:B223,"CvRF Muni Earmarks")</f>
        <v>0</v>
      </c>
      <c r="M223" s="71" t="s">
        <v>1966</v>
      </c>
      <c r="N223" s="84" t="s">
        <v>1251</v>
      </c>
      <c r="O223" s="71" t="s">
        <v>1972</v>
      </c>
      <c r="P223" s="261"/>
    </row>
    <row r="224" spans="1:16" ht="15.9" hidden="1" x14ac:dyDescent="0.4">
      <c r="A224" s="62" t="s">
        <v>1624</v>
      </c>
      <c r="B224" s="63" t="s">
        <v>1674</v>
      </c>
      <c r="C224" s="21" t="s">
        <v>1699</v>
      </c>
      <c r="D224" s="21" t="s">
        <v>1738</v>
      </c>
      <c r="E224" s="21" t="s">
        <v>1481</v>
      </c>
      <c r="F224" s="21"/>
      <c r="G224" s="21" t="s">
        <v>725</v>
      </c>
      <c r="H224" s="21" t="s">
        <v>726</v>
      </c>
      <c r="I224" s="68">
        <v>75000</v>
      </c>
      <c r="J224" s="71">
        <v>116</v>
      </c>
      <c r="K224" s="71"/>
      <c r="L224" s="71">
        <f>COUNTIFS($H$2:H224,H224,$C$2:C224,"Municipal",$B$2:B224,"CvRF Muni Earmarks")</f>
        <v>0</v>
      </c>
      <c r="M224" s="71" t="s">
        <v>1966</v>
      </c>
      <c r="N224" s="84" t="s">
        <v>1252</v>
      </c>
      <c r="O224" s="71" t="s">
        <v>1964</v>
      </c>
      <c r="P224" s="261"/>
    </row>
    <row r="225" spans="1:16" ht="15.9" hidden="1" x14ac:dyDescent="0.4">
      <c r="A225" s="62" t="s">
        <v>1624</v>
      </c>
      <c r="B225" s="63" t="s">
        <v>1674</v>
      </c>
      <c r="C225" s="21" t="s">
        <v>1699</v>
      </c>
      <c r="D225" s="21" t="s">
        <v>1768</v>
      </c>
      <c r="E225" s="21" t="s">
        <v>1481</v>
      </c>
      <c r="F225" s="21"/>
      <c r="G225" s="21" t="s">
        <v>725</v>
      </c>
      <c r="H225" s="21" t="s">
        <v>726</v>
      </c>
      <c r="I225" s="68">
        <v>25000</v>
      </c>
      <c r="J225" s="71">
        <v>117</v>
      </c>
      <c r="K225" s="71"/>
      <c r="L225" s="71">
        <f>COUNTIFS($H$2:H225,H225,$C$2:C225,"Municipal",$B$2:B225,"CvRF Muni Earmarks")</f>
        <v>0</v>
      </c>
      <c r="M225" s="71" t="s">
        <v>1966</v>
      </c>
      <c r="N225" s="84" t="s">
        <v>1253</v>
      </c>
      <c r="O225" s="71" t="s">
        <v>1964</v>
      </c>
      <c r="P225" s="261"/>
    </row>
    <row r="226" spans="1:16" ht="15.9" hidden="1" x14ac:dyDescent="0.4">
      <c r="A226" s="62" t="s">
        <v>1624</v>
      </c>
      <c r="B226" s="63" t="s">
        <v>1674</v>
      </c>
      <c r="C226" s="21" t="s">
        <v>1699</v>
      </c>
      <c r="D226" s="21" t="s">
        <v>1719</v>
      </c>
      <c r="E226" s="21" t="s">
        <v>1481</v>
      </c>
      <c r="F226" s="21"/>
      <c r="G226" s="21" t="s">
        <v>229</v>
      </c>
      <c r="H226" s="21" t="s">
        <v>228</v>
      </c>
      <c r="I226" s="68">
        <v>150000</v>
      </c>
      <c r="J226" s="71">
        <v>118</v>
      </c>
      <c r="K226" s="71"/>
      <c r="L226" s="71">
        <f>COUNTIFS($H$2:H226,H226,$C$2:C226,"Municipal",$B$2:B226,"CvRF Muni Earmarks")</f>
        <v>0</v>
      </c>
      <c r="M226" s="71" t="s">
        <v>1966</v>
      </c>
      <c r="N226" s="84" t="s">
        <v>1254</v>
      </c>
      <c r="O226" s="71" t="s">
        <v>1964</v>
      </c>
      <c r="P226" s="261"/>
    </row>
    <row r="227" spans="1:16" ht="15.9" x14ac:dyDescent="0.4">
      <c r="A227" s="62" t="s">
        <v>1384</v>
      </c>
      <c r="B227" s="63" t="s">
        <v>1385</v>
      </c>
      <c r="C227" s="21" t="s">
        <v>1386</v>
      </c>
      <c r="D227" s="21" t="s">
        <v>1560</v>
      </c>
      <c r="E227" s="21" t="s">
        <v>1481</v>
      </c>
      <c r="F227" s="21"/>
      <c r="G227" s="21" t="s">
        <v>229</v>
      </c>
      <c r="H227" s="21" t="s">
        <v>228</v>
      </c>
      <c r="I227" s="68">
        <v>71428.571428571435</v>
      </c>
      <c r="J227" s="71">
        <v>119</v>
      </c>
      <c r="K227" s="71">
        <v>1</v>
      </c>
      <c r="L227" s="71">
        <f>COUNTIFS($H$2:H227,H227,$C$2:C227,"Municipal",$B$2:B227,"CvRF Muni Earmarks")</f>
        <v>1</v>
      </c>
      <c r="M227" s="71" t="s">
        <v>1966</v>
      </c>
      <c r="N227" s="84" t="s">
        <v>1255</v>
      </c>
      <c r="O227" s="71" t="s">
        <v>1969</v>
      </c>
      <c r="P227" s="261" t="s">
        <v>1984</v>
      </c>
    </row>
    <row r="228" spans="1:16" ht="15.9" x14ac:dyDescent="0.4">
      <c r="A228" s="62" t="s">
        <v>1384</v>
      </c>
      <c r="B228" s="63" t="s">
        <v>1385</v>
      </c>
      <c r="C228" s="21" t="s">
        <v>1386</v>
      </c>
      <c r="D228" s="21" t="s">
        <v>1740</v>
      </c>
      <c r="E228" s="21" t="s">
        <v>1481</v>
      </c>
      <c r="F228" s="21"/>
      <c r="G228" s="21" t="s">
        <v>121</v>
      </c>
      <c r="H228" s="21" t="s">
        <v>120</v>
      </c>
      <c r="I228" s="68">
        <v>71428.571428571435</v>
      </c>
      <c r="J228" s="71">
        <v>119</v>
      </c>
      <c r="K228" s="71">
        <v>2</v>
      </c>
      <c r="L228" s="71">
        <f>COUNTIFS($H$2:H228,H228,$C$2:C228,"Municipal",$B$2:B228,"CvRF Muni Earmarks")</f>
        <v>1</v>
      </c>
      <c r="M228" s="71" t="s">
        <v>1966</v>
      </c>
      <c r="N228" s="84" t="s">
        <v>1255</v>
      </c>
      <c r="O228" s="71" t="s">
        <v>1969</v>
      </c>
      <c r="P228" s="261" t="s">
        <v>1985</v>
      </c>
    </row>
    <row r="229" spans="1:16" ht="15.9" x14ac:dyDescent="0.4">
      <c r="A229" s="62" t="s">
        <v>1384</v>
      </c>
      <c r="B229" s="63" t="s">
        <v>1385</v>
      </c>
      <c r="C229" s="21" t="s">
        <v>1386</v>
      </c>
      <c r="D229" s="21" t="s">
        <v>1561</v>
      </c>
      <c r="E229" s="21" t="s">
        <v>1481</v>
      </c>
      <c r="F229" s="21"/>
      <c r="G229" s="21" t="s">
        <v>733</v>
      </c>
      <c r="H229" s="21" t="s">
        <v>734</v>
      </c>
      <c r="I229" s="68">
        <v>71428.571428571435</v>
      </c>
      <c r="J229" s="71">
        <v>119</v>
      </c>
      <c r="K229" s="71">
        <v>3</v>
      </c>
      <c r="L229" s="71">
        <f>COUNTIFS($H$2:H229,H229,$C$2:C229,"Municipal",$B$2:B229,"CvRF Muni Earmarks")</f>
        <v>2</v>
      </c>
      <c r="M229" s="71" t="s">
        <v>1966</v>
      </c>
      <c r="N229" s="84" t="s">
        <v>1255</v>
      </c>
      <c r="O229" s="71" t="s">
        <v>1969</v>
      </c>
      <c r="P229" s="261" t="s">
        <v>1986</v>
      </c>
    </row>
    <row r="230" spans="1:16" ht="15.9" x14ac:dyDescent="0.4">
      <c r="A230" s="62" t="s">
        <v>1384</v>
      </c>
      <c r="B230" s="63" t="s">
        <v>1385</v>
      </c>
      <c r="C230" s="21" t="s">
        <v>1386</v>
      </c>
      <c r="D230" s="21" t="s">
        <v>1564</v>
      </c>
      <c r="E230" s="21" t="s">
        <v>1481</v>
      </c>
      <c r="F230" s="21"/>
      <c r="G230" s="21" t="s">
        <v>779</v>
      </c>
      <c r="H230" s="21" t="s">
        <v>780</v>
      </c>
      <c r="I230" s="68">
        <v>71428.571428571435</v>
      </c>
      <c r="J230" s="71">
        <v>119</v>
      </c>
      <c r="K230" s="71">
        <v>4</v>
      </c>
      <c r="L230" s="71">
        <f>COUNTIFS($H$2:H230,H230,$C$2:C230,"Municipal",$B$2:B230,"CvRF Muni Earmarks")</f>
        <v>1</v>
      </c>
      <c r="M230" s="71" t="s">
        <v>1966</v>
      </c>
      <c r="N230" s="84" t="s">
        <v>1255</v>
      </c>
      <c r="O230" s="71" t="s">
        <v>1969</v>
      </c>
      <c r="P230" s="261" t="s">
        <v>1987</v>
      </c>
    </row>
    <row r="231" spans="1:16" ht="15.9" x14ac:dyDescent="0.4">
      <c r="A231" s="62" t="s">
        <v>1384</v>
      </c>
      <c r="B231" s="63" t="s">
        <v>1385</v>
      </c>
      <c r="C231" s="21" t="s">
        <v>1386</v>
      </c>
      <c r="D231" s="21" t="s">
        <v>1565</v>
      </c>
      <c r="E231" s="21" t="s">
        <v>1481</v>
      </c>
      <c r="F231" s="21"/>
      <c r="G231" s="21" t="s">
        <v>783</v>
      </c>
      <c r="H231" s="21" t="s">
        <v>784</v>
      </c>
      <c r="I231" s="68">
        <v>71428.571428571435</v>
      </c>
      <c r="J231" s="71">
        <v>119</v>
      </c>
      <c r="K231" s="71">
        <v>5</v>
      </c>
      <c r="L231" s="71">
        <f>COUNTIFS($H$2:H231,H231,$C$2:C231,"Municipal",$B$2:B231,"CvRF Muni Earmarks")</f>
        <v>1</v>
      </c>
      <c r="M231" s="71" t="s">
        <v>1966</v>
      </c>
      <c r="N231" s="84" t="s">
        <v>1255</v>
      </c>
      <c r="O231" s="71" t="s">
        <v>1969</v>
      </c>
      <c r="P231" s="261" t="s">
        <v>1989</v>
      </c>
    </row>
    <row r="232" spans="1:16" ht="15.9" x14ac:dyDescent="0.4">
      <c r="A232" s="62" t="s">
        <v>1384</v>
      </c>
      <c r="B232" s="63" t="s">
        <v>1385</v>
      </c>
      <c r="C232" s="21" t="s">
        <v>1386</v>
      </c>
      <c r="D232" s="21" t="s">
        <v>1570</v>
      </c>
      <c r="E232" s="21" t="s">
        <v>1481</v>
      </c>
      <c r="F232" s="21"/>
      <c r="G232" s="21" t="s">
        <v>835</v>
      </c>
      <c r="H232" s="21" t="s">
        <v>836</v>
      </c>
      <c r="I232" s="68">
        <v>71428.571428571435</v>
      </c>
      <c r="J232" s="71">
        <v>119</v>
      </c>
      <c r="K232" s="71">
        <v>6</v>
      </c>
      <c r="L232" s="71">
        <f>COUNTIFS($H$2:H232,H232,$C$2:C232,"Municipal",$B$2:B232,"CvRF Muni Earmarks")</f>
        <v>1</v>
      </c>
      <c r="M232" s="71" t="s">
        <v>1966</v>
      </c>
      <c r="N232" s="84" t="s">
        <v>1255</v>
      </c>
      <c r="O232" s="71" t="s">
        <v>1969</v>
      </c>
      <c r="P232" s="261" t="s">
        <v>1988</v>
      </c>
    </row>
    <row r="233" spans="1:16" ht="15.9" x14ac:dyDescent="0.4">
      <c r="A233" s="62" t="s">
        <v>1384</v>
      </c>
      <c r="B233" s="63" t="s">
        <v>1385</v>
      </c>
      <c r="C233" s="21" t="s">
        <v>1386</v>
      </c>
      <c r="D233" s="21" t="s">
        <v>1574</v>
      </c>
      <c r="E233" s="21" t="s">
        <v>1481</v>
      </c>
      <c r="F233" s="21"/>
      <c r="G233" s="21" t="s">
        <v>347</v>
      </c>
      <c r="H233" s="21" t="s">
        <v>346</v>
      </c>
      <c r="I233" s="68">
        <v>71428.571428571435</v>
      </c>
      <c r="J233" s="71">
        <v>119</v>
      </c>
      <c r="K233" s="71">
        <v>7</v>
      </c>
      <c r="L233" s="71">
        <f>COUNTIFS($H$2:H233,H233,$C$2:C233,"Municipal",$B$2:B233,"CvRF Muni Earmarks")</f>
        <v>2</v>
      </c>
      <c r="M233" s="71" t="s">
        <v>1966</v>
      </c>
      <c r="N233" s="84" t="s">
        <v>1255</v>
      </c>
      <c r="O233" s="71" t="s">
        <v>1969</v>
      </c>
      <c r="P233" s="261" t="s">
        <v>1990</v>
      </c>
    </row>
    <row r="234" spans="1:16" hidden="1" x14ac:dyDescent="0.4">
      <c r="A234" t="s">
        <v>1624</v>
      </c>
      <c r="B234" t="s">
        <v>1674</v>
      </c>
      <c r="C234" s="21" t="s">
        <v>1699</v>
      </c>
      <c r="D234" s="21" t="s">
        <v>1717</v>
      </c>
      <c r="E234" s="21"/>
      <c r="F234" s="21" t="s">
        <v>1718</v>
      </c>
      <c r="G234" s="21" t="s">
        <v>781</v>
      </c>
      <c r="H234" s="21" t="s">
        <v>782</v>
      </c>
      <c r="I234" s="68">
        <v>150000</v>
      </c>
      <c r="J234" s="71">
        <v>120</v>
      </c>
      <c r="K234" s="71"/>
      <c r="L234" s="71">
        <f>COUNTIFS($H$2:H234,H234,$C$2:C234,"Municipal",$B$2:B234,"CvRF Muni Earmarks")</f>
        <v>0</v>
      </c>
      <c r="M234" s="71" t="s">
        <v>1966</v>
      </c>
      <c r="N234" s="84" t="s">
        <v>1257</v>
      </c>
      <c r="O234" s="71" t="s">
        <v>1964</v>
      </c>
      <c r="P234" s="261"/>
    </row>
    <row r="235" spans="1:16" x14ac:dyDescent="0.4">
      <c r="A235" t="s">
        <v>1384</v>
      </c>
      <c r="B235" t="s">
        <v>1385</v>
      </c>
      <c r="C235" s="21" t="s">
        <v>1386</v>
      </c>
      <c r="D235" s="21" t="s">
        <v>1482</v>
      </c>
      <c r="E235" s="21"/>
      <c r="F235" s="21" t="s">
        <v>1483</v>
      </c>
      <c r="G235" s="21" t="s">
        <v>216</v>
      </c>
      <c r="H235" s="21" t="s">
        <v>215</v>
      </c>
      <c r="I235" s="68">
        <v>75000</v>
      </c>
      <c r="J235" s="71">
        <v>121</v>
      </c>
      <c r="K235" s="71">
        <v>1</v>
      </c>
      <c r="L235" s="71">
        <f>COUNTIFS($H$2:H235,H235,$C$2:C235,"Municipal",$B$2:B235,"CvRF Muni Earmarks")</f>
        <v>2</v>
      </c>
      <c r="M235" s="71" t="s">
        <v>1966</v>
      </c>
      <c r="N235" s="84" t="s">
        <v>1258</v>
      </c>
      <c r="O235" s="71" t="s">
        <v>1969</v>
      </c>
      <c r="P235" s="261" t="s">
        <v>1978</v>
      </c>
    </row>
    <row r="236" spans="1:16" x14ac:dyDescent="0.4">
      <c r="A236" t="s">
        <v>1384</v>
      </c>
      <c r="B236" t="s">
        <v>1385</v>
      </c>
      <c r="C236" s="21" t="s">
        <v>1386</v>
      </c>
      <c r="D236" s="21" t="s">
        <v>1484</v>
      </c>
      <c r="E236" s="21"/>
      <c r="F236" s="21" t="s">
        <v>1483</v>
      </c>
      <c r="G236" s="21" t="s">
        <v>216</v>
      </c>
      <c r="H236" s="21" t="s">
        <v>215</v>
      </c>
      <c r="I236" s="68">
        <v>100000</v>
      </c>
      <c r="J236" s="71">
        <v>122</v>
      </c>
      <c r="K236" s="71">
        <v>1</v>
      </c>
      <c r="L236" s="71">
        <f>COUNTIFS($H$2:H236,H236,$C$2:C236,"Municipal",$B$2:B236,"CvRF Muni Earmarks")</f>
        <v>3</v>
      </c>
      <c r="M236" s="71" t="s">
        <v>1966</v>
      </c>
      <c r="N236" s="84" t="s">
        <v>1259</v>
      </c>
      <c r="O236" s="71" t="s">
        <v>1969</v>
      </c>
      <c r="P236" s="261" t="s">
        <v>1978</v>
      </c>
    </row>
    <row r="237" spans="1:16" hidden="1" x14ac:dyDescent="0.4">
      <c r="A237" t="s">
        <v>1624</v>
      </c>
      <c r="B237" t="s">
        <v>1674</v>
      </c>
      <c r="C237" s="21" t="s">
        <v>1699</v>
      </c>
      <c r="D237" s="21" t="s">
        <v>1771</v>
      </c>
      <c r="E237" s="21"/>
      <c r="F237" s="21" t="s">
        <v>1772</v>
      </c>
      <c r="G237" s="21" t="s">
        <v>655</v>
      </c>
      <c r="H237" s="21" t="s">
        <v>656</v>
      </c>
      <c r="I237" s="68">
        <v>25000</v>
      </c>
      <c r="J237" s="71">
        <v>123</v>
      </c>
      <c r="K237" s="71"/>
      <c r="L237" s="71">
        <f>COUNTIFS($H$2:H237,H237,$C$2:C237,"Municipal",$B$2:B237,"CvRF Muni Earmarks")</f>
        <v>0</v>
      </c>
      <c r="M237" s="71" t="s">
        <v>1966</v>
      </c>
      <c r="N237" s="84" t="s">
        <v>1260</v>
      </c>
      <c r="O237" s="71" t="s">
        <v>1971</v>
      </c>
      <c r="P237" s="261"/>
    </row>
    <row r="238" spans="1:16" hidden="1" x14ac:dyDescent="0.4">
      <c r="A238" t="s">
        <v>1624</v>
      </c>
      <c r="B238" t="s">
        <v>1625</v>
      </c>
      <c r="C238" s="21" t="s">
        <v>1662</v>
      </c>
      <c r="D238" s="21" t="s">
        <v>1669</v>
      </c>
      <c r="E238" s="21"/>
      <c r="F238" s="21" t="s">
        <v>1486</v>
      </c>
      <c r="G238" s="21" t="s">
        <v>309</v>
      </c>
      <c r="H238" s="21" t="s">
        <v>308</v>
      </c>
      <c r="I238" s="68">
        <v>75000</v>
      </c>
      <c r="J238" s="71">
        <v>124</v>
      </c>
      <c r="K238" s="71"/>
      <c r="L238" s="71">
        <f>COUNTIFS($H$2:H238,H238,$C$2:C238,"Municipal",$B$2:B238,"CvRF Muni Earmarks")</f>
        <v>1</v>
      </c>
      <c r="M238" s="71" t="s">
        <v>1966</v>
      </c>
      <c r="N238" s="84" t="s">
        <v>1261</v>
      </c>
      <c r="O238" s="71" t="s">
        <v>1970</v>
      </c>
      <c r="P238" s="261"/>
    </row>
    <row r="239" spans="1:16" x14ac:dyDescent="0.4">
      <c r="A239" t="s">
        <v>1384</v>
      </c>
      <c r="B239" t="s">
        <v>1385</v>
      </c>
      <c r="C239" s="21" t="s">
        <v>1386</v>
      </c>
      <c r="D239" s="21" t="s">
        <v>1485</v>
      </c>
      <c r="E239" s="21"/>
      <c r="F239" s="21" t="s">
        <v>1486</v>
      </c>
      <c r="G239" s="21" t="s">
        <v>309</v>
      </c>
      <c r="H239" s="21" t="s">
        <v>308</v>
      </c>
      <c r="I239" s="68">
        <v>25000</v>
      </c>
      <c r="J239" s="71">
        <v>125</v>
      </c>
      <c r="K239" s="71">
        <v>1</v>
      </c>
      <c r="L239" s="71">
        <f>COUNTIFS($H$2:H239,H239,$C$2:C239,"Municipal",$B$2:B239,"CvRF Muni Earmarks")</f>
        <v>2</v>
      </c>
      <c r="M239" s="71" t="s">
        <v>1966</v>
      </c>
      <c r="N239" s="84" t="s">
        <v>1262</v>
      </c>
      <c r="O239" s="71" t="s">
        <v>1969</v>
      </c>
      <c r="P239" s="261" t="s">
        <v>1978</v>
      </c>
    </row>
    <row r="240" spans="1:16" hidden="1" x14ac:dyDescent="0.4">
      <c r="A240" t="s">
        <v>1384</v>
      </c>
      <c r="B240" t="s">
        <v>1389</v>
      </c>
      <c r="C240" s="21" t="s">
        <v>1390</v>
      </c>
      <c r="D240" s="21" t="s">
        <v>1487</v>
      </c>
      <c r="E240" s="21"/>
      <c r="F240" s="21" t="s">
        <v>1486</v>
      </c>
      <c r="G240" s="21" t="s">
        <v>309</v>
      </c>
      <c r="H240" s="21" t="s">
        <v>308</v>
      </c>
      <c r="I240" s="68">
        <v>75000</v>
      </c>
      <c r="J240" s="71">
        <v>126</v>
      </c>
      <c r="K240" s="71">
        <v>1</v>
      </c>
      <c r="L240" s="71">
        <f>COUNTIFS($H$2:H240,H240,$C$2:C240,"Municipal",$B$2:B240,"CvRF Muni Earmarks")</f>
        <v>2</v>
      </c>
      <c r="M240" s="71" t="s">
        <v>1966</v>
      </c>
      <c r="N240" s="84" t="s">
        <v>1263</v>
      </c>
      <c r="O240" s="71" t="s">
        <v>1972</v>
      </c>
      <c r="P240" s="261"/>
    </row>
    <row r="241" spans="1:16" hidden="1" x14ac:dyDescent="0.4">
      <c r="A241" t="s">
        <v>1384</v>
      </c>
      <c r="B241" t="s">
        <v>1389</v>
      </c>
      <c r="C241" s="21" t="s">
        <v>1390</v>
      </c>
      <c r="D241" s="21" t="s">
        <v>1488</v>
      </c>
      <c r="E241" s="21"/>
      <c r="F241" s="21" t="s">
        <v>1486</v>
      </c>
      <c r="G241" s="21" t="s">
        <v>309</v>
      </c>
      <c r="H241" s="21" t="s">
        <v>308</v>
      </c>
      <c r="I241" s="68">
        <v>25000</v>
      </c>
      <c r="J241" s="71">
        <v>127</v>
      </c>
      <c r="K241" s="71">
        <v>1</v>
      </c>
      <c r="L241" s="71">
        <f>COUNTIFS($H$2:H241,H241,$C$2:C241,"Municipal",$B$2:B241,"CvRF Muni Earmarks")</f>
        <v>2</v>
      </c>
      <c r="M241" s="71" t="s">
        <v>1966</v>
      </c>
      <c r="N241" s="84" t="s">
        <v>1264</v>
      </c>
      <c r="O241" s="71" t="s">
        <v>1972</v>
      </c>
      <c r="P241" s="261"/>
    </row>
    <row r="242" spans="1:16" x14ac:dyDescent="0.4">
      <c r="A242" t="s">
        <v>1384</v>
      </c>
      <c r="B242" t="s">
        <v>1385</v>
      </c>
      <c r="C242" s="21" t="s">
        <v>1386</v>
      </c>
      <c r="D242" s="21" t="s">
        <v>1489</v>
      </c>
      <c r="E242" s="21"/>
      <c r="F242" s="21" t="s">
        <v>1490</v>
      </c>
      <c r="G242" s="21" t="s">
        <v>1009</v>
      </c>
      <c r="H242" s="21" t="s">
        <v>1010</v>
      </c>
      <c r="I242" s="68">
        <v>90000</v>
      </c>
      <c r="J242" s="71">
        <v>128</v>
      </c>
      <c r="K242" s="71">
        <v>1</v>
      </c>
      <c r="L242" s="71">
        <f>COUNTIFS($H$2:H242,H242,$C$2:C242,"Municipal",$B$2:B242,"CvRF Muni Earmarks")</f>
        <v>1</v>
      </c>
      <c r="M242" s="71" t="s">
        <v>1966</v>
      </c>
      <c r="N242" s="84" t="s">
        <v>1265</v>
      </c>
      <c r="O242" s="71" t="s">
        <v>1969</v>
      </c>
      <c r="P242" s="261" t="s">
        <v>1978</v>
      </c>
    </row>
    <row r="243" spans="1:16" x14ac:dyDescent="0.4">
      <c r="A243" t="s">
        <v>1384</v>
      </c>
      <c r="B243" t="s">
        <v>1385</v>
      </c>
      <c r="C243" s="21" t="s">
        <v>1386</v>
      </c>
      <c r="D243" s="21" t="s">
        <v>1491</v>
      </c>
      <c r="E243" s="21"/>
      <c r="F243" s="21" t="s">
        <v>1490</v>
      </c>
      <c r="G243" s="21" t="s">
        <v>369</v>
      </c>
      <c r="H243" s="21" t="s">
        <v>368</v>
      </c>
      <c r="I243" s="68">
        <v>85000</v>
      </c>
      <c r="J243" s="71">
        <v>129</v>
      </c>
      <c r="K243" s="71">
        <v>1</v>
      </c>
      <c r="L243" s="71">
        <f>COUNTIFS($H$2:H243,H243,$C$2:C243,"Municipal",$B$2:B243,"CvRF Muni Earmarks")</f>
        <v>1</v>
      </c>
      <c r="M243" s="71" t="s">
        <v>1966</v>
      </c>
      <c r="N243" s="84" t="s">
        <v>1266</v>
      </c>
      <c r="O243" s="71" t="s">
        <v>1969</v>
      </c>
      <c r="P243" s="261" t="s">
        <v>1978</v>
      </c>
    </row>
    <row r="244" spans="1:16" hidden="1" x14ac:dyDescent="0.4">
      <c r="A244" t="s">
        <v>1624</v>
      </c>
      <c r="B244" t="s">
        <v>1625</v>
      </c>
      <c r="C244" s="21" t="s">
        <v>1662</v>
      </c>
      <c r="D244" s="21" t="s">
        <v>1670</v>
      </c>
      <c r="E244" s="21"/>
      <c r="F244" s="21" t="s">
        <v>1671</v>
      </c>
      <c r="G244" s="21" t="s">
        <v>999</v>
      </c>
      <c r="H244" s="21" t="s">
        <v>1000</v>
      </c>
      <c r="I244" s="68">
        <v>200000</v>
      </c>
      <c r="J244" s="71">
        <v>130</v>
      </c>
      <c r="K244" s="71"/>
      <c r="L244" s="71">
        <f>COUNTIFS($H$2:H244,H244,$C$2:C244,"Municipal",$B$2:B244,"CvRF Muni Earmarks")</f>
        <v>0</v>
      </c>
      <c r="M244" s="71" t="s">
        <v>1966</v>
      </c>
      <c r="N244" s="84" t="s">
        <v>1267</v>
      </c>
      <c r="O244" s="71" t="s">
        <v>1970</v>
      </c>
      <c r="P244" s="261"/>
    </row>
    <row r="245" spans="1:16" hidden="1" x14ac:dyDescent="0.4">
      <c r="A245" t="s">
        <v>1384</v>
      </c>
      <c r="B245" t="s">
        <v>1389</v>
      </c>
      <c r="C245" s="21" t="s">
        <v>1390</v>
      </c>
      <c r="D245" s="21" t="s">
        <v>1566</v>
      </c>
      <c r="E245" s="21"/>
      <c r="F245" s="21" t="s">
        <v>1493</v>
      </c>
      <c r="G245" s="21" t="s">
        <v>787</v>
      </c>
      <c r="H245" s="21" t="s">
        <v>788</v>
      </c>
      <c r="I245" s="68">
        <v>26000</v>
      </c>
      <c r="J245" s="71">
        <v>131</v>
      </c>
      <c r="K245" s="71">
        <v>1</v>
      </c>
      <c r="L245" s="71">
        <f>COUNTIFS($H$2:H245,H245,$C$2:C245,"Municipal",$B$2:B245,"CvRF Muni Earmarks")</f>
        <v>0</v>
      </c>
      <c r="M245" s="71" t="s">
        <v>1966</v>
      </c>
      <c r="N245" s="84" t="s">
        <v>1268</v>
      </c>
      <c r="O245" s="71" t="s">
        <v>1974</v>
      </c>
      <c r="P245" s="261"/>
    </row>
    <row r="246" spans="1:16" hidden="1" x14ac:dyDescent="0.4">
      <c r="A246" t="s">
        <v>1624</v>
      </c>
      <c r="B246" t="s">
        <v>1625</v>
      </c>
      <c r="C246" s="21" t="s">
        <v>1452</v>
      </c>
      <c r="D246" s="21" t="s">
        <v>1638</v>
      </c>
      <c r="E246" s="21"/>
      <c r="F246" s="21" t="s">
        <v>1490</v>
      </c>
      <c r="G246" s="21" t="s">
        <v>999</v>
      </c>
      <c r="H246" s="21" t="s">
        <v>1000</v>
      </c>
      <c r="I246" s="68">
        <v>75000</v>
      </c>
      <c r="J246" s="71">
        <v>132</v>
      </c>
      <c r="K246" s="71"/>
      <c r="L246" s="71">
        <f>COUNTIFS($H$2:H246,H246,$C$2:C246,"Municipal",$B$2:B246,"CvRF Muni Earmarks")</f>
        <v>0</v>
      </c>
      <c r="M246" s="71" t="s">
        <v>1966</v>
      </c>
      <c r="N246" s="84" t="s">
        <v>1271</v>
      </c>
      <c r="O246" s="71" t="s">
        <v>1971</v>
      </c>
      <c r="P246" s="261"/>
    </row>
    <row r="247" spans="1:16" hidden="1" x14ac:dyDescent="0.4">
      <c r="A247" t="s">
        <v>1384</v>
      </c>
      <c r="B247" t="s">
        <v>1389</v>
      </c>
      <c r="C247" s="21" t="s">
        <v>1390</v>
      </c>
      <c r="D247" s="21" t="s">
        <v>1590</v>
      </c>
      <c r="E247" s="21"/>
      <c r="F247" s="21" t="s">
        <v>1495</v>
      </c>
      <c r="G247" s="21" t="s">
        <v>1049</v>
      </c>
      <c r="H247" s="21" t="s">
        <v>1050</v>
      </c>
      <c r="I247" s="68">
        <v>125000</v>
      </c>
      <c r="J247" s="71">
        <v>133</v>
      </c>
      <c r="K247" s="71">
        <v>1</v>
      </c>
      <c r="L247" s="71">
        <f>COUNTIFS($H$2:H247,H247,$C$2:C247,"Municipal",$B$2:B247,"CvRF Muni Earmarks")</f>
        <v>0</v>
      </c>
      <c r="M247" s="71" t="s">
        <v>1966</v>
      </c>
      <c r="N247" s="84" t="s">
        <v>1272</v>
      </c>
      <c r="O247" s="71" t="s">
        <v>1972</v>
      </c>
      <c r="P247" s="261"/>
    </row>
    <row r="248" spans="1:16" hidden="1" x14ac:dyDescent="0.4">
      <c r="A248" t="s">
        <v>1384</v>
      </c>
      <c r="B248" t="s">
        <v>1389</v>
      </c>
      <c r="C248" s="21" t="s">
        <v>1390</v>
      </c>
      <c r="D248" s="21" t="s">
        <v>1492</v>
      </c>
      <c r="E248" s="21"/>
      <c r="F248" s="21" t="s">
        <v>1493</v>
      </c>
      <c r="G248" s="21" t="s">
        <v>787</v>
      </c>
      <c r="H248" s="21" t="s">
        <v>788</v>
      </c>
      <c r="I248" s="68">
        <v>120000</v>
      </c>
      <c r="J248" s="71">
        <v>134</v>
      </c>
      <c r="K248" s="71">
        <v>1</v>
      </c>
      <c r="L248" s="71">
        <f>COUNTIFS($H$2:H248,H248,$C$2:C248,"Municipal",$B$2:B248,"CvRF Muni Earmarks")</f>
        <v>0</v>
      </c>
      <c r="M248" s="71" t="s">
        <v>1966</v>
      </c>
      <c r="N248" s="84" t="s">
        <v>1273</v>
      </c>
      <c r="O248" s="71" t="s">
        <v>1974</v>
      </c>
      <c r="P248" s="261"/>
    </row>
    <row r="249" spans="1:16" hidden="1" x14ac:dyDescent="0.4">
      <c r="A249" t="s">
        <v>1384</v>
      </c>
      <c r="B249" t="s">
        <v>1389</v>
      </c>
      <c r="C249" s="21" t="s">
        <v>1390</v>
      </c>
      <c r="D249" s="21" t="s">
        <v>1494</v>
      </c>
      <c r="E249" s="21"/>
      <c r="F249" s="21" t="s">
        <v>1495</v>
      </c>
      <c r="G249" s="21" t="s">
        <v>985</v>
      </c>
      <c r="H249" s="21" t="s">
        <v>986</v>
      </c>
      <c r="I249" s="68">
        <v>125000</v>
      </c>
      <c r="J249" s="71">
        <v>135</v>
      </c>
      <c r="K249" s="71">
        <v>1</v>
      </c>
      <c r="L249" s="71">
        <f>COUNTIFS($H$2:H249,H249,$C$2:C249,"Municipal",$B$2:B249,"CvRF Muni Earmarks")</f>
        <v>1</v>
      </c>
      <c r="M249" s="71" t="s">
        <v>1966</v>
      </c>
      <c r="N249" s="84" t="s">
        <v>1274</v>
      </c>
      <c r="O249" s="71" t="s">
        <v>1972</v>
      </c>
      <c r="P249" s="261"/>
    </row>
    <row r="250" spans="1:16" hidden="1" x14ac:dyDescent="0.4">
      <c r="A250" t="s">
        <v>1384</v>
      </c>
      <c r="B250" t="s">
        <v>1389</v>
      </c>
      <c r="C250" s="21" t="s">
        <v>1390</v>
      </c>
      <c r="D250" s="21" t="s">
        <v>1496</v>
      </c>
      <c r="E250" s="21"/>
      <c r="F250" s="21" t="s">
        <v>1497</v>
      </c>
      <c r="G250" s="21" t="s">
        <v>823</v>
      </c>
      <c r="H250" s="21" t="s">
        <v>824</v>
      </c>
      <c r="I250" s="68">
        <v>241650</v>
      </c>
      <c r="J250" s="71">
        <v>136</v>
      </c>
      <c r="K250" s="71">
        <v>1</v>
      </c>
      <c r="L250" s="71">
        <f>COUNTIFS($H$2:H250,H250,$C$2:C250,"Municipal",$B$2:B250,"CvRF Muni Earmarks")</f>
        <v>0</v>
      </c>
      <c r="M250" s="71" t="s">
        <v>1966</v>
      </c>
      <c r="N250" s="84" t="s">
        <v>1275</v>
      </c>
      <c r="O250" s="71" t="s">
        <v>1972</v>
      </c>
      <c r="P250" s="261"/>
    </row>
    <row r="251" spans="1:16" hidden="1" x14ac:dyDescent="0.4">
      <c r="A251" t="s">
        <v>1384</v>
      </c>
      <c r="B251" t="s">
        <v>1389</v>
      </c>
      <c r="C251" s="21" t="s">
        <v>1390</v>
      </c>
      <c r="D251" s="21" t="s">
        <v>1589</v>
      </c>
      <c r="E251" s="21"/>
      <c r="F251" s="21" t="s">
        <v>1505</v>
      </c>
      <c r="G251" s="21" t="s">
        <v>1041</v>
      </c>
      <c r="H251" s="21" t="s">
        <v>1042</v>
      </c>
      <c r="I251" s="68">
        <v>200000</v>
      </c>
      <c r="J251" s="71">
        <v>137</v>
      </c>
      <c r="K251" s="71">
        <v>1</v>
      </c>
      <c r="L251" s="71">
        <f>COUNTIFS($H$2:H251,H251,$C$2:C251,"Municipal",$B$2:B251,"CvRF Muni Earmarks")</f>
        <v>0</v>
      </c>
      <c r="M251" s="71" t="s">
        <v>1966</v>
      </c>
      <c r="N251" s="84" t="s">
        <v>1276</v>
      </c>
      <c r="O251" s="71" t="s">
        <v>1974</v>
      </c>
      <c r="P251" s="261"/>
    </row>
    <row r="252" spans="1:16" hidden="1" x14ac:dyDescent="0.4">
      <c r="A252" t="s">
        <v>1384</v>
      </c>
      <c r="B252" t="s">
        <v>1389</v>
      </c>
      <c r="C252" s="21" t="s">
        <v>1390</v>
      </c>
      <c r="D252" s="21" t="s">
        <v>1498</v>
      </c>
      <c r="E252" s="21"/>
      <c r="F252" s="21" t="s">
        <v>1497</v>
      </c>
      <c r="G252" s="21" t="s">
        <v>823</v>
      </c>
      <c r="H252" s="21" t="s">
        <v>824</v>
      </c>
      <c r="I252" s="68">
        <v>48000</v>
      </c>
      <c r="J252" s="71">
        <v>138</v>
      </c>
      <c r="K252" s="71">
        <v>1</v>
      </c>
      <c r="L252" s="71">
        <f>COUNTIFS($H$2:H252,H252,$C$2:C252,"Municipal",$B$2:B252,"CvRF Muni Earmarks")</f>
        <v>0</v>
      </c>
      <c r="M252" s="71" t="s">
        <v>1966</v>
      </c>
      <c r="N252" s="84" t="s">
        <v>1277</v>
      </c>
      <c r="O252" s="71" t="s">
        <v>1972</v>
      </c>
      <c r="P252" s="261"/>
    </row>
    <row r="253" spans="1:16" hidden="1" x14ac:dyDescent="0.4">
      <c r="A253" t="s">
        <v>1624</v>
      </c>
      <c r="B253" t="s">
        <v>1625</v>
      </c>
      <c r="C253" s="21" t="s">
        <v>1452</v>
      </c>
      <c r="D253" s="21" t="s">
        <v>1642</v>
      </c>
      <c r="E253" s="21"/>
      <c r="F253" s="21" t="s">
        <v>1497</v>
      </c>
      <c r="G253" s="21" t="s">
        <v>823</v>
      </c>
      <c r="H253" s="21" t="s">
        <v>824</v>
      </c>
      <c r="I253" s="68">
        <v>40000</v>
      </c>
      <c r="J253" s="71">
        <v>139</v>
      </c>
      <c r="K253" s="71"/>
      <c r="L253" s="71">
        <f>COUNTIFS($H$2:H253,H253,$C$2:C253,"Municipal",$B$2:B253,"CvRF Muni Earmarks")</f>
        <v>0</v>
      </c>
      <c r="M253" s="71" t="s">
        <v>1966</v>
      </c>
      <c r="N253" s="84" t="s">
        <v>1279</v>
      </c>
      <c r="O253" s="71" t="s">
        <v>1971</v>
      </c>
      <c r="P253" s="261"/>
    </row>
    <row r="254" spans="1:16" hidden="1" x14ac:dyDescent="0.4">
      <c r="A254" t="s">
        <v>1624</v>
      </c>
      <c r="B254" t="s">
        <v>1625</v>
      </c>
      <c r="C254" s="21" t="s">
        <v>1452</v>
      </c>
      <c r="D254" s="21" t="s">
        <v>1660</v>
      </c>
      <c r="E254" s="21"/>
      <c r="F254" s="21" t="s">
        <v>1497</v>
      </c>
      <c r="G254" s="21" t="s">
        <v>1025</v>
      </c>
      <c r="H254" s="21" t="s">
        <v>1026</v>
      </c>
      <c r="I254" s="68">
        <v>25000</v>
      </c>
      <c r="J254" s="71">
        <v>140</v>
      </c>
      <c r="K254" s="71"/>
      <c r="L254" s="71">
        <f>COUNTIFS($H$2:H254,H254,$C$2:C254,"Municipal",$B$2:B254,"CvRF Muni Earmarks")</f>
        <v>0</v>
      </c>
      <c r="M254" s="71" t="s">
        <v>1966</v>
      </c>
      <c r="N254" s="84" t="s">
        <v>1280</v>
      </c>
      <c r="O254" s="71" t="s">
        <v>1971</v>
      </c>
      <c r="P254" s="261"/>
    </row>
    <row r="255" spans="1:16" x14ac:dyDescent="0.4">
      <c r="A255" t="s">
        <v>1384</v>
      </c>
      <c r="B255" t="s">
        <v>1385</v>
      </c>
      <c r="C255" s="21" t="s">
        <v>1386</v>
      </c>
      <c r="D255" s="21" t="s">
        <v>1499</v>
      </c>
      <c r="E255" s="21"/>
      <c r="F255" s="21" t="s">
        <v>1497</v>
      </c>
      <c r="G255" s="21" t="s">
        <v>883</v>
      </c>
      <c r="H255" s="21" t="s">
        <v>884</v>
      </c>
      <c r="I255" s="68">
        <v>25000</v>
      </c>
      <c r="J255" s="71">
        <v>141</v>
      </c>
      <c r="K255" s="71">
        <v>5</v>
      </c>
      <c r="L255" s="71">
        <f>COUNTIFS($H$2:H255,H255,$C$2:C255,"Municipal",$B$2:B255,"CvRF Muni Earmarks")</f>
        <v>1</v>
      </c>
      <c r="M255" s="71" t="s">
        <v>1966</v>
      </c>
      <c r="N255" s="84" t="s">
        <v>1281</v>
      </c>
      <c r="O255" s="71" t="s">
        <v>1969</v>
      </c>
      <c r="P255" s="261" t="s">
        <v>1978</v>
      </c>
    </row>
    <row r="256" spans="1:16" x14ac:dyDescent="0.4">
      <c r="A256" t="s">
        <v>1384</v>
      </c>
      <c r="B256" t="s">
        <v>1385</v>
      </c>
      <c r="C256" s="21" t="s">
        <v>1386</v>
      </c>
      <c r="D256" s="21" t="s">
        <v>1500</v>
      </c>
      <c r="E256" s="21"/>
      <c r="F256" s="21" t="s">
        <v>1497</v>
      </c>
      <c r="G256" s="21" t="s">
        <v>883</v>
      </c>
      <c r="H256" s="21" t="s">
        <v>884</v>
      </c>
      <c r="I256" s="68">
        <v>16000</v>
      </c>
      <c r="J256" s="71">
        <v>142</v>
      </c>
      <c r="K256" s="71">
        <v>1</v>
      </c>
      <c r="L256" s="71">
        <f>COUNTIFS($H$2:H256,H256,$C$2:C256,"Municipal",$B$2:B256,"CvRF Muni Earmarks")</f>
        <v>2</v>
      </c>
      <c r="M256" s="71" t="s">
        <v>1966</v>
      </c>
      <c r="N256" s="84" t="s">
        <v>1282</v>
      </c>
      <c r="O256" s="71" t="s">
        <v>1969</v>
      </c>
      <c r="P256" s="261" t="s">
        <v>1978</v>
      </c>
    </row>
    <row r="257" spans="1:16" x14ac:dyDescent="0.4">
      <c r="A257" t="s">
        <v>1384</v>
      </c>
      <c r="B257" t="s">
        <v>1385</v>
      </c>
      <c r="C257" s="21" t="s">
        <v>1386</v>
      </c>
      <c r="D257" s="21" t="s">
        <v>1501</v>
      </c>
      <c r="E257" s="21"/>
      <c r="F257" s="21" t="s">
        <v>1497</v>
      </c>
      <c r="G257" s="21" t="s">
        <v>823</v>
      </c>
      <c r="H257" s="21" t="s">
        <v>824</v>
      </c>
      <c r="I257" s="68">
        <v>20000</v>
      </c>
      <c r="J257" s="71">
        <v>143</v>
      </c>
      <c r="K257" s="71">
        <v>1</v>
      </c>
      <c r="L257" s="71">
        <f>COUNTIFS($H$2:H257,H257,$C$2:C257,"Municipal",$B$2:B257,"CvRF Muni Earmarks")</f>
        <v>1</v>
      </c>
      <c r="M257" s="71" t="s">
        <v>1966</v>
      </c>
      <c r="N257" s="84" t="s">
        <v>1283</v>
      </c>
      <c r="O257" s="71" t="s">
        <v>1969</v>
      </c>
      <c r="P257" s="261" t="s">
        <v>1978</v>
      </c>
    </row>
    <row r="258" spans="1:16" x14ac:dyDescent="0.4">
      <c r="A258" t="s">
        <v>1384</v>
      </c>
      <c r="B258" t="s">
        <v>1385</v>
      </c>
      <c r="C258" s="21" t="s">
        <v>1386</v>
      </c>
      <c r="D258" s="21" t="s">
        <v>1502</v>
      </c>
      <c r="E258" s="21"/>
      <c r="F258" s="21" t="s">
        <v>1497</v>
      </c>
      <c r="G258" s="21" t="s">
        <v>1025</v>
      </c>
      <c r="H258" s="21" t="s">
        <v>1026</v>
      </c>
      <c r="I258" s="68">
        <v>10000</v>
      </c>
      <c r="J258" s="71">
        <v>144</v>
      </c>
      <c r="K258" s="71">
        <v>1</v>
      </c>
      <c r="L258" s="71">
        <f>COUNTIFS($H$2:H258,H258,$C$2:C258,"Municipal",$B$2:B258,"CvRF Muni Earmarks")</f>
        <v>1</v>
      </c>
      <c r="M258" s="71" t="s">
        <v>1966</v>
      </c>
      <c r="N258" s="84" t="s">
        <v>1284</v>
      </c>
      <c r="O258" s="71" t="s">
        <v>1969</v>
      </c>
      <c r="P258" s="261" t="s">
        <v>1978</v>
      </c>
    </row>
    <row r="259" spans="1:16" x14ac:dyDescent="0.4">
      <c r="A259" t="s">
        <v>1384</v>
      </c>
      <c r="B259" t="s">
        <v>1385</v>
      </c>
      <c r="C259" s="21" t="s">
        <v>1386</v>
      </c>
      <c r="D259" s="21" t="s">
        <v>1503</v>
      </c>
      <c r="E259" s="21"/>
      <c r="F259" s="21" t="s">
        <v>1497</v>
      </c>
      <c r="G259" s="21" t="s">
        <v>883</v>
      </c>
      <c r="H259" s="21" t="s">
        <v>884</v>
      </c>
      <c r="I259" s="68">
        <v>10000</v>
      </c>
      <c r="J259" s="71">
        <v>145</v>
      </c>
      <c r="K259" s="71">
        <v>1</v>
      </c>
      <c r="L259" s="71">
        <f>COUNTIFS($H$2:H259,H259,$C$2:C259,"Municipal",$B$2:B259,"CvRF Muni Earmarks")</f>
        <v>3</v>
      </c>
      <c r="M259" s="71" t="s">
        <v>1966</v>
      </c>
      <c r="N259" s="84" t="s">
        <v>1285</v>
      </c>
      <c r="O259" s="71" t="s">
        <v>1969</v>
      </c>
      <c r="P259" s="261" t="s">
        <v>1978</v>
      </c>
    </row>
    <row r="260" spans="1:16" hidden="1" x14ac:dyDescent="0.4">
      <c r="A260" t="s">
        <v>1384</v>
      </c>
      <c r="B260" t="s">
        <v>1389</v>
      </c>
      <c r="C260" s="21" t="s">
        <v>1390</v>
      </c>
      <c r="D260" s="21" t="s">
        <v>1504</v>
      </c>
      <c r="E260" s="21"/>
      <c r="F260" s="21" t="s">
        <v>1505</v>
      </c>
      <c r="G260" s="21" t="s">
        <v>713</v>
      </c>
      <c r="H260" s="21" t="s">
        <v>714</v>
      </c>
      <c r="I260" s="68">
        <v>75000</v>
      </c>
      <c r="J260" s="71">
        <v>146</v>
      </c>
      <c r="K260" s="71">
        <v>1</v>
      </c>
      <c r="L260" s="71">
        <f>COUNTIFS($H$2:H260,H260,$C$2:C260,"Municipal",$B$2:B260,"CvRF Muni Earmarks")</f>
        <v>0</v>
      </c>
      <c r="M260" s="71" t="s">
        <v>1966</v>
      </c>
      <c r="N260" s="84" t="s">
        <v>1286</v>
      </c>
      <c r="O260" s="71" t="s">
        <v>1974</v>
      </c>
      <c r="P260" s="261"/>
    </row>
    <row r="261" spans="1:16" x14ac:dyDescent="0.4">
      <c r="A261" t="s">
        <v>1384</v>
      </c>
      <c r="B261" t="s">
        <v>1385</v>
      </c>
      <c r="C261" s="21" t="s">
        <v>1386</v>
      </c>
      <c r="D261" s="21" t="s">
        <v>1628</v>
      </c>
      <c r="E261" s="21"/>
      <c r="F261" s="21" t="s">
        <v>1629</v>
      </c>
      <c r="G261" s="21" t="s">
        <v>687</v>
      </c>
      <c r="H261" s="21" t="s">
        <v>688</v>
      </c>
      <c r="I261" s="68">
        <v>250000</v>
      </c>
      <c r="J261" s="71">
        <v>147</v>
      </c>
      <c r="K261" s="71"/>
      <c r="L261" s="71">
        <f>COUNTIFS($H$2:H261,H261,$C$2:C261,"Municipal",$B$2:B261,"CvRF Muni Earmarks")</f>
        <v>1</v>
      </c>
      <c r="M261" s="71" t="s">
        <v>1966</v>
      </c>
      <c r="N261" s="84" t="s">
        <v>1289</v>
      </c>
      <c r="O261" s="71" t="s">
        <v>1969</v>
      </c>
      <c r="P261" s="261" t="s">
        <v>1978</v>
      </c>
    </row>
    <row r="262" spans="1:16" hidden="1" x14ac:dyDescent="0.4">
      <c r="A262" t="s">
        <v>1624</v>
      </c>
      <c r="B262" t="s">
        <v>1674</v>
      </c>
      <c r="C262" s="21" t="s">
        <v>1699</v>
      </c>
      <c r="D262" s="21" t="s">
        <v>1711</v>
      </c>
      <c r="E262" s="21"/>
      <c r="F262" s="21" t="s">
        <v>1712</v>
      </c>
      <c r="G262" s="21" t="s">
        <v>99</v>
      </c>
      <c r="H262" s="21" t="s">
        <v>98</v>
      </c>
      <c r="I262" s="68">
        <v>200000</v>
      </c>
      <c r="J262" s="71">
        <v>148</v>
      </c>
      <c r="K262" s="71"/>
      <c r="L262" s="71">
        <f>COUNTIFS($H$2:H262,H262,$C$2:C262,"Municipal",$B$2:B262,"CvRF Muni Earmarks")</f>
        <v>0</v>
      </c>
      <c r="M262" s="71" t="s">
        <v>1966</v>
      </c>
      <c r="N262" s="84" t="s">
        <v>1291</v>
      </c>
      <c r="O262" s="71" t="s">
        <v>1964</v>
      </c>
      <c r="P262" s="261"/>
    </row>
    <row r="263" spans="1:16" hidden="1" x14ac:dyDescent="0.4">
      <c r="A263" t="s">
        <v>1624</v>
      </c>
      <c r="B263" t="s">
        <v>1625</v>
      </c>
      <c r="C263" s="21" t="s">
        <v>1452</v>
      </c>
      <c r="D263" s="21" t="s">
        <v>1652</v>
      </c>
      <c r="E263" s="21"/>
      <c r="F263" s="21"/>
      <c r="G263" s="21" t="s">
        <v>927</v>
      </c>
      <c r="H263" s="21" t="s">
        <v>928</v>
      </c>
      <c r="I263" s="68">
        <v>50000</v>
      </c>
      <c r="J263" s="71">
        <v>149</v>
      </c>
      <c r="K263" s="71"/>
      <c r="L263" s="71">
        <f>COUNTIFS($H$2:H263,H263,$C$2:C263,"Municipal",$B$2:B263,"CvRF Muni Earmarks")</f>
        <v>0</v>
      </c>
      <c r="M263" s="71" t="s">
        <v>1966</v>
      </c>
      <c r="N263" s="84" t="s">
        <v>1292</v>
      </c>
      <c r="O263" s="71" t="s">
        <v>1971</v>
      </c>
      <c r="P263" s="261"/>
    </row>
    <row r="264" spans="1:16" hidden="1" x14ac:dyDescent="0.4">
      <c r="A264" t="s">
        <v>1624</v>
      </c>
      <c r="B264" t="s">
        <v>1674</v>
      </c>
      <c r="C264" s="21" t="s">
        <v>1960</v>
      </c>
      <c r="D264" s="21" t="s">
        <v>1741</v>
      </c>
      <c r="E264" s="21"/>
      <c r="F264" s="21" t="s">
        <v>1505</v>
      </c>
      <c r="G264" s="21" t="s">
        <v>901</v>
      </c>
      <c r="H264" s="21" t="s">
        <v>902</v>
      </c>
      <c r="I264" s="68">
        <v>70000</v>
      </c>
      <c r="J264" s="71">
        <v>150</v>
      </c>
      <c r="K264" s="71"/>
      <c r="L264" s="71">
        <f>COUNTIFS($H$2:H264,H264,$C$2:C264,"Municipal",$B$2:B264,"CvRF Muni Earmarks")</f>
        <v>0</v>
      </c>
      <c r="M264" s="71" t="s">
        <v>1966</v>
      </c>
      <c r="N264" s="84" t="s">
        <v>1294</v>
      </c>
      <c r="O264" s="71" t="s">
        <v>1964</v>
      </c>
      <c r="P264" s="261" t="s">
        <v>1973</v>
      </c>
    </row>
    <row r="265" spans="1:16" x14ac:dyDescent="0.4">
      <c r="A265" t="s">
        <v>1384</v>
      </c>
      <c r="B265" t="s">
        <v>1385</v>
      </c>
      <c r="C265" s="21" t="s">
        <v>1386</v>
      </c>
      <c r="D265" s="21" t="s">
        <v>1506</v>
      </c>
      <c r="E265" s="21"/>
      <c r="F265" s="21" t="s">
        <v>1507</v>
      </c>
      <c r="G265" s="21" t="s">
        <v>793</v>
      </c>
      <c r="H265" s="21" t="s">
        <v>794</v>
      </c>
      <c r="I265" s="68">
        <v>600000</v>
      </c>
      <c r="J265" s="71">
        <v>151</v>
      </c>
      <c r="K265" s="71">
        <v>1</v>
      </c>
      <c r="L265" s="71">
        <f>COUNTIFS($H$2:H265,H265,$C$2:C265,"Municipal",$B$2:B265,"CvRF Muni Earmarks")</f>
        <v>2</v>
      </c>
      <c r="M265" s="71" t="s">
        <v>1966</v>
      </c>
      <c r="N265" s="84" t="s">
        <v>1296</v>
      </c>
      <c r="O265" s="71" t="s">
        <v>1969</v>
      </c>
      <c r="P265" s="261" t="s">
        <v>1978</v>
      </c>
    </row>
    <row r="266" spans="1:16" hidden="1" x14ac:dyDescent="0.4">
      <c r="A266" t="s">
        <v>1624</v>
      </c>
      <c r="B266" t="s">
        <v>1674</v>
      </c>
      <c r="C266" s="21" t="s">
        <v>1699</v>
      </c>
      <c r="D266" s="21" t="s">
        <v>1746</v>
      </c>
      <c r="E266" s="21"/>
      <c r="F266" s="21" t="s">
        <v>1712</v>
      </c>
      <c r="G266" s="21" t="s">
        <v>99</v>
      </c>
      <c r="H266" s="21" t="s">
        <v>98</v>
      </c>
      <c r="I266" s="68">
        <v>55000</v>
      </c>
      <c r="J266" s="71">
        <v>152</v>
      </c>
      <c r="K266" s="71"/>
      <c r="L266" s="71">
        <f>COUNTIFS($H$2:H266,H266,$C$2:C266,"Municipal",$B$2:B266,"CvRF Muni Earmarks")</f>
        <v>0</v>
      </c>
      <c r="M266" s="71" t="s">
        <v>1966</v>
      </c>
      <c r="N266" s="84" t="s">
        <v>1297</v>
      </c>
      <c r="O266" s="71" t="s">
        <v>1964</v>
      </c>
      <c r="P266" s="261" t="s">
        <v>1978</v>
      </c>
    </row>
    <row r="267" spans="1:16" x14ac:dyDescent="0.4">
      <c r="A267" t="s">
        <v>1384</v>
      </c>
      <c r="B267" t="s">
        <v>1385</v>
      </c>
      <c r="C267" s="21" t="s">
        <v>1386</v>
      </c>
      <c r="D267" s="21" t="s">
        <v>1508</v>
      </c>
      <c r="E267" s="21"/>
      <c r="F267" s="21" t="s">
        <v>1507</v>
      </c>
      <c r="G267" s="21" t="s">
        <v>101</v>
      </c>
      <c r="H267" s="21" t="s">
        <v>100</v>
      </c>
      <c r="I267" s="68">
        <v>300000</v>
      </c>
      <c r="J267" s="71">
        <v>153</v>
      </c>
      <c r="K267" s="71">
        <v>1</v>
      </c>
      <c r="L267" s="71">
        <f>COUNTIFS($H$2:H267,H267,$C$2:C267,"Municipal",$B$2:B267,"CvRF Muni Earmarks")</f>
        <v>2</v>
      </c>
      <c r="M267" s="71" t="s">
        <v>1966</v>
      </c>
      <c r="N267" s="84" t="s">
        <v>1298</v>
      </c>
      <c r="O267" s="71" t="s">
        <v>1969</v>
      </c>
      <c r="P267" s="261" t="s">
        <v>1978</v>
      </c>
    </row>
    <row r="268" spans="1:16" hidden="1" x14ac:dyDescent="0.4">
      <c r="A268" t="s">
        <v>1624</v>
      </c>
      <c r="B268" t="s">
        <v>1625</v>
      </c>
      <c r="C268" s="21" t="s">
        <v>1452</v>
      </c>
      <c r="D268" s="21" t="s">
        <v>1641</v>
      </c>
      <c r="E268" s="21"/>
      <c r="F268" s="21" t="s">
        <v>1507</v>
      </c>
      <c r="G268" s="21" t="s">
        <v>793</v>
      </c>
      <c r="H268" s="21" t="s">
        <v>794</v>
      </c>
      <c r="I268" s="68">
        <v>50000</v>
      </c>
      <c r="J268" s="71">
        <v>154</v>
      </c>
      <c r="K268" s="71"/>
      <c r="L268" s="71">
        <f>COUNTIFS($H$2:H268,H268,$C$2:C268,"Municipal",$B$2:B268,"CvRF Muni Earmarks")</f>
        <v>2</v>
      </c>
      <c r="M268" s="71" t="s">
        <v>1966</v>
      </c>
      <c r="N268" s="84" t="s">
        <v>1299</v>
      </c>
      <c r="O268" s="71" t="s">
        <v>1964</v>
      </c>
      <c r="P268" s="261"/>
    </row>
    <row r="269" spans="1:16" x14ac:dyDescent="0.4">
      <c r="A269" t="s">
        <v>1384</v>
      </c>
      <c r="B269" t="s">
        <v>1385</v>
      </c>
      <c r="C269" s="21" t="s">
        <v>1386</v>
      </c>
      <c r="D269" s="21" t="s">
        <v>1509</v>
      </c>
      <c r="E269" s="21"/>
      <c r="F269" s="21" t="s">
        <v>1510</v>
      </c>
      <c r="G269" s="21" t="s">
        <v>229</v>
      </c>
      <c r="H269" s="21" t="s">
        <v>228</v>
      </c>
      <c r="I269" s="68">
        <v>100000</v>
      </c>
      <c r="J269" s="71">
        <v>155</v>
      </c>
      <c r="K269" s="71">
        <v>1</v>
      </c>
      <c r="L269" s="71">
        <f>COUNTIFS($H$2:H269,H269,$C$2:C269,"Municipal",$B$2:B269,"CvRF Muni Earmarks")</f>
        <v>2</v>
      </c>
      <c r="M269" s="71" t="s">
        <v>1966</v>
      </c>
      <c r="N269" s="84" t="s">
        <v>1300</v>
      </c>
      <c r="O269" s="71" t="s">
        <v>1969</v>
      </c>
      <c r="P269" s="261" t="s">
        <v>1978</v>
      </c>
    </row>
    <row r="270" spans="1:16" hidden="1" x14ac:dyDescent="0.4">
      <c r="A270" t="s">
        <v>1624</v>
      </c>
      <c r="B270" t="s">
        <v>1625</v>
      </c>
      <c r="C270" s="21" t="s">
        <v>1452</v>
      </c>
      <c r="D270" s="21" t="s">
        <v>1634</v>
      </c>
      <c r="E270" s="21"/>
      <c r="F270" s="21" t="s">
        <v>1635</v>
      </c>
      <c r="G270" s="21" t="s">
        <v>376</v>
      </c>
      <c r="H270" s="21" t="s">
        <v>375</v>
      </c>
      <c r="I270" s="68">
        <v>50000</v>
      </c>
      <c r="J270" s="71">
        <v>156</v>
      </c>
      <c r="K270" s="71"/>
      <c r="L270" s="71">
        <f>COUNTIFS($H$2:H270,H270,$C$2:C270,"Municipal",$B$2:B270,"CvRF Muni Earmarks")</f>
        <v>0</v>
      </c>
      <c r="M270" s="71" t="s">
        <v>1966</v>
      </c>
      <c r="N270" s="84" t="s">
        <v>1301</v>
      </c>
      <c r="O270" s="71" t="s">
        <v>1971</v>
      </c>
      <c r="P270" s="261" t="s">
        <v>1978</v>
      </c>
    </row>
    <row r="271" spans="1:16" hidden="1" x14ac:dyDescent="0.4">
      <c r="A271" t="s">
        <v>1624</v>
      </c>
      <c r="B271" t="s">
        <v>1625</v>
      </c>
      <c r="C271" s="21" t="s">
        <v>1452</v>
      </c>
      <c r="D271" s="21" t="s">
        <v>1651</v>
      </c>
      <c r="E271" s="21"/>
      <c r="F271" s="21" t="s">
        <v>1649</v>
      </c>
      <c r="G271" s="21" t="s">
        <v>921</v>
      </c>
      <c r="H271" s="21" t="s">
        <v>922</v>
      </c>
      <c r="I271" s="68">
        <v>15000</v>
      </c>
      <c r="J271" s="71">
        <v>157</v>
      </c>
      <c r="K271" s="71"/>
      <c r="L271" s="71">
        <f>COUNTIFS($H$2:H271,H271,$C$2:C271,"Municipal",$B$2:B271,"CvRF Muni Earmarks")</f>
        <v>0</v>
      </c>
      <c r="M271" s="71" t="s">
        <v>1966</v>
      </c>
      <c r="N271" s="84" t="s">
        <v>1302</v>
      </c>
      <c r="O271" s="71" t="s">
        <v>1971</v>
      </c>
      <c r="P271" s="261" t="s">
        <v>1978</v>
      </c>
    </row>
    <row r="272" spans="1:16" hidden="1" x14ac:dyDescent="0.4">
      <c r="A272" t="s">
        <v>1624</v>
      </c>
      <c r="B272" t="s">
        <v>1674</v>
      </c>
      <c r="C272" s="21" t="s">
        <v>1699</v>
      </c>
      <c r="D272" s="21" t="s">
        <v>1769</v>
      </c>
      <c r="E272" s="21"/>
      <c r="F272" s="21" t="s">
        <v>1656</v>
      </c>
      <c r="G272" s="21" t="s">
        <v>739</v>
      </c>
      <c r="H272" s="21" t="s">
        <v>740</v>
      </c>
      <c r="I272" s="68">
        <v>25000</v>
      </c>
      <c r="J272" s="71">
        <v>158</v>
      </c>
      <c r="K272" s="71"/>
      <c r="L272" s="71">
        <f>COUNTIFS($H$2:H272,H272,$C$2:C272,"Municipal",$B$2:B272,"CvRF Muni Earmarks")</f>
        <v>0</v>
      </c>
      <c r="M272" s="71" t="s">
        <v>1966</v>
      </c>
      <c r="N272" s="84" t="s">
        <v>1303</v>
      </c>
      <c r="O272" s="71" t="s">
        <v>1964</v>
      </c>
      <c r="P272" s="261"/>
    </row>
    <row r="273" spans="1:16" hidden="1" x14ac:dyDescent="0.4">
      <c r="A273" t="s">
        <v>1624</v>
      </c>
      <c r="B273" t="s">
        <v>1674</v>
      </c>
      <c r="C273" s="21" t="s">
        <v>1960</v>
      </c>
      <c r="D273" s="21" t="s">
        <v>1750</v>
      </c>
      <c r="E273" s="21"/>
      <c r="F273" s="21" t="s">
        <v>1751</v>
      </c>
      <c r="G273" s="21" t="s">
        <v>911</v>
      </c>
      <c r="H273" s="21" t="s">
        <v>912</v>
      </c>
      <c r="I273" s="68">
        <v>50000</v>
      </c>
      <c r="J273" s="71">
        <v>159</v>
      </c>
      <c r="K273" s="71"/>
      <c r="L273" s="71">
        <f>COUNTIFS($H$2:H273,H273,$C$2:C273,"Municipal",$B$2:B273,"CvRF Muni Earmarks")</f>
        <v>0</v>
      </c>
      <c r="M273" s="71" t="s">
        <v>1966</v>
      </c>
      <c r="N273" s="84" t="s">
        <v>1304</v>
      </c>
      <c r="O273" s="71" t="s">
        <v>1964</v>
      </c>
      <c r="P273" s="261" t="s">
        <v>1973</v>
      </c>
    </row>
    <row r="274" spans="1:16" hidden="1" x14ac:dyDescent="0.4">
      <c r="A274" t="s">
        <v>1624</v>
      </c>
      <c r="B274" t="s">
        <v>1674</v>
      </c>
      <c r="C274" s="21" t="s">
        <v>1699</v>
      </c>
      <c r="D274" s="21" t="s">
        <v>1745</v>
      </c>
      <c r="E274" s="21"/>
      <c r="F274" s="21" t="s">
        <v>1656</v>
      </c>
      <c r="G274" s="21" t="s">
        <v>739</v>
      </c>
      <c r="H274" s="21" t="s">
        <v>740</v>
      </c>
      <c r="I274" s="68">
        <v>60000</v>
      </c>
      <c r="J274" s="71">
        <v>160</v>
      </c>
      <c r="K274" s="71"/>
      <c r="L274" s="71">
        <f>COUNTIFS($H$2:H274,H274,$C$2:C274,"Municipal",$B$2:B274,"CvRF Muni Earmarks")</f>
        <v>0</v>
      </c>
      <c r="M274" s="71" t="s">
        <v>1966</v>
      </c>
      <c r="N274" s="84" t="s">
        <v>1305</v>
      </c>
      <c r="O274" s="71" t="s">
        <v>1964</v>
      </c>
      <c r="P274" s="261"/>
    </row>
    <row r="275" spans="1:16" hidden="1" x14ac:dyDescent="0.4">
      <c r="A275" t="s">
        <v>1624</v>
      </c>
      <c r="B275" t="s">
        <v>1674</v>
      </c>
      <c r="C275" s="21" t="s">
        <v>1556</v>
      </c>
      <c r="D275" s="21" t="s">
        <v>1758</v>
      </c>
      <c r="E275" s="21"/>
      <c r="F275" s="21" t="s">
        <v>1635</v>
      </c>
      <c r="G275" s="21" t="s">
        <v>376</v>
      </c>
      <c r="H275" s="21" t="s">
        <v>375</v>
      </c>
      <c r="I275" s="68">
        <v>50000</v>
      </c>
      <c r="J275" s="71">
        <v>161</v>
      </c>
      <c r="K275" s="71"/>
      <c r="L275" s="71">
        <f>COUNTIFS($H$2:H275,H275,$C$2:C275,"Municipal",$B$2:B275,"CvRF Muni Earmarks")</f>
        <v>0</v>
      </c>
      <c r="M275" s="71" t="s">
        <v>1966</v>
      </c>
      <c r="N275" s="84" t="s">
        <v>1306</v>
      </c>
      <c r="O275" s="71" t="s">
        <v>1964</v>
      </c>
      <c r="P275" s="261"/>
    </row>
    <row r="276" spans="1:16" hidden="1" x14ac:dyDescent="0.4">
      <c r="A276" t="s">
        <v>1384</v>
      </c>
      <c r="B276" t="s">
        <v>1389</v>
      </c>
      <c r="C276" s="21" t="s">
        <v>1390</v>
      </c>
      <c r="D276" s="21" t="s">
        <v>1511</v>
      </c>
      <c r="E276" s="21"/>
      <c r="F276" s="21" t="s">
        <v>1512</v>
      </c>
      <c r="G276" s="21" t="s">
        <v>1011</v>
      </c>
      <c r="H276" s="21" t="s">
        <v>1012</v>
      </c>
      <c r="I276" s="68">
        <v>75000</v>
      </c>
      <c r="J276" s="71">
        <v>162</v>
      </c>
      <c r="K276" s="71">
        <v>1</v>
      </c>
      <c r="L276" s="71">
        <f>COUNTIFS($H$2:H276,H276,$C$2:C276,"Municipal",$B$2:B276,"CvRF Muni Earmarks")</f>
        <v>1</v>
      </c>
      <c r="M276" s="71" t="s">
        <v>1966</v>
      </c>
      <c r="N276" s="84" t="s">
        <v>1308</v>
      </c>
      <c r="O276" s="71" t="s">
        <v>1972</v>
      </c>
      <c r="P276" s="261"/>
    </row>
    <row r="277" spans="1:16" hidden="1" x14ac:dyDescent="0.4">
      <c r="A277" t="s">
        <v>1624</v>
      </c>
      <c r="B277" t="s">
        <v>1674</v>
      </c>
      <c r="C277" s="21" t="s">
        <v>1699</v>
      </c>
      <c r="D277" s="21" t="s">
        <v>1709</v>
      </c>
      <c r="E277" s="21"/>
      <c r="F277" s="21" t="s">
        <v>1710</v>
      </c>
      <c r="G277" s="21" t="s">
        <v>703</v>
      </c>
      <c r="H277" s="21" t="s">
        <v>704</v>
      </c>
      <c r="I277" s="68">
        <v>200000</v>
      </c>
      <c r="J277" s="71">
        <v>163</v>
      </c>
      <c r="K277" s="71"/>
      <c r="L277" s="71">
        <f>COUNTIFS($H$2:H277,H277,$C$2:C277,"Municipal",$B$2:B277,"CvRF Muni Earmarks")</f>
        <v>0</v>
      </c>
      <c r="M277" s="71" t="s">
        <v>1966</v>
      </c>
      <c r="N277" s="84" t="s">
        <v>1309</v>
      </c>
      <c r="O277" s="71" t="s">
        <v>1964</v>
      </c>
      <c r="P277" s="261"/>
    </row>
    <row r="278" spans="1:16" x14ac:dyDescent="0.4">
      <c r="A278" t="s">
        <v>1384</v>
      </c>
      <c r="B278" t="s">
        <v>1385</v>
      </c>
      <c r="C278" s="21" t="s">
        <v>1662</v>
      </c>
      <c r="D278" s="21" t="s">
        <v>1513</v>
      </c>
      <c r="E278" s="21"/>
      <c r="F278" s="21" t="s">
        <v>1514</v>
      </c>
      <c r="G278" s="21" t="s">
        <v>516</v>
      </c>
      <c r="H278" s="21" t="s">
        <v>515</v>
      </c>
      <c r="I278" s="68">
        <v>50000</v>
      </c>
      <c r="J278" s="71">
        <v>164</v>
      </c>
      <c r="K278" s="71">
        <v>1</v>
      </c>
      <c r="L278" s="71">
        <f>COUNTIFS($H$2:H278,H278,$C$2:C278,"Municipal",$B$2:B278,"CvRF Muni Earmarks")</f>
        <v>0</v>
      </c>
      <c r="M278" s="71" t="s">
        <v>1966</v>
      </c>
      <c r="N278" s="84" t="s">
        <v>1310</v>
      </c>
      <c r="O278" s="71" t="s">
        <v>1970</v>
      </c>
      <c r="P278" s="261"/>
    </row>
    <row r="279" spans="1:16" x14ac:dyDescent="0.4">
      <c r="A279" t="s">
        <v>1384</v>
      </c>
      <c r="B279" t="s">
        <v>1385</v>
      </c>
      <c r="C279" s="21" t="s">
        <v>1386</v>
      </c>
      <c r="D279" s="21" t="s">
        <v>1515</v>
      </c>
      <c r="E279" s="21"/>
      <c r="F279" s="21" t="s">
        <v>1516</v>
      </c>
      <c r="G279" s="21" t="s">
        <v>170</v>
      </c>
      <c r="H279" s="21" t="s">
        <v>169</v>
      </c>
      <c r="I279" s="68">
        <v>300000</v>
      </c>
      <c r="J279" s="71">
        <v>165</v>
      </c>
      <c r="K279" s="71">
        <v>1</v>
      </c>
      <c r="L279" s="71">
        <f>COUNTIFS($H$2:H279,H279,$C$2:C279,"Municipal",$B$2:B279,"CvRF Muni Earmarks")</f>
        <v>3</v>
      </c>
      <c r="M279" s="71" t="s">
        <v>1966</v>
      </c>
      <c r="N279" s="84" t="s">
        <v>1311</v>
      </c>
      <c r="O279" s="71" t="s">
        <v>1969</v>
      </c>
      <c r="P279" s="261" t="s">
        <v>1978</v>
      </c>
    </row>
    <row r="280" spans="1:16" hidden="1" x14ac:dyDescent="0.4">
      <c r="A280" t="s">
        <v>1624</v>
      </c>
      <c r="B280" t="s">
        <v>1674</v>
      </c>
      <c r="C280" s="21" t="s">
        <v>1960</v>
      </c>
      <c r="D280" s="21" t="s">
        <v>1715</v>
      </c>
      <c r="E280" s="21"/>
      <c r="F280" s="21" t="s">
        <v>1516</v>
      </c>
      <c r="G280" s="21" t="s">
        <v>286</v>
      </c>
      <c r="H280" s="21" t="s">
        <v>285</v>
      </c>
      <c r="I280" s="68">
        <v>150000</v>
      </c>
      <c r="J280" s="71">
        <v>166</v>
      </c>
      <c r="K280" s="71"/>
      <c r="L280" s="71">
        <f>COUNTIFS($H$2:H280,H280,$C$2:C280,"Municipal",$B$2:B280,"CvRF Muni Earmarks")</f>
        <v>1</v>
      </c>
      <c r="M280" s="71" t="s">
        <v>1966</v>
      </c>
      <c r="N280" s="84" t="s">
        <v>1312</v>
      </c>
      <c r="O280" s="71" t="s">
        <v>1964</v>
      </c>
      <c r="P280" s="261" t="s">
        <v>1978</v>
      </c>
    </row>
    <row r="281" spans="1:16" x14ac:dyDescent="0.4">
      <c r="A281" t="s">
        <v>1384</v>
      </c>
      <c r="B281" t="s">
        <v>1385</v>
      </c>
      <c r="C281" s="21" t="s">
        <v>1386</v>
      </c>
      <c r="D281" s="21" t="s">
        <v>1517</v>
      </c>
      <c r="E281" s="21"/>
      <c r="F281" s="21" t="s">
        <v>1516</v>
      </c>
      <c r="G281" s="21" t="s">
        <v>411</v>
      </c>
      <c r="H281" s="21" t="s">
        <v>410</v>
      </c>
      <c r="I281" s="68">
        <v>100000</v>
      </c>
      <c r="J281" s="71">
        <v>167</v>
      </c>
      <c r="K281" s="71">
        <v>1</v>
      </c>
      <c r="L281" s="71">
        <f>COUNTIFS($H$2:H281,H281,$C$2:C281,"Municipal",$B$2:B281,"CvRF Muni Earmarks")</f>
        <v>2</v>
      </c>
      <c r="M281" s="71" t="s">
        <v>1966</v>
      </c>
      <c r="N281" s="84" t="s">
        <v>1314</v>
      </c>
      <c r="O281" s="71" t="s">
        <v>1969</v>
      </c>
      <c r="P281" s="261" t="s">
        <v>1978</v>
      </c>
    </row>
    <row r="282" spans="1:16" hidden="1" x14ac:dyDescent="0.4">
      <c r="A282" t="s">
        <v>1624</v>
      </c>
      <c r="B282" t="s">
        <v>1674</v>
      </c>
      <c r="C282" s="21" t="s">
        <v>1699</v>
      </c>
      <c r="D282" s="21" t="s">
        <v>1776</v>
      </c>
      <c r="E282" s="21"/>
      <c r="F282" s="21" t="s">
        <v>1521</v>
      </c>
      <c r="G282" s="21" t="s">
        <v>122</v>
      </c>
      <c r="H282" s="21" t="s">
        <v>4</v>
      </c>
      <c r="I282" s="68">
        <v>10000</v>
      </c>
      <c r="J282" s="71">
        <v>168</v>
      </c>
      <c r="K282" s="71"/>
      <c r="L282" s="71">
        <f>COUNTIFS($H$2:H282,H282,$C$2:C282,"Municipal",$B$2:B282,"CvRF Muni Earmarks")</f>
        <v>0</v>
      </c>
      <c r="M282" s="71" t="s">
        <v>1966</v>
      </c>
      <c r="N282" s="84" t="s">
        <v>1315</v>
      </c>
      <c r="O282" s="71" t="s">
        <v>1964</v>
      </c>
      <c r="P282" s="261"/>
    </row>
    <row r="283" spans="1:16" hidden="1" x14ac:dyDescent="0.4">
      <c r="A283" t="s">
        <v>1624</v>
      </c>
      <c r="B283" t="s">
        <v>1674</v>
      </c>
      <c r="C283" s="21" t="s">
        <v>1960</v>
      </c>
      <c r="D283" s="21" t="s">
        <v>1761</v>
      </c>
      <c r="E283" s="21"/>
      <c r="F283" s="21" t="s">
        <v>1751</v>
      </c>
      <c r="G283" s="21" t="s">
        <v>911</v>
      </c>
      <c r="H283" s="21" t="s">
        <v>912</v>
      </c>
      <c r="I283" s="68">
        <v>30000</v>
      </c>
      <c r="J283" s="71">
        <v>169</v>
      </c>
      <c r="K283" s="71"/>
      <c r="L283" s="71">
        <f>COUNTIFS($H$2:H283,H283,$C$2:C283,"Municipal",$B$2:B283,"CvRF Muni Earmarks")</f>
        <v>0</v>
      </c>
      <c r="M283" s="71" t="s">
        <v>1966</v>
      </c>
      <c r="N283" s="84" t="s">
        <v>1316</v>
      </c>
      <c r="O283" s="71" t="s">
        <v>1964</v>
      </c>
      <c r="P283" s="261" t="s">
        <v>1973</v>
      </c>
    </row>
    <row r="284" spans="1:16" hidden="1" x14ac:dyDescent="0.4">
      <c r="A284" t="s">
        <v>1624</v>
      </c>
      <c r="B284" t="s">
        <v>1625</v>
      </c>
      <c r="C284" s="21" t="s">
        <v>1452</v>
      </c>
      <c r="D284" s="64" t="s">
        <v>1630</v>
      </c>
      <c r="E284" s="64"/>
      <c r="F284" s="64" t="s">
        <v>1631</v>
      </c>
      <c r="G284" s="64" t="s">
        <v>869</v>
      </c>
      <c r="H284" s="64" t="s">
        <v>870</v>
      </c>
      <c r="I284" s="65">
        <v>50000</v>
      </c>
      <c r="J284" s="72">
        <v>170</v>
      </c>
      <c r="K284" s="72"/>
      <c r="L284" s="72">
        <f>COUNTIFS($H$2:H284,H284,$C$2:C284,"Municipal",$B$2:B284,"CvRF Muni Earmarks")</f>
        <v>0</v>
      </c>
      <c r="M284" s="72" t="s">
        <v>1966</v>
      </c>
      <c r="N284" s="85" t="s">
        <v>1317</v>
      </c>
      <c r="O284" s="71" t="s">
        <v>1971</v>
      </c>
      <c r="P284" s="261"/>
    </row>
    <row r="285" spans="1:16" hidden="1" x14ac:dyDescent="0.4">
      <c r="A285" t="s">
        <v>1624</v>
      </c>
      <c r="B285" t="s">
        <v>1625</v>
      </c>
      <c r="C285" s="21" t="s">
        <v>1452</v>
      </c>
      <c r="D285" s="21" t="s">
        <v>1653</v>
      </c>
      <c r="E285" s="21"/>
      <c r="F285" s="21" t="s">
        <v>1529</v>
      </c>
      <c r="G285" s="21" t="s">
        <v>445</v>
      </c>
      <c r="H285" s="21" t="s">
        <v>444</v>
      </c>
      <c r="I285" s="68">
        <v>25000</v>
      </c>
      <c r="J285" s="71">
        <v>171</v>
      </c>
      <c r="K285" s="71"/>
      <c r="L285" s="71">
        <f>COUNTIFS($H$2:H285,H285,$C$2:C285,"Municipal",$B$2:B285,"CvRF Muni Earmarks")</f>
        <v>0</v>
      </c>
      <c r="M285" s="71" t="s">
        <v>1966</v>
      </c>
      <c r="N285" s="84" t="s">
        <v>1318</v>
      </c>
      <c r="O285" s="71" t="s">
        <v>1971</v>
      </c>
      <c r="P285" s="261"/>
    </row>
    <row r="286" spans="1:16" hidden="1" x14ac:dyDescent="0.4">
      <c r="A286" t="s">
        <v>1624</v>
      </c>
      <c r="B286" t="s">
        <v>1625</v>
      </c>
      <c r="C286" s="21" t="s">
        <v>1662</v>
      </c>
      <c r="D286" s="21" t="s">
        <v>1666</v>
      </c>
      <c r="E286" s="21"/>
      <c r="F286" s="21" t="s">
        <v>1388</v>
      </c>
      <c r="G286" s="21" t="s">
        <v>229</v>
      </c>
      <c r="H286" s="21" t="s">
        <v>228</v>
      </c>
      <c r="I286" s="68">
        <v>25000</v>
      </c>
      <c r="J286" s="71">
        <v>172</v>
      </c>
      <c r="K286" s="71"/>
      <c r="L286" s="71">
        <f>COUNTIFS($H$2:H286,H286,$C$2:C286,"Municipal",$B$2:B286,"CvRF Muni Earmarks")</f>
        <v>2</v>
      </c>
      <c r="M286" s="71" t="s">
        <v>1966</v>
      </c>
      <c r="N286" s="84" t="s">
        <v>1319</v>
      </c>
      <c r="O286" s="71" t="s">
        <v>1970</v>
      </c>
      <c r="P286" s="261"/>
    </row>
    <row r="287" spans="1:16" hidden="1" x14ac:dyDescent="0.4">
      <c r="A287" t="s">
        <v>1384</v>
      </c>
      <c r="B287" t="s">
        <v>1389</v>
      </c>
      <c r="C287" s="21" t="s">
        <v>1390</v>
      </c>
      <c r="D287" s="21" t="s">
        <v>1518</v>
      </c>
      <c r="E287" s="21"/>
      <c r="F287" s="21" t="s">
        <v>1388</v>
      </c>
      <c r="G287" s="21" t="s">
        <v>229</v>
      </c>
      <c r="H287" s="21" t="s">
        <v>228</v>
      </c>
      <c r="I287" s="68">
        <v>50000</v>
      </c>
      <c r="J287" s="71">
        <v>173</v>
      </c>
      <c r="K287" s="71">
        <v>1</v>
      </c>
      <c r="L287" s="71">
        <f>COUNTIFS($H$2:H287,H287,$C$2:C287,"Municipal",$B$2:B287,"CvRF Muni Earmarks")</f>
        <v>2</v>
      </c>
      <c r="M287" s="71" t="s">
        <v>1966</v>
      </c>
      <c r="N287" s="84" t="s">
        <v>1320</v>
      </c>
      <c r="O287" s="71" t="s">
        <v>1972</v>
      </c>
      <c r="P287" s="261"/>
    </row>
    <row r="288" spans="1:16" hidden="1" x14ac:dyDescent="0.4">
      <c r="A288" t="s">
        <v>1384</v>
      </c>
      <c r="B288" t="s">
        <v>1389</v>
      </c>
      <c r="C288" s="21" t="s">
        <v>1390</v>
      </c>
      <c r="D288" s="21" t="s">
        <v>1519</v>
      </c>
      <c r="E288" s="21"/>
      <c r="F288" s="21" t="s">
        <v>1388</v>
      </c>
      <c r="G288" s="21" t="s">
        <v>121</v>
      </c>
      <c r="H288" s="21" t="s">
        <v>120</v>
      </c>
      <c r="I288" s="68">
        <v>25000</v>
      </c>
      <c r="J288" s="71">
        <v>174</v>
      </c>
      <c r="K288" s="71">
        <v>1</v>
      </c>
      <c r="L288" s="71">
        <f>COUNTIFS($H$2:H288,H288,$C$2:C288,"Municipal",$B$2:B288,"CvRF Muni Earmarks")</f>
        <v>1</v>
      </c>
      <c r="M288" s="71" t="s">
        <v>1966</v>
      </c>
      <c r="N288" s="84" t="s">
        <v>1321</v>
      </c>
      <c r="O288" s="71" t="s">
        <v>1972</v>
      </c>
      <c r="P288" s="261"/>
    </row>
    <row r="289" spans="1:16" x14ac:dyDescent="0.4">
      <c r="A289" t="s">
        <v>1384</v>
      </c>
      <c r="B289" t="s">
        <v>1385</v>
      </c>
      <c r="C289" s="21" t="s">
        <v>1386</v>
      </c>
      <c r="D289" s="21" t="s">
        <v>1520</v>
      </c>
      <c r="E289" s="21"/>
      <c r="F289" s="21" t="s">
        <v>1521</v>
      </c>
      <c r="G289" s="21" t="s">
        <v>122</v>
      </c>
      <c r="H289" s="21" t="s">
        <v>4</v>
      </c>
      <c r="I289" s="68">
        <v>10000</v>
      </c>
      <c r="J289" s="71">
        <v>175</v>
      </c>
      <c r="K289" s="71">
        <v>1</v>
      </c>
      <c r="L289" s="71">
        <f>COUNTIFS($H$2:H289,H289,$C$2:C289,"Municipal",$B$2:B289,"CvRF Muni Earmarks")</f>
        <v>1</v>
      </c>
      <c r="M289" s="71" t="s">
        <v>1966</v>
      </c>
      <c r="N289" s="84" t="s">
        <v>1322</v>
      </c>
      <c r="O289" s="71" t="s">
        <v>1969</v>
      </c>
      <c r="P289" s="261" t="s">
        <v>1978</v>
      </c>
    </row>
    <row r="290" spans="1:16" hidden="1" x14ac:dyDescent="0.4">
      <c r="A290" t="s">
        <v>1624</v>
      </c>
      <c r="B290" t="s">
        <v>1625</v>
      </c>
      <c r="C290" s="21" t="s">
        <v>1662</v>
      </c>
      <c r="D290" s="21" t="s">
        <v>1663</v>
      </c>
      <c r="E290" s="21"/>
      <c r="F290" s="21" t="s">
        <v>1537</v>
      </c>
      <c r="G290" s="21" t="s">
        <v>138</v>
      </c>
      <c r="H290" s="21" t="s">
        <v>137</v>
      </c>
      <c r="I290" s="68">
        <v>80000</v>
      </c>
      <c r="J290" s="71">
        <v>176</v>
      </c>
      <c r="K290" s="71"/>
      <c r="L290" s="71">
        <f>COUNTIFS($H$2:H290,H290,$C$2:C290,"Municipal",$B$2:B290,"CvRF Muni Earmarks")</f>
        <v>0</v>
      </c>
      <c r="M290" s="71" t="s">
        <v>1966</v>
      </c>
      <c r="N290" s="84" t="s">
        <v>1323</v>
      </c>
      <c r="O290" s="71" t="s">
        <v>1970</v>
      </c>
      <c r="P290" s="261" t="s">
        <v>1978</v>
      </c>
    </row>
    <row r="291" spans="1:16" x14ac:dyDescent="0.4">
      <c r="A291" t="s">
        <v>1384</v>
      </c>
      <c r="B291" t="s">
        <v>1385</v>
      </c>
      <c r="C291" s="21" t="s">
        <v>1386</v>
      </c>
      <c r="D291" s="21" t="s">
        <v>1522</v>
      </c>
      <c r="E291" s="21"/>
      <c r="F291" s="21" t="s">
        <v>1521</v>
      </c>
      <c r="G291" s="21" t="s">
        <v>849</v>
      </c>
      <c r="H291" s="21" t="s">
        <v>850</v>
      </c>
      <c r="I291" s="68">
        <v>10000</v>
      </c>
      <c r="J291" s="71">
        <v>177</v>
      </c>
      <c r="K291" s="71">
        <v>1</v>
      </c>
      <c r="L291" s="71">
        <f>COUNTIFS($H$2:H291,H291,$C$2:C291,"Municipal",$B$2:B291,"CvRF Muni Earmarks")</f>
        <v>1</v>
      </c>
      <c r="M291" s="71" t="s">
        <v>1966</v>
      </c>
      <c r="N291" s="84" t="s">
        <v>1324</v>
      </c>
      <c r="O291" s="71" t="s">
        <v>1969</v>
      </c>
      <c r="P291" s="261" t="s">
        <v>1978</v>
      </c>
    </row>
    <row r="292" spans="1:16" x14ac:dyDescent="0.4">
      <c r="A292" t="s">
        <v>1384</v>
      </c>
      <c r="B292" t="s">
        <v>1385</v>
      </c>
      <c r="C292" s="21" t="s">
        <v>1386</v>
      </c>
      <c r="D292" s="21" t="s">
        <v>1523</v>
      </c>
      <c r="E292" s="21"/>
      <c r="F292" s="21" t="s">
        <v>1524</v>
      </c>
      <c r="G292" s="21" t="s">
        <v>1013</v>
      </c>
      <c r="H292" s="21" t="s">
        <v>1014</v>
      </c>
      <c r="I292" s="68">
        <v>15000</v>
      </c>
      <c r="J292" s="71">
        <v>178</v>
      </c>
      <c r="K292" s="71">
        <v>1</v>
      </c>
      <c r="L292" s="71">
        <f>COUNTIFS($H$2:H292,H292,$C$2:C292,"Municipal",$B$2:B292,"CvRF Muni Earmarks")</f>
        <v>1</v>
      </c>
      <c r="M292" s="71" t="s">
        <v>1966</v>
      </c>
      <c r="N292" s="84" t="s">
        <v>1325</v>
      </c>
      <c r="O292" s="71" t="s">
        <v>1969</v>
      </c>
      <c r="P292" s="261" t="s">
        <v>1978</v>
      </c>
    </row>
    <row r="293" spans="1:16" x14ac:dyDescent="0.4">
      <c r="A293" t="s">
        <v>1384</v>
      </c>
      <c r="B293" t="s">
        <v>1385</v>
      </c>
      <c r="C293" s="21" t="s">
        <v>1386</v>
      </c>
      <c r="D293" s="21" t="s">
        <v>1525</v>
      </c>
      <c r="E293" s="21"/>
      <c r="F293" s="21" t="s">
        <v>1521</v>
      </c>
      <c r="G293" s="21" t="s">
        <v>681</v>
      </c>
      <c r="H293" s="21" t="s">
        <v>682</v>
      </c>
      <c r="I293" s="68">
        <v>10000</v>
      </c>
      <c r="J293" s="71">
        <v>179</v>
      </c>
      <c r="K293" s="71">
        <v>1</v>
      </c>
      <c r="L293" s="71">
        <f>COUNTIFS($H$2:H293,H293,$C$2:C293,"Municipal",$B$2:B293,"CvRF Muni Earmarks")</f>
        <v>1</v>
      </c>
      <c r="M293" s="71" t="s">
        <v>1966</v>
      </c>
      <c r="N293" s="84" t="s">
        <v>1326</v>
      </c>
      <c r="O293" s="71" t="s">
        <v>1969</v>
      </c>
      <c r="P293" s="261" t="s">
        <v>1978</v>
      </c>
    </row>
    <row r="294" spans="1:16" x14ac:dyDescent="0.4">
      <c r="A294" t="s">
        <v>1384</v>
      </c>
      <c r="B294" t="s">
        <v>1385</v>
      </c>
      <c r="C294" s="21" t="s">
        <v>1386</v>
      </c>
      <c r="D294" s="21" t="s">
        <v>1526</v>
      </c>
      <c r="E294" s="21"/>
      <c r="F294" s="21" t="s">
        <v>1524</v>
      </c>
      <c r="G294" s="21" t="s">
        <v>195</v>
      </c>
      <c r="H294" s="21" t="s">
        <v>194</v>
      </c>
      <c r="I294" s="68">
        <v>15000</v>
      </c>
      <c r="J294" s="71">
        <v>180</v>
      </c>
      <c r="K294" s="71">
        <v>1</v>
      </c>
      <c r="L294" s="71">
        <f>COUNTIFS($H$2:H294,H294,$C$2:C294,"Municipal",$B$2:B294,"CvRF Muni Earmarks")</f>
        <v>1</v>
      </c>
      <c r="M294" s="71" t="s">
        <v>1966</v>
      </c>
      <c r="N294" s="84" t="s">
        <v>1327</v>
      </c>
      <c r="O294" s="71" t="s">
        <v>1969</v>
      </c>
      <c r="P294" s="261" t="s">
        <v>1978</v>
      </c>
    </row>
    <row r="295" spans="1:16" x14ac:dyDescent="0.4">
      <c r="A295" t="s">
        <v>1384</v>
      </c>
      <c r="B295" t="s">
        <v>1385</v>
      </c>
      <c r="C295" s="21" t="s">
        <v>1386</v>
      </c>
      <c r="D295" s="21" t="s">
        <v>1527</v>
      </c>
      <c r="E295" s="21"/>
      <c r="F295" s="21" t="s">
        <v>1524</v>
      </c>
      <c r="G295" s="21" t="s">
        <v>977</v>
      </c>
      <c r="H295" s="21" t="s">
        <v>978</v>
      </c>
      <c r="I295" s="68">
        <v>15000</v>
      </c>
      <c r="J295" s="71">
        <v>181</v>
      </c>
      <c r="K295" s="71">
        <v>1</v>
      </c>
      <c r="L295" s="71">
        <f>COUNTIFS($H$2:H295,H295,$C$2:C295,"Municipal",$B$2:B295,"CvRF Muni Earmarks")</f>
        <v>1</v>
      </c>
      <c r="M295" s="71" t="s">
        <v>1966</v>
      </c>
      <c r="N295" s="84" t="s">
        <v>1328</v>
      </c>
      <c r="O295" s="71" t="s">
        <v>1969</v>
      </c>
      <c r="P295" s="261" t="s">
        <v>1978</v>
      </c>
    </row>
    <row r="296" spans="1:16" hidden="1" x14ac:dyDescent="0.4">
      <c r="A296" t="s">
        <v>1624</v>
      </c>
      <c r="B296" t="s">
        <v>1625</v>
      </c>
      <c r="C296" s="21" t="s">
        <v>1452</v>
      </c>
      <c r="D296" s="21" t="s">
        <v>1643</v>
      </c>
      <c r="E296" s="21"/>
      <c r="F296" s="21" t="s">
        <v>1644</v>
      </c>
      <c r="G296" s="21" t="e">
        <v>#N/A</v>
      </c>
      <c r="H296" s="21" t="s">
        <v>1645</v>
      </c>
      <c r="I296" s="68">
        <v>50000</v>
      </c>
      <c r="J296" s="71">
        <v>182</v>
      </c>
      <c r="K296" s="71"/>
      <c r="L296" s="71">
        <f>COUNTIFS($H$2:H296,H296,$C$2:C296,"Municipal",$B$2:B296,"CvRF Muni Earmarks")</f>
        <v>0</v>
      </c>
      <c r="M296" s="71" t="s">
        <v>1966</v>
      </c>
      <c r="N296" s="84" t="s">
        <v>1329</v>
      </c>
      <c r="O296" s="71" t="s">
        <v>1971</v>
      </c>
      <c r="P296" s="261" t="s">
        <v>1978</v>
      </c>
    </row>
    <row r="297" spans="1:16" x14ac:dyDescent="0.4">
      <c r="A297" t="s">
        <v>1384</v>
      </c>
      <c r="B297" t="s">
        <v>1385</v>
      </c>
      <c r="C297" s="21" t="s">
        <v>1386</v>
      </c>
      <c r="D297" s="21" t="s">
        <v>1528</v>
      </c>
      <c r="E297" s="21"/>
      <c r="F297" s="21" t="s">
        <v>1529</v>
      </c>
      <c r="G297" s="21" t="s">
        <v>445</v>
      </c>
      <c r="H297" s="21" t="s">
        <v>444</v>
      </c>
      <c r="I297" s="68">
        <v>10000</v>
      </c>
      <c r="J297" s="71">
        <v>183</v>
      </c>
      <c r="K297" s="71">
        <v>1</v>
      </c>
      <c r="L297" s="71">
        <f>COUNTIFS($H$2:H297,H297,$C$2:C297,"Municipal",$B$2:B297,"CvRF Muni Earmarks")</f>
        <v>1</v>
      </c>
      <c r="M297" s="71" t="s">
        <v>1966</v>
      </c>
      <c r="N297" s="84" t="s">
        <v>1330</v>
      </c>
      <c r="O297" s="71" t="s">
        <v>1969</v>
      </c>
      <c r="P297" s="261" t="s">
        <v>1978</v>
      </c>
    </row>
    <row r="298" spans="1:16" x14ac:dyDescent="0.4">
      <c r="A298" t="s">
        <v>1384</v>
      </c>
      <c r="B298" t="s">
        <v>1385</v>
      </c>
      <c r="C298" s="21" t="s">
        <v>1662</v>
      </c>
      <c r="D298" s="21" t="s">
        <v>1557</v>
      </c>
      <c r="E298" s="21" t="s">
        <v>1507</v>
      </c>
      <c r="F298" s="21" t="s">
        <v>1558</v>
      </c>
      <c r="G298" s="21" t="s">
        <v>727</v>
      </c>
      <c r="H298" s="21" t="s">
        <v>728</v>
      </c>
      <c r="I298" s="68">
        <v>300000</v>
      </c>
      <c r="J298" s="71">
        <v>184</v>
      </c>
      <c r="K298" s="71">
        <v>1</v>
      </c>
      <c r="L298" s="71">
        <f>COUNTIFS($H$2:H298,H298,$C$2:C298,"Municipal",$B$2:B298,"CvRF Muni Earmarks")</f>
        <v>0</v>
      </c>
      <c r="M298" s="71" t="s">
        <v>1966</v>
      </c>
      <c r="N298" s="84" t="s">
        <v>1331</v>
      </c>
      <c r="O298" s="71" t="s">
        <v>1970</v>
      </c>
      <c r="P298" s="261"/>
    </row>
    <row r="299" spans="1:16" hidden="1" x14ac:dyDescent="0.4">
      <c r="A299" t="s">
        <v>1624</v>
      </c>
      <c r="B299" t="s">
        <v>1625</v>
      </c>
      <c r="C299" s="21" t="s">
        <v>1452</v>
      </c>
      <c r="D299" s="21" t="s">
        <v>1661</v>
      </c>
      <c r="E299" s="21"/>
      <c r="F299" s="21" t="s">
        <v>1531</v>
      </c>
      <c r="G299" s="21" t="s">
        <v>576</v>
      </c>
      <c r="H299" s="21" t="s">
        <v>575</v>
      </c>
      <c r="I299" s="68">
        <v>15000</v>
      </c>
      <c r="J299" s="71">
        <v>185</v>
      </c>
      <c r="K299" s="71"/>
      <c r="L299" s="71">
        <f>COUNTIFS($H$2:H299,H299,$C$2:C299,"Municipal",$B$2:B299,"CvRF Muni Earmarks")</f>
        <v>0</v>
      </c>
      <c r="M299" s="71" t="s">
        <v>1966</v>
      </c>
      <c r="N299" s="84" t="s">
        <v>1332</v>
      </c>
      <c r="O299" s="71" t="s">
        <v>1971</v>
      </c>
      <c r="P299" s="261"/>
    </row>
    <row r="300" spans="1:16" hidden="1" x14ac:dyDescent="0.4">
      <c r="A300" t="s">
        <v>1624</v>
      </c>
      <c r="B300" t="s">
        <v>1674</v>
      </c>
      <c r="C300" s="21" t="s">
        <v>1619</v>
      </c>
      <c r="D300" s="21" t="s">
        <v>1697</v>
      </c>
      <c r="E300" s="21" t="s">
        <v>1658</v>
      </c>
      <c r="F300" s="21" t="s">
        <v>1507</v>
      </c>
      <c r="G300" s="21" t="s">
        <v>999</v>
      </c>
      <c r="H300" s="21" t="s">
        <v>1000</v>
      </c>
      <c r="I300" s="68">
        <v>400000</v>
      </c>
      <c r="J300" s="71">
        <v>186</v>
      </c>
      <c r="K300" s="71"/>
      <c r="L300" s="71">
        <f>COUNTIFS($H$2:H300,H300,$C$2:C300,"Municipal",$B$2:B300,"CvRF Muni Earmarks")</f>
        <v>0</v>
      </c>
      <c r="M300" s="71" t="s">
        <v>1966</v>
      </c>
      <c r="N300" s="84" t="s">
        <v>1333</v>
      </c>
      <c r="O300" s="71" t="s">
        <v>1964</v>
      </c>
      <c r="P300" s="261"/>
    </row>
    <row r="301" spans="1:16" x14ac:dyDescent="0.4">
      <c r="A301" t="s">
        <v>1384</v>
      </c>
      <c r="B301" t="s">
        <v>1385</v>
      </c>
      <c r="C301" s="21" t="s">
        <v>1386</v>
      </c>
      <c r="D301" s="21" t="s">
        <v>1530</v>
      </c>
      <c r="E301" s="21"/>
      <c r="F301" s="21" t="s">
        <v>1531</v>
      </c>
      <c r="G301" s="21" t="s">
        <v>576</v>
      </c>
      <c r="H301" s="21" t="s">
        <v>575</v>
      </c>
      <c r="I301" s="68">
        <v>200000</v>
      </c>
      <c r="J301" s="71">
        <v>187</v>
      </c>
      <c r="K301" s="71">
        <v>1</v>
      </c>
      <c r="L301" s="71">
        <f>COUNTIFS($H$2:H301,H301,$C$2:C301,"Municipal",$B$2:B301,"CvRF Muni Earmarks")</f>
        <v>1</v>
      </c>
      <c r="M301" s="71" t="s">
        <v>1966</v>
      </c>
      <c r="N301" s="84" t="s">
        <v>1334</v>
      </c>
      <c r="O301" s="71" t="s">
        <v>1969</v>
      </c>
      <c r="P301" s="261" t="s">
        <v>1978</v>
      </c>
    </row>
    <row r="302" spans="1:16" hidden="1" x14ac:dyDescent="0.4">
      <c r="A302" t="s">
        <v>1624</v>
      </c>
      <c r="B302" t="s">
        <v>1674</v>
      </c>
      <c r="C302" s="21" t="s">
        <v>1960</v>
      </c>
      <c r="D302" s="21" t="s">
        <v>1690</v>
      </c>
      <c r="E302" s="21"/>
      <c r="F302" s="21" t="s">
        <v>1691</v>
      </c>
      <c r="G302" s="21" t="s">
        <v>655</v>
      </c>
      <c r="H302" s="21" t="s">
        <v>656</v>
      </c>
      <c r="I302" s="68">
        <v>500000</v>
      </c>
      <c r="J302" s="71">
        <v>188</v>
      </c>
      <c r="K302" s="71"/>
      <c r="L302" s="71">
        <f>COUNTIFS($H$2:H302,H302,$C$2:C302,"Municipal",$B$2:B302,"CvRF Muni Earmarks")</f>
        <v>0</v>
      </c>
      <c r="M302" s="71" t="s">
        <v>1966</v>
      </c>
      <c r="N302" s="84" t="s">
        <v>1335</v>
      </c>
      <c r="O302" s="71" t="s">
        <v>1964</v>
      </c>
      <c r="P302" s="261" t="s">
        <v>1978</v>
      </c>
    </row>
    <row r="303" spans="1:16" x14ac:dyDescent="0.4">
      <c r="A303" t="s">
        <v>1384</v>
      </c>
      <c r="B303" t="s">
        <v>1385</v>
      </c>
      <c r="C303" s="21" t="s">
        <v>1386</v>
      </c>
      <c r="D303" s="21" t="s">
        <v>1532</v>
      </c>
      <c r="E303" s="21"/>
      <c r="F303" s="21" t="s">
        <v>1521</v>
      </c>
      <c r="G303" s="21" t="s">
        <v>391</v>
      </c>
      <c r="H303" s="21" t="s">
        <v>390</v>
      </c>
      <c r="I303" s="68">
        <v>10000</v>
      </c>
      <c r="J303" s="71">
        <v>189</v>
      </c>
      <c r="K303" s="71">
        <v>1</v>
      </c>
      <c r="L303" s="71">
        <f>COUNTIFS($H$2:H303,H303,$C$2:C303,"Municipal",$B$2:B303,"CvRF Muni Earmarks")</f>
        <v>1</v>
      </c>
      <c r="M303" s="71" t="s">
        <v>1966</v>
      </c>
      <c r="N303" s="84" t="s">
        <v>1336</v>
      </c>
      <c r="O303" s="71" t="s">
        <v>1969</v>
      </c>
      <c r="P303" s="261" t="s">
        <v>1978</v>
      </c>
    </row>
    <row r="304" spans="1:16" hidden="1" x14ac:dyDescent="0.4">
      <c r="A304" t="s">
        <v>1624</v>
      </c>
      <c r="B304" t="s">
        <v>1674</v>
      </c>
      <c r="C304" s="21" t="s">
        <v>1960</v>
      </c>
      <c r="D304" s="21" t="s">
        <v>1692</v>
      </c>
      <c r="E304" s="21"/>
      <c r="F304" s="21" t="s">
        <v>1691</v>
      </c>
      <c r="G304" s="21" t="s">
        <v>655</v>
      </c>
      <c r="H304" s="21" t="s">
        <v>656</v>
      </c>
      <c r="I304" s="68">
        <v>500000</v>
      </c>
      <c r="J304" s="71">
        <v>190</v>
      </c>
      <c r="K304" s="71"/>
      <c r="L304" s="71">
        <f>COUNTIFS($H$2:H304,H304,$C$2:C304,"Municipal",$B$2:B304,"CvRF Muni Earmarks")</f>
        <v>0</v>
      </c>
      <c r="M304" s="71" t="s">
        <v>1966</v>
      </c>
      <c r="N304" s="84" t="s">
        <v>1337</v>
      </c>
      <c r="O304" s="71" t="s">
        <v>1964</v>
      </c>
      <c r="P304" s="261" t="s">
        <v>1978</v>
      </c>
    </row>
    <row r="305" spans="1:16" x14ac:dyDescent="0.4">
      <c r="A305" t="s">
        <v>1384</v>
      </c>
      <c r="B305" t="s">
        <v>1385</v>
      </c>
      <c r="C305" s="21" t="s">
        <v>1386</v>
      </c>
      <c r="D305" s="21" t="s">
        <v>1533</v>
      </c>
      <c r="E305" s="21"/>
      <c r="F305" s="21" t="s">
        <v>1534</v>
      </c>
      <c r="G305" s="21" t="s">
        <v>411</v>
      </c>
      <c r="H305" s="21" t="s">
        <v>410</v>
      </c>
      <c r="I305" s="68">
        <v>40000</v>
      </c>
      <c r="J305" s="71">
        <v>191</v>
      </c>
      <c r="K305" s="71">
        <v>1</v>
      </c>
      <c r="L305" s="71">
        <f>COUNTIFS($H$2:H305,H305,$C$2:C305,"Municipal",$B$2:B305,"CvRF Muni Earmarks")</f>
        <v>3</v>
      </c>
      <c r="M305" s="71" t="s">
        <v>1966</v>
      </c>
      <c r="N305" s="84" t="s">
        <v>1338</v>
      </c>
      <c r="O305" s="71" t="s">
        <v>1969</v>
      </c>
      <c r="P305" s="261" t="s">
        <v>1978</v>
      </c>
    </row>
    <row r="306" spans="1:16" x14ac:dyDescent="0.4">
      <c r="A306" t="s">
        <v>1384</v>
      </c>
      <c r="B306" t="s">
        <v>1385</v>
      </c>
      <c r="C306" s="21" t="s">
        <v>1386</v>
      </c>
      <c r="D306" s="21" t="s">
        <v>1535</v>
      </c>
      <c r="E306" s="21"/>
      <c r="F306" s="21" t="s">
        <v>1534</v>
      </c>
      <c r="G306" s="21" t="s">
        <v>411</v>
      </c>
      <c r="H306" s="21" t="s">
        <v>410</v>
      </c>
      <c r="I306" s="68">
        <v>30000</v>
      </c>
      <c r="J306" s="71">
        <v>192</v>
      </c>
      <c r="K306" s="71">
        <v>1</v>
      </c>
      <c r="L306" s="71">
        <f>COUNTIFS($H$2:H306,H306,$C$2:C306,"Municipal",$B$2:B306,"CvRF Muni Earmarks")</f>
        <v>4</v>
      </c>
      <c r="M306" s="71" t="s">
        <v>1966</v>
      </c>
      <c r="N306" s="84" t="s">
        <v>1339</v>
      </c>
      <c r="O306" s="71" t="s">
        <v>1969</v>
      </c>
      <c r="P306" s="261" t="s">
        <v>1978</v>
      </c>
    </row>
    <row r="307" spans="1:16" x14ac:dyDescent="0.4">
      <c r="A307" t="s">
        <v>1384</v>
      </c>
      <c r="B307" t="s">
        <v>1385</v>
      </c>
      <c r="C307" s="21" t="s">
        <v>1386</v>
      </c>
      <c r="D307" s="21" t="s">
        <v>1536</v>
      </c>
      <c r="E307" s="21"/>
      <c r="F307" s="21" t="s">
        <v>1537</v>
      </c>
      <c r="G307" s="21" t="s">
        <v>138</v>
      </c>
      <c r="H307" s="21" t="s">
        <v>137</v>
      </c>
      <c r="I307" s="68">
        <v>15000</v>
      </c>
      <c r="J307" s="71">
        <v>193</v>
      </c>
      <c r="K307" s="71">
        <v>1</v>
      </c>
      <c r="L307" s="71">
        <f>COUNTIFS($H$2:H307,H307,$C$2:C307,"Municipal",$B$2:B307,"CvRF Muni Earmarks")</f>
        <v>1</v>
      </c>
      <c r="M307" s="71" t="s">
        <v>1966</v>
      </c>
      <c r="N307" s="84" t="s">
        <v>1340</v>
      </c>
      <c r="O307" s="71" t="s">
        <v>1969</v>
      </c>
      <c r="P307" s="261" t="s">
        <v>1978</v>
      </c>
    </row>
    <row r="308" spans="1:16" x14ac:dyDescent="0.4">
      <c r="A308" t="s">
        <v>1384</v>
      </c>
      <c r="B308" t="s">
        <v>1385</v>
      </c>
      <c r="C308" s="21" t="s">
        <v>1386</v>
      </c>
      <c r="D308" s="21" t="s">
        <v>1538</v>
      </c>
      <c r="E308" s="21"/>
      <c r="F308" s="21" t="s">
        <v>1537</v>
      </c>
      <c r="G308" s="21" t="s">
        <v>103</v>
      </c>
      <c r="H308" s="21" t="s">
        <v>102</v>
      </c>
      <c r="I308" s="68">
        <v>100000</v>
      </c>
      <c r="J308" s="71">
        <v>194</v>
      </c>
      <c r="K308" s="71">
        <v>1</v>
      </c>
      <c r="L308" s="71">
        <f>COUNTIFS($H$2:H308,H308,$C$2:C308,"Municipal",$B$2:B308,"CvRF Muni Earmarks")</f>
        <v>2</v>
      </c>
      <c r="M308" s="71" t="s">
        <v>1966</v>
      </c>
      <c r="N308" s="84" t="s">
        <v>1341</v>
      </c>
      <c r="O308" s="71" t="s">
        <v>1969</v>
      </c>
      <c r="P308" s="261" t="s">
        <v>1978</v>
      </c>
    </row>
    <row r="309" spans="1:16" x14ac:dyDescent="0.4">
      <c r="A309" t="s">
        <v>1384</v>
      </c>
      <c r="B309" t="s">
        <v>1385</v>
      </c>
      <c r="C309" s="21" t="s">
        <v>1386</v>
      </c>
      <c r="D309" s="21" t="s">
        <v>1539</v>
      </c>
      <c r="E309" s="21"/>
      <c r="F309" s="21"/>
      <c r="G309" s="21" t="s">
        <v>837</v>
      </c>
      <c r="H309" s="21" t="s">
        <v>838</v>
      </c>
      <c r="I309" s="68">
        <v>150000</v>
      </c>
      <c r="J309" s="71">
        <v>195</v>
      </c>
      <c r="K309" s="71">
        <v>1</v>
      </c>
      <c r="L309" s="71">
        <f>COUNTIFS($H$2:H309,H309,$C$2:C309,"Municipal",$B$2:B309,"CvRF Muni Earmarks")</f>
        <v>1</v>
      </c>
      <c r="M309" s="71" t="s">
        <v>1966</v>
      </c>
      <c r="N309" s="84" t="s">
        <v>1342</v>
      </c>
      <c r="O309" s="71" t="s">
        <v>1969</v>
      </c>
      <c r="P309" s="261" t="s">
        <v>1978</v>
      </c>
    </row>
    <row r="310" spans="1:16" hidden="1" x14ac:dyDescent="0.4">
      <c r="A310" t="s">
        <v>1624</v>
      </c>
      <c r="B310" t="s">
        <v>1674</v>
      </c>
      <c r="C310" s="21" t="s">
        <v>1612</v>
      </c>
      <c r="D310" s="21" t="s">
        <v>1695</v>
      </c>
      <c r="E310" s="21"/>
      <c r="F310" s="21" t="s">
        <v>1696</v>
      </c>
      <c r="G310" s="21" t="e">
        <v>#N/A</v>
      </c>
      <c r="H310" s="21"/>
      <c r="I310" s="68">
        <v>500000</v>
      </c>
      <c r="J310" s="71">
        <v>196</v>
      </c>
      <c r="K310" s="71"/>
      <c r="L310" s="71">
        <f>COUNTIFS($H$2:H310,H310,$C$2:C310,"Municipal",$B$2:B310,"CvRF Muni Earmarks")</f>
        <v>0</v>
      </c>
      <c r="M310" s="71" t="s">
        <v>1966</v>
      </c>
      <c r="N310" s="84" t="s">
        <v>1343</v>
      </c>
      <c r="O310" s="71" t="s">
        <v>1963</v>
      </c>
      <c r="P310" s="261" t="s">
        <v>1978</v>
      </c>
    </row>
    <row r="311" spans="1:16" hidden="1" x14ac:dyDescent="0.4">
      <c r="A311" t="s">
        <v>1624</v>
      </c>
      <c r="B311" t="s">
        <v>1674</v>
      </c>
      <c r="C311" s="21" t="s">
        <v>1619</v>
      </c>
      <c r="D311" s="21" t="s">
        <v>1346</v>
      </c>
      <c r="E311" s="21"/>
      <c r="F311" s="21" t="s">
        <v>1682</v>
      </c>
      <c r="G311" s="21" t="s">
        <v>655</v>
      </c>
      <c r="H311" s="21" t="s">
        <v>656</v>
      </c>
      <c r="I311" s="68">
        <v>5000000</v>
      </c>
      <c r="J311" s="71">
        <v>197</v>
      </c>
      <c r="K311" s="71"/>
      <c r="L311" s="71">
        <f>COUNTIFS($H$2:H311,H311,$C$2:C311,"Municipal",$B$2:B311,"CvRF Muni Earmarks")</f>
        <v>0</v>
      </c>
      <c r="M311" s="71" t="s">
        <v>1966</v>
      </c>
      <c r="N311" s="84" t="s">
        <v>1345</v>
      </c>
      <c r="O311" s="71" t="s">
        <v>1964</v>
      </c>
      <c r="P311" s="261" t="s">
        <v>1978</v>
      </c>
    </row>
    <row r="312" spans="1:16" hidden="1" x14ac:dyDescent="0.4">
      <c r="A312" t="s">
        <v>1384</v>
      </c>
      <c r="B312" t="s">
        <v>1592</v>
      </c>
      <c r="C312" s="21" t="s">
        <v>1615</v>
      </c>
      <c r="D312" s="21" t="s">
        <v>1616</v>
      </c>
      <c r="E312" s="21"/>
      <c r="F312" s="21" t="s">
        <v>1617</v>
      </c>
      <c r="G312" s="21" t="e">
        <v>#N/A</v>
      </c>
      <c r="H312" s="21"/>
      <c r="I312" s="68">
        <v>2000000</v>
      </c>
      <c r="J312" s="71">
        <v>198</v>
      </c>
      <c r="K312" s="71"/>
      <c r="L312" s="71">
        <f>COUNTIFS($H$2:H312,H312,$C$2:C312,"Municipal",$B$2:B312,"CvRF Muni Earmarks")</f>
        <v>0</v>
      </c>
      <c r="M312" s="71" t="s">
        <v>1966</v>
      </c>
      <c r="N312" s="84" t="s">
        <v>1347</v>
      </c>
      <c r="O312" s="71" t="s">
        <v>1962</v>
      </c>
      <c r="P312" s="261" t="s">
        <v>1978</v>
      </c>
    </row>
    <row r="313" spans="1:16" x14ac:dyDescent="0.4">
      <c r="A313" t="s">
        <v>1384</v>
      </c>
      <c r="B313" t="s">
        <v>1385</v>
      </c>
      <c r="C313" s="21" t="s">
        <v>1386</v>
      </c>
      <c r="D313" s="21" t="s">
        <v>1540</v>
      </c>
      <c r="E313" s="21"/>
      <c r="F313" s="21"/>
      <c r="G313" s="21" t="s">
        <v>725</v>
      </c>
      <c r="H313" s="21" t="s">
        <v>726</v>
      </c>
      <c r="I313" s="68">
        <v>150000</v>
      </c>
      <c r="J313" s="71">
        <v>199</v>
      </c>
      <c r="K313" s="71">
        <v>1</v>
      </c>
      <c r="L313" s="71">
        <f>COUNTIFS($H$2:H313,H313,$C$2:C313,"Municipal",$B$2:B313,"CvRF Muni Earmarks")</f>
        <v>1</v>
      </c>
      <c r="M313" s="71" t="s">
        <v>1966</v>
      </c>
      <c r="N313" s="84" t="s">
        <v>1348</v>
      </c>
      <c r="O313" s="71" t="s">
        <v>1969</v>
      </c>
      <c r="P313" s="261" t="s">
        <v>1978</v>
      </c>
    </row>
    <row r="314" spans="1:16" hidden="1" x14ac:dyDescent="0.4">
      <c r="A314" t="s">
        <v>1624</v>
      </c>
      <c r="B314" t="s">
        <v>1625</v>
      </c>
      <c r="C314" s="21" t="s">
        <v>1452</v>
      </c>
      <c r="D314" s="21" t="s">
        <v>1654</v>
      </c>
      <c r="E314" s="21"/>
      <c r="F314" s="21"/>
      <c r="G314" s="21" t="s">
        <v>969</v>
      </c>
      <c r="H314" s="21" t="s">
        <v>970</v>
      </c>
      <c r="I314" s="68">
        <v>10000</v>
      </c>
      <c r="J314" s="71">
        <v>200</v>
      </c>
      <c r="K314" s="71"/>
      <c r="L314" s="71">
        <f>COUNTIFS($H$2:H314,H314,$C$2:C314,"Municipal",$B$2:B314,"CvRF Muni Earmarks")</f>
        <v>0</v>
      </c>
      <c r="M314" s="71" t="s">
        <v>1966</v>
      </c>
      <c r="N314" s="84" t="s">
        <v>1349</v>
      </c>
      <c r="O314" s="71" t="s">
        <v>1971</v>
      </c>
      <c r="P314" s="261" t="s">
        <v>1978</v>
      </c>
    </row>
    <row r="315" spans="1:16" hidden="1" x14ac:dyDescent="0.4">
      <c r="A315" t="s">
        <v>1624</v>
      </c>
      <c r="B315" t="s">
        <v>1625</v>
      </c>
      <c r="C315" s="21" t="s">
        <v>1452</v>
      </c>
      <c r="D315" s="21" t="s">
        <v>1646</v>
      </c>
      <c r="E315" s="21"/>
      <c r="F315" s="21"/>
      <c r="G315" s="21" t="s">
        <v>831</v>
      </c>
      <c r="H315" s="21" t="s">
        <v>832</v>
      </c>
      <c r="I315" s="68">
        <v>10000</v>
      </c>
      <c r="J315" s="71">
        <v>201</v>
      </c>
      <c r="K315" s="71"/>
      <c r="L315" s="71">
        <f>COUNTIFS($H$2:H315,H315,$C$2:C315,"Municipal",$B$2:B315,"CvRF Muni Earmarks")</f>
        <v>0</v>
      </c>
      <c r="M315" s="71" t="s">
        <v>1966</v>
      </c>
      <c r="N315" s="84" t="s">
        <v>1350</v>
      </c>
      <c r="O315" s="71" t="s">
        <v>1971</v>
      </c>
      <c r="P315" s="261" t="s">
        <v>1978</v>
      </c>
    </row>
    <row r="316" spans="1:16" hidden="1" x14ac:dyDescent="0.4">
      <c r="A316" t="s">
        <v>1624</v>
      </c>
      <c r="B316" t="s">
        <v>1625</v>
      </c>
      <c r="C316" s="21" t="s">
        <v>1452</v>
      </c>
      <c r="D316" s="21" t="s">
        <v>1640</v>
      </c>
      <c r="E316" s="21"/>
      <c r="F316" s="21"/>
      <c r="G316" s="21" t="s">
        <v>292</v>
      </c>
      <c r="H316" s="21" t="s">
        <v>291</v>
      </c>
      <c r="I316" s="68">
        <v>20000</v>
      </c>
      <c r="J316" s="71">
        <v>202</v>
      </c>
      <c r="K316" s="71"/>
      <c r="L316" s="71">
        <f>COUNTIFS($H$2:H316,H316,$C$2:C316,"Municipal",$B$2:B316,"CvRF Muni Earmarks")</f>
        <v>0</v>
      </c>
      <c r="M316" s="71" t="s">
        <v>1966</v>
      </c>
      <c r="N316" s="84" t="s">
        <v>1351</v>
      </c>
      <c r="O316" s="71" t="s">
        <v>1971</v>
      </c>
      <c r="P316" s="261" t="s">
        <v>1978</v>
      </c>
    </row>
    <row r="317" spans="1:16" hidden="1" x14ac:dyDescent="0.4">
      <c r="A317" t="s">
        <v>1624</v>
      </c>
      <c r="B317" t="s">
        <v>1625</v>
      </c>
      <c r="C317" s="21" t="s">
        <v>1452</v>
      </c>
      <c r="D317" s="21" t="s">
        <v>1650</v>
      </c>
      <c r="E317" s="21"/>
      <c r="F317" s="21"/>
      <c r="G317" s="21" t="s">
        <v>831</v>
      </c>
      <c r="H317" s="21" t="s">
        <v>832</v>
      </c>
      <c r="I317" s="68">
        <v>10000</v>
      </c>
      <c r="J317" s="71">
        <v>203</v>
      </c>
      <c r="K317" s="71"/>
      <c r="L317" s="71">
        <f>COUNTIFS($H$2:H317,H317,$C$2:C317,"Municipal",$B$2:B317,"CvRF Muni Earmarks")</f>
        <v>0</v>
      </c>
      <c r="M317" s="71" t="s">
        <v>1966</v>
      </c>
      <c r="N317" s="84" t="s">
        <v>1352</v>
      </c>
      <c r="O317" s="71" t="s">
        <v>1971</v>
      </c>
      <c r="P317" s="261" t="s">
        <v>1978</v>
      </c>
    </row>
    <row r="318" spans="1:16" hidden="1" x14ac:dyDescent="0.4">
      <c r="A318" t="s">
        <v>1624</v>
      </c>
      <c r="B318" t="s">
        <v>1674</v>
      </c>
      <c r="C318" s="21" t="s">
        <v>1699</v>
      </c>
      <c r="D318" s="21" t="s">
        <v>1734</v>
      </c>
      <c r="E318" s="21"/>
      <c r="F318" s="21"/>
      <c r="G318" s="21" t="s">
        <v>369</v>
      </c>
      <c r="H318" s="21" t="s">
        <v>368</v>
      </c>
      <c r="I318" s="68">
        <v>100000</v>
      </c>
      <c r="J318" s="71">
        <v>204</v>
      </c>
      <c r="K318" s="71"/>
      <c r="L318" s="71">
        <f>COUNTIFS($H$2:H318,H318,$C$2:C318,"Municipal",$B$2:B318,"CvRF Muni Earmarks")</f>
        <v>1</v>
      </c>
      <c r="M318" s="71" t="s">
        <v>1966</v>
      </c>
      <c r="N318" s="84" t="s">
        <v>1353</v>
      </c>
      <c r="O318" s="71" t="s">
        <v>1964</v>
      </c>
      <c r="P318" s="261" t="s">
        <v>1978</v>
      </c>
    </row>
    <row r="319" spans="1:16" x14ac:dyDescent="0.4">
      <c r="A319" t="s">
        <v>1384</v>
      </c>
      <c r="B319" t="s">
        <v>1385</v>
      </c>
      <c r="C319" s="21" t="s">
        <v>1386</v>
      </c>
      <c r="D319" s="21" t="s">
        <v>1541</v>
      </c>
      <c r="E319" s="21"/>
      <c r="F319" s="21"/>
      <c r="G319" s="21" t="s">
        <v>833</v>
      </c>
      <c r="H319" s="21" t="s">
        <v>834</v>
      </c>
      <c r="I319" s="68">
        <v>450000</v>
      </c>
      <c r="J319" s="71">
        <v>205</v>
      </c>
      <c r="K319" s="71">
        <v>1</v>
      </c>
      <c r="L319" s="71">
        <f>COUNTIFS($H$2:H319,H319,$C$2:C319,"Municipal",$B$2:B319,"CvRF Muni Earmarks")</f>
        <v>1</v>
      </c>
      <c r="M319" s="71" t="s">
        <v>1966</v>
      </c>
      <c r="N319" s="84" t="s">
        <v>1354</v>
      </c>
      <c r="O319" s="71" t="s">
        <v>1969</v>
      </c>
      <c r="P319" s="261" t="s">
        <v>1978</v>
      </c>
    </row>
    <row r="320" spans="1:16" hidden="1" x14ac:dyDescent="0.4">
      <c r="A320" t="s">
        <v>1624</v>
      </c>
      <c r="B320" t="s">
        <v>1674</v>
      </c>
      <c r="C320" s="21" t="s">
        <v>1960</v>
      </c>
      <c r="D320" s="21" t="s">
        <v>1773</v>
      </c>
      <c r="E320" s="21"/>
      <c r="F320" s="21"/>
      <c r="G320" s="21" t="s">
        <v>371</v>
      </c>
      <c r="H320" s="21" t="s">
        <v>370</v>
      </c>
      <c r="I320" s="68">
        <v>20000</v>
      </c>
      <c r="J320" s="71">
        <v>206</v>
      </c>
      <c r="K320" s="71"/>
      <c r="L320" s="71">
        <f>COUNTIFS($H$2:H320,H320,$C$2:C320,"Municipal",$B$2:B320,"CvRF Muni Earmarks")</f>
        <v>1</v>
      </c>
      <c r="M320" s="71" t="s">
        <v>1966</v>
      </c>
      <c r="N320" s="84" t="s">
        <v>1355</v>
      </c>
      <c r="O320" s="71" t="s">
        <v>1964</v>
      </c>
      <c r="P320" s="261" t="s">
        <v>1978</v>
      </c>
    </row>
    <row r="321" spans="1:16" x14ac:dyDescent="0.4">
      <c r="A321" t="s">
        <v>1384</v>
      </c>
      <c r="B321" t="s">
        <v>1385</v>
      </c>
      <c r="C321" s="21" t="s">
        <v>1386</v>
      </c>
      <c r="D321" s="21" t="s">
        <v>1542</v>
      </c>
      <c r="E321" s="21"/>
      <c r="F321" s="21"/>
      <c r="G321" s="21" t="s">
        <v>751</v>
      </c>
      <c r="H321" s="21" t="s">
        <v>752</v>
      </c>
      <c r="I321" s="68">
        <v>250000</v>
      </c>
      <c r="J321" s="71">
        <v>207</v>
      </c>
      <c r="K321" s="71">
        <v>1</v>
      </c>
      <c r="L321" s="71">
        <f>COUNTIFS($H$2:H321,H321,$C$2:C321,"Municipal",$B$2:B321,"CvRF Muni Earmarks")</f>
        <v>1</v>
      </c>
      <c r="M321" s="71" t="s">
        <v>1966</v>
      </c>
      <c r="N321" s="84" t="s">
        <v>1357</v>
      </c>
      <c r="O321" s="71" t="s">
        <v>1969</v>
      </c>
      <c r="P321" s="261" t="s">
        <v>1978</v>
      </c>
    </row>
    <row r="322" spans="1:16" hidden="1" x14ac:dyDescent="0.4">
      <c r="A322" t="s">
        <v>1624</v>
      </c>
      <c r="B322" t="s">
        <v>1674</v>
      </c>
      <c r="C322" s="21" t="s">
        <v>1699</v>
      </c>
      <c r="D322" s="21" t="s">
        <v>1753</v>
      </c>
      <c r="E322" s="21"/>
      <c r="F322" s="21"/>
      <c r="G322" s="21" t="s">
        <v>865</v>
      </c>
      <c r="H322" s="21" t="s">
        <v>866</v>
      </c>
      <c r="I322" s="68">
        <v>50000</v>
      </c>
      <c r="J322" s="71">
        <v>208</v>
      </c>
      <c r="K322" s="71"/>
      <c r="L322" s="71">
        <f>COUNTIFS($H$2:H322,H322,$C$2:C322,"Municipal",$B$2:B322,"CvRF Muni Earmarks")</f>
        <v>1</v>
      </c>
      <c r="M322" s="71" t="s">
        <v>1966</v>
      </c>
      <c r="N322" s="84" t="s">
        <v>1358</v>
      </c>
      <c r="O322" s="71" t="s">
        <v>1964</v>
      </c>
      <c r="P322" s="261" t="s">
        <v>1978</v>
      </c>
    </row>
    <row r="323" spans="1:16" x14ac:dyDescent="0.4">
      <c r="A323" t="s">
        <v>1384</v>
      </c>
      <c r="B323" t="s">
        <v>1385</v>
      </c>
      <c r="C323" s="21" t="s">
        <v>1386</v>
      </c>
      <c r="D323" s="21" t="s">
        <v>1543</v>
      </c>
      <c r="E323" s="21"/>
      <c r="F323" s="21"/>
      <c r="G323" s="21" t="s">
        <v>417</v>
      </c>
      <c r="H323" s="21" t="s">
        <v>416</v>
      </c>
      <c r="I323" s="68">
        <v>250000</v>
      </c>
      <c r="J323" s="71">
        <v>209</v>
      </c>
      <c r="K323" s="71">
        <v>1</v>
      </c>
      <c r="L323" s="71">
        <f>COUNTIFS($H$2:H323,H323,$C$2:C323,"Municipal",$B$2:B323,"CvRF Muni Earmarks")</f>
        <v>1</v>
      </c>
      <c r="M323" s="71" t="s">
        <v>1966</v>
      </c>
      <c r="N323" s="84" t="s">
        <v>1359</v>
      </c>
      <c r="O323" s="71" t="s">
        <v>1969</v>
      </c>
      <c r="P323" s="261" t="s">
        <v>1978</v>
      </c>
    </row>
    <row r="324" spans="1:16" x14ac:dyDescent="0.4">
      <c r="A324" t="s">
        <v>1384</v>
      </c>
      <c r="B324" t="s">
        <v>1385</v>
      </c>
      <c r="C324" s="21" t="s">
        <v>1386</v>
      </c>
      <c r="D324" s="21" t="s">
        <v>1544</v>
      </c>
      <c r="E324" s="21"/>
      <c r="F324" s="21"/>
      <c r="G324" s="21" t="s">
        <v>563</v>
      </c>
      <c r="H324" s="21" t="s">
        <v>562</v>
      </c>
      <c r="I324" s="68">
        <v>250000</v>
      </c>
      <c r="J324" s="71">
        <v>210</v>
      </c>
      <c r="K324" s="71">
        <v>1</v>
      </c>
      <c r="L324" s="71">
        <f>COUNTIFS($H$2:H324,H324,$C$2:C324,"Municipal",$B$2:B324,"CvRF Muni Earmarks")</f>
        <v>1</v>
      </c>
      <c r="M324" s="71" t="s">
        <v>1966</v>
      </c>
      <c r="N324" s="84" t="s">
        <v>1360</v>
      </c>
      <c r="O324" s="71" t="s">
        <v>1969</v>
      </c>
      <c r="P324" s="261" t="s">
        <v>1978</v>
      </c>
    </row>
    <row r="325" spans="1:16" hidden="1" x14ac:dyDescent="0.4">
      <c r="A325" t="s">
        <v>1624</v>
      </c>
      <c r="B325" t="s">
        <v>1674</v>
      </c>
      <c r="C325" s="21" t="s">
        <v>1619</v>
      </c>
      <c r="D325" s="21" t="s">
        <v>1689</v>
      </c>
      <c r="E325" s="21"/>
      <c r="F325" s="21"/>
      <c r="G325" s="21" t="s">
        <v>655</v>
      </c>
      <c r="H325" s="21" t="s">
        <v>656</v>
      </c>
      <c r="I325" s="68">
        <v>500000</v>
      </c>
      <c r="J325" s="71">
        <v>211</v>
      </c>
      <c r="K325" s="71"/>
      <c r="L325" s="71">
        <f>COUNTIFS($H$2:H325,H325,$C$2:C325,"Municipal",$B$2:B325,"CvRF Muni Earmarks")</f>
        <v>0</v>
      </c>
      <c r="M325" s="71" t="s">
        <v>1966</v>
      </c>
      <c r="N325" s="84" t="s">
        <v>1361</v>
      </c>
      <c r="O325" s="71" t="s">
        <v>1964</v>
      </c>
      <c r="P325" s="261" t="s">
        <v>1978</v>
      </c>
    </row>
    <row r="326" spans="1:16" hidden="1" x14ac:dyDescent="0.4">
      <c r="A326" t="s">
        <v>1782</v>
      </c>
      <c r="B326" t="s">
        <v>1783</v>
      </c>
      <c r="C326" s="21" t="s">
        <v>1619</v>
      </c>
      <c r="D326" s="21" t="s">
        <v>1784</v>
      </c>
      <c r="E326" s="21"/>
      <c r="F326" s="21" t="s">
        <v>1507</v>
      </c>
      <c r="G326" s="21" t="s">
        <v>655</v>
      </c>
      <c r="H326" s="21" t="s">
        <v>656</v>
      </c>
      <c r="I326" s="68">
        <v>0</v>
      </c>
      <c r="J326" s="71">
        <v>213</v>
      </c>
      <c r="K326" s="71"/>
      <c r="L326" s="71">
        <f>COUNTIFS($H$2:H326,H326,$C$2:C326,"Municipal",$B$2:B326,"CvRF Muni Earmarks")</f>
        <v>0</v>
      </c>
      <c r="M326" s="71" t="s">
        <v>1966</v>
      </c>
      <c r="N326" s="84" t="s">
        <v>1363</v>
      </c>
      <c r="O326" s="71" t="s">
        <v>1965</v>
      </c>
      <c r="P326" s="261" t="s">
        <v>1978</v>
      </c>
    </row>
    <row r="327" spans="1:16" x14ac:dyDescent="0.4">
      <c r="A327" t="s">
        <v>1384</v>
      </c>
      <c r="B327" t="s">
        <v>1385</v>
      </c>
      <c r="C327" s="21" t="s">
        <v>1386</v>
      </c>
      <c r="D327" s="21" t="s">
        <v>1545</v>
      </c>
      <c r="E327" s="21"/>
      <c r="F327" s="21"/>
      <c r="G327" s="21" t="s">
        <v>745</v>
      </c>
      <c r="H327" s="21" t="s">
        <v>746</v>
      </c>
      <c r="I327" s="65">
        <v>15000</v>
      </c>
      <c r="J327" s="72">
        <v>214</v>
      </c>
      <c r="K327" s="72">
        <v>1</v>
      </c>
      <c r="L327" s="72">
        <f>COUNTIFS($H$2:H327,H327,$C$2:C327,"Municipal",$B$2:B327,"CvRF Muni Earmarks")</f>
        <v>1</v>
      </c>
      <c r="M327" s="72" t="s">
        <v>1966</v>
      </c>
      <c r="N327" s="85" t="s">
        <v>1364</v>
      </c>
      <c r="O327" s="71" t="s">
        <v>1969</v>
      </c>
      <c r="P327" s="261" t="s">
        <v>1978</v>
      </c>
    </row>
    <row r="328" spans="1:16" x14ac:dyDescent="0.4">
      <c r="A328" t="s">
        <v>1384</v>
      </c>
      <c r="B328" t="s">
        <v>1385</v>
      </c>
      <c r="C328" s="21" t="s">
        <v>1386</v>
      </c>
      <c r="D328" s="21" t="s">
        <v>1546</v>
      </c>
      <c r="E328" s="21"/>
      <c r="F328" s="21"/>
      <c r="G328" s="21" t="s">
        <v>379</v>
      </c>
      <c r="H328" s="21" t="s">
        <v>378</v>
      </c>
      <c r="I328" s="68">
        <v>15000</v>
      </c>
      <c r="J328" s="71">
        <v>215</v>
      </c>
      <c r="K328" s="71">
        <v>1</v>
      </c>
      <c r="L328" s="71">
        <f>COUNTIFS($H$2:H328,H328,$C$2:C328,"Municipal",$B$2:B328,"CvRF Muni Earmarks")</f>
        <v>1</v>
      </c>
      <c r="M328" s="71" t="s">
        <v>1966</v>
      </c>
      <c r="N328" s="84" t="s">
        <v>1365</v>
      </c>
      <c r="O328" s="71" t="s">
        <v>1969</v>
      </c>
      <c r="P328" s="261" t="s">
        <v>1978</v>
      </c>
    </row>
    <row r="329" spans="1:16" x14ac:dyDescent="0.4">
      <c r="A329" t="s">
        <v>1384</v>
      </c>
      <c r="B329" t="s">
        <v>1385</v>
      </c>
      <c r="C329" s="21" t="s">
        <v>1386</v>
      </c>
      <c r="D329" s="21" t="s">
        <v>1547</v>
      </c>
      <c r="E329" s="21"/>
      <c r="F329" s="21"/>
      <c r="G329" s="21" t="s">
        <v>514</v>
      </c>
      <c r="H329" s="21" t="s">
        <v>513</v>
      </c>
      <c r="I329" s="68">
        <v>15000</v>
      </c>
      <c r="J329" s="71">
        <v>216</v>
      </c>
      <c r="K329" s="71">
        <v>1</v>
      </c>
      <c r="L329" s="71">
        <f>COUNTIFS($H$2:H329,H329,$C$2:C329,"Municipal",$B$2:B329,"CvRF Muni Earmarks")</f>
        <v>1</v>
      </c>
      <c r="M329" s="71" t="s">
        <v>1966</v>
      </c>
      <c r="N329" s="84" t="s">
        <v>1366</v>
      </c>
      <c r="O329" s="71" t="s">
        <v>1969</v>
      </c>
      <c r="P329" s="261" t="s">
        <v>1978</v>
      </c>
    </row>
    <row r="330" spans="1:16" x14ac:dyDescent="0.4">
      <c r="A330" t="s">
        <v>1384</v>
      </c>
      <c r="B330" t="s">
        <v>1385</v>
      </c>
      <c r="C330" s="21" t="s">
        <v>1386</v>
      </c>
      <c r="D330" s="21" t="s">
        <v>1548</v>
      </c>
      <c r="E330" s="21"/>
      <c r="F330" s="21"/>
      <c r="G330" s="21" t="s">
        <v>765</v>
      </c>
      <c r="H330" s="21" t="s">
        <v>766</v>
      </c>
      <c r="I330" s="68">
        <v>100000</v>
      </c>
      <c r="J330" s="71">
        <v>217</v>
      </c>
      <c r="K330" s="71">
        <v>1</v>
      </c>
      <c r="L330" s="71">
        <f>COUNTIFS($H$2:H330,H330,$C$2:C330,"Municipal",$B$2:B330,"CvRF Muni Earmarks")</f>
        <v>1</v>
      </c>
      <c r="M330" s="71" t="s">
        <v>1966</v>
      </c>
      <c r="N330" s="84" t="s">
        <v>1367</v>
      </c>
      <c r="O330" s="71" t="s">
        <v>1969</v>
      </c>
      <c r="P330" s="261" t="s">
        <v>1978</v>
      </c>
    </row>
    <row r="331" spans="1:16" hidden="1" x14ac:dyDescent="0.4">
      <c r="A331" t="s">
        <v>1384</v>
      </c>
      <c r="B331" t="s">
        <v>1389</v>
      </c>
      <c r="C331" s="21" t="s">
        <v>1390</v>
      </c>
      <c r="D331" s="21" t="s">
        <v>1549</v>
      </c>
      <c r="E331" s="21"/>
      <c r="F331" s="21"/>
      <c r="G331" s="21" t="s">
        <v>765</v>
      </c>
      <c r="H331" s="21" t="s">
        <v>766</v>
      </c>
      <c r="I331" s="68">
        <v>100000</v>
      </c>
      <c r="J331" s="71">
        <v>218</v>
      </c>
      <c r="K331" s="71">
        <v>1</v>
      </c>
      <c r="L331" s="71">
        <f>COUNTIFS($H$2:H331,H331,$C$2:C331,"Municipal",$B$2:B331,"CvRF Muni Earmarks")</f>
        <v>1</v>
      </c>
      <c r="M331" s="71" t="s">
        <v>1966</v>
      </c>
      <c r="N331" s="84" t="s">
        <v>1369</v>
      </c>
      <c r="O331" s="71" t="s">
        <v>1972</v>
      </c>
      <c r="P331" s="261" t="s">
        <v>1978</v>
      </c>
    </row>
    <row r="332" spans="1:16" x14ac:dyDescent="0.4">
      <c r="A332" t="s">
        <v>1384</v>
      </c>
      <c r="B332" t="s">
        <v>1385</v>
      </c>
      <c r="C332" s="21" t="s">
        <v>1386</v>
      </c>
      <c r="D332" s="21" t="s">
        <v>1637</v>
      </c>
      <c r="E332" s="21"/>
      <c r="F332" s="21"/>
      <c r="G332" s="21" t="s">
        <v>765</v>
      </c>
      <c r="H332" s="21" t="s">
        <v>766</v>
      </c>
      <c r="I332" s="68">
        <v>50000</v>
      </c>
      <c r="J332" s="71">
        <v>219</v>
      </c>
      <c r="K332" s="71"/>
      <c r="L332" s="71">
        <f>COUNTIFS($H$2:H332,H332,$C$2:C332,"Municipal",$B$2:B332,"CvRF Muni Earmarks")</f>
        <v>2</v>
      </c>
      <c r="M332" s="71" t="s">
        <v>1966</v>
      </c>
      <c r="N332" s="84" t="s">
        <v>1370</v>
      </c>
      <c r="O332" s="71" t="s">
        <v>1969</v>
      </c>
      <c r="P332" s="261" t="s">
        <v>1978</v>
      </c>
    </row>
    <row r="333" spans="1:16" hidden="1" x14ac:dyDescent="0.4">
      <c r="A333" t="s">
        <v>1624</v>
      </c>
      <c r="B333" t="s">
        <v>1674</v>
      </c>
      <c r="C333" s="21" t="s">
        <v>1699</v>
      </c>
      <c r="D333" s="21" t="s">
        <v>1729</v>
      </c>
      <c r="E333" s="21"/>
      <c r="F333" s="21"/>
      <c r="G333" s="21" t="s">
        <v>655</v>
      </c>
      <c r="H333" s="21" t="s">
        <v>656</v>
      </c>
      <c r="I333" s="73">
        <v>100000</v>
      </c>
      <c r="J333" s="73">
        <v>220</v>
      </c>
      <c r="K333" s="73"/>
      <c r="L333" s="73">
        <f>COUNTIFS($H$2:H333,H333,$C$2:C333,"Municipal",$B$2:B333,"CvRF Muni Earmarks")</f>
        <v>0</v>
      </c>
      <c r="M333" s="73" t="s">
        <v>1966</v>
      </c>
      <c r="N333" s="86" t="s">
        <v>1371</v>
      </c>
      <c r="O333" s="71" t="s">
        <v>1964</v>
      </c>
      <c r="P333" s="261" t="s">
        <v>1978</v>
      </c>
    </row>
    <row r="334" spans="1:16" hidden="1" x14ac:dyDescent="0.4">
      <c r="A334" t="s">
        <v>1624</v>
      </c>
      <c r="B334" t="s">
        <v>1674</v>
      </c>
      <c r="C334" s="21" t="s">
        <v>1699</v>
      </c>
      <c r="D334" s="21" t="s">
        <v>1735</v>
      </c>
      <c r="E334" s="21"/>
      <c r="F334" s="21"/>
      <c r="G334" s="21" t="s">
        <v>655</v>
      </c>
      <c r="H334" s="21" t="s">
        <v>656</v>
      </c>
      <c r="I334" s="68">
        <v>100000</v>
      </c>
      <c r="J334" s="71">
        <v>221</v>
      </c>
      <c r="K334" s="71"/>
      <c r="L334" s="71">
        <f>COUNTIFS($H$2:H334,H334,$C$2:C334,"Municipal",$B$2:B334,"CvRF Muni Earmarks")</f>
        <v>0</v>
      </c>
      <c r="M334" s="71" t="s">
        <v>1966</v>
      </c>
      <c r="N334" s="84" t="s">
        <v>1372</v>
      </c>
      <c r="O334" s="71" t="s">
        <v>1964</v>
      </c>
      <c r="P334" s="261" t="s">
        <v>1978</v>
      </c>
    </row>
    <row r="335" spans="1:16" hidden="1" x14ac:dyDescent="0.4">
      <c r="A335" t="s">
        <v>1778</v>
      </c>
      <c r="B335" t="s">
        <v>1781</v>
      </c>
      <c r="C335" s="21"/>
      <c r="D335" s="21"/>
      <c r="E335" s="21"/>
      <c r="F335" s="21"/>
      <c r="G335" s="21" t="e">
        <v>#N/A</v>
      </c>
      <c r="H335" s="21"/>
      <c r="I335" s="68">
        <v>-114250767.606563</v>
      </c>
      <c r="J335" s="71">
        <v>223</v>
      </c>
      <c r="K335" s="71"/>
      <c r="L335" s="71">
        <f>COUNTIFS($H$2:H337,H335,$C$2:C337,"Municipal",$B$2:B337,"CvRF Muni Earmarks")</f>
        <v>0</v>
      </c>
      <c r="M335" s="71" t="s">
        <v>1975</v>
      </c>
      <c r="N335" s="84" t="s">
        <v>1374</v>
      </c>
      <c r="O335" s="263" t="s">
        <v>1965</v>
      </c>
      <c r="P335" s="261" t="s">
        <v>1978</v>
      </c>
    </row>
    <row r="336" spans="1:16" hidden="1" x14ac:dyDescent="0.4">
      <c r="A336" s="282"/>
      <c r="B336" s="281"/>
      <c r="C336" s="21"/>
      <c r="D336" s="21"/>
      <c r="E336" s="21"/>
      <c r="F336" s="21"/>
      <c r="G336" s="283"/>
      <c r="H336" s="21"/>
      <c r="I336" s="68"/>
      <c r="J336" s="71"/>
      <c r="K336" s="261"/>
      <c r="L336" s="261">
        <f>COUNTIFS($H$2:H336,H336,$C$2:C336,"Municipal",$B$2:B336,"CvRF Muni Earmarks")</f>
        <v>0</v>
      </c>
      <c r="M336" s="284"/>
      <c r="N336" s="84"/>
      <c r="O336" s="71"/>
      <c r="P336" s="261"/>
    </row>
    <row r="337" spans="12:12" hidden="1" x14ac:dyDescent="0.4">
      <c r="L337">
        <f>COUNTIFS($H$2:H337,H337,$C$2:C337,"Municipal",$B$2:B337,"CvRF Muni Earmarks")</f>
        <v>0</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7ED4A-85E1-4D6F-A5F8-FB1CB39819D1}">
  <sheetPr codeName="Sheet16"/>
  <dimension ref="B2:B3"/>
  <sheetViews>
    <sheetView workbookViewId="0">
      <selection activeCell="B2" sqref="B2:B3"/>
    </sheetView>
  </sheetViews>
  <sheetFormatPr defaultRowHeight="14.6" x14ac:dyDescent="0.4"/>
  <sheetData>
    <row r="2" spans="2:2" x14ac:dyDescent="0.4">
      <c r="B2" t="s">
        <v>73</v>
      </c>
    </row>
    <row r="3" spans="2:2" x14ac:dyDescent="0.4">
      <c r="B3" t="s">
        <v>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4AA1E-A559-4E3E-B671-F4FBB50F1F99}">
  <sheetPr codeName="Sheet3">
    <tabColor rgb="FFFF0000"/>
  </sheetPr>
  <dimension ref="A1:D48"/>
  <sheetViews>
    <sheetView zoomScale="80" zoomScaleNormal="80" workbookViewId="0"/>
  </sheetViews>
  <sheetFormatPr defaultColWidth="9.15234375" defaultRowHeight="14.6" x14ac:dyDescent="0.4"/>
  <cols>
    <col min="1" max="2" width="2.69140625" style="97" customWidth="1"/>
    <col min="3" max="3" width="185.3828125" style="97" bestFit="1" customWidth="1"/>
    <col min="4" max="4" width="27.15234375" style="97" customWidth="1"/>
    <col min="5" max="16384" width="9.15234375" style="97"/>
  </cols>
  <sheetData>
    <row r="1" spans="1:4" ht="21" customHeight="1" x14ac:dyDescent="0.55000000000000004">
      <c r="A1" s="91" t="s">
        <v>1937</v>
      </c>
      <c r="B1" s="91"/>
      <c r="C1" s="90"/>
      <c r="D1" s="90"/>
    </row>
    <row r="2" spans="1:4" ht="15.9" x14ac:dyDescent="0.45">
      <c r="A2" s="94"/>
      <c r="B2" s="199" t="str">
        <f>"In Round 1 you drew down $"&amp;D4&amp;" dollars in cashflow. Please define how you are planning to allocate these dollars to eligible uses. Allocation is complete when 'Amount Remaining to Allocate' (cell D48) is 0."</f>
        <v>In Round 1 you drew down $0 dollars in cashflow. Please define how you are planning to allocate these dollars to eligible uses. Allocation is complete when 'Amount Remaining to Allocate' (cell D48) is 0.</v>
      </c>
      <c r="C2" s="198"/>
      <c r="D2" s="94"/>
    </row>
    <row r="3" spans="1:4" ht="15.9" x14ac:dyDescent="0.45">
      <c r="B3" s="219"/>
      <c r="C3" s="220"/>
    </row>
    <row r="4" spans="1:4" ht="15.9" x14ac:dyDescent="0.45">
      <c r="B4" s="205" t="s">
        <v>1941</v>
      </c>
      <c r="C4" s="222"/>
      <c r="D4" s="228">
        <f>'Other Request - Round 1'!F42</f>
        <v>0</v>
      </c>
    </row>
    <row r="5" spans="1:4" ht="15.9" x14ac:dyDescent="0.45">
      <c r="B5" s="221"/>
      <c r="C5" s="223"/>
      <c r="D5" s="224"/>
    </row>
    <row r="6" spans="1:4" ht="20.25" customHeight="1" x14ac:dyDescent="0.45">
      <c r="D6" s="227" t="s">
        <v>1935</v>
      </c>
    </row>
    <row r="7" spans="1:4" ht="15.9" x14ac:dyDescent="0.45">
      <c r="B7" s="213" t="s">
        <v>23</v>
      </c>
      <c r="C7" s="214"/>
      <c r="D7" s="225"/>
    </row>
    <row r="8" spans="1:4" ht="15.9" x14ac:dyDescent="0.45">
      <c r="B8" s="215"/>
      <c r="C8" s="216" t="s">
        <v>2002</v>
      </c>
      <c r="D8" s="253">
        <v>0</v>
      </c>
    </row>
    <row r="9" spans="1:4" ht="15.9" x14ac:dyDescent="0.45">
      <c r="B9" s="215"/>
      <c r="C9" s="216" t="s">
        <v>29</v>
      </c>
      <c r="D9" s="253">
        <v>0</v>
      </c>
    </row>
    <row r="10" spans="1:4" ht="15.9" x14ac:dyDescent="0.45">
      <c r="B10" s="215"/>
      <c r="C10" s="216" t="s">
        <v>30</v>
      </c>
      <c r="D10" s="253">
        <v>0</v>
      </c>
    </row>
    <row r="11" spans="1:4" ht="15.9" x14ac:dyDescent="0.45">
      <c r="B11" s="215"/>
      <c r="C11" s="216" t="s">
        <v>31</v>
      </c>
      <c r="D11" s="253">
        <v>0</v>
      </c>
    </row>
    <row r="12" spans="1:4" ht="15.9" x14ac:dyDescent="0.45">
      <c r="B12" s="215"/>
      <c r="C12" s="216" t="s">
        <v>32</v>
      </c>
      <c r="D12" s="253">
        <v>0</v>
      </c>
    </row>
    <row r="13" spans="1:4" ht="15.9" x14ac:dyDescent="0.45">
      <c r="B13" s="215"/>
      <c r="C13" s="216" t="s">
        <v>34</v>
      </c>
      <c r="D13" s="253">
        <v>0</v>
      </c>
    </row>
    <row r="14" spans="1:4" ht="15.9" x14ac:dyDescent="0.45">
      <c r="B14" s="215"/>
      <c r="C14" s="216" t="s">
        <v>35</v>
      </c>
      <c r="D14" s="253">
        <v>0</v>
      </c>
    </row>
    <row r="15" spans="1:4" ht="15.9" x14ac:dyDescent="0.45">
      <c r="B15" s="215"/>
      <c r="C15" s="216" t="s">
        <v>36</v>
      </c>
      <c r="D15" s="253">
        <v>0</v>
      </c>
    </row>
    <row r="16" spans="1:4" ht="15.9" x14ac:dyDescent="0.45">
      <c r="B16" s="215"/>
      <c r="C16" s="216" t="s">
        <v>37</v>
      </c>
      <c r="D16" s="253">
        <v>0</v>
      </c>
    </row>
    <row r="17" spans="2:4" ht="15.9" x14ac:dyDescent="0.45">
      <c r="B17" s="215"/>
      <c r="C17" s="216" t="s">
        <v>38</v>
      </c>
      <c r="D17" s="253">
        <v>0</v>
      </c>
    </row>
    <row r="18" spans="2:4" ht="15.9" x14ac:dyDescent="0.45">
      <c r="B18" s="215"/>
      <c r="C18" s="216" t="s">
        <v>39</v>
      </c>
      <c r="D18" s="253">
        <v>0</v>
      </c>
    </row>
    <row r="19" spans="2:4" ht="15.9" x14ac:dyDescent="0.45">
      <c r="B19" s="215"/>
      <c r="C19" s="216" t="s">
        <v>1995</v>
      </c>
      <c r="D19" s="253">
        <v>0</v>
      </c>
    </row>
    <row r="20" spans="2:4" ht="15.9" x14ac:dyDescent="0.45">
      <c r="B20" s="215"/>
      <c r="C20" s="216" t="s">
        <v>2003</v>
      </c>
      <c r="D20" s="253">
        <v>0</v>
      </c>
    </row>
    <row r="21" spans="2:4" ht="15.9" x14ac:dyDescent="0.45">
      <c r="B21" s="215"/>
      <c r="C21" s="216" t="s">
        <v>2004</v>
      </c>
      <c r="D21" s="253">
        <v>0</v>
      </c>
    </row>
    <row r="22" spans="2:4" ht="15.9" x14ac:dyDescent="0.45">
      <c r="B22" s="215"/>
      <c r="C22" s="216" t="s">
        <v>41</v>
      </c>
      <c r="D22" s="253">
        <v>0</v>
      </c>
    </row>
    <row r="23" spans="2:4" ht="15.9" x14ac:dyDescent="0.45">
      <c r="B23" s="215"/>
      <c r="C23" s="216" t="s">
        <v>42</v>
      </c>
      <c r="D23" s="253">
        <v>0</v>
      </c>
    </row>
    <row r="24" spans="2:4" ht="15.9" x14ac:dyDescent="0.45">
      <c r="B24" s="215"/>
      <c r="C24" s="216" t="s">
        <v>1788</v>
      </c>
      <c r="D24" s="253">
        <v>0</v>
      </c>
    </row>
    <row r="25" spans="2:4" ht="15.9" x14ac:dyDescent="0.45">
      <c r="B25" s="215"/>
      <c r="C25" s="216" t="s">
        <v>1891</v>
      </c>
      <c r="D25" s="253">
        <v>0</v>
      </c>
    </row>
    <row r="26" spans="2:4" ht="15.9" x14ac:dyDescent="0.45">
      <c r="B26" s="215"/>
      <c r="C26" s="216" t="s">
        <v>1926</v>
      </c>
      <c r="D26" s="253">
        <v>0</v>
      </c>
    </row>
    <row r="27" spans="2:4" ht="15.9" x14ac:dyDescent="0.45">
      <c r="B27" s="215"/>
      <c r="C27" s="217" t="s">
        <v>43</v>
      </c>
      <c r="D27" s="229">
        <f>SUBTOTAL(9,D8:D26)</f>
        <v>0</v>
      </c>
    </row>
    <row r="28" spans="2:4" ht="15.9" x14ac:dyDescent="0.4">
      <c r="B28" s="215" t="s">
        <v>44</v>
      </c>
      <c r="C28" s="218"/>
      <c r="D28" s="226"/>
    </row>
    <row r="29" spans="2:4" ht="15.9" x14ac:dyDescent="0.45">
      <c r="B29" s="215"/>
      <c r="C29" s="216" t="s">
        <v>45</v>
      </c>
      <c r="D29" s="253">
        <v>0</v>
      </c>
    </row>
    <row r="30" spans="2:4" ht="15.9" x14ac:dyDescent="0.45">
      <c r="B30" s="215"/>
      <c r="C30" s="216" t="s">
        <v>46</v>
      </c>
      <c r="D30" s="253">
        <v>0</v>
      </c>
    </row>
    <row r="31" spans="2:4" ht="15.9" x14ac:dyDescent="0.45">
      <c r="B31" s="215"/>
      <c r="C31" s="216" t="s">
        <v>47</v>
      </c>
      <c r="D31" s="253">
        <v>0</v>
      </c>
    </row>
    <row r="32" spans="2:4" ht="15.9" x14ac:dyDescent="0.45">
      <c r="B32" s="215"/>
      <c r="C32" s="216" t="s">
        <v>48</v>
      </c>
      <c r="D32" s="253">
        <v>0</v>
      </c>
    </row>
    <row r="33" spans="2:4" ht="15.9" x14ac:dyDescent="0.45">
      <c r="B33" s="215"/>
      <c r="C33" s="216" t="s">
        <v>49</v>
      </c>
      <c r="D33" s="253">
        <v>0</v>
      </c>
    </row>
    <row r="34" spans="2:4" ht="15.9" x14ac:dyDescent="0.45">
      <c r="B34" s="215"/>
      <c r="C34" s="216" t="s">
        <v>50</v>
      </c>
      <c r="D34" s="253">
        <v>0</v>
      </c>
    </row>
    <row r="35" spans="2:4" ht="15.9" x14ac:dyDescent="0.45">
      <c r="B35" s="215"/>
      <c r="C35" s="216" t="s">
        <v>51</v>
      </c>
      <c r="D35" s="253">
        <v>0</v>
      </c>
    </row>
    <row r="36" spans="2:4" ht="15.9" x14ac:dyDescent="0.45">
      <c r="B36" s="215"/>
      <c r="C36" s="216" t="s">
        <v>52</v>
      </c>
      <c r="D36" s="253">
        <v>0</v>
      </c>
    </row>
    <row r="37" spans="2:4" ht="15.9" x14ac:dyDescent="0.45">
      <c r="B37" s="215"/>
      <c r="C37" s="216" t="s">
        <v>53</v>
      </c>
      <c r="D37" s="253">
        <v>0</v>
      </c>
    </row>
    <row r="38" spans="2:4" ht="15.9" x14ac:dyDescent="0.45">
      <c r="B38" s="215"/>
      <c r="C38" s="217" t="s">
        <v>54</v>
      </c>
      <c r="D38" s="229">
        <f>SUBTOTAL(9,D29:D37)</f>
        <v>0</v>
      </c>
    </row>
    <row r="39" spans="2:4" ht="15.9" x14ac:dyDescent="0.4">
      <c r="B39" s="215" t="s">
        <v>55</v>
      </c>
      <c r="C39" s="218"/>
      <c r="D39" s="226"/>
    </row>
    <row r="40" spans="2:4" ht="15.9" x14ac:dyDescent="0.45">
      <c r="B40" s="215"/>
      <c r="C40" s="216" t="s">
        <v>56</v>
      </c>
      <c r="D40" s="253">
        <v>0</v>
      </c>
    </row>
    <row r="41" spans="2:4" ht="15.9" x14ac:dyDescent="0.45">
      <c r="B41" s="215"/>
      <c r="C41" s="216" t="s">
        <v>57</v>
      </c>
      <c r="D41" s="253">
        <v>0</v>
      </c>
    </row>
    <row r="42" spans="2:4" ht="15.9" x14ac:dyDescent="0.45">
      <c r="B42" s="215"/>
      <c r="C42" s="216" t="s">
        <v>58</v>
      </c>
      <c r="D42" s="253">
        <v>0</v>
      </c>
    </row>
    <row r="43" spans="2:4" ht="15.9" x14ac:dyDescent="0.45">
      <c r="B43" s="215"/>
      <c r="C43" s="216" t="s">
        <v>59</v>
      </c>
      <c r="D43" s="253">
        <v>0</v>
      </c>
    </row>
    <row r="44" spans="2:4" ht="15.9" x14ac:dyDescent="0.45">
      <c r="B44" s="215"/>
      <c r="C44" s="217" t="s">
        <v>60</v>
      </c>
      <c r="D44" s="229">
        <f>SUBTOTAL(9,D40:D43)</f>
        <v>0</v>
      </c>
    </row>
    <row r="45" spans="2:4" ht="15.9" x14ac:dyDescent="0.45">
      <c r="B45" s="219" t="s">
        <v>61</v>
      </c>
      <c r="C45" s="211"/>
      <c r="D45" s="226"/>
    </row>
    <row r="46" spans="2:4" ht="15.9" x14ac:dyDescent="0.45">
      <c r="B46" s="211"/>
      <c r="C46" s="216" t="s">
        <v>61</v>
      </c>
      <c r="D46" s="253">
        <v>0</v>
      </c>
    </row>
    <row r="48" spans="2:4" ht="15.9" x14ac:dyDescent="0.45">
      <c r="B48" s="205" t="s">
        <v>1942</v>
      </c>
      <c r="C48" s="222"/>
      <c r="D48" s="228">
        <f>D4-SUBTOTAL(9,D8:D46)</f>
        <v>0</v>
      </c>
    </row>
  </sheetData>
  <sheetProtection algorithmName="SHA-512" hashValue="0xaExcrudWQbmSckhZjKIim6sKZ5E4mLBM2LgowB+YUCKAGiqKkyLzERyVT1NuQes66r6YJ/EfsHfHqWhZrBVQ==" saltValue="35F2Or+eVnH266SUqEtN0w==" spinCount="100000" sheet="1" objects="1" scenarios="1"/>
  <conditionalFormatting sqref="D48">
    <cfRule type="cellIs" dxfId="34" priority="1" operator="equal">
      <formula>0</formula>
    </cfRule>
    <cfRule type="cellIs" dxfId="33" priority="2" operator="lessThan">
      <formula>0</formula>
    </cfRule>
    <cfRule type="cellIs" dxfId="32" priority="3" operator="greater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17D80-F65B-425F-91F6-17CDCA507824}">
  <sheetPr codeName="Sheet4">
    <tabColor rgb="FFFFC000"/>
  </sheetPr>
  <dimension ref="A1:M43"/>
  <sheetViews>
    <sheetView showGridLines="0" zoomScale="80" zoomScaleNormal="80" workbookViewId="0"/>
  </sheetViews>
  <sheetFormatPr defaultColWidth="9.3046875" defaultRowHeight="14.6" x14ac:dyDescent="0.4"/>
  <cols>
    <col min="1" max="1" width="2.69140625" style="87" customWidth="1"/>
    <col min="2" max="2" width="0.69140625" style="87" customWidth="1"/>
    <col min="3" max="3" width="2.69140625" style="87" customWidth="1"/>
    <col min="4" max="4" width="172.84375" style="87" customWidth="1"/>
    <col min="5" max="7" width="12.69140625" style="87" customWidth="1"/>
    <col min="8" max="8" width="12.69140625" style="212" customWidth="1"/>
    <col min="9" max="11" width="12.69140625" style="87" customWidth="1"/>
    <col min="12" max="16384" width="9.3046875" style="87"/>
  </cols>
  <sheetData>
    <row r="1" spans="1:13" ht="20.6" x14ac:dyDescent="0.55000000000000004">
      <c r="A1" s="91" t="s">
        <v>0</v>
      </c>
      <c r="B1" s="91"/>
      <c r="C1" s="90"/>
      <c r="D1" s="90"/>
      <c r="E1" s="273"/>
      <c r="F1" s="267" t="s">
        <v>21</v>
      </c>
      <c r="G1" s="266"/>
      <c r="H1" s="303" t="s">
        <v>22</v>
      </c>
      <c r="I1" s="304"/>
      <c r="J1" s="304"/>
      <c r="K1" s="304"/>
    </row>
    <row r="2" spans="1:13" ht="47.6" x14ac:dyDescent="0.45">
      <c r="A2" s="89"/>
      <c r="B2" s="89"/>
      <c r="C2" s="111" t="s">
        <v>23</v>
      </c>
      <c r="D2" s="105"/>
      <c r="E2" s="274" t="s">
        <v>1951</v>
      </c>
      <c r="F2" s="185" t="s">
        <v>24</v>
      </c>
      <c r="G2" s="186" t="s">
        <v>25</v>
      </c>
      <c r="H2" s="187" t="s">
        <v>1936</v>
      </c>
      <c r="I2" s="187" t="s">
        <v>26</v>
      </c>
      <c r="J2" s="187" t="s">
        <v>25</v>
      </c>
      <c r="K2" s="187" t="s">
        <v>1880</v>
      </c>
    </row>
    <row r="3" spans="1:13" ht="15.9" x14ac:dyDescent="0.45">
      <c r="A3" s="89"/>
      <c r="B3" s="89">
        <v>1</v>
      </c>
      <c r="C3" s="104"/>
      <c r="D3" s="216" t="s">
        <v>2002</v>
      </c>
      <c r="E3" s="275" t="s">
        <v>28</v>
      </c>
      <c r="F3" s="268">
        <f t="shared" ref="F3:F21" si="0">SUMIFS(COST_AMT,COST_ATTCODE,B3,COST_CODE,CODE)</f>
        <v>0</v>
      </c>
      <c r="G3" s="234">
        <f>IF(E3="YES",F3*0.25,F3)</f>
        <v>0</v>
      </c>
      <c r="H3" s="240">
        <f>'2. Cashflow Allocation'!D8</f>
        <v>0</v>
      </c>
      <c r="I3" s="254">
        <v>0</v>
      </c>
      <c r="J3" s="239">
        <f t="shared" ref="J3:J21" si="1">IF(E3="YES",I3*0.25,I3)</f>
        <v>0</v>
      </c>
      <c r="K3" s="239">
        <f>SUM(-H3,J3)</f>
        <v>0</v>
      </c>
    </row>
    <row r="4" spans="1:13" ht="15.9" x14ac:dyDescent="0.45">
      <c r="A4" s="89"/>
      <c r="B4" s="89">
        <v>2</v>
      </c>
      <c r="C4" s="104"/>
      <c r="D4" s="188" t="s">
        <v>29</v>
      </c>
      <c r="E4" s="275" t="s">
        <v>28</v>
      </c>
      <c r="F4" s="268">
        <f t="shared" si="0"/>
        <v>0</v>
      </c>
      <c r="G4" s="234">
        <f t="shared" ref="G4:G21" si="2">IF(E4="YES",F4*0.25,F4)</f>
        <v>0</v>
      </c>
      <c r="H4" s="240">
        <f>'2. Cashflow Allocation'!D9</f>
        <v>0</v>
      </c>
      <c r="I4" s="254">
        <v>0</v>
      </c>
      <c r="J4" s="239">
        <f t="shared" si="1"/>
        <v>0</v>
      </c>
      <c r="K4" s="239">
        <f t="shared" ref="K4:K21" si="3">SUM(-H4,J4)</f>
        <v>0</v>
      </c>
    </row>
    <row r="5" spans="1:13" ht="15.9" x14ac:dyDescent="0.45">
      <c r="A5" s="89"/>
      <c r="B5" s="89">
        <v>3</v>
      </c>
      <c r="C5" s="104"/>
      <c r="D5" s="188" t="s">
        <v>30</v>
      </c>
      <c r="E5" s="275" t="s">
        <v>28</v>
      </c>
      <c r="F5" s="268">
        <f t="shared" si="0"/>
        <v>0</v>
      </c>
      <c r="G5" s="234">
        <f t="shared" si="2"/>
        <v>0</v>
      </c>
      <c r="H5" s="240">
        <f>'2. Cashflow Allocation'!D10</f>
        <v>0</v>
      </c>
      <c r="I5" s="254">
        <v>0</v>
      </c>
      <c r="J5" s="239">
        <f t="shared" si="1"/>
        <v>0</v>
      </c>
      <c r="K5" s="239">
        <f t="shared" si="3"/>
        <v>0</v>
      </c>
      <c r="M5" s="230"/>
    </row>
    <row r="6" spans="1:13" ht="15.9" x14ac:dyDescent="0.45">
      <c r="A6" s="89"/>
      <c r="B6" s="89">
        <v>4</v>
      </c>
      <c r="C6" s="104"/>
      <c r="D6" s="188" t="s">
        <v>31</v>
      </c>
      <c r="E6" s="275" t="s">
        <v>28</v>
      </c>
      <c r="F6" s="268">
        <f t="shared" si="0"/>
        <v>0</v>
      </c>
      <c r="G6" s="234">
        <f t="shared" si="2"/>
        <v>0</v>
      </c>
      <c r="H6" s="240">
        <f>'2. Cashflow Allocation'!D11</f>
        <v>0</v>
      </c>
      <c r="I6" s="254">
        <v>0</v>
      </c>
      <c r="J6" s="239">
        <f t="shared" si="1"/>
        <v>0</v>
      </c>
      <c r="K6" s="239">
        <f t="shared" si="3"/>
        <v>0</v>
      </c>
    </row>
    <row r="7" spans="1:13" ht="15.9" x14ac:dyDescent="0.45">
      <c r="A7" s="89"/>
      <c r="B7" s="89">
        <v>5</v>
      </c>
      <c r="C7" s="104"/>
      <c r="D7" s="188" t="s">
        <v>32</v>
      </c>
      <c r="E7" s="275" t="s">
        <v>33</v>
      </c>
      <c r="F7" s="268">
        <f t="shared" si="0"/>
        <v>0</v>
      </c>
      <c r="G7" s="234">
        <f t="shared" si="2"/>
        <v>0</v>
      </c>
      <c r="H7" s="240">
        <f>'2. Cashflow Allocation'!D12</f>
        <v>0</v>
      </c>
      <c r="I7" s="254">
        <v>0</v>
      </c>
      <c r="J7" s="239">
        <f t="shared" si="1"/>
        <v>0</v>
      </c>
      <c r="K7" s="239">
        <f t="shared" si="3"/>
        <v>0</v>
      </c>
      <c r="M7" s="230"/>
    </row>
    <row r="8" spans="1:13" ht="15.9" x14ac:dyDescent="0.45">
      <c r="A8" s="89"/>
      <c r="B8" s="89">
        <v>6</v>
      </c>
      <c r="C8" s="104"/>
      <c r="D8" s="188" t="s">
        <v>34</v>
      </c>
      <c r="E8" s="275" t="s">
        <v>28</v>
      </c>
      <c r="F8" s="268">
        <f t="shared" si="0"/>
        <v>0</v>
      </c>
      <c r="G8" s="234">
        <f t="shared" si="2"/>
        <v>0</v>
      </c>
      <c r="H8" s="240">
        <f>'2. Cashflow Allocation'!D13</f>
        <v>0</v>
      </c>
      <c r="I8" s="254">
        <v>0</v>
      </c>
      <c r="J8" s="239">
        <f t="shared" si="1"/>
        <v>0</v>
      </c>
      <c r="K8" s="239">
        <f t="shared" si="3"/>
        <v>0</v>
      </c>
    </row>
    <row r="9" spans="1:13" ht="15.9" x14ac:dyDescent="0.45">
      <c r="A9" s="89"/>
      <c r="B9" s="89">
        <v>7</v>
      </c>
      <c r="C9" s="104"/>
      <c r="D9" s="188" t="s">
        <v>35</v>
      </c>
      <c r="E9" s="275" t="s">
        <v>28</v>
      </c>
      <c r="F9" s="268">
        <f t="shared" si="0"/>
        <v>0</v>
      </c>
      <c r="G9" s="234">
        <f t="shared" si="2"/>
        <v>0</v>
      </c>
      <c r="H9" s="240">
        <f>'2. Cashflow Allocation'!D14</f>
        <v>0</v>
      </c>
      <c r="I9" s="254">
        <v>0</v>
      </c>
      <c r="J9" s="239">
        <f t="shared" si="1"/>
        <v>0</v>
      </c>
      <c r="K9" s="239">
        <f t="shared" si="3"/>
        <v>0</v>
      </c>
    </row>
    <row r="10" spans="1:13" ht="15.9" x14ac:dyDescent="0.45">
      <c r="A10" s="89"/>
      <c r="B10" s="89">
        <v>8</v>
      </c>
      <c r="C10" s="104"/>
      <c r="D10" s="188" t="s">
        <v>36</v>
      </c>
      <c r="E10" s="275" t="s">
        <v>33</v>
      </c>
      <c r="F10" s="268">
        <f t="shared" si="0"/>
        <v>0</v>
      </c>
      <c r="G10" s="234">
        <f t="shared" si="2"/>
        <v>0</v>
      </c>
      <c r="H10" s="240">
        <f>'2. Cashflow Allocation'!D15</f>
        <v>0</v>
      </c>
      <c r="I10" s="254"/>
      <c r="J10" s="239">
        <f t="shared" si="1"/>
        <v>0</v>
      </c>
      <c r="K10" s="239">
        <f t="shared" si="3"/>
        <v>0</v>
      </c>
    </row>
    <row r="11" spans="1:13" ht="15.9" x14ac:dyDescent="0.45">
      <c r="A11" s="89"/>
      <c r="B11" s="89">
        <v>9</v>
      </c>
      <c r="C11" s="104"/>
      <c r="D11" s="188" t="s">
        <v>37</v>
      </c>
      <c r="E11" s="275" t="s">
        <v>33</v>
      </c>
      <c r="F11" s="268">
        <f t="shared" si="0"/>
        <v>0</v>
      </c>
      <c r="G11" s="234">
        <f t="shared" si="2"/>
        <v>0</v>
      </c>
      <c r="H11" s="240">
        <f>'2. Cashflow Allocation'!D16</f>
        <v>0</v>
      </c>
      <c r="I11" s="254">
        <v>0</v>
      </c>
      <c r="J11" s="239">
        <f t="shared" si="1"/>
        <v>0</v>
      </c>
      <c r="K11" s="239">
        <f t="shared" si="3"/>
        <v>0</v>
      </c>
    </row>
    <row r="12" spans="1:13" ht="15.9" x14ac:dyDescent="0.45">
      <c r="A12" s="89"/>
      <c r="B12" s="89">
        <v>10</v>
      </c>
      <c r="C12" s="104"/>
      <c r="D12" s="188" t="s">
        <v>38</v>
      </c>
      <c r="E12" s="275" t="s">
        <v>28</v>
      </c>
      <c r="F12" s="268">
        <f t="shared" si="0"/>
        <v>0</v>
      </c>
      <c r="G12" s="234">
        <f t="shared" si="2"/>
        <v>0</v>
      </c>
      <c r="H12" s="240">
        <f>'2. Cashflow Allocation'!D17</f>
        <v>0</v>
      </c>
      <c r="I12" s="254">
        <v>0</v>
      </c>
      <c r="J12" s="239">
        <f t="shared" si="1"/>
        <v>0</v>
      </c>
      <c r="K12" s="239">
        <f t="shared" si="3"/>
        <v>0</v>
      </c>
    </row>
    <row r="13" spans="1:13" ht="15.9" x14ac:dyDescent="0.45">
      <c r="A13" s="89"/>
      <c r="B13" s="89">
        <v>30</v>
      </c>
      <c r="C13" s="104"/>
      <c r="D13" s="188" t="s">
        <v>39</v>
      </c>
      <c r="E13" s="276" t="s">
        <v>28</v>
      </c>
      <c r="F13" s="268">
        <f t="shared" si="0"/>
        <v>0</v>
      </c>
      <c r="G13" s="234">
        <f t="shared" si="2"/>
        <v>0</v>
      </c>
      <c r="H13" s="240">
        <f>'2. Cashflow Allocation'!D18</f>
        <v>0</v>
      </c>
      <c r="I13" s="254">
        <v>0</v>
      </c>
      <c r="J13" s="239">
        <f t="shared" si="1"/>
        <v>0</v>
      </c>
      <c r="K13" s="239">
        <f t="shared" si="3"/>
        <v>0</v>
      </c>
    </row>
    <row r="14" spans="1:13" ht="15.9" x14ac:dyDescent="0.45">
      <c r="A14" s="89"/>
      <c r="B14" s="89">
        <v>11</v>
      </c>
      <c r="C14" s="104"/>
      <c r="D14" s="216" t="s">
        <v>1995</v>
      </c>
      <c r="E14" s="275" t="s">
        <v>33</v>
      </c>
      <c r="F14" s="268">
        <f t="shared" si="0"/>
        <v>0</v>
      </c>
      <c r="G14" s="234">
        <f t="shared" si="2"/>
        <v>0</v>
      </c>
      <c r="H14" s="240">
        <f>'2. Cashflow Allocation'!D19</f>
        <v>0</v>
      </c>
      <c r="I14" s="254">
        <v>0</v>
      </c>
      <c r="J14" s="239">
        <f t="shared" si="1"/>
        <v>0</v>
      </c>
      <c r="K14" s="239">
        <f t="shared" si="3"/>
        <v>0</v>
      </c>
    </row>
    <row r="15" spans="1:13" ht="15.9" x14ac:dyDescent="0.45">
      <c r="A15" s="89"/>
      <c r="B15" s="89">
        <v>12</v>
      </c>
      <c r="C15" s="104"/>
      <c r="D15" s="216" t="s">
        <v>2003</v>
      </c>
      <c r="E15" s="275" t="s">
        <v>33</v>
      </c>
      <c r="F15" s="268">
        <f t="shared" si="0"/>
        <v>0</v>
      </c>
      <c r="G15" s="234">
        <f t="shared" si="2"/>
        <v>0</v>
      </c>
      <c r="H15" s="240">
        <f>'2. Cashflow Allocation'!D20</f>
        <v>0</v>
      </c>
      <c r="I15" s="254">
        <v>0</v>
      </c>
      <c r="J15" s="239">
        <f t="shared" si="1"/>
        <v>0</v>
      </c>
      <c r="K15" s="239">
        <f t="shared" si="3"/>
        <v>0</v>
      </c>
    </row>
    <row r="16" spans="1:13" ht="15.9" x14ac:dyDescent="0.45">
      <c r="A16" s="89"/>
      <c r="B16" s="89">
        <v>13</v>
      </c>
      <c r="C16" s="104"/>
      <c r="D16" s="216" t="s">
        <v>2004</v>
      </c>
      <c r="E16" s="275" t="s">
        <v>33</v>
      </c>
      <c r="F16" s="268">
        <f t="shared" si="0"/>
        <v>0</v>
      </c>
      <c r="G16" s="234">
        <f t="shared" si="2"/>
        <v>0</v>
      </c>
      <c r="H16" s="240">
        <f>'2. Cashflow Allocation'!D21</f>
        <v>0</v>
      </c>
      <c r="I16" s="254">
        <v>0</v>
      </c>
      <c r="J16" s="239">
        <f t="shared" si="1"/>
        <v>0</v>
      </c>
      <c r="K16" s="239">
        <f t="shared" si="3"/>
        <v>0</v>
      </c>
    </row>
    <row r="17" spans="1:12" ht="15.9" x14ac:dyDescent="0.45">
      <c r="A17" s="89"/>
      <c r="B17" s="89">
        <v>14</v>
      </c>
      <c r="C17" s="104"/>
      <c r="D17" s="188" t="s">
        <v>41</v>
      </c>
      <c r="E17" s="275" t="s">
        <v>33</v>
      </c>
      <c r="F17" s="268">
        <f t="shared" si="0"/>
        <v>0</v>
      </c>
      <c r="G17" s="234">
        <f t="shared" si="2"/>
        <v>0</v>
      </c>
      <c r="H17" s="240">
        <f>'2. Cashflow Allocation'!D22</f>
        <v>0</v>
      </c>
      <c r="I17" s="254">
        <v>0</v>
      </c>
      <c r="J17" s="239">
        <f t="shared" si="1"/>
        <v>0</v>
      </c>
      <c r="K17" s="239">
        <f t="shared" si="3"/>
        <v>0</v>
      </c>
    </row>
    <row r="18" spans="1:12" ht="15.9" x14ac:dyDescent="0.45">
      <c r="A18" s="89"/>
      <c r="B18" s="89">
        <v>15</v>
      </c>
      <c r="C18" s="104"/>
      <c r="D18" s="188" t="s">
        <v>42</v>
      </c>
      <c r="E18" s="275" t="s">
        <v>28</v>
      </c>
      <c r="F18" s="268">
        <f t="shared" si="0"/>
        <v>0</v>
      </c>
      <c r="G18" s="234">
        <f t="shared" si="2"/>
        <v>0</v>
      </c>
      <c r="H18" s="240">
        <f>'2. Cashflow Allocation'!D23</f>
        <v>0</v>
      </c>
      <c r="I18" s="254">
        <v>0</v>
      </c>
      <c r="J18" s="239">
        <f t="shared" si="1"/>
        <v>0</v>
      </c>
      <c r="K18" s="239">
        <f t="shared" si="3"/>
        <v>0</v>
      </c>
    </row>
    <row r="19" spans="1:12" ht="15.9" x14ac:dyDescent="0.45">
      <c r="A19" s="89"/>
      <c r="B19" s="89">
        <v>31</v>
      </c>
      <c r="C19" s="104"/>
      <c r="D19" s="188" t="s">
        <v>1788</v>
      </c>
      <c r="E19" s="275" t="s">
        <v>33</v>
      </c>
      <c r="F19" s="268">
        <f t="shared" si="0"/>
        <v>0</v>
      </c>
      <c r="G19" s="234">
        <f t="shared" si="2"/>
        <v>0</v>
      </c>
      <c r="H19" s="240">
        <f>'2. Cashflow Allocation'!D24</f>
        <v>0</v>
      </c>
      <c r="I19" s="254">
        <v>0</v>
      </c>
      <c r="J19" s="239">
        <f t="shared" si="1"/>
        <v>0</v>
      </c>
      <c r="K19" s="239">
        <f t="shared" si="3"/>
        <v>0</v>
      </c>
    </row>
    <row r="20" spans="1:12" ht="15.9" x14ac:dyDescent="0.45">
      <c r="A20" s="89"/>
      <c r="B20" s="89">
        <v>32</v>
      </c>
      <c r="C20" s="104"/>
      <c r="D20" s="188" t="s">
        <v>1891</v>
      </c>
      <c r="E20" s="275" t="s">
        <v>33</v>
      </c>
      <c r="F20" s="268">
        <f t="shared" si="0"/>
        <v>0</v>
      </c>
      <c r="G20" s="234">
        <f t="shared" si="2"/>
        <v>0</v>
      </c>
      <c r="H20" s="240">
        <f>'2. Cashflow Allocation'!D25</f>
        <v>0</v>
      </c>
      <c r="I20" s="254">
        <v>0</v>
      </c>
      <c r="J20" s="239">
        <f t="shared" si="1"/>
        <v>0</v>
      </c>
      <c r="K20" s="239">
        <f t="shared" si="3"/>
        <v>0</v>
      </c>
    </row>
    <row r="21" spans="1:12" ht="15.9" x14ac:dyDescent="0.45">
      <c r="A21" s="89"/>
      <c r="B21" s="89">
        <v>33</v>
      </c>
      <c r="C21" s="104"/>
      <c r="D21" s="188" t="s">
        <v>1926</v>
      </c>
      <c r="E21" s="275" t="s">
        <v>33</v>
      </c>
      <c r="F21" s="268">
        <f t="shared" si="0"/>
        <v>0</v>
      </c>
      <c r="G21" s="234">
        <f t="shared" si="2"/>
        <v>0</v>
      </c>
      <c r="H21" s="240">
        <f>'2. Cashflow Allocation'!D26</f>
        <v>0</v>
      </c>
      <c r="I21" s="254">
        <v>0</v>
      </c>
      <c r="J21" s="239">
        <f t="shared" si="1"/>
        <v>0</v>
      </c>
      <c r="K21" s="239">
        <f t="shared" si="3"/>
        <v>0</v>
      </c>
    </row>
    <row r="22" spans="1:12" ht="15.9" x14ac:dyDescent="0.45">
      <c r="A22" s="89"/>
      <c r="B22" s="89"/>
      <c r="C22" s="104"/>
      <c r="D22" s="108" t="s">
        <v>43</v>
      </c>
      <c r="E22" s="277"/>
      <c r="F22" s="269">
        <f t="shared" ref="F22:K22" si="4">SUBTOTAL(9,F3:F21)</f>
        <v>0</v>
      </c>
      <c r="G22" s="235">
        <f t="shared" si="4"/>
        <v>0</v>
      </c>
      <c r="H22" s="241">
        <f t="shared" si="4"/>
        <v>0</v>
      </c>
      <c r="I22" s="241">
        <f t="shared" si="4"/>
        <v>0</v>
      </c>
      <c r="J22" s="241">
        <f t="shared" si="4"/>
        <v>0</v>
      </c>
      <c r="K22" s="241">
        <f t="shared" si="4"/>
        <v>0</v>
      </c>
      <c r="L22" s="109"/>
    </row>
    <row r="23" spans="1:12" ht="15.9" x14ac:dyDescent="0.45">
      <c r="A23" s="89"/>
      <c r="B23" s="89"/>
      <c r="C23" s="104" t="s">
        <v>44</v>
      </c>
      <c r="D23" s="106"/>
      <c r="E23" s="277"/>
      <c r="F23" s="270"/>
      <c r="G23" s="236"/>
      <c r="H23" s="243"/>
      <c r="I23" s="242"/>
      <c r="J23" s="242"/>
      <c r="K23" s="244"/>
    </row>
    <row r="24" spans="1:12" ht="15.9" x14ac:dyDescent="0.45">
      <c r="A24" s="89"/>
      <c r="B24" s="89">
        <v>16</v>
      </c>
      <c r="C24" s="104"/>
      <c r="D24" s="188" t="s">
        <v>45</v>
      </c>
      <c r="E24" s="275" t="s">
        <v>28</v>
      </c>
      <c r="F24" s="268">
        <f t="shared" ref="F24:F32" si="5">SUMIFS(COST_AMT,COST_ATTCODE,B24,COST_CODE,CODE)</f>
        <v>0</v>
      </c>
      <c r="G24" s="234">
        <f t="shared" ref="G24:G32" si="6">IF(E24="YES",F24*0.25,F24)</f>
        <v>0</v>
      </c>
      <c r="H24" s="240">
        <f>'2. Cashflow Allocation'!D29</f>
        <v>0</v>
      </c>
      <c r="I24" s="254">
        <v>0</v>
      </c>
      <c r="J24" s="239">
        <f t="shared" ref="J24:J32" si="7">IF(E24="YES",I24*0.25,I24)</f>
        <v>0</v>
      </c>
      <c r="K24" s="239">
        <f t="shared" ref="K24:K32" si="8">SUM(-H24,J24)</f>
        <v>0</v>
      </c>
    </row>
    <row r="25" spans="1:12" ht="15.9" x14ac:dyDescent="0.45">
      <c r="A25" s="89"/>
      <c r="B25" s="89">
        <v>17</v>
      </c>
      <c r="C25" s="104"/>
      <c r="D25" s="188" t="s">
        <v>46</v>
      </c>
      <c r="E25" s="275" t="s">
        <v>28</v>
      </c>
      <c r="F25" s="268">
        <f t="shared" si="5"/>
        <v>0</v>
      </c>
      <c r="G25" s="234">
        <f t="shared" si="6"/>
        <v>0</v>
      </c>
      <c r="H25" s="240">
        <f>'2. Cashflow Allocation'!D30</f>
        <v>0</v>
      </c>
      <c r="I25" s="254">
        <v>0</v>
      </c>
      <c r="J25" s="239">
        <f t="shared" ref="J25:J30" si="9">IF(E25="YES",I25*0.25,I25)</f>
        <v>0</v>
      </c>
      <c r="K25" s="239">
        <f t="shared" si="8"/>
        <v>0</v>
      </c>
    </row>
    <row r="26" spans="1:12" ht="15.9" x14ac:dyDescent="0.45">
      <c r="A26" s="89"/>
      <c r="B26" s="89">
        <v>18</v>
      </c>
      <c r="C26" s="104"/>
      <c r="D26" s="188" t="s">
        <v>47</v>
      </c>
      <c r="E26" s="275" t="s">
        <v>28</v>
      </c>
      <c r="F26" s="268">
        <f t="shared" si="5"/>
        <v>0</v>
      </c>
      <c r="G26" s="234">
        <f t="shared" si="6"/>
        <v>0</v>
      </c>
      <c r="H26" s="240">
        <f>'2. Cashflow Allocation'!D31</f>
        <v>0</v>
      </c>
      <c r="I26" s="254">
        <v>0</v>
      </c>
      <c r="J26" s="239">
        <f t="shared" si="9"/>
        <v>0</v>
      </c>
      <c r="K26" s="239">
        <f t="shared" si="8"/>
        <v>0</v>
      </c>
    </row>
    <row r="27" spans="1:12" ht="15.9" x14ac:dyDescent="0.45">
      <c r="A27" s="89"/>
      <c r="B27" s="89">
        <v>19</v>
      </c>
      <c r="C27" s="104"/>
      <c r="D27" s="188" t="s">
        <v>48</v>
      </c>
      <c r="E27" s="275" t="s">
        <v>33</v>
      </c>
      <c r="F27" s="268">
        <f t="shared" si="5"/>
        <v>0</v>
      </c>
      <c r="G27" s="234">
        <f t="shared" si="6"/>
        <v>0</v>
      </c>
      <c r="H27" s="240">
        <f>'2. Cashflow Allocation'!D32</f>
        <v>0</v>
      </c>
      <c r="I27" s="254">
        <v>0</v>
      </c>
      <c r="J27" s="239">
        <f t="shared" si="9"/>
        <v>0</v>
      </c>
      <c r="K27" s="239">
        <f t="shared" si="8"/>
        <v>0</v>
      </c>
    </row>
    <row r="28" spans="1:12" ht="15.9" x14ac:dyDescent="0.45">
      <c r="A28" s="89"/>
      <c r="B28" s="89">
        <v>20</v>
      </c>
      <c r="C28" s="104"/>
      <c r="D28" s="188" t="s">
        <v>49</v>
      </c>
      <c r="E28" s="275" t="s">
        <v>28</v>
      </c>
      <c r="F28" s="268">
        <f t="shared" si="5"/>
        <v>0</v>
      </c>
      <c r="G28" s="234">
        <f t="shared" si="6"/>
        <v>0</v>
      </c>
      <c r="H28" s="240">
        <f>'2. Cashflow Allocation'!D33</f>
        <v>0</v>
      </c>
      <c r="I28" s="254">
        <v>0</v>
      </c>
      <c r="J28" s="239">
        <f t="shared" si="9"/>
        <v>0</v>
      </c>
      <c r="K28" s="239">
        <f t="shared" si="8"/>
        <v>0</v>
      </c>
    </row>
    <row r="29" spans="1:12" ht="15.9" x14ac:dyDescent="0.45">
      <c r="A29" s="89"/>
      <c r="B29" s="89">
        <v>21</v>
      </c>
      <c r="C29" s="104"/>
      <c r="D29" s="188" t="s">
        <v>50</v>
      </c>
      <c r="E29" s="275" t="s">
        <v>28</v>
      </c>
      <c r="F29" s="268">
        <f t="shared" si="5"/>
        <v>0</v>
      </c>
      <c r="G29" s="234">
        <f t="shared" si="6"/>
        <v>0</v>
      </c>
      <c r="H29" s="240">
        <f>'2. Cashflow Allocation'!D34</f>
        <v>0</v>
      </c>
      <c r="I29" s="254">
        <v>0</v>
      </c>
      <c r="J29" s="239">
        <f t="shared" si="9"/>
        <v>0</v>
      </c>
      <c r="K29" s="239">
        <f t="shared" si="8"/>
        <v>0</v>
      </c>
    </row>
    <row r="30" spans="1:12" ht="15.9" x14ac:dyDescent="0.45">
      <c r="A30" s="89"/>
      <c r="B30" s="89">
        <v>22</v>
      </c>
      <c r="C30" s="104"/>
      <c r="D30" s="188" t="s">
        <v>51</v>
      </c>
      <c r="E30" s="275" t="s">
        <v>28</v>
      </c>
      <c r="F30" s="268">
        <f t="shared" si="5"/>
        <v>0</v>
      </c>
      <c r="G30" s="234">
        <f t="shared" si="6"/>
        <v>0</v>
      </c>
      <c r="H30" s="240">
        <f>'2. Cashflow Allocation'!D35</f>
        <v>0</v>
      </c>
      <c r="I30" s="254">
        <v>0</v>
      </c>
      <c r="J30" s="239">
        <f t="shared" si="9"/>
        <v>0</v>
      </c>
      <c r="K30" s="239">
        <f t="shared" si="8"/>
        <v>0</v>
      </c>
    </row>
    <row r="31" spans="1:12" ht="15.9" x14ac:dyDescent="0.45">
      <c r="A31" s="89"/>
      <c r="B31" s="89">
        <v>23</v>
      </c>
      <c r="C31" s="104"/>
      <c r="D31" s="188" t="s">
        <v>52</v>
      </c>
      <c r="E31" s="275" t="s">
        <v>28</v>
      </c>
      <c r="F31" s="268">
        <f t="shared" si="5"/>
        <v>0</v>
      </c>
      <c r="G31" s="234">
        <f t="shared" si="6"/>
        <v>0</v>
      </c>
      <c r="H31" s="240">
        <f>'2. Cashflow Allocation'!D36</f>
        <v>0</v>
      </c>
      <c r="I31" s="254">
        <v>0</v>
      </c>
      <c r="J31" s="239">
        <f t="shared" si="7"/>
        <v>0</v>
      </c>
      <c r="K31" s="239">
        <f t="shared" si="8"/>
        <v>0</v>
      </c>
    </row>
    <row r="32" spans="1:12" ht="15.9" x14ac:dyDescent="0.45">
      <c r="A32" s="89"/>
      <c r="B32" s="89">
        <v>24</v>
      </c>
      <c r="C32" s="104"/>
      <c r="D32" s="188" t="s">
        <v>53</v>
      </c>
      <c r="E32" s="275" t="s">
        <v>28</v>
      </c>
      <c r="F32" s="268">
        <f t="shared" si="5"/>
        <v>0</v>
      </c>
      <c r="G32" s="234">
        <f t="shared" si="6"/>
        <v>0</v>
      </c>
      <c r="H32" s="240">
        <f>'2. Cashflow Allocation'!D37</f>
        <v>0</v>
      </c>
      <c r="I32" s="254">
        <v>0</v>
      </c>
      <c r="J32" s="239">
        <f t="shared" si="7"/>
        <v>0</v>
      </c>
      <c r="K32" s="239">
        <f t="shared" si="8"/>
        <v>0</v>
      </c>
    </row>
    <row r="33" spans="1:12" ht="15.9" x14ac:dyDescent="0.45">
      <c r="A33" s="89"/>
      <c r="B33" s="89"/>
      <c r="C33" s="104"/>
      <c r="D33" s="108" t="s">
        <v>54</v>
      </c>
      <c r="E33" s="277"/>
      <c r="F33" s="269">
        <f>SUBTOTAL(9,F24:F32)</f>
        <v>0</v>
      </c>
      <c r="G33" s="235">
        <f>SUBTOTAL(9,G24:G32)</f>
        <v>0</v>
      </c>
      <c r="H33" s="241">
        <f>SUBTOTAL(9,H24:H32)</f>
        <v>0</v>
      </c>
      <c r="I33" s="241">
        <f t="shared" ref="I33:K33" si="10">SUBTOTAL(9,I24:I32)</f>
        <v>0</v>
      </c>
      <c r="J33" s="241">
        <f t="shared" si="10"/>
        <v>0</v>
      </c>
      <c r="K33" s="241">
        <f t="shared" si="10"/>
        <v>0</v>
      </c>
      <c r="L33" s="109"/>
    </row>
    <row r="34" spans="1:12" ht="15.9" x14ac:dyDescent="0.45">
      <c r="A34" s="89"/>
      <c r="B34" s="89"/>
      <c r="C34" s="104" t="s">
        <v>55</v>
      </c>
      <c r="D34" s="106"/>
      <c r="E34" s="277"/>
      <c r="F34" s="270"/>
      <c r="G34" s="236"/>
      <c r="H34" s="243"/>
      <c r="I34" s="242"/>
      <c r="J34" s="242"/>
      <c r="K34" s="244"/>
    </row>
    <row r="35" spans="1:12" ht="15.9" x14ac:dyDescent="0.45">
      <c r="A35" s="89"/>
      <c r="B35" s="89">
        <v>25</v>
      </c>
      <c r="C35" s="104"/>
      <c r="D35" s="188" t="s">
        <v>56</v>
      </c>
      <c r="E35" s="275" t="s">
        <v>28</v>
      </c>
      <c r="F35" s="268">
        <f>SUMIFS(COST_AMT,COST_ATTCODE,B35,COST_CODE,CODE)</f>
        <v>0</v>
      </c>
      <c r="G35" s="234">
        <f t="shared" ref="G35:G38" si="11">IF(E35="YES",F35*0.25,F35)</f>
        <v>0</v>
      </c>
      <c r="H35" s="240">
        <f>'2. Cashflow Allocation'!D40</f>
        <v>0</v>
      </c>
      <c r="I35" s="254">
        <v>0</v>
      </c>
      <c r="J35" s="239">
        <f>IF(E35="YES",I35*0.25,I35)</f>
        <v>0</v>
      </c>
      <c r="K35" s="239">
        <f t="shared" ref="K35:K38" si="12">SUM(-H35,J35)</f>
        <v>0</v>
      </c>
    </row>
    <row r="36" spans="1:12" ht="15.9" x14ac:dyDescent="0.45">
      <c r="A36" s="89"/>
      <c r="B36" s="89">
        <v>26</v>
      </c>
      <c r="C36" s="104"/>
      <c r="D36" s="188" t="s">
        <v>57</v>
      </c>
      <c r="E36" s="275" t="s">
        <v>33</v>
      </c>
      <c r="F36" s="268">
        <f>SUMIFS(COST_AMT,COST_ATTCODE,B36,COST_CODE,CODE)</f>
        <v>0</v>
      </c>
      <c r="G36" s="234">
        <f t="shared" si="11"/>
        <v>0</v>
      </c>
      <c r="H36" s="240">
        <f>'2. Cashflow Allocation'!D41</f>
        <v>0</v>
      </c>
      <c r="I36" s="254">
        <v>0</v>
      </c>
      <c r="J36" s="239">
        <f>IF(E36="YES",I36*0.25,I36)</f>
        <v>0</v>
      </c>
      <c r="K36" s="239">
        <f t="shared" si="12"/>
        <v>0</v>
      </c>
    </row>
    <row r="37" spans="1:12" ht="15.9" x14ac:dyDescent="0.45">
      <c r="A37" s="89"/>
      <c r="B37" s="89">
        <v>27</v>
      </c>
      <c r="C37" s="104"/>
      <c r="D37" s="188" t="s">
        <v>58</v>
      </c>
      <c r="E37" s="275" t="s">
        <v>33</v>
      </c>
      <c r="F37" s="268">
        <f>SUMIFS(COST_AMT,COST_ATTCODE,B37,COST_CODE,CODE)</f>
        <v>0</v>
      </c>
      <c r="G37" s="234">
        <f t="shared" si="11"/>
        <v>0</v>
      </c>
      <c r="H37" s="240">
        <f>'2. Cashflow Allocation'!D42</f>
        <v>0</v>
      </c>
      <c r="I37" s="254">
        <v>0</v>
      </c>
      <c r="J37" s="239">
        <f>IF(E37="YES",I37*0.25,I37)</f>
        <v>0</v>
      </c>
      <c r="K37" s="239">
        <f t="shared" si="12"/>
        <v>0</v>
      </c>
    </row>
    <row r="38" spans="1:12" ht="15.9" x14ac:dyDescent="0.45">
      <c r="A38" s="89"/>
      <c r="B38" s="89">
        <v>28</v>
      </c>
      <c r="C38" s="104"/>
      <c r="D38" s="188" t="s">
        <v>59</v>
      </c>
      <c r="E38" s="275" t="s">
        <v>33</v>
      </c>
      <c r="F38" s="268">
        <f>SUMIFS(COST_AMT,COST_ATTCODE,B38,COST_CODE,CODE)</f>
        <v>0</v>
      </c>
      <c r="G38" s="234">
        <f t="shared" si="11"/>
        <v>0</v>
      </c>
      <c r="H38" s="240">
        <f>'2. Cashflow Allocation'!D43</f>
        <v>0</v>
      </c>
      <c r="I38" s="254">
        <v>0</v>
      </c>
      <c r="J38" s="239">
        <f>IF(E38="YES",I38*0.25,I38)</f>
        <v>0</v>
      </c>
      <c r="K38" s="239">
        <f t="shared" si="12"/>
        <v>0</v>
      </c>
    </row>
    <row r="39" spans="1:12" ht="15.9" x14ac:dyDescent="0.45">
      <c r="A39" s="89"/>
      <c r="B39" s="89"/>
      <c r="C39" s="104"/>
      <c r="D39" s="108" t="s">
        <v>60</v>
      </c>
      <c r="E39" s="278"/>
      <c r="F39" s="269">
        <f>SUBTOTAL(9,F35:F38)</f>
        <v>0</v>
      </c>
      <c r="G39" s="235">
        <f>SUBTOTAL(9,G35:G38)</f>
        <v>0</v>
      </c>
      <c r="H39" s="241">
        <f>SUBTOTAL(9,H35:H38)</f>
        <v>0</v>
      </c>
      <c r="I39" s="241">
        <f t="shared" ref="I39:K39" si="13">SUBTOTAL(9,I35:I38)</f>
        <v>0</v>
      </c>
      <c r="J39" s="241">
        <f t="shared" si="13"/>
        <v>0</v>
      </c>
      <c r="K39" s="241">
        <f t="shared" si="13"/>
        <v>0</v>
      </c>
      <c r="L39" s="109"/>
    </row>
    <row r="40" spans="1:12" ht="15.9" x14ac:dyDescent="0.45">
      <c r="A40" s="89"/>
      <c r="B40" s="89"/>
      <c r="C40" s="93" t="s">
        <v>61</v>
      </c>
      <c r="D40" s="89"/>
      <c r="E40" s="278"/>
      <c r="F40" s="271"/>
      <c r="G40" s="237"/>
      <c r="H40" s="245"/>
      <c r="I40" s="244"/>
      <c r="J40" s="244"/>
      <c r="K40" s="244"/>
    </row>
    <row r="41" spans="1:12" ht="15.9" x14ac:dyDescent="0.45">
      <c r="A41" s="89"/>
      <c r="B41" s="89">
        <v>35</v>
      </c>
      <c r="C41" s="89"/>
      <c r="D41" s="191" t="s">
        <v>1870</v>
      </c>
      <c r="E41" s="275" t="s">
        <v>33</v>
      </c>
      <c r="F41" s="268">
        <f>'Other Request - Round 1'!F41</f>
        <v>0</v>
      </c>
      <c r="G41" s="234">
        <f t="shared" ref="G41:G42" si="14">IF(E41="YES",F41*0.25,F41)</f>
        <v>0</v>
      </c>
      <c r="H41" s="240">
        <f>'2. Cashflow Allocation'!D46</f>
        <v>0</v>
      </c>
      <c r="I41" s="246">
        <f>'4. Other Requests - Round 2'!I29</f>
        <v>0</v>
      </c>
      <c r="J41" s="239">
        <f>IF(E41="YES",I41*0.25,I41)</f>
        <v>0</v>
      </c>
      <c r="K41" s="239">
        <f t="shared" ref="K41" si="15">SUM(-H41,J41)</f>
        <v>0</v>
      </c>
    </row>
    <row r="42" spans="1:12" ht="16.3" thickBot="1" x14ac:dyDescent="0.5">
      <c r="A42" s="89"/>
      <c r="B42" s="89">
        <v>36</v>
      </c>
      <c r="C42" s="89"/>
      <c r="D42" s="191" t="s">
        <v>1871</v>
      </c>
      <c r="E42" s="275" t="s">
        <v>33</v>
      </c>
      <c r="F42" s="268">
        <f>'Other Request - Round 1'!F42</f>
        <v>0</v>
      </c>
      <c r="G42" s="234">
        <f t="shared" si="14"/>
        <v>0</v>
      </c>
      <c r="H42" s="240"/>
      <c r="I42" s="247"/>
      <c r="J42" s="239"/>
      <c r="K42" s="239"/>
    </row>
    <row r="43" spans="1:12" ht="16.3" thickBot="1" x14ac:dyDescent="0.5">
      <c r="A43" s="89"/>
      <c r="B43" s="89"/>
      <c r="C43" s="192" t="s">
        <v>1943</v>
      </c>
      <c r="D43" s="193"/>
      <c r="E43" s="279"/>
      <c r="F43" s="272">
        <f t="shared" ref="F43:K43" si="16">SUBTOTAL(9,F3:F42)</f>
        <v>0</v>
      </c>
      <c r="G43" s="238">
        <f t="shared" si="16"/>
        <v>0</v>
      </c>
      <c r="H43" s="248">
        <f t="shared" si="16"/>
        <v>0</v>
      </c>
      <c r="I43" s="248">
        <f t="shared" si="16"/>
        <v>0</v>
      </c>
      <c r="J43" s="248">
        <f t="shared" si="16"/>
        <v>0</v>
      </c>
      <c r="K43" s="249">
        <f t="shared" si="16"/>
        <v>0</v>
      </c>
      <c r="L43" s="109" t="str">
        <f>IF(K43&gt;'1. Start Here'!D22,"This amount exceeds your Total Eligible Amount.","")</f>
        <v/>
      </c>
    </row>
  </sheetData>
  <sheetProtection algorithmName="SHA-512" hashValue="t0eaXVe1Pj/xu43GP74hlAl4xjti2Xc9GmTynzzdFNVHmwIJG7xZJJdhPUKVwakYdiNsnPyuWvvUT1LNj0se3g==" saltValue="vhyN8ppTTHfOZbZr7XVEZA==" spinCount="100000" sheet="1" objects="1" scenarios="1"/>
  <mergeCells count="1">
    <mergeCell ref="H1:K1"/>
  </mergeCells>
  <conditionalFormatting sqref="E3:E21 E24:E32 E35:E38 E41:E42">
    <cfRule type="containsText" dxfId="31" priority="5" operator="containsText" text="Yes">
      <formula>NOT(ISERROR(SEARCH("Yes",E3)))</formula>
    </cfRule>
  </conditionalFormatting>
  <conditionalFormatting sqref="E3:E21 E24:E32 E35:E38 E41:E42">
    <cfRule type="containsText" dxfId="30" priority="4" operator="containsText" text="No">
      <formula>NOT(ISERROR(SEARCH("No",E3)))</formula>
    </cfRule>
  </conditionalFormatting>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 operator="greaterThan" id="{96EABA70-9AF8-4D0A-AAE9-8A23BECFC696}">
            <xm:f>'1. Start Here'!$D$22</xm:f>
            <x14:dxf>
              <font>
                <color rgb="FF9C0006"/>
              </font>
              <fill>
                <patternFill>
                  <bgColor rgb="FFFFC7CE"/>
                </patternFill>
              </fill>
            </x14:dxf>
          </x14:cfRule>
          <x14:cfRule type="cellIs" priority="3" operator="lessThanOrEqual" id="{930C5D6B-F9A9-4718-83EC-E61510545D52}">
            <xm:f>'1. Start Here'!$D$22</xm:f>
            <x14:dxf>
              <font>
                <color rgb="FF006100"/>
              </font>
              <fill>
                <patternFill>
                  <bgColor rgb="FFC6EFCE"/>
                </patternFill>
              </fill>
            </x14:dxf>
          </x14:cfRule>
          <xm:sqref>K43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58D23-518C-46AE-AEAB-4184C3574FE8}">
  <sheetPr codeName="Sheet5">
    <tabColor rgb="FFFFFF00"/>
  </sheetPr>
  <dimension ref="A1:I42"/>
  <sheetViews>
    <sheetView showGridLines="0" zoomScale="80" zoomScaleNormal="80" workbookViewId="0"/>
  </sheetViews>
  <sheetFormatPr defaultRowHeight="14.6" x14ac:dyDescent="0.4"/>
  <cols>
    <col min="1" max="1" width="1.69140625" customWidth="1"/>
    <col min="2" max="2" width="1.3046875" customWidth="1"/>
    <col min="3" max="3" width="1.69140625" customWidth="1"/>
    <col min="4" max="4" width="116.15234375" customWidth="1"/>
    <col min="5" max="5" width="31.53515625" customWidth="1"/>
    <col min="6" max="6" width="13.84375" style="112" customWidth="1"/>
    <col min="7" max="7" width="10.15234375" bestFit="1" customWidth="1"/>
  </cols>
  <sheetData>
    <row r="1" spans="1:9" ht="20.6" x14ac:dyDescent="0.55000000000000004">
      <c r="A1" s="91" t="s">
        <v>1938</v>
      </c>
      <c r="B1" s="91"/>
      <c r="C1" s="91"/>
      <c r="D1" s="90"/>
      <c r="E1" s="90"/>
      <c r="F1" s="113"/>
    </row>
    <row r="2" spans="1:9" ht="15.9" x14ac:dyDescent="0.45">
      <c r="A2" s="93"/>
      <c r="B2" s="93"/>
      <c r="C2" s="114" t="s">
        <v>21</v>
      </c>
      <c r="D2" s="115"/>
      <c r="E2" s="115"/>
      <c r="F2" s="116"/>
      <c r="H2" s="3"/>
      <c r="I2" s="3"/>
    </row>
    <row r="3" spans="1:9" ht="15.9" x14ac:dyDescent="0.45">
      <c r="A3" s="89"/>
      <c r="B3" s="89"/>
      <c r="C3" s="144"/>
      <c r="D3" s="145" t="s">
        <v>64</v>
      </c>
      <c r="E3" s="146" t="s">
        <v>77</v>
      </c>
      <c r="F3" s="147" t="s">
        <v>65</v>
      </c>
    </row>
    <row r="4" spans="1:9" ht="15.9" x14ac:dyDescent="0.45">
      <c r="A4" s="89"/>
      <c r="B4" s="89">
        <v>1</v>
      </c>
      <c r="C4" s="148"/>
      <c r="D4" s="149" t="str" cm="1">
        <f t="array" ref="D4">IFERROR((INDEX(Table4[Description],MATCH(1,(B4=Table4[Other Request Number])*(CODE=Table4[DOR CODE]),0))),"")</f>
        <v/>
      </c>
      <c r="E4" s="231" t="str" cm="1">
        <f t="array" ref="E4">IFERROR((INDEX(Table4[Category],MATCH(1,(B4=Table4[Other Request Number])*(CODE=Table4[DOR CODE]),0))),"")</f>
        <v/>
      </c>
      <c r="F4" s="150">
        <f>SUMIFS(OtherTable!F:F,OtherTable!C:C,B4,OtherTable!B:B,CODE)</f>
        <v>0</v>
      </c>
    </row>
    <row r="5" spans="1:9" ht="15.9" x14ac:dyDescent="0.45">
      <c r="A5" s="89"/>
      <c r="B5" s="89">
        <v>2</v>
      </c>
      <c r="C5" s="148"/>
      <c r="D5" s="149" t="str" cm="1">
        <f t="array" ref="D5">IFERROR((INDEX(Table4[Description],MATCH(1,(B5=Table4[Other Request Number])*(CODE=Table4[DOR CODE]),0))),"")</f>
        <v/>
      </c>
      <c r="E5" s="231" t="str" cm="1">
        <f t="array" ref="E5">IFERROR((INDEX(Table4[Category],MATCH(1,(B5=Table4[Other Request Number])*(CODE=Table4[DOR CODE]),0))),"")</f>
        <v/>
      </c>
      <c r="F5" s="150">
        <f>SUMIFS(OtherTable!F:F,OtherTable!C:C,B5,OtherTable!B:B,CODE)</f>
        <v>0</v>
      </c>
    </row>
    <row r="6" spans="1:9" ht="15.9" x14ac:dyDescent="0.45">
      <c r="A6" s="89"/>
      <c r="B6" s="89">
        <v>3</v>
      </c>
      <c r="C6" s="148"/>
      <c r="D6" s="149" t="str" cm="1">
        <f t="array" ref="D6">IFERROR((INDEX(Table4[Description],MATCH(1,(B6=Table4[Other Request Number])*(CODE=Table4[DOR CODE]),0))),"")</f>
        <v/>
      </c>
      <c r="E6" s="231" t="str" cm="1">
        <f t="array" ref="E6">IFERROR((INDEX(Table4[Category],MATCH(1,(B6=Table4[Other Request Number])*(CODE=Table4[DOR CODE]),0))),"")</f>
        <v/>
      </c>
      <c r="F6" s="150">
        <f>SUMIFS(OtherTable!F:F,OtherTable!C:C,B6,OtherTable!B:B,CODE)</f>
        <v>0</v>
      </c>
    </row>
    <row r="7" spans="1:9" ht="15.9" x14ac:dyDescent="0.45">
      <c r="A7" s="89"/>
      <c r="B7" s="89">
        <v>4</v>
      </c>
      <c r="C7" s="148"/>
      <c r="D7" s="149" t="str" cm="1">
        <f t="array" ref="D7">IFERROR((INDEX(Table4[Description],MATCH(1,(B7=Table4[Other Request Number])*(CODE=Table4[DOR CODE]),0))),"")</f>
        <v/>
      </c>
      <c r="E7" s="231" t="str" cm="1">
        <f t="array" ref="E7">IFERROR((INDEX(Table4[Category],MATCH(1,(B7=Table4[Other Request Number])*(CODE=Table4[DOR CODE]),0))),"")</f>
        <v/>
      </c>
      <c r="F7" s="150">
        <f>SUMIFS(OtherTable!F:F,OtherTable!C:C,B7,OtherTable!B:B,CODE)</f>
        <v>0</v>
      </c>
    </row>
    <row r="8" spans="1:9" ht="15.9" x14ac:dyDescent="0.45">
      <c r="A8" s="89"/>
      <c r="B8" s="89">
        <v>5</v>
      </c>
      <c r="C8" s="148"/>
      <c r="D8" s="149" t="str" cm="1">
        <f t="array" ref="D8">IFERROR((INDEX(Table4[Description],MATCH(1,(B8=Table4[Other Request Number])*(CODE=Table4[DOR CODE]),0))),"")</f>
        <v/>
      </c>
      <c r="E8" s="231" t="str" cm="1">
        <f t="array" ref="E8">IFERROR((INDEX(Table4[Category],MATCH(1,(B8=Table4[Other Request Number])*(CODE=Table4[DOR CODE]),0))),"")</f>
        <v/>
      </c>
      <c r="F8" s="150">
        <f>SUMIFS(OtherTable!F:F,OtherTable!C:C,B8,OtherTable!B:B,CODE)</f>
        <v>0</v>
      </c>
    </row>
    <row r="9" spans="1:9" ht="15.9" x14ac:dyDescent="0.45">
      <c r="A9" s="89"/>
      <c r="B9" s="89">
        <v>6</v>
      </c>
      <c r="C9" s="148"/>
      <c r="D9" s="149" t="str" cm="1">
        <f t="array" ref="D9">IFERROR((INDEX(Table4[Description],MATCH(1,(B9=Table4[Other Request Number])*(CODE=Table4[DOR CODE]),0))),"")</f>
        <v/>
      </c>
      <c r="E9" s="231" t="str" cm="1">
        <f t="array" ref="E9">IFERROR((INDEX(Table4[Category],MATCH(1,(B9=Table4[Other Request Number])*(CODE=Table4[DOR CODE]),0))),"")</f>
        <v/>
      </c>
      <c r="F9" s="150">
        <f>SUMIFS(OtherTable!F:F,OtherTable!C:C,B9,OtherTable!B:B,CODE)</f>
        <v>0</v>
      </c>
    </row>
    <row r="10" spans="1:9" ht="15.9" x14ac:dyDescent="0.45">
      <c r="A10" s="89"/>
      <c r="B10" s="89">
        <v>7</v>
      </c>
      <c r="C10" s="148"/>
      <c r="D10" s="149" t="str" cm="1">
        <f t="array" ref="D10">IFERROR((INDEX(Table4[Description],MATCH(1,(B10=Table4[Other Request Number])*(CODE=Table4[DOR CODE]),0))),"")</f>
        <v/>
      </c>
      <c r="E10" s="231" t="str" cm="1">
        <f t="array" ref="E10">IFERROR((INDEX(Table4[Category],MATCH(1,(B10=Table4[Other Request Number])*(CODE=Table4[DOR CODE]),0))),"")</f>
        <v/>
      </c>
      <c r="F10" s="150">
        <f>SUMIFS(OtherTable!F:F,OtherTable!C:C,B10,OtherTable!B:B,CODE)</f>
        <v>0</v>
      </c>
    </row>
    <row r="11" spans="1:9" ht="15.9" x14ac:dyDescent="0.45">
      <c r="A11" s="89"/>
      <c r="B11" s="89">
        <v>8</v>
      </c>
      <c r="C11" s="148"/>
      <c r="D11" s="149" t="str" cm="1">
        <f t="array" ref="D11">IFERROR((INDEX(Table4[Description],MATCH(1,(B11=Table4[Other Request Number])*(CODE=Table4[DOR CODE]),0))),"")</f>
        <v/>
      </c>
      <c r="E11" s="231" t="str" cm="1">
        <f t="array" ref="E11">IFERROR((INDEX(Table4[Category],MATCH(1,(B11=Table4[Other Request Number])*(CODE=Table4[DOR CODE]),0))),"")</f>
        <v/>
      </c>
      <c r="F11" s="150">
        <f>SUMIFS(OtherTable!F:F,OtherTable!C:C,B11,OtherTable!B:B,CODE)</f>
        <v>0</v>
      </c>
    </row>
    <row r="12" spans="1:9" ht="15.9" x14ac:dyDescent="0.45">
      <c r="A12" s="89"/>
      <c r="B12" s="89">
        <v>9</v>
      </c>
      <c r="C12" s="148"/>
      <c r="D12" s="149" t="str" cm="1">
        <f t="array" ref="D12">IFERROR((INDEX(Table4[Description],MATCH(1,(B12=Table4[Other Request Number])*(CODE=Table4[DOR CODE]),0))),"")</f>
        <v/>
      </c>
      <c r="E12" s="231" t="str" cm="1">
        <f t="array" ref="E12">IFERROR((INDEX(Table4[Category],MATCH(1,(B12=Table4[Other Request Number])*(CODE=Table4[DOR CODE]),0))),"")</f>
        <v/>
      </c>
      <c r="F12" s="150">
        <f>SUMIFS(OtherTable!F:F,OtherTable!C:C,B12,OtherTable!B:B,CODE)</f>
        <v>0</v>
      </c>
    </row>
    <row r="13" spans="1:9" ht="15.9" x14ac:dyDescent="0.45">
      <c r="A13" s="89"/>
      <c r="B13" s="89">
        <v>10</v>
      </c>
      <c r="C13" s="148"/>
      <c r="D13" s="149" t="str" cm="1">
        <f t="array" ref="D13">IFERROR((INDEX(Table4[Description],MATCH(1,(B13=Table4[Other Request Number])*(CODE=Table4[DOR CODE]),0))),"")</f>
        <v/>
      </c>
      <c r="E13" s="231" t="str" cm="1">
        <f t="array" ref="E13">IFERROR((INDEX(Table4[Category],MATCH(1,(B13=Table4[Other Request Number])*(CODE=Table4[DOR CODE]),0))),"")</f>
        <v/>
      </c>
      <c r="F13" s="150">
        <f>SUMIFS(OtherTable!F:F,OtherTable!C:C,B13,OtherTable!B:B,CODE)</f>
        <v>0</v>
      </c>
    </row>
    <row r="14" spans="1:9" ht="15.9" x14ac:dyDescent="0.45">
      <c r="A14" s="89"/>
      <c r="B14" s="89">
        <v>11</v>
      </c>
      <c r="C14" s="148"/>
      <c r="D14" s="149" t="str" cm="1">
        <f t="array" ref="D14">IFERROR((INDEX(Table4[Description],MATCH(1,(B14=Table4[Other Request Number])*(CODE=Table4[DOR CODE]),0))),"")</f>
        <v/>
      </c>
      <c r="E14" s="231" t="str" cm="1">
        <f t="array" ref="E14">IFERROR((INDEX(Table4[Category],MATCH(1,(B14=Table4[Other Request Number])*(CODE=Table4[DOR CODE]),0))),"")</f>
        <v/>
      </c>
      <c r="F14" s="150">
        <f>SUMIFS(OtherTable!F:F,OtherTable!C:C,B14,OtherTable!B:B,CODE)</f>
        <v>0</v>
      </c>
    </row>
    <row r="15" spans="1:9" ht="15.9" x14ac:dyDescent="0.45">
      <c r="A15" s="89"/>
      <c r="B15" s="89">
        <v>12</v>
      </c>
      <c r="C15" s="148"/>
      <c r="D15" s="149" t="str" cm="1">
        <f t="array" ref="D15">IFERROR((INDEX(Table4[Description],MATCH(1,(B15=Table4[Other Request Number])*(CODE=Table4[DOR CODE]),0))),"")</f>
        <v/>
      </c>
      <c r="E15" s="231" t="str" cm="1">
        <f t="array" ref="E15">IFERROR((INDEX(Table4[Category],MATCH(1,(B15=Table4[Other Request Number])*(CODE=Table4[DOR CODE]),0))),"")</f>
        <v/>
      </c>
      <c r="F15" s="150">
        <f>SUMIFS(OtherTable!F:F,OtherTable!C:C,B15,OtherTable!B:B,CODE)</f>
        <v>0</v>
      </c>
    </row>
    <row r="16" spans="1:9" ht="15.9" x14ac:dyDescent="0.45">
      <c r="A16" s="89"/>
      <c r="B16" s="89">
        <v>13</v>
      </c>
      <c r="C16" s="148"/>
      <c r="D16" s="149" t="str" cm="1">
        <f t="array" ref="D16">IFERROR((INDEX(Table4[Description],MATCH(1,(B16=Table4[Other Request Number])*(CODE=Table4[DOR CODE]),0))),"")</f>
        <v/>
      </c>
      <c r="E16" s="231" t="str" cm="1">
        <f t="array" ref="E16">IFERROR((INDEX(Table4[Category],MATCH(1,(B16=Table4[Other Request Number])*(CODE=Table4[DOR CODE]),0))),"")</f>
        <v/>
      </c>
      <c r="F16" s="150">
        <f>SUMIFS(OtherTable!F:F,OtherTable!C:C,B16,OtherTable!B:B,CODE)</f>
        <v>0</v>
      </c>
    </row>
    <row r="17" spans="1:6" ht="15.9" x14ac:dyDescent="0.45">
      <c r="A17" s="89"/>
      <c r="B17" s="89">
        <v>14</v>
      </c>
      <c r="C17" s="148"/>
      <c r="D17" s="149" t="str" cm="1">
        <f t="array" ref="D17">IFERROR((INDEX(Table4[Description],MATCH(1,(B17=Table4[Other Request Number])*(CODE=Table4[DOR CODE]),0))),"")</f>
        <v/>
      </c>
      <c r="E17" s="231" t="str" cm="1">
        <f t="array" ref="E17">IFERROR((INDEX(Table4[Category],MATCH(1,(B17=Table4[Other Request Number])*(CODE=Table4[DOR CODE]),0))),"")</f>
        <v/>
      </c>
      <c r="F17" s="150">
        <f>SUMIFS(OtherTable!F:F,OtherTable!C:C,B17,OtherTable!B:B,CODE)</f>
        <v>0</v>
      </c>
    </row>
    <row r="18" spans="1:6" ht="15.9" x14ac:dyDescent="0.45">
      <c r="A18" s="89"/>
      <c r="B18" s="89">
        <v>15</v>
      </c>
      <c r="C18" s="148"/>
      <c r="D18" s="149" t="str" cm="1">
        <f t="array" ref="D18">IFERROR((INDEX(Table4[Description],MATCH(1,(B18=Table4[Other Request Number])*(CODE=Table4[DOR CODE]),0))),"")</f>
        <v/>
      </c>
      <c r="E18" s="231" t="str" cm="1">
        <f t="array" ref="E18">IFERROR((INDEX(Table4[Category],MATCH(1,(B18=Table4[Other Request Number])*(CODE=Table4[DOR CODE]),0))),"")</f>
        <v/>
      </c>
      <c r="F18" s="150">
        <f>SUMIFS(OtherTable!F:F,OtherTable!C:C,B18,OtherTable!B:B,CODE)</f>
        <v>0</v>
      </c>
    </row>
    <row r="19" spans="1:6" ht="15.9" x14ac:dyDescent="0.45">
      <c r="A19" s="89"/>
      <c r="B19" s="89">
        <v>16</v>
      </c>
      <c r="C19" s="148"/>
      <c r="D19" s="149" t="str" cm="1">
        <f t="array" ref="D19">IFERROR((INDEX(Table4[Description],MATCH(1,(B19=Table4[Other Request Number])*(CODE=Table4[DOR CODE]),0))),"")</f>
        <v/>
      </c>
      <c r="E19" s="231" t="str" cm="1">
        <f t="array" ref="E19">IFERROR((INDEX(Table4[Category],MATCH(1,(B19=Table4[Other Request Number])*(CODE=Table4[DOR CODE]),0))),"")</f>
        <v/>
      </c>
      <c r="F19" s="150">
        <f>SUMIFS(OtherTable!F:F,OtherTable!C:C,B19,OtherTable!B:B,CODE)</f>
        <v>0</v>
      </c>
    </row>
    <row r="20" spans="1:6" ht="15.9" x14ac:dyDescent="0.45">
      <c r="A20" s="89"/>
      <c r="B20" s="89">
        <v>17</v>
      </c>
      <c r="C20" s="148"/>
      <c r="D20" s="149" t="str" cm="1">
        <f t="array" ref="D20">IFERROR((INDEX(Table4[Description],MATCH(1,(B20=Table4[Other Request Number])*(CODE=Table4[DOR CODE]),0))),"")</f>
        <v/>
      </c>
      <c r="E20" s="231" t="str" cm="1">
        <f t="array" ref="E20">IFERROR((INDEX(Table4[Category],MATCH(1,(B20=Table4[Other Request Number])*(CODE=Table4[DOR CODE]),0))),"")</f>
        <v/>
      </c>
      <c r="F20" s="150">
        <f>SUMIFS(OtherTable!F:F,OtherTable!C:C,B20,OtherTable!B:B,CODE)</f>
        <v>0</v>
      </c>
    </row>
    <row r="21" spans="1:6" ht="15.9" x14ac:dyDescent="0.45">
      <c r="A21" s="89"/>
      <c r="B21" s="89">
        <v>18</v>
      </c>
      <c r="C21" s="148"/>
      <c r="D21" s="149" t="str" cm="1">
        <f t="array" ref="D21">IFERROR((INDEX(Table4[Description],MATCH(1,(B21=Table4[Other Request Number])*(CODE=Table4[DOR CODE]),0))),"")</f>
        <v/>
      </c>
      <c r="E21" s="231" t="str" cm="1">
        <f t="array" ref="E21">IFERROR((INDEX(Table4[Category],MATCH(1,(B21=Table4[Other Request Number])*(CODE=Table4[DOR CODE]),0))),"")</f>
        <v/>
      </c>
      <c r="F21" s="150">
        <f>SUMIFS(OtherTable!F:F,OtherTable!C:C,B21,OtherTable!B:B,CODE)</f>
        <v>0</v>
      </c>
    </row>
    <row r="22" spans="1:6" ht="15.9" x14ac:dyDescent="0.45">
      <c r="A22" s="89"/>
      <c r="B22" s="89">
        <v>19</v>
      </c>
      <c r="C22" s="148"/>
      <c r="D22" s="149" t="str" cm="1">
        <f t="array" ref="D22">IFERROR((INDEX(Table4[Description],MATCH(1,(B22=Table4[Other Request Number])*(CODE=Table4[DOR CODE]),0))),"")</f>
        <v/>
      </c>
      <c r="E22" s="231" t="str" cm="1">
        <f t="array" ref="E22">IFERROR((INDEX(Table4[Category],MATCH(1,(B22=Table4[Other Request Number])*(CODE=Table4[DOR CODE]),0))),"")</f>
        <v/>
      </c>
      <c r="F22" s="150">
        <f>SUMIFS(OtherTable!F:F,OtherTable!C:C,B22,OtherTable!B:B,CODE)</f>
        <v>0</v>
      </c>
    </row>
    <row r="23" spans="1:6" ht="15.9" x14ac:dyDescent="0.45">
      <c r="A23" s="89"/>
      <c r="B23" s="89">
        <v>20</v>
      </c>
      <c r="C23" s="148"/>
      <c r="D23" s="149" t="str" cm="1">
        <f t="array" ref="D23">IFERROR((INDEX(Table4[Description],MATCH(1,(B23=Table4[Other Request Number])*(CODE=Table4[DOR CODE]),0))),"")</f>
        <v/>
      </c>
      <c r="E23" s="231" t="str" cm="1">
        <f t="array" ref="E23">IFERROR((INDEX(Table4[Category],MATCH(1,(B23=Table4[Other Request Number])*(CODE=Table4[DOR CODE]),0))),"")</f>
        <v/>
      </c>
      <c r="F23" s="150">
        <f>SUMIFS(OtherTable!F:F,OtherTable!C:C,B23,OtherTable!B:B,CODE)</f>
        <v>0</v>
      </c>
    </row>
    <row r="24" spans="1:6" ht="15.9" x14ac:dyDescent="0.45">
      <c r="A24" s="89"/>
      <c r="B24" s="89">
        <v>21</v>
      </c>
      <c r="C24" s="148"/>
      <c r="D24" s="149" t="str" cm="1">
        <f t="array" ref="D24">IFERROR((INDEX(Table4[Description],MATCH(1,(B24=Table4[Other Request Number])*(CODE=Table4[DOR CODE]),0))),"")</f>
        <v/>
      </c>
      <c r="E24" s="231" t="str" cm="1">
        <f t="array" ref="E24">IFERROR((INDEX(Table4[Category],MATCH(1,(B24=Table4[Other Request Number])*(CODE=Table4[DOR CODE]),0))),"")</f>
        <v/>
      </c>
      <c r="F24" s="150">
        <f>SUMIFS(OtherTable!F:F,OtherTable!C:C,B24,OtherTable!B:B,CODE)</f>
        <v>0</v>
      </c>
    </row>
    <row r="25" spans="1:6" ht="15.9" x14ac:dyDescent="0.45">
      <c r="A25" s="89"/>
      <c r="B25" s="89">
        <v>22</v>
      </c>
      <c r="C25" s="148"/>
      <c r="D25" s="149" t="str" cm="1">
        <f t="array" ref="D25">IFERROR((INDEX(Table4[Description],MATCH(1,(B25=Table4[Other Request Number])*(CODE=Table4[DOR CODE]),0))),"")</f>
        <v/>
      </c>
      <c r="E25" s="231" t="str" cm="1">
        <f t="array" ref="E25">IFERROR((INDEX(Table4[Category],MATCH(1,(B25=Table4[Other Request Number])*(CODE=Table4[DOR CODE]),0))),"")</f>
        <v/>
      </c>
      <c r="F25" s="150">
        <f>SUMIFS(OtherTable!F:F,OtherTable!C:C,B25,OtherTable!B:B,CODE)</f>
        <v>0</v>
      </c>
    </row>
    <row r="26" spans="1:6" ht="15.9" x14ac:dyDescent="0.45">
      <c r="A26" s="89"/>
      <c r="B26" s="89">
        <v>23</v>
      </c>
      <c r="C26" s="148"/>
      <c r="D26" s="149" t="str" cm="1">
        <f t="array" ref="D26">IFERROR((INDEX(Table4[Description],MATCH(1,(B26=Table4[Other Request Number])*(CODE=Table4[DOR CODE]),0))),"")</f>
        <v/>
      </c>
      <c r="E26" s="231" t="str" cm="1">
        <f t="array" ref="E26">IFERROR((INDEX(Table4[Category],MATCH(1,(B26=Table4[Other Request Number])*(CODE=Table4[DOR CODE]),0))),"")</f>
        <v/>
      </c>
      <c r="F26" s="150">
        <f>SUMIFS(OtherTable!F:F,OtherTable!C:C,B26,OtherTable!B:B,CODE)</f>
        <v>0</v>
      </c>
    </row>
    <row r="27" spans="1:6" ht="15.9" x14ac:dyDescent="0.45">
      <c r="A27" s="89"/>
      <c r="B27" s="89">
        <v>24</v>
      </c>
      <c r="C27" s="148"/>
      <c r="D27" s="149" t="str" cm="1">
        <f t="array" ref="D27">IFERROR((INDEX(Table4[Description],MATCH(1,(B27=Table4[Other Request Number])*(CODE=Table4[DOR CODE]),0))),"")</f>
        <v/>
      </c>
      <c r="E27" s="231" t="str" cm="1">
        <f t="array" ref="E27">IFERROR((INDEX(Table4[Category],MATCH(1,(B27=Table4[Other Request Number])*(CODE=Table4[DOR CODE]),0))),"")</f>
        <v/>
      </c>
      <c r="F27" s="150">
        <f>SUMIFS(OtherTable!F:F,OtherTable!C:C,B27,OtherTable!B:B,CODE)</f>
        <v>0</v>
      </c>
    </row>
    <row r="28" spans="1:6" ht="15.9" x14ac:dyDescent="0.45">
      <c r="A28" s="89"/>
      <c r="B28" s="89">
        <v>25</v>
      </c>
      <c r="C28" s="148"/>
      <c r="D28" s="149" t="str" cm="1">
        <f t="array" ref="D28">IFERROR((INDEX(Table4[Description],MATCH(1,(B28=Table4[Other Request Number])*(CODE=Table4[DOR CODE]),0))),"")</f>
        <v/>
      </c>
      <c r="E28" s="231" t="str" cm="1">
        <f t="array" ref="E28">IFERROR((INDEX(Table4[Category],MATCH(1,(B28=Table4[Other Request Number])*(CODE=Table4[DOR CODE]),0))),"")</f>
        <v/>
      </c>
      <c r="F28" s="150">
        <f>SUMIFS(OtherTable!F:F,OtherTable!C:C,B28,OtherTable!B:B,CODE)</f>
        <v>0</v>
      </c>
    </row>
    <row r="29" spans="1:6" ht="15.9" x14ac:dyDescent="0.45">
      <c r="A29" s="89"/>
      <c r="B29" s="89">
        <v>26</v>
      </c>
      <c r="C29" s="148"/>
      <c r="D29" s="149" t="str" cm="1">
        <f t="array" ref="D29">IFERROR((INDEX(Table4[Description],MATCH(1,(B29=Table4[Other Request Number])*(CODE=Table4[DOR CODE]),0))),"")</f>
        <v/>
      </c>
      <c r="E29" s="231" t="str" cm="1">
        <f t="array" ref="E29">IFERROR((INDEX(Table4[Category],MATCH(1,(B29=Table4[Other Request Number])*(CODE=Table4[DOR CODE]),0))),"")</f>
        <v/>
      </c>
      <c r="F29" s="150">
        <f>SUMIFS(OtherTable!F:F,OtherTable!C:C,B29,OtherTable!B:B,CODE)</f>
        <v>0</v>
      </c>
    </row>
    <row r="30" spans="1:6" ht="15.9" x14ac:dyDescent="0.45">
      <c r="A30" s="89"/>
      <c r="B30" s="89">
        <v>27</v>
      </c>
      <c r="C30" s="148"/>
      <c r="D30" s="149" t="str" cm="1">
        <f t="array" ref="D30">IFERROR((INDEX(Table4[Description],MATCH(1,(B30=Table4[Other Request Number])*(CODE=Table4[DOR CODE]),0))),"")</f>
        <v/>
      </c>
      <c r="E30" s="231" t="str" cm="1">
        <f t="array" ref="E30">IFERROR((INDEX(Table4[Category],MATCH(1,(B30=Table4[Other Request Number])*(CODE=Table4[DOR CODE]),0))),"")</f>
        <v/>
      </c>
      <c r="F30" s="150">
        <f>SUMIFS(OtherTable!F:F,OtherTable!C:C,B30,OtherTable!B:B,CODE)</f>
        <v>0</v>
      </c>
    </row>
    <row r="31" spans="1:6" ht="15.9" x14ac:dyDescent="0.45">
      <c r="A31" s="89"/>
      <c r="B31" s="89">
        <v>28</v>
      </c>
      <c r="C31" s="148"/>
      <c r="D31" s="149" t="str" cm="1">
        <f t="array" ref="D31">IFERROR((INDEX(Table4[Description],MATCH(1,(B31=Table4[Other Request Number])*(CODE=Table4[DOR CODE]),0))),"")</f>
        <v/>
      </c>
      <c r="E31" s="231" t="str" cm="1">
        <f t="array" ref="E31">IFERROR((INDEX(Table4[Category],MATCH(1,(B31=Table4[Other Request Number])*(CODE=Table4[DOR CODE]),0))),"")</f>
        <v/>
      </c>
      <c r="F31" s="150">
        <f>SUMIFS(OtherTable!F:F,OtherTable!C:C,B31,OtherTable!B:B,CODE)</f>
        <v>0</v>
      </c>
    </row>
    <row r="32" spans="1:6" ht="15.9" x14ac:dyDescent="0.45">
      <c r="A32" s="89"/>
      <c r="B32" s="89">
        <v>29</v>
      </c>
      <c r="C32" s="148"/>
      <c r="D32" s="149" t="str" cm="1">
        <f t="array" ref="D32">IFERROR((INDEX(Table4[Description],MATCH(1,(B32=Table4[Other Request Number])*(CODE=Table4[DOR CODE]),0))),"")</f>
        <v/>
      </c>
      <c r="E32" s="231" t="str" cm="1">
        <f t="array" ref="E32">IFERROR((INDEX(Table4[Category],MATCH(1,(B32=Table4[Other Request Number])*(CODE=Table4[DOR CODE]),0))),"")</f>
        <v/>
      </c>
      <c r="F32" s="150">
        <f>SUMIFS(OtherTable!F:F,OtherTable!C:C,B32,OtherTable!B:B,CODE)</f>
        <v>0</v>
      </c>
    </row>
    <row r="33" spans="1:7" ht="15.9" x14ac:dyDescent="0.45">
      <c r="A33" s="89"/>
      <c r="B33" s="89">
        <v>30</v>
      </c>
      <c r="C33" s="148"/>
      <c r="D33" s="149" t="str" cm="1">
        <f t="array" ref="D33">IFERROR((INDEX(Table4[Description],MATCH(1,(B33=Table4[Other Request Number])*(CODE=Table4[DOR CODE]),0))),"")</f>
        <v/>
      </c>
      <c r="E33" s="231" t="str" cm="1">
        <f t="array" ref="E33">IFERROR((INDEX(Table4[Category],MATCH(1,(B33=Table4[Other Request Number])*(CODE=Table4[DOR CODE]),0))),"")</f>
        <v/>
      </c>
      <c r="F33" s="150">
        <f>SUMIFS(OtherTable!F:F,OtherTable!C:C,B33,OtherTable!B:B,CODE)</f>
        <v>0</v>
      </c>
    </row>
    <row r="34" spans="1:7" ht="15.9" x14ac:dyDescent="0.45">
      <c r="A34" s="89"/>
      <c r="B34" s="89">
        <v>31</v>
      </c>
      <c r="C34" s="148"/>
      <c r="D34" s="149" t="str" cm="1">
        <f t="array" ref="D34">IFERROR((INDEX(Table4[Description],MATCH(1,(B34=Table4[Other Request Number])*(CODE=Table4[DOR CODE]),0))),"")</f>
        <v/>
      </c>
      <c r="E34" s="231" t="str" cm="1">
        <f t="array" ref="E34">IFERROR((INDEX(Table4[Category],MATCH(1,(B34=Table4[Other Request Number])*(CODE=Table4[DOR CODE]),0))),"")</f>
        <v/>
      </c>
      <c r="F34" s="150">
        <f>SUMIFS(OtherTable!F:F,OtherTable!C:C,B34,OtherTable!B:B,CODE)</f>
        <v>0</v>
      </c>
    </row>
    <row r="35" spans="1:7" ht="15.9" x14ac:dyDescent="0.45">
      <c r="A35" s="89"/>
      <c r="B35" s="89">
        <v>32</v>
      </c>
      <c r="C35" s="148"/>
      <c r="D35" s="149" t="str" cm="1">
        <f t="array" ref="D35">IFERROR((INDEX(Table4[Description],MATCH(1,(B35=Table4[Other Request Number])*(CODE=Table4[DOR CODE]),0))),"")</f>
        <v/>
      </c>
      <c r="E35" s="231" t="str" cm="1">
        <f t="array" ref="E35">IFERROR((INDEX(Table4[Category],MATCH(1,(B35=Table4[Other Request Number])*(CODE=Table4[DOR CODE]),0))),"")</f>
        <v/>
      </c>
      <c r="F35" s="150">
        <f>SUMIFS(OtherTable!F:F,OtherTable!C:C,B35,OtherTable!B:B,CODE)</f>
        <v>0</v>
      </c>
    </row>
    <row r="36" spans="1:7" ht="15.9" x14ac:dyDescent="0.45">
      <c r="A36" s="89"/>
      <c r="B36" s="89">
        <v>33</v>
      </c>
      <c r="C36" s="148"/>
      <c r="D36" s="149" t="str" cm="1">
        <f t="array" ref="D36">IFERROR((INDEX(Table4[Description],MATCH(1,(B36=Table4[Other Request Number])*(CODE=Table4[DOR CODE]),0))),"")</f>
        <v/>
      </c>
      <c r="E36" s="231" t="str" cm="1">
        <f t="array" ref="E36">IFERROR((INDEX(Table4[Category],MATCH(1,(B36=Table4[Other Request Number])*(CODE=Table4[DOR CODE]),0))),"")</f>
        <v/>
      </c>
      <c r="F36" s="150">
        <f>SUMIFS(OtherTable!F:F,OtherTable!C:C,B36,OtherTable!B:B,CODE)</f>
        <v>0</v>
      </c>
    </row>
    <row r="37" spans="1:7" ht="15.9" x14ac:dyDescent="0.45">
      <c r="A37" s="89"/>
      <c r="B37" s="89">
        <v>34</v>
      </c>
      <c r="C37" s="148"/>
      <c r="D37" s="149" t="str" cm="1">
        <f t="array" ref="D37">IFERROR((INDEX(Table4[Description],MATCH(1,(B37=Table4[Other Request Number])*(CODE=Table4[DOR CODE]),0))),"")</f>
        <v/>
      </c>
      <c r="E37" s="231" t="str" cm="1">
        <f t="array" ref="E37">IFERROR((INDEX(Table4[Category],MATCH(1,(B37=Table4[Other Request Number])*(CODE=Table4[DOR CODE]),0))),"")</f>
        <v/>
      </c>
      <c r="F37" s="150">
        <f>SUMIFS(OtherTable!F:F,OtherTable!C:C,B37,OtherTable!B:B,CODE)</f>
        <v>0</v>
      </c>
    </row>
    <row r="38" spans="1:7" ht="15.9" x14ac:dyDescent="0.45">
      <c r="A38" s="89"/>
      <c r="B38" s="89">
        <v>35</v>
      </c>
      <c r="C38" s="148"/>
      <c r="D38" s="149" t="str" cm="1">
        <f t="array" ref="D38">IFERROR((INDEX(Table4[Description],MATCH(1,(B38=Table4[Other Request Number])*(CODE=Table4[DOR CODE]),0))),"")</f>
        <v/>
      </c>
      <c r="E38" s="231" t="str" cm="1">
        <f t="array" ref="E38">IFERROR((INDEX(Table4[Category],MATCH(1,(B38=Table4[Other Request Number])*(CODE=Table4[DOR CODE]),0))),"")</f>
        <v/>
      </c>
      <c r="F38" s="150">
        <f>SUMIFS(OtherTable!F:F,OtherTable!C:C,B38,OtherTable!B:B,CODE)</f>
        <v>0</v>
      </c>
    </row>
    <row r="39" spans="1:7" ht="15.9" x14ac:dyDescent="0.45">
      <c r="A39" s="89"/>
      <c r="B39" s="89">
        <v>36</v>
      </c>
      <c r="C39" s="148"/>
      <c r="D39" s="149" t="str" cm="1">
        <f t="array" ref="D39">IFERROR((INDEX(Table4[Description],MATCH(1,(B39=Table4[Other Request Number])*(CODE=Table4[DOR CODE]),0))),"")</f>
        <v/>
      </c>
      <c r="E39" s="231" t="str" cm="1">
        <f t="array" ref="E39">IFERROR((INDEX(Table4[Category],MATCH(1,(B39=Table4[Other Request Number])*(CODE=Table4[DOR CODE]),0))),"")</f>
        <v/>
      </c>
      <c r="F39" s="150">
        <f>SUMIFS(OtherTable!F:F,OtherTable!C:C,B39,OtherTable!B:B,CODE)</f>
        <v>0</v>
      </c>
    </row>
    <row r="40" spans="1:7" ht="15.9" x14ac:dyDescent="0.45">
      <c r="A40" s="89"/>
      <c r="B40" s="89">
        <v>37</v>
      </c>
      <c r="C40" s="148"/>
      <c r="D40" s="149" t="str" cm="1">
        <f t="array" ref="D40">IFERROR((INDEX(Table4[Description],MATCH(1,(B40=Table4[Other Request Number])*(CODE=Table4[DOR CODE]),0))),"")</f>
        <v/>
      </c>
      <c r="E40" s="231" t="str" cm="1">
        <f t="array" ref="E40">IFERROR((INDEX(Table4[Category],MATCH(1,(B40=Table4[Other Request Number])*(CODE=Table4[DOR CODE]),0))),"")</f>
        <v/>
      </c>
      <c r="F40" s="150">
        <f>SUMIFS(OtherTable!F:F,OtherTable!C:C,B40,OtherTable!B:B,CODE)</f>
        <v>0</v>
      </c>
    </row>
    <row r="41" spans="1:7" ht="15.9" x14ac:dyDescent="0.45">
      <c r="A41" s="89"/>
      <c r="B41" s="89"/>
      <c r="C41" s="117"/>
      <c r="D41" s="118" t="s">
        <v>1873</v>
      </c>
      <c r="E41" s="118"/>
      <c r="F41" s="119">
        <f>SUMIFS(F4:F40, D4:D40,"&lt;&gt;Cashflow")</f>
        <v>0</v>
      </c>
      <c r="G41" s="112"/>
    </row>
    <row r="42" spans="1:7" ht="15.9" x14ac:dyDescent="0.45">
      <c r="C42" s="117"/>
      <c r="D42" s="118" t="s">
        <v>1872</v>
      </c>
      <c r="E42" s="118"/>
      <c r="F42" s="119">
        <f>SUMIFS(F4:F40, D4:D40,"=Cashflow")</f>
        <v>0</v>
      </c>
    </row>
  </sheetData>
  <sheetProtection algorithmName="SHA-512" hashValue="0D7uZrUNQgJK/P8P93H9dv9YM/mbTBf3TNNnkLNmTPFHAQzZyZ8OVX1+X1INEkAxeKzfAiioR+4a5Z118Q/F+A==" saltValue="CXlx+qe4Tr6IvOvcqoRVUQ==" spinCount="100000" sheet="1" objects="1" scenarios="1"/>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CB265-8C5A-4913-AB86-A55D836AC0BD}">
  <sheetPr codeName="Sheet6">
    <tabColor rgb="FF92D050"/>
  </sheetPr>
  <dimension ref="A1:I29"/>
  <sheetViews>
    <sheetView showGridLines="0" zoomScale="80" zoomScaleNormal="80" workbookViewId="0"/>
  </sheetViews>
  <sheetFormatPr defaultRowHeight="14.6" x14ac:dyDescent="0.4"/>
  <cols>
    <col min="1" max="1" width="1.69140625" customWidth="1"/>
    <col min="2" max="2" width="9.3046875" hidden="1" customWidth="1"/>
    <col min="3" max="3" width="1.69140625" customWidth="1"/>
    <col min="4" max="4" width="67" customWidth="1"/>
    <col min="5" max="7" width="15.69140625" customWidth="1"/>
    <col min="8" max="8" width="16" customWidth="1"/>
    <col min="9" max="9" width="11.3046875" style="112" customWidth="1"/>
  </cols>
  <sheetData>
    <row r="1" spans="1:9" ht="20.6" x14ac:dyDescent="0.55000000000000004">
      <c r="A1" s="91" t="s">
        <v>1939</v>
      </c>
      <c r="B1" s="91"/>
      <c r="C1" s="91"/>
      <c r="D1" s="90"/>
      <c r="E1" s="90"/>
      <c r="F1" s="90"/>
      <c r="G1" s="90"/>
      <c r="H1" s="90"/>
      <c r="I1" s="113"/>
    </row>
    <row r="2" spans="1:9" ht="15.9" x14ac:dyDescent="0.45">
      <c r="A2" s="89"/>
      <c r="B2" s="89"/>
      <c r="C2" s="93" t="s">
        <v>22</v>
      </c>
      <c r="D2" s="89"/>
      <c r="E2" s="89"/>
      <c r="F2" s="89"/>
      <c r="G2" s="89"/>
      <c r="H2" s="89"/>
      <c r="I2" s="120"/>
    </row>
    <row r="3" spans="1:9" ht="79.3" x14ac:dyDescent="0.45">
      <c r="A3" s="89"/>
      <c r="B3" s="89"/>
      <c r="C3" s="93"/>
      <c r="D3" s="121" t="s">
        <v>66</v>
      </c>
      <c r="E3" s="125" t="s">
        <v>67</v>
      </c>
      <c r="F3" s="125" t="s">
        <v>68</v>
      </c>
      <c r="G3" s="125" t="s">
        <v>69</v>
      </c>
      <c r="H3" s="124" t="s">
        <v>70</v>
      </c>
      <c r="I3" s="122" t="s">
        <v>65</v>
      </c>
    </row>
    <row r="4" spans="1:9" ht="15.9" x14ac:dyDescent="0.45">
      <c r="A4" s="89"/>
      <c r="B4" s="89">
        <v>1</v>
      </c>
      <c r="C4" s="89"/>
      <c r="D4" s="255" t="s">
        <v>71</v>
      </c>
      <c r="E4" s="256" t="s">
        <v>72</v>
      </c>
      <c r="F4" s="256" t="s">
        <v>73</v>
      </c>
      <c r="G4" s="256" t="s">
        <v>73</v>
      </c>
      <c r="H4" s="258" t="str">
        <f>IF(AND(E4="",F4="",G4=""),"",IF(AND(E4="YES",F4="YES",G4="YES"),"YES","NO"))</f>
        <v>NO</v>
      </c>
      <c r="I4" s="257">
        <v>0</v>
      </c>
    </row>
    <row r="5" spans="1:9" ht="15.9" x14ac:dyDescent="0.45">
      <c r="A5" s="89"/>
      <c r="B5" s="89">
        <v>2</v>
      </c>
      <c r="C5" s="89"/>
      <c r="D5" s="255"/>
      <c r="E5" s="256"/>
      <c r="F5" s="256"/>
      <c r="G5" s="256"/>
      <c r="H5" s="258" t="str">
        <f>IF(AND(E5="",F5="",G5=""),"",IF(AND(E5="YES",F5="YES",G5="YES"),"YES","NO"))</f>
        <v/>
      </c>
      <c r="I5" s="257"/>
    </row>
    <row r="6" spans="1:9" ht="15.9" x14ac:dyDescent="0.45">
      <c r="A6" s="89"/>
      <c r="B6" s="89">
        <v>3</v>
      </c>
      <c r="C6" s="89"/>
      <c r="D6" s="255"/>
      <c r="E6" s="256"/>
      <c r="F6" s="256"/>
      <c r="G6" s="256"/>
      <c r="H6" s="258" t="str">
        <f t="shared" ref="H6:H28" si="0">IF(AND(E6="",F6="",G6=""),"",IF(AND(E6="YES",F6="YES",G6="YES"),"YES","NO"))</f>
        <v/>
      </c>
      <c r="I6" s="257"/>
    </row>
    <row r="7" spans="1:9" ht="15.9" x14ac:dyDescent="0.45">
      <c r="A7" s="89"/>
      <c r="B7" s="89">
        <v>4</v>
      </c>
      <c r="C7" s="89"/>
      <c r="D7" s="255"/>
      <c r="E7" s="256"/>
      <c r="F7" s="256"/>
      <c r="G7" s="256"/>
      <c r="H7" s="258" t="str">
        <f t="shared" si="0"/>
        <v/>
      </c>
      <c r="I7" s="257"/>
    </row>
    <row r="8" spans="1:9" ht="15.9" x14ac:dyDescent="0.45">
      <c r="A8" s="89"/>
      <c r="B8" s="89">
        <v>5</v>
      </c>
      <c r="C8" s="89"/>
      <c r="D8" s="255"/>
      <c r="E8" s="256"/>
      <c r="F8" s="256"/>
      <c r="G8" s="256"/>
      <c r="H8" s="258" t="str">
        <f t="shared" si="0"/>
        <v/>
      </c>
      <c r="I8" s="257"/>
    </row>
    <row r="9" spans="1:9" ht="15.9" x14ac:dyDescent="0.45">
      <c r="A9" s="89"/>
      <c r="B9" s="89">
        <v>6</v>
      </c>
      <c r="C9" s="89"/>
      <c r="D9" s="255"/>
      <c r="E9" s="256"/>
      <c r="F9" s="256"/>
      <c r="G9" s="256"/>
      <c r="H9" s="258" t="str">
        <f t="shared" si="0"/>
        <v/>
      </c>
      <c r="I9" s="257"/>
    </row>
    <row r="10" spans="1:9" ht="15.9" x14ac:dyDescent="0.45">
      <c r="A10" s="89"/>
      <c r="B10" s="89">
        <v>7</v>
      </c>
      <c r="C10" s="89"/>
      <c r="D10" s="255"/>
      <c r="E10" s="256"/>
      <c r="F10" s="256"/>
      <c r="G10" s="256"/>
      <c r="H10" s="258" t="str">
        <f t="shared" si="0"/>
        <v/>
      </c>
      <c r="I10" s="257"/>
    </row>
    <row r="11" spans="1:9" ht="15.9" x14ac:dyDescent="0.45">
      <c r="A11" s="89"/>
      <c r="B11" s="89">
        <v>8</v>
      </c>
      <c r="C11" s="89"/>
      <c r="D11" s="255"/>
      <c r="E11" s="256"/>
      <c r="F11" s="256"/>
      <c r="G11" s="256"/>
      <c r="H11" s="258" t="str">
        <f t="shared" si="0"/>
        <v/>
      </c>
      <c r="I11" s="257"/>
    </row>
    <row r="12" spans="1:9" ht="15.9" x14ac:dyDescent="0.45">
      <c r="A12" s="89"/>
      <c r="B12" s="89">
        <v>9</v>
      </c>
      <c r="C12" s="89"/>
      <c r="D12" s="255"/>
      <c r="E12" s="256"/>
      <c r="F12" s="256"/>
      <c r="G12" s="256"/>
      <c r="H12" s="258" t="str">
        <f t="shared" si="0"/>
        <v/>
      </c>
      <c r="I12" s="257"/>
    </row>
    <row r="13" spans="1:9" ht="15.9" x14ac:dyDescent="0.45">
      <c r="A13" s="89"/>
      <c r="B13" s="89">
        <v>10</v>
      </c>
      <c r="C13" s="89"/>
      <c r="D13" s="255"/>
      <c r="E13" s="256"/>
      <c r="F13" s="256"/>
      <c r="G13" s="256"/>
      <c r="H13" s="258" t="str">
        <f t="shared" si="0"/>
        <v/>
      </c>
      <c r="I13" s="257"/>
    </row>
    <row r="14" spans="1:9" ht="15.9" x14ac:dyDescent="0.45">
      <c r="A14" s="89"/>
      <c r="B14" s="89">
        <v>11</v>
      </c>
      <c r="C14" s="89"/>
      <c r="D14" s="255"/>
      <c r="E14" s="256"/>
      <c r="F14" s="256"/>
      <c r="G14" s="256"/>
      <c r="H14" s="258" t="str">
        <f t="shared" si="0"/>
        <v/>
      </c>
      <c r="I14" s="257"/>
    </row>
    <row r="15" spans="1:9" ht="15.9" x14ac:dyDescent="0.45">
      <c r="A15" s="89"/>
      <c r="B15" s="89">
        <v>12</v>
      </c>
      <c r="C15" s="89"/>
      <c r="D15" s="255"/>
      <c r="E15" s="256"/>
      <c r="F15" s="256"/>
      <c r="G15" s="256"/>
      <c r="H15" s="258" t="str">
        <f t="shared" si="0"/>
        <v/>
      </c>
      <c r="I15" s="257"/>
    </row>
    <row r="16" spans="1:9" ht="15.9" x14ac:dyDescent="0.45">
      <c r="A16" s="89"/>
      <c r="B16" s="89">
        <v>13</v>
      </c>
      <c r="C16" s="89"/>
      <c r="D16" s="255"/>
      <c r="E16" s="256"/>
      <c r="F16" s="256"/>
      <c r="G16" s="256"/>
      <c r="H16" s="258" t="str">
        <f t="shared" si="0"/>
        <v/>
      </c>
      <c r="I16" s="257"/>
    </row>
    <row r="17" spans="1:9" ht="15.9" x14ac:dyDescent="0.45">
      <c r="A17" s="89"/>
      <c r="B17" s="89">
        <v>14</v>
      </c>
      <c r="C17" s="89"/>
      <c r="D17" s="255"/>
      <c r="E17" s="256"/>
      <c r="F17" s="256"/>
      <c r="G17" s="256"/>
      <c r="H17" s="258" t="str">
        <f t="shared" si="0"/>
        <v/>
      </c>
      <c r="I17" s="257"/>
    </row>
    <row r="18" spans="1:9" ht="15.9" x14ac:dyDescent="0.45">
      <c r="A18" s="89"/>
      <c r="B18" s="89">
        <v>15</v>
      </c>
      <c r="C18" s="89"/>
      <c r="D18" s="255"/>
      <c r="E18" s="256"/>
      <c r="F18" s="256"/>
      <c r="G18" s="256"/>
      <c r="H18" s="258" t="str">
        <f t="shared" si="0"/>
        <v/>
      </c>
      <c r="I18" s="257"/>
    </row>
    <row r="19" spans="1:9" ht="15.9" x14ac:dyDescent="0.45">
      <c r="A19" s="89"/>
      <c r="B19" s="89">
        <v>16</v>
      </c>
      <c r="C19" s="89"/>
      <c r="D19" s="255"/>
      <c r="E19" s="256"/>
      <c r="F19" s="256"/>
      <c r="G19" s="256"/>
      <c r="H19" s="258" t="str">
        <f t="shared" si="0"/>
        <v/>
      </c>
      <c r="I19" s="257"/>
    </row>
    <row r="20" spans="1:9" ht="15.9" x14ac:dyDescent="0.45">
      <c r="A20" s="89"/>
      <c r="B20" s="89">
        <v>17</v>
      </c>
      <c r="C20" s="89"/>
      <c r="D20" s="255"/>
      <c r="E20" s="256"/>
      <c r="F20" s="256"/>
      <c r="G20" s="256"/>
      <c r="H20" s="258" t="str">
        <f t="shared" si="0"/>
        <v/>
      </c>
      <c r="I20" s="257"/>
    </row>
    <row r="21" spans="1:9" ht="15.9" x14ac:dyDescent="0.45">
      <c r="A21" s="89"/>
      <c r="B21" s="89">
        <v>18</v>
      </c>
      <c r="C21" s="89"/>
      <c r="D21" s="255"/>
      <c r="E21" s="256"/>
      <c r="F21" s="256"/>
      <c r="G21" s="256"/>
      <c r="H21" s="258" t="str">
        <f t="shared" si="0"/>
        <v/>
      </c>
      <c r="I21" s="257"/>
    </row>
    <row r="22" spans="1:9" ht="15.9" x14ac:dyDescent="0.45">
      <c r="A22" s="89"/>
      <c r="B22" s="89">
        <v>19</v>
      </c>
      <c r="C22" s="89"/>
      <c r="D22" s="255"/>
      <c r="E22" s="256"/>
      <c r="F22" s="256"/>
      <c r="G22" s="256"/>
      <c r="H22" s="258" t="str">
        <f t="shared" si="0"/>
        <v/>
      </c>
      <c r="I22" s="257"/>
    </row>
    <row r="23" spans="1:9" ht="15.9" x14ac:dyDescent="0.45">
      <c r="A23" s="89"/>
      <c r="B23" s="89">
        <v>20</v>
      </c>
      <c r="C23" s="89"/>
      <c r="D23" s="255"/>
      <c r="E23" s="256"/>
      <c r="F23" s="256"/>
      <c r="G23" s="256"/>
      <c r="H23" s="258" t="str">
        <f t="shared" si="0"/>
        <v/>
      </c>
      <c r="I23" s="257"/>
    </row>
    <row r="24" spans="1:9" ht="15.9" x14ac:dyDescent="0.45">
      <c r="A24" s="89"/>
      <c r="B24" s="89">
        <v>21</v>
      </c>
      <c r="C24" s="89"/>
      <c r="D24" s="255"/>
      <c r="E24" s="256"/>
      <c r="F24" s="256"/>
      <c r="G24" s="256"/>
      <c r="H24" s="258" t="str">
        <f t="shared" si="0"/>
        <v/>
      </c>
      <c r="I24" s="257"/>
    </row>
    <row r="25" spans="1:9" ht="15.9" x14ac:dyDescent="0.45">
      <c r="A25" s="89"/>
      <c r="B25" s="89">
        <v>22</v>
      </c>
      <c r="C25" s="89"/>
      <c r="D25" s="255"/>
      <c r="E25" s="256"/>
      <c r="F25" s="256"/>
      <c r="G25" s="256"/>
      <c r="H25" s="258" t="str">
        <f t="shared" si="0"/>
        <v/>
      </c>
      <c r="I25" s="257"/>
    </row>
    <row r="26" spans="1:9" ht="15.9" x14ac:dyDescent="0.45">
      <c r="A26" s="89"/>
      <c r="B26" s="89">
        <v>23</v>
      </c>
      <c r="C26" s="89"/>
      <c r="D26" s="255"/>
      <c r="E26" s="256"/>
      <c r="F26" s="256"/>
      <c r="G26" s="256"/>
      <c r="H26" s="258" t="str">
        <f t="shared" si="0"/>
        <v/>
      </c>
      <c r="I26" s="257"/>
    </row>
    <row r="27" spans="1:9" ht="15.9" x14ac:dyDescent="0.45">
      <c r="A27" s="89"/>
      <c r="B27" s="89">
        <v>24</v>
      </c>
      <c r="C27" s="89"/>
      <c r="D27" s="255"/>
      <c r="E27" s="256"/>
      <c r="F27" s="256"/>
      <c r="G27" s="256"/>
      <c r="H27" s="258" t="str">
        <f t="shared" si="0"/>
        <v/>
      </c>
      <c r="I27" s="257"/>
    </row>
    <row r="28" spans="1:9" ht="15.9" x14ac:dyDescent="0.45">
      <c r="A28" s="89"/>
      <c r="B28" s="89">
        <v>25</v>
      </c>
      <c r="C28" s="89"/>
      <c r="D28" s="255"/>
      <c r="E28" s="256"/>
      <c r="F28" s="256"/>
      <c r="G28" s="256"/>
      <c r="H28" s="258" t="str">
        <f t="shared" si="0"/>
        <v/>
      </c>
      <c r="I28" s="257"/>
    </row>
    <row r="29" spans="1:9" ht="15.9" x14ac:dyDescent="0.45">
      <c r="A29" s="89"/>
      <c r="B29" s="89"/>
      <c r="C29" s="89"/>
      <c r="D29" s="110" t="s">
        <v>74</v>
      </c>
      <c r="E29" s="110"/>
      <c r="F29" s="110"/>
      <c r="G29" s="110"/>
      <c r="H29" s="110"/>
      <c r="I29" s="123">
        <f>SUBTOTAL(9,I4:I28)</f>
        <v>0</v>
      </c>
    </row>
  </sheetData>
  <sheetProtection algorithmName="SHA-512" hashValue="ZZRaaLtkfuZQLlmhIEcpdZzcVO1OJuEvISJGSJMqzPGU22bo2ULt8+zTjALxN6004CmIx8GvplkjHKN8HQX6AQ==" saltValue="k4fjzSnctc+sWjT/Scy8Zg==" spinCount="100000" sheet="1" objects="1" scenarios="1"/>
  <dataValidations count="1">
    <dataValidation type="list" allowBlank="1" showInputMessage="1" showErrorMessage="1" sqref="E4:G4" xr:uid="{7935C9E2-3473-4B82-9779-377FEA3B6789}">
      <formula1>CHOICE</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0EB2C-28E9-4D0B-A609-F9E863940C98}">
  <sheetPr codeName="Sheet7">
    <tabColor rgb="FF00B050"/>
  </sheetPr>
  <dimension ref="A1:F8"/>
  <sheetViews>
    <sheetView showGridLines="0" zoomScale="80" zoomScaleNormal="80" workbookViewId="0">
      <selection activeCell="D4" sqref="D4"/>
    </sheetView>
  </sheetViews>
  <sheetFormatPr defaultRowHeight="14.6" x14ac:dyDescent="0.4"/>
  <cols>
    <col min="2" max="2" width="0" hidden="1" customWidth="1"/>
    <col min="3" max="3" width="13.15234375" customWidth="1"/>
    <col min="5" max="5" width="3.3046875" customWidth="1"/>
    <col min="6" max="6" width="76.84375" customWidth="1"/>
  </cols>
  <sheetData>
    <row r="1" spans="1:6" ht="21" customHeight="1" x14ac:dyDescent="0.6">
      <c r="A1" s="91" t="s">
        <v>1940</v>
      </c>
      <c r="B1" s="165"/>
      <c r="C1" s="165"/>
      <c r="D1" s="165"/>
      <c r="E1" s="165"/>
      <c r="F1" s="165"/>
    </row>
    <row r="2" spans="1:6" ht="66" customHeight="1" x14ac:dyDescent="0.4">
      <c r="A2" s="305" t="s">
        <v>1952</v>
      </c>
      <c r="B2" s="305"/>
      <c r="C2" s="305"/>
      <c r="D2" s="305"/>
      <c r="E2" s="305"/>
      <c r="F2" s="305"/>
    </row>
    <row r="3" spans="1:6" x14ac:dyDescent="0.4">
      <c r="A3" s="94"/>
      <c r="B3" s="94" t="s">
        <v>586</v>
      </c>
      <c r="C3" s="166" t="s">
        <v>587</v>
      </c>
      <c r="D3" s="166" t="s">
        <v>65</v>
      </c>
      <c r="E3" s="166"/>
      <c r="F3" s="166" t="s">
        <v>588</v>
      </c>
    </row>
    <row r="4" spans="1:6" s="162" customFormat="1" ht="126.65" customHeight="1" x14ac:dyDescent="0.4">
      <c r="A4" s="167"/>
      <c r="B4" s="167">
        <v>1</v>
      </c>
      <c r="C4" s="167" t="str" cm="1">
        <f t="array" ref="C4">LEFT(IFERROR((INDEX(Table1[ACTNUM],MATCH(1,(B4=Table1[TownEarID])*(CODE=Table1[DORCODE]),0))),""),4)&amp;"-"&amp;RIGHT(IFERROR((INDEX(Table1[ACTNUM],MATCH(1,(B4=Table1[TownEarID])*(CODE=Table1[DORCODE]),0))),""),4)</f>
        <v>-</v>
      </c>
      <c r="D4" s="168">
        <f>SUMIFS(EARS2!I:I,EARS2!G:G,CODE,EARS2!L:L,B4,EARS2!C:C,"Municipal")</f>
        <v>0</v>
      </c>
      <c r="E4" s="168"/>
      <c r="F4" s="169" t="str" cm="1">
        <f t="array" ref="F4">IFERROR((INDEX(Table1[Clause],MATCH(1,(B4=Table1[TownEarID])*(CODE=Table1[DORCODE]),0))),"")</f>
        <v/>
      </c>
    </row>
    <row r="5" spans="1:6" s="162" customFormat="1" ht="126.65" customHeight="1" x14ac:dyDescent="0.4">
      <c r="A5" s="167"/>
      <c r="B5" s="167">
        <v>2</v>
      </c>
      <c r="C5" s="167" t="str" cm="1">
        <f t="array" ref="C5">LEFT(IFERROR((INDEX(Table1[ACTNUM],MATCH(1,(B5=Table1[TownEarID])*(CODE=Table1[DORCODE]),0))),""),4)&amp;"-"&amp;RIGHT(IFERROR((INDEX(Table1[ACTNUM],MATCH(1,(B5=Table1[TownEarID])*(CODE=Table1[DORCODE]),0))),""),4)</f>
        <v>-</v>
      </c>
      <c r="D5" s="168">
        <f>SUMIFS(EARS2!I:I,EARS2!G:G,CODE,EARS2!L:L,B5,EARS2!C:C,"Municipal")</f>
        <v>0</v>
      </c>
      <c r="E5" s="168"/>
      <c r="F5" s="169" t="str" cm="1">
        <f t="array" ref="F5">IFERROR((INDEX(Table1[Clause],MATCH(1,(B5=Table1[TownEarID])*(CODE=Table1[DORCODE]),0))),"")</f>
        <v/>
      </c>
    </row>
    <row r="6" spans="1:6" s="162" customFormat="1" ht="126.65" customHeight="1" x14ac:dyDescent="0.4">
      <c r="A6" s="167"/>
      <c r="B6" s="167">
        <v>3</v>
      </c>
      <c r="C6" s="167" t="str" cm="1">
        <f t="array" ref="C6">LEFT(IFERROR((INDEX(Table1[ACTNUM],MATCH(1,(B6=Table1[TownEarID])*(CODE=Table1[DORCODE]),0))),""),4)&amp;"-"&amp;RIGHT(IFERROR((INDEX(Table1[ACTNUM],MATCH(1,(B6=Table1[TownEarID])*(CODE=Table1[DORCODE]),0))),""),4)</f>
        <v>-</v>
      </c>
      <c r="D6" s="168">
        <f>SUMIFS(EARS2!I:I,EARS2!G:G,CODE,EARS2!L:L,B6,EARS2!C:C,"Municipal")</f>
        <v>0</v>
      </c>
      <c r="E6" s="168"/>
      <c r="F6" s="169" t="str" cm="1">
        <f t="array" ref="F6">IFERROR((INDEX(Table1[Clause],MATCH(1,(B6=Table1[TownEarID])*(CODE=Table1[DORCODE]),0))),"")</f>
        <v/>
      </c>
    </row>
    <row r="7" spans="1:6" s="162" customFormat="1" ht="126.65" customHeight="1" x14ac:dyDescent="0.4">
      <c r="A7" s="167"/>
      <c r="B7" s="167">
        <v>4</v>
      </c>
      <c r="C7" s="167" t="str" cm="1">
        <f t="array" ref="C7">LEFT(IFERROR((INDEX(Table1[ACTNUM],MATCH(1,(B7=Table1[TownEarID])*(CODE=Table1[DORCODE]),0))),""),4)&amp;"-"&amp;RIGHT(IFERROR((INDEX(Table1[ACTNUM],MATCH(1,(B7=Table1[TownEarID])*(CODE=Table1[DORCODE]),0))),""),4)</f>
        <v>-</v>
      </c>
      <c r="D7" s="168">
        <f>SUMIFS(EARS2!I:I,EARS2!G:G,CODE,EARS2!L:L,B7,EARS2!C:C,"Municipal")</f>
        <v>0</v>
      </c>
      <c r="E7" s="168"/>
      <c r="F7" s="169" t="str" cm="1">
        <f t="array" ref="F7">IFERROR((INDEX(Table1[Clause],MATCH(1,(B7=Table1[TownEarID])*(CODE=Table1[DORCODE]),0))),"")</f>
        <v/>
      </c>
    </row>
    <row r="8" spans="1:6" x14ac:dyDescent="0.4">
      <c r="A8" s="126" t="s">
        <v>589</v>
      </c>
      <c r="C8" s="126"/>
      <c r="D8" s="163">
        <f>SUBTOTAL(9,D4:D7)</f>
        <v>0</v>
      </c>
      <c r="E8" s="163"/>
    </row>
  </sheetData>
  <sheetProtection algorithmName="SHA-512" hashValue="8uv4j4NtNuzVJkYh9WlZS83VkjQIUWNeNH26JpxQO0ELjnuAlfWJUBg1NSqOOJ5hQB2mtswjN1qsVJYKjM/zeQ==" saltValue="np8T6YEtOitoQ2JFtYJDKw==" spinCount="100000" sheet="1" objects="1" scenarios="1"/>
  <mergeCells count="1">
    <mergeCell ref="A2:F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FD967-A7ED-44D6-9B17-D42C6F58BA30}">
  <sheetPr codeName="Sheet1">
    <tabColor rgb="FF00B0F0"/>
    <pageSetUpPr fitToPage="1"/>
  </sheetPr>
  <dimension ref="A1:J47"/>
  <sheetViews>
    <sheetView showGridLines="0" view="pageLayout" zoomScale="70" zoomScaleNormal="100" zoomScalePageLayoutView="70" workbookViewId="0">
      <selection activeCell="J24" sqref="J24"/>
    </sheetView>
  </sheetViews>
  <sheetFormatPr defaultRowHeight="14.6" x14ac:dyDescent="0.4"/>
  <cols>
    <col min="1" max="1" width="3.3046875" customWidth="1"/>
    <col min="2" max="2" width="13.53515625" customWidth="1"/>
    <col min="9" max="10" width="12.15234375" customWidth="1"/>
  </cols>
  <sheetData>
    <row r="1" spans="1:10" ht="15" customHeight="1" x14ac:dyDescent="0.4">
      <c r="A1" s="313" t="str">
        <f xml:space="preserve"> "I, " &amp;'1. Start Here'!D13 &amp; " " &amp; '1. Start Here'!D14 &amp;", am the chief executive of " &amp; '1. Start Here'!D7 &amp; ", and I certify that:"</f>
        <v>I, John Doe, am the chief executive of , and I certify that:</v>
      </c>
      <c r="B1" s="313"/>
      <c r="C1" s="313"/>
      <c r="D1" s="313"/>
      <c r="E1" s="313"/>
      <c r="F1" s="313"/>
      <c r="G1" s="313"/>
      <c r="H1" s="313"/>
      <c r="I1" s="313"/>
      <c r="J1" s="97"/>
    </row>
    <row r="2" spans="1:10" ht="12" customHeight="1" x14ac:dyDescent="0.4">
      <c r="A2" s="313"/>
      <c r="B2" s="313"/>
      <c r="C2" s="313"/>
      <c r="D2" s="313"/>
      <c r="E2" s="313"/>
      <c r="F2" s="313"/>
      <c r="G2" s="313"/>
      <c r="H2" s="313"/>
      <c r="I2" s="313"/>
      <c r="J2" s="97"/>
    </row>
    <row r="3" spans="1:10" ht="15" customHeight="1" x14ac:dyDescent="0.4">
      <c r="A3" s="176" t="s">
        <v>1895</v>
      </c>
      <c r="B3" s="313" t="str">
        <f>"I have the authority on behalf of " &amp;'1. Start Here'!D7 &amp; " to request payment from the Commonwealth of Massachusetts.  At this time, I am requesting payment in the amount of:"</f>
        <v>I have the authority on behalf of  to request payment from the Commonwealth of Massachusetts.  At this time, I am requesting payment in the amount of:</v>
      </c>
      <c r="C3" s="313"/>
      <c r="D3" s="313"/>
      <c r="E3" s="313"/>
      <c r="F3" s="313"/>
      <c r="G3" s="313"/>
      <c r="H3" s="313"/>
      <c r="I3" s="313"/>
      <c r="J3" s="97"/>
    </row>
    <row r="4" spans="1:10" ht="19.5" customHeight="1" thickBot="1" x14ac:dyDescent="0.45">
      <c r="A4" s="175"/>
      <c r="B4" s="313"/>
      <c r="C4" s="313"/>
      <c r="D4" s="313"/>
      <c r="E4" s="313"/>
      <c r="F4" s="313"/>
      <c r="G4" s="313"/>
      <c r="H4" s="313"/>
      <c r="I4" s="313"/>
    </row>
    <row r="5" spans="1:10" ht="15" thickBot="1" x14ac:dyDescent="0.45">
      <c r="A5" s="173"/>
      <c r="B5" s="259">
        <f>'3. Application Form'!K43</f>
        <v>0</v>
      </c>
      <c r="C5" s="175"/>
      <c r="D5" s="175"/>
      <c r="E5" s="175"/>
      <c r="F5" s="175"/>
      <c r="G5" s="175"/>
      <c r="H5" s="175"/>
      <c r="I5" s="175"/>
      <c r="J5" s="97"/>
    </row>
    <row r="6" spans="1:10" x14ac:dyDescent="0.4">
      <c r="A6" s="173"/>
      <c r="B6" s="313" t="s">
        <v>1998</v>
      </c>
      <c r="C6" s="313"/>
      <c r="D6" s="313"/>
      <c r="E6" s="313"/>
      <c r="F6" s="313"/>
      <c r="G6" s="313"/>
      <c r="H6" s="313"/>
      <c r="I6" s="313"/>
      <c r="J6" s="97"/>
    </row>
    <row r="7" spans="1:10" ht="15" customHeight="1" x14ac:dyDescent="0.4">
      <c r="A7" s="173"/>
      <c r="B7" s="313"/>
      <c r="C7" s="313"/>
      <c r="D7" s="313"/>
      <c r="E7" s="313"/>
      <c r="F7" s="313"/>
      <c r="G7" s="313"/>
      <c r="H7" s="313"/>
      <c r="I7" s="313"/>
      <c r="J7" s="97"/>
    </row>
    <row r="8" spans="1:10" ht="35.25" customHeight="1" x14ac:dyDescent="0.4">
      <c r="A8" s="173"/>
      <c r="B8" s="313"/>
      <c r="C8" s="313"/>
      <c r="D8" s="313"/>
      <c r="E8" s="313"/>
      <c r="F8" s="313"/>
      <c r="G8" s="313"/>
      <c r="H8" s="313"/>
      <c r="I8" s="313"/>
      <c r="J8" s="97"/>
    </row>
    <row r="9" spans="1:10" ht="8.25" customHeight="1" x14ac:dyDescent="0.4">
      <c r="A9" s="173"/>
      <c r="B9" s="151"/>
      <c r="C9" s="151"/>
      <c r="D9" s="151"/>
      <c r="E9" s="151"/>
      <c r="F9" s="151"/>
      <c r="G9" s="151"/>
      <c r="H9" s="151"/>
      <c r="I9" s="151"/>
      <c r="J9" s="97"/>
    </row>
    <row r="10" spans="1:10" x14ac:dyDescent="0.4">
      <c r="A10" s="176" t="s">
        <v>1896</v>
      </c>
      <c r="B10" s="313" t="str">
        <f>"I understand that the Commonwealth will rely on this certification as a material representation in making a payment to " &amp;'1. Start Here'!D7</f>
        <v xml:space="preserve">I understand that the Commonwealth will rely on this certification as a material representation in making a payment to </v>
      </c>
      <c r="C10" s="313"/>
      <c r="D10" s="313"/>
      <c r="E10" s="313"/>
      <c r="F10" s="313"/>
      <c r="G10" s="313"/>
      <c r="H10" s="313"/>
      <c r="I10" s="313"/>
      <c r="J10" s="97"/>
    </row>
    <row r="11" spans="1:10" x14ac:dyDescent="0.4">
      <c r="A11" s="173"/>
      <c r="B11" s="313"/>
      <c r="C11" s="313"/>
      <c r="D11" s="313"/>
      <c r="E11" s="313"/>
      <c r="F11" s="313"/>
      <c r="G11" s="313"/>
      <c r="H11" s="313"/>
      <c r="I11" s="313"/>
      <c r="J11" s="97"/>
    </row>
    <row r="12" spans="1:10" ht="10.5" customHeight="1" x14ac:dyDescent="0.4">
      <c r="A12" s="173"/>
      <c r="B12" s="174"/>
      <c r="C12" s="174"/>
      <c r="D12" s="174"/>
      <c r="E12" s="174"/>
      <c r="F12" s="174"/>
      <c r="G12" s="174"/>
      <c r="H12" s="174"/>
      <c r="I12" s="173"/>
      <c r="J12" s="97"/>
    </row>
    <row r="13" spans="1:10" x14ac:dyDescent="0.4">
      <c r="A13" s="176" t="s">
        <v>1897</v>
      </c>
      <c r="B13" s="313" t="str">
        <f>"As required by federal law, "&amp;'1. Start Here'!D7&amp;"'s proposed uses of the funds provided as payment in response to this request will be used only to cover those costs that - "</f>
        <v xml:space="preserve">As required by federal law, 's proposed uses of the funds provided as payment in response to this request will be used only to cover those costs that - </v>
      </c>
      <c r="C13" s="313"/>
      <c r="D13" s="313"/>
      <c r="E13" s="313"/>
      <c r="F13" s="313"/>
      <c r="G13" s="313"/>
      <c r="H13" s="313"/>
      <c r="I13" s="313"/>
      <c r="J13" s="97"/>
    </row>
    <row r="14" spans="1:10" x14ac:dyDescent="0.4">
      <c r="A14" s="173"/>
      <c r="B14" s="313"/>
      <c r="C14" s="313"/>
      <c r="D14" s="313"/>
      <c r="E14" s="313"/>
      <c r="F14" s="313"/>
      <c r="G14" s="313"/>
      <c r="H14" s="313"/>
      <c r="I14" s="313"/>
      <c r="J14" s="97"/>
    </row>
    <row r="15" spans="1:10" x14ac:dyDescent="0.4">
      <c r="A15" s="173"/>
      <c r="B15" s="174"/>
      <c r="C15" s="314" t="s">
        <v>1898</v>
      </c>
      <c r="D15" s="314"/>
      <c r="E15" s="314"/>
      <c r="F15" s="314"/>
      <c r="G15" s="314"/>
      <c r="H15" s="314"/>
      <c r="I15" s="314"/>
      <c r="J15" s="97"/>
    </row>
    <row r="16" spans="1:10" x14ac:dyDescent="0.4">
      <c r="A16" s="173"/>
      <c r="B16" s="174"/>
      <c r="C16" s="314"/>
      <c r="D16" s="314"/>
      <c r="E16" s="314"/>
      <c r="F16" s="314"/>
      <c r="G16" s="314"/>
      <c r="H16" s="314"/>
      <c r="I16" s="314"/>
      <c r="J16" s="97"/>
    </row>
    <row r="17" spans="1:10" x14ac:dyDescent="0.4">
      <c r="A17" s="173"/>
      <c r="B17" s="174"/>
      <c r="C17" s="313" t="str">
        <f>"b.   were not accounted for in the budget most recently approved as of March 27, 2020, for " &amp;'1. Start Here'!D7 &amp; "; and"</f>
        <v>b.   were not accounted for in the budget most recently approved as of March 27, 2020, for ; and</v>
      </c>
      <c r="D17" s="313"/>
      <c r="E17" s="313"/>
      <c r="F17" s="313"/>
      <c r="G17" s="313"/>
      <c r="H17" s="313"/>
      <c r="I17" s="313"/>
      <c r="J17" s="97"/>
    </row>
    <row r="18" spans="1:10" x14ac:dyDescent="0.4">
      <c r="A18" s="173"/>
      <c r="B18" s="174"/>
      <c r="C18" s="313"/>
      <c r="D18" s="313"/>
      <c r="E18" s="313"/>
      <c r="F18" s="313"/>
      <c r="G18" s="313"/>
      <c r="H18" s="313"/>
      <c r="I18" s="313"/>
      <c r="J18" s="97"/>
    </row>
    <row r="19" spans="1:10" x14ac:dyDescent="0.4">
      <c r="A19" s="173"/>
      <c r="B19" s="174"/>
      <c r="C19" s="313" t="s">
        <v>1899</v>
      </c>
      <c r="D19" s="313"/>
      <c r="E19" s="313"/>
      <c r="F19" s="313"/>
      <c r="G19" s="313"/>
      <c r="H19" s="313"/>
      <c r="I19" s="313"/>
      <c r="J19" s="97"/>
    </row>
    <row r="20" spans="1:10" x14ac:dyDescent="0.4">
      <c r="A20" s="173"/>
      <c r="B20" s="174"/>
      <c r="C20" s="313"/>
      <c r="D20" s="313"/>
      <c r="E20" s="313"/>
      <c r="F20" s="313"/>
      <c r="G20" s="313"/>
      <c r="H20" s="313"/>
      <c r="I20" s="313"/>
      <c r="J20" s="97"/>
    </row>
    <row r="21" spans="1:10" ht="9" customHeight="1" x14ac:dyDescent="0.4">
      <c r="A21" s="173"/>
      <c r="B21" s="174"/>
      <c r="C21" s="174"/>
      <c r="D21" s="174"/>
      <c r="E21" s="174"/>
      <c r="F21" s="174"/>
      <c r="G21" s="174"/>
      <c r="H21" s="174"/>
      <c r="I21" s="173"/>
      <c r="J21" s="97"/>
    </row>
    <row r="22" spans="1:10" ht="15" customHeight="1" x14ac:dyDescent="0.4">
      <c r="A22" s="176" t="s">
        <v>1900</v>
      </c>
      <c r="B22" s="313" t="s">
        <v>1901</v>
      </c>
      <c r="C22" s="313"/>
      <c r="D22" s="313"/>
      <c r="E22" s="313"/>
      <c r="F22" s="313"/>
      <c r="G22" s="313"/>
      <c r="H22" s="313"/>
      <c r="I22" s="313"/>
      <c r="J22" s="97"/>
    </row>
    <row r="23" spans="1:10" x14ac:dyDescent="0.4">
      <c r="A23" s="173"/>
      <c r="B23" s="313"/>
      <c r="C23" s="313"/>
      <c r="D23" s="313"/>
      <c r="E23" s="313"/>
      <c r="F23" s="313"/>
      <c r="G23" s="313"/>
      <c r="H23" s="313"/>
      <c r="I23" s="313"/>
      <c r="J23" s="97"/>
    </row>
    <row r="24" spans="1:10" x14ac:dyDescent="0.4">
      <c r="A24" s="173"/>
      <c r="B24" s="313"/>
      <c r="C24" s="313"/>
      <c r="D24" s="313"/>
      <c r="E24" s="313"/>
      <c r="F24" s="313"/>
      <c r="G24" s="313"/>
      <c r="H24" s="313"/>
      <c r="I24" s="313"/>
      <c r="J24" s="97"/>
    </row>
    <row r="25" spans="1:10" x14ac:dyDescent="0.4">
      <c r="A25" s="173"/>
      <c r="B25" s="313"/>
      <c r="C25" s="313"/>
      <c r="D25" s="313"/>
      <c r="E25" s="313"/>
      <c r="F25" s="313"/>
      <c r="G25" s="313"/>
      <c r="H25" s="313"/>
      <c r="I25" s="313"/>
      <c r="J25" s="97"/>
    </row>
    <row r="26" spans="1:10" ht="7.5" customHeight="1" x14ac:dyDescent="0.4">
      <c r="A26" s="173"/>
      <c r="B26" s="174"/>
      <c r="C26" s="174"/>
      <c r="D26" s="174"/>
      <c r="E26" s="174"/>
      <c r="F26" s="174"/>
      <c r="G26" s="174"/>
      <c r="H26" s="174"/>
      <c r="I26" s="173"/>
      <c r="J26" s="97"/>
    </row>
    <row r="27" spans="1:10" x14ac:dyDescent="0.4">
      <c r="A27" s="176" t="s">
        <v>1902</v>
      </c>
      <c r="B27" s="313" t="s">
        <v>1903</v>
      </c>
      <c r="C27" s="313"/>
      <c r="D27" s="313"/>
      <c r="E27" s="313"/>
      <c r="F27" s="313"/>
      <c r="G27" s="313"/>
      <c r="H27" s="313"/>
      <c r="I27" s="313"/>
      <c r="J27" s="97"/>
    </row>
    <row r="28" spans="1:10" x14ac:dyDescent="0.4">
      <c r="A28" s="173"/>
      <c r="B28" s="313"/>
      <c r="C28" s="313"/>
      <c r="D28" s="313"/>
      <c r="E28" s="313"/>
      <c r="F28" s="313"/>
      <c r="G28" s="313"/>
      <c r="H28" s="313"/>
      <c r="I28" s="313"/>
      <c r="J28" s="97"/>
    </row>
    <row r="29" spans="1:10" x14ac:dyDescent="0.4">
      <c r="A29" s="173"/>
      <c r="B29" s="313"/>
      <c r="C29" s="313"/>
      <c r="D29" s="313"/>
      <c r="E29" s="313"/>
      <c r="F29" s="313"/>
      <c r="G29" s="313"/>
      <c r="H29" s="313"/>
      <c r="I29" s="313"/>
      <c r="J29" s="97"/>
    </row>
    <row r="30" spans="1:10" ht="7.5" customHeight="1" x14ac:dyDescent="0.4">
      <c r="A30" s="173"/>
      <c r="B30" s="174"/>
      <c r="C30" s="174"/>
      <c r="D30" s="174"/>
      <c r="E30" s="174"/>
      <c r="F30" s="174"/>
      <c r="G30" s="174"/>
      <c r="H30" s="174"/>
      <c r="I30" s="173"/>
      <c r="J30" s="97"/>
    </row>
    <row r="31" spans="1:10" ht="15" customHeight="1" x14ac:dyDescent="0.4">
      <c r="A31" s="176" t="s">
        <v>1904</v>
      </c>
      <c r="B31" s="313" t="s">
        <v>2001</v>
      </c>
      <c r="C31" s="313"/>
      <c r="D31" s="313"/>
      <c r="E31" s="313"/>
      <c r="F31" s="313"/>
      <c r="G31" s="313"/>
      <c r="H31" s="313"/>
      <c r="I31" s="313"/>
      <c r="J31" s="97"/>
    </row>
    <row r="32" spans="1:10" x14ac:dyDescent="0.4">
      <c r="A32" s="173"/>
      <c r="B32" s="313"/>
      <c r="C32" s="313"/>
      <c r="D32" s="313"/>
      <c r="E32" s="313"/>
      <c r="F32" s="313"/>
      <c r="G32" s="313"/>
      <c r="H32" s="313"/>
      <c r="I32" s="313"/>
      <c r="J32" s="97"/>
    </row>
    <row r="33" spans="1:10" ht="15" customHeight="1" x14ac:dyDescent="0.4">
      <c r="A33" s="173"/>
      <c r="B33" s="313" t="str">
        <f>"If the United States Department of the Treasury recoups funds from the Commonwealth based on a determination they were used by " &amp; '1. Start Here'!D7 &amp; " in a manner not in compliance with section 601, I agree that the Commonwealth may recover funds from the city or town through an assessment or deduction from the city or town’s periodic unrestricted local aid distribution."</f>
        <v>If the United States Department of the Treasury recoups funds from the Commonwealth based on a determination they were used by  in a manner not in compliance with section 601, I agree that the Commonwealth may recover funds from the city or town through an assessment or deduction from the city or town’s periodic unrestricted local aid distribution.</v>
      </c>
      <c r="C33" s="313"/>
      <c r="D33" s="313"/>
      <c r="E33" s="313"/>
      <c r="F33" s="313"/>
      <c r="G33" s="313"/>
      <c r="H33" s="313"/>
      <c r="I33" s="313"/>
      <c r="J33" s="97"/>
    </row>
    <row r="34" spans="1:10" x14ac:dyDescent="0.4">
      <c r="A34" s="173"/>
      <c r="B34" s="313"/>
      <c r="C34" s="313"/>
      <c r="D34" s="313"/>
      <c r="E34" s="313"/>
      <c r="F34" s="313"/>
      <c r="G34" s="313"/>
      <c r="H34" s="313"/>
      <c r="I34" s="313"/>
      <c r="J34" s="97"/>
    </row>
    <row r="35" spans="1:10" x14ac:dyDescent="0.4">
      <c r="A35" s="173"/>
      <c r="B35" s="313"/>
      <c r="C35" s="313"/>
      <c r="D35" s="313"/>
      <c r="E35" s="313"/>
      <c r="F35" s="313"/>
      <c r="G35" s="313"/>
      <c r="H35" s="313"/>
      <c r="I35" s="313"/>
      <c r="J35" s="97"/>
    </row>
    <row r="36" spans="1:10" ht="33.75" customHeight="1" x14ac:dyDescent="0.4">
      <c r="A36" s="173"/>
      <c r="B36" s="313"/>
      <c r="C36" s="313"/>
      <c r="D36" s="313"/>
      <c r="E36" s="313"/>
      <c r="F36" s="313"/>
      <c r="G36" s="313"/>
      <c r="H36" s="313"/>
      <c r="I36" s="313"/>
      <c r="J36" s="97"/>
    </row>
    <row r="37" spans="1:10" ht="15" thickBot="1" x14ac:dyDescent="0.45">
      <c r="A37" s="173"/>
      <c r="B37" s="174"/>
      <c r="C37" s="174"/>
      <c r="D37" s="174"/>
      <c r="E37" s="174"/>
      <c r="F37" s="174"/>
      <c r="G37" s="174"/>
      <c r="H37" s="174"/>
      <c r="I37" s="173"/>
      <c r="J37" s="97"/>
    </row>
    <row r="38" spans="1:10" ht="28.75" customHeight="1" thickBot="1" x14ac:dyDescent="0.45">
      <c r="A38" s="306" t="s">
        <v>1905</v>
      </c>
      <c r="B38" s="306"/>
      <c r="C38" s="307"/>
      <c r="D38" s="308"/>
      <c r="E38" s="308"/>
      <c r="F38" s="308"/>
      <c r="G38" s="308"/>
      <c r="H38" s="309"/>
      <c r="I38" s="173"/>
      <c r="J38" s="97"/>
    </row>
    <row r="39" spans="1:10" ht="15" thickBot="1" x14ac:dyDescent="0.45">
      <c r="A39" s="177"/>
      <c r="B39" s="178"/>
      <c r="C39" s="174"/>
      <c r="D39" s="174"/>
      <c r="E39" s="174"/>
      <c r="F39" s="174"/>
      <c r="G39" s="174"/>
      <c r="H39" s="174"/>
      <c r="I39" s="173"/>
      <c r="J39" s="97"/>
    </row>
    <row r="40" spans="1:10" ht="28.75" customHeight="1" thickBot="1" x14ac:dyDescent="0.45">
      <c r="A40" s="306" t="s">
        <v>1906</v>
      </c>
      <c r="B40" s="306"/>
      <c r="C40" s="307"/>
      <c r="D40" s="308"/>
      <c r="E40" s="308"/>
      <c r="F40" s="308"/>
      <c r="G40" s="308"/>
      <c r="H40" s="309"/>
      <c r="I40" s="173"/>
      <c r="J40" s="97"/>
    </row>
    <row r="41" spans="1:10" ht="15" thickBot="1" x14ac:dyDescent="0.45">
      <c r="A41" s="177"/>
      <c r="B41" s="178"/>
      <c r="C41" s="174"/>
      <c r="D41" s="174"/>
      <c r="E41" s="174"/>
      <c r="F41" s="174"/>
      <c r="G41" s="174"/>
      <c r="H41" s="174"/>
      <c r="I41" s="173"/>
      <c r="J41" s="97"/>
    </row>
    <row r="42" spans="1:10" ht="28.75" customHeight="1" thickBot="1" x14ac:dyDescent="0.45">
      <c r="A42" s="306" t="s">
        <v>1907</v>
      </c>
      <c r="B42" s="306"/>
      <c r="C42" s="310">
        <f ca="1">TODAY()</f>
        <v>44104</v>
      </c>
      <c r="D42" s="311"/>
      <c r="E42" s="311"/>
      <c r="F42" s="311"/>
      <c r="G42" s="311"/>
      <c r="H42" s="312"/>
      <c r="I42" s="173"/>
      <c r="J42" s="97"/>
    </row>
    <row r="43" spans="1:10" ht="13.5" customHeight="1" x14ac:dyDescent="0.4">
      <c r="A43" s="173"/>
      <c r="B43" s="174"/>
      <c r="C43" s="174"/>
      <c r="D43" s="174"/>
      <c r="E43" s="174"/>
      <c r="F43" s="174"/>
      <c r="G43" s="174"/>
      <c r="H43" s="174"/>
      <c r="I43" s="173"/>
      <c r="J43" s="97"/>
    </row>
    <row r="44" spans="1:10" x14ac:dyDescent="0.4">
      <c r="A44" s="97"/>
      <c r="B44" s="97"/>
      <c r="C44" s="97"/>
      <c r="D44" s="97"/>
      <c r="E44" s="97"/>
      <c r="F44" s="97"/>
      <c r="G44" s="97"/>
      <c r="H44" s="97"/>
      <c r="I44" s="97"/>
      <c r="J44" s="97"/>
    </row>
    <row r="45" spans="1:10" x14ac:dyDescent="0.4">
      <c r="A45" s="97"/>
      <c r="B45" s="97"/>
      <c r="C45" s="97"/>
      <c r="D45" s="97"/>
      <c r="E45" s="97"/>
      <c r="F45" s="97"/>
      <c r="G45" s="97"/>
      <c r="H45" s="97"/>
      <c r="I45" s="97"/>
      <c r="J45" s="97"/>
    </row>
    <row r="46" spans="1:10" x14ac:dyDescent="0.4">
      <c r="A46" s="97"/>
      <c r="B46" s="97"/>
      <c r="C46" s="97"/>
      <c r="D46" s="97"/>
      <c r="E46" s="97"/>
      <c r="F46" s="97"/>
      <c r="G46" s="97"/>
      <c r="H46" s="97"/>
      <c r="I46" s="97"/>
      <c r="J46" s="97"/>
    </row>
    <row r="47" spans="1:10" x14ac:dyDescent="0.4">
      <c r="A47" s="97"/>
      <c r="B47" s="97"/>
      <c r="C47" s="97"/>
      <c r="D47" s="97"/>
      <c r="E47" s="97"/>
      <c r="F47" s="97"/>
      <c r="G47" s="97"/>
      <c r="H47" s="97"/>
      <c r="I47" s="97"/>
      <c r="J47" s="97"/>
    </row>
  </sheetData>
  <sheetProtection algorithmName="SHA-512" hashValue="ly69NAw2lIuOayLCWKmdVYDSlwx/HRsIyXyCFbzkOmETBa0zPrCPOzc46042+sEfl9binCFwjMGnFSi48DRf2Q==" saltValue="kPVRJO+LtSl0rE0mrESh5A==" spinCount="100000" sheet="1" objects="1" scenarios="1"/>
  <mergeCells count="18">
    <mergeCell ref="B22:I25"/>
    <mergeCell ref="A1:I2"/>
    <mergeCell ref="B3:I4"/>
    <mergeCell ref="B6:I8"/>
    <mergeCell ref="B10:I11"/>
    <mergeCell ref="B13:I14"/>
    <mergeCell ref="C15:I16"/>
    <mergeCell ref="C17:I18"/>
    <mergeCell ref="C19:I20"/>
    <mergeCell ref="A42:B42"/>
    <mergeCell ref="C38:H38"/>
    <mergeCell ref="C40:H40"/>
    <mergeCell ref="C42:H42"/>
    <mergeCell ref="B27:I29"/>
    <mergeCell ref="A38:B38"/>
    <mergeCell ref="A40:B40"/>
    <mergeCell ref="B31:I32"/>
    <mergeCell ref="B33:I36"/>
  </mergeCells>
  <pageMargins left="0.7" right="0.7" top="0.75" bottom="0.75" header="0.3" footer="0.3"/>
  <pageSetup scale="93" fitToHeight="0" orientation="portrait" r:id="rId1"/>
  <headerFooter>
    <oddHeader>&amp;C&amp;14Attachment B - CERTIFICATION</oddHeader>
    <oddFooter>&amp;C&amp;K00-047VERSION DATE: September 17, 2020</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E8D14-B3AC-4EEC-9A87-22A1381F88AA}">
  <sheetPr codeName="Sheet8">
    <tabColor rgb="FF0070C0"/>
  </sheetPr>
  <dimension ref="A1:F24"/>
  <sheetViews>
    <sheetView showGridLines="0" zoomScale="80" zoomScaleNormal="80" workbookViewId="0"/>
  </sheetViews>
  <sheetFormatPr defaultRowHeight="14.6" x14ac:dyDescent="0.4"/>
  <cols>
    <col min="1" max="1" width="1.69140625" customWidth="1"/>
    <col min="2" max="2" width="2.69140625" style="3" customWidth="1"/>
    <col min="3" max="3" width="2.69140625" style="98" customWidth="1"/>
    <col min="4" max="4" width="7.15234375" customWidth="1"/>
    <col min="5" max="5" width="65.84375" customWidth="1"/>
    <col min="6" max="6" width="20.84375" customWidth="1"/>
  </cols>
  <sheetData>
    <row r="1" spans="1:6" ht="21" customHeight="1" x14ac:dyDescent="0.6">
      <c r="A1" s="91" t="s">
        <v>1931</v>
      </c>
      <c r="B1" s="164"/>
      <c r="C1" s="197"/>
      <c r="D1" s="164"/>
      <c r="E1" s="164"/>
      <c r="F1" s="194"/>
    </row>
    <row r="2" spans="1:6" ht="15.9" x14ac:dyDescent="0.45">
      <c r="A2" s="94"/>
      <c r="B2" s="199" t="s">
        <v>1932</v>
      </c>
      <c r="C2" s="198"/>
      <c r="D2" s="94"/>
      <c r="E2" s="195">
        <f>TOWN</f>
        <v>0</v>
      </c>
      <c r="F2" s="196"/>
    </row>
    <row r="3" spans="1:6" ht="15.9" x14ac:dyDescent="0.45">
      <c r="B3" s="93"/>
      <c r="C3" s="103"/>
      <c r="D3" s="89"/>
      <c r="E3" s="89"/>
      <c r="F3" s="107"/>
    </row>
    <row r="4" spans="1:6" ht="15.9" x14ac:dyDescent="0.45">
      <c r="A4" s="204"/>
      <c r="B4" s="205" t="s">
        <v>1874</v>
      </c>
      <c r="C4" s="206"/>
      <c r="D4" s="190"/>
      <c r="E4" s="190"/>
      <c r="F4" s="189">
        <f>'1. Start Here'!D20</f>
        <v>0</v>
      </c>
    </row>
    <row r="5" spans="1:6" ht="15.9" x14ac:dyDescent="0.45">
      <c r="B5" s="93"/>
      <c r="C5" s="103"/>
      <c r="D5" s="89"/>
      <c r="E5" s="89"/>
      <c r="F5" s="107"/>
    </row>
    <row r="6" spans="1:6" ht="15.9" x14ac:dyDescent="0.45">
      <c r="B6" s="93" t="s">
        <v>1875</v>
      </c>
      <c r="C6" s="103"/>
      <c r="D6" s="89"/>
      <c r="E6" s="89"/>
      <c r="F6" s="107"/>
    </row>
    <row r="7" spans="1:6" ht="15.9" x14ac:dyDescent="0.45">
      <c r="B7" s="205"/>
      <c r="C7" s="206" t="s">
        <v>21</v>
      </c>
      <c r="D7" s="190"/>
      <c r="E7" s="190"/>
      <c r="F7" s="189"/>
    </row>
    <row r="8" spans="1:6" ht="15.9" x14ac:dyDescent="0.45">
      <c r="A8" s="204"/>
      <c r="B8" s="205"/>
      <c r="C8" s="206"/>
      <c r="D8" s="190"/>
      <c r="E8" s="190" t="s">
        <v>1876</v>
      </c>
      <c r="F8" s="189">
        <f>SUM('3. Application Form'!G22)</f>
        <v>0</v>
      </c>
    </row>
    <row r="9" spans="1:6" ht="15.9" x14ac:dyDescent="0.45">
      <c r="A9" s="204"/>
      <c r="B9" s="205"/>
      <c r="C9" s="206"/>
      <c r="D9" s="190"/>
      <c r="E9" s="190" t="s">
        <v>1877</v>
      </c>
      <c r="F9" s="189">
        <f>SUM('3. Application Form'!G33)</f>
        <v>0</v>
      </c>
    </row>
    <row r="10" spans="1:6" ht="15.9" x14ac:dyDescent="0.45">
      <c r="A10" s="204"/>
      <c r="B10" s="205"/>
      <c r="C10" s="206"/>
      <c r="D10" s="190"/>
      <c r="E10" s="190" t="s">
        <v>1878</v>
      </c>
      <c r="F10" s="189">
        <f>SUM('3. Application Form'!G39)</f>
        <v>0</v>
      </c>
    </row>
    <row r="11" spans="1:6" ht="15.9" x14ac:dyDescent="0.45">
      <c r="A11" s="204"/>
      <c r="B11" s="205"/>
      <c r="C11" s="206"/>
      <c r="D11" s="190"/>
      <c r="E11" s="190" t="s">
        <v>61</v>
      </c>
      <c r="F11" s="189">
        <f>SUM('3. Application Form'!G41)</f>
        <v>0</v>
      </c>
    </row>
    <row r="12" spans="1:6" ht="15.9" x14ac:dyDescent="0.45">
      <c r="A12" s="204"/>
      <c r="B12" s="205"/>
      <c r="C12" s="206"/>
      <c r="D12" s="190"/>
      <c r="E12" s="190" t="s">
        <v>1879</v>
      </c>
      <c r="F12" s="189">
        <f>'3. Application Form'!G42</f>
        <v>0</v>
      </c>
    </row>
    <row r="13" spans="1:6" ht="15.9" x14ac:dyDescent="0.45">
      <c r="A13" s="204"/>
      <c r="B13" s="205"/>
      <c r="C13" s="206"/>
      <c r="D13" s="190"/>
      <c r="E13" s="207" t="s">
        <v>1929</v>
      </c>
      <c r="F13" s="208">
        <f>SUBTOTAL(9,F8:F12)</f>
        <v>0</v>
      </c>
    </row>
    <row r="14" spans="1:6" ht="15.9" x14ac:dyDescent="0.45">
      <c r="A14" s="204"/>
      <c r="B14" s="205"/>
      <c r="C14" s="206" t="s">
        <v>22</v>
      </c>
      <c r="D14" s="190"/>
      <c r="E14" s="190"/>
      <c r="F14" s="189"/>
    </row>
    <row r="15" spans="1:6" ht="15.9" x14ac:dyDescent="0.45">
      <c r="A15" s="204"/>
      <c r="B15" s="205"/>
      <c r="C15" s="206"/>
      <c r="D15" s="190"/>
      <c r="E15" s="190" t="s">
        <v>1876</v>
      </c>
      <c r="F15" s="189">
        <f>'3. Application Form'!K22</f>
        <v>0</v>
      </c>
    </row>
    <row r="16" spans="1:6" ht="15.9" x14ac:dyDescent="0.45">
      <c r="A16" s="204"/>
      <c r="B16" s="205"/>
      <c r="C16" s="206"/>
      <c r="D16" s="190"/>
      <c r="E16" s="190" t="s">
        <v>1877</v>
      </c>
      <c r="F16" s="189">
        <f>'3. Application Form'!K33</f>
        <v>0</v>
      </c>
    </row>
    <row r="17" spans="1:6" ht="15.9" x14ac:dyDescent="0.45">
      <c r="A17" s="204"/>
      <c r="B17" s="205"/>
      <c r="C17" s="206"/>
      <c r="D17" s="190"/>
      <c r="E17" s="190" t="s">
        <v>1878</v>
      </c>
      <c r="F17" s="189">
        <f>'3. Application Form'!K39</f>
        <v>0</v>
      </c>
    </row>
    <row r="18" spans="1:6" ht="15.9" x14ac:dyDescent="0.45">
      <c r="A18" s="204"/>
      <c r="B18" s="205"/>
      <c r="C18" s="206"/>
      <c r="D18" s="190"/>
      <c r="E18" s="190" t="s">
        <v>61</v>
      </c>
      <c r="F18" s="189">
        <f>'3. Application Form'!K41</f>
        <v>0</v>
      </c>
    </row>
    <row r="19" spans="1:6" ht="15.9" x14ac:dyDescent="0.45">
      <c r="A19" s="204"/>
      <c r="B19" s="205"/>
      <c r="C19" s="206"/>
      <c r="D19" s="190"/>
      <c r="E19" s="207" t="s">
        <v>1930</v>
      </c>
      <c r="F19" s="208">
        <f>SUBTOTAL(9,F15:F18)</f>
        <v>0</v>
      </c>
    </row>
    <row r="20" spans="1:6" ht="15.9" x14ac:dyDescent="0.45">
      <c r="A20" s="204"/>
      <c r="B20" s="205"/>
      <c r="C20" s="206"/>
      <c r="D20" s="207" t="s">
        <v>1933</v>
      </c>
      <c r="E20" s="207"/>
      <c r="F20" s="208">
        <f>SUBTOTAL(9,F14:F19)</f>
        <v>0</v>
      </c>
    </row>
    <row r="21" spans="1:6" ht="15.9" x14ac:dyDescent="0.45">
      <c r="C21" s="89" t="s">
        <v>1934</v>
      </c>
      <c r="D21" s="89"/>
      <c r="E21" s="89"/>
      <c r="F21" s="107">
        <f>SUBTOTAL(9,F8:F20)</f>
        <v>0</v>
      </c>
    </row>
    <row r="22" spans="1:6" ht="16.3" thickBot="1" x14ac:dyDescent="0.5">
      <c r="A22" s="200"/>
      <c r="B22" s="201" t="s">
        <v>1881</v>
      </c>
      <c r="C22" s="202"/>
      <c r="D22" s="203"/>
      <c r="E22" s="203"/>
      <c r="F22" s="209">
        <f>F4-F21</f>
        <v>0</v>
      </c>
    </row>
    <row r="23" spans="1:6" ht="15" thickTop="1" x14ac:dyDescent="0.4">
      <c r="C23" s="87"/>
    </row>
    <row r="24" spans="1:6" x14ac:dyDescent="0.4">
      <c r="C24" s="98" t="str">
        <f>"Summary:"&amp;" "&amp;E2&amp;" has a remaining amount to allocate of $"&amp;ROUND(F22,0)</f>
        <v>Summary: 0 has a remaining amount to allocate of $0</v>
      </c>
    </row>
  </sheetData>
  <sheetProtection algorithmName="SHA-512" hashValue="i4g/1Gd7ioXBDlfs20nsreh/USLqgfHqyBD63Lj0aEQAJImg4Y8cSBvd1S31YBLHKDNUmeT8YPQDC9mMC80Kwg==" saltValue="PVOtMOh2l9VSQAepwLlfWg==" spinCount="100000" sheet="1" objects="1" scenarios="1"/>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2F2B9-60C5-48DE-BDC3-6E18D9AD05ED}">
  <sheetPr codeName="Sheet9">
    <tabColor rgb="FF002060"/>
  </sheetPr>
  <dimension ref="A1:H21"/>
  <sheetViews>
    <sheetView zoomScale="80" zoomScaleNormal="80" workbookViewId="0">
      <selection activeCell="F7" sqref="F7"/>
    </sheetView>
  </sheetViews>
  <sheetFormatPr defaultColWidth="9.15234375" defaultRowHeight="14.6" x14ac:dyDescent="0.4"/>
  <cols>
    <col min="1" max="1" width="1.69140625" style="97" customWidth="1"/>
    <col min="2" max="2" width="5.53515625" style="97" customWidth="1"/>
    <col min="3" max="3" width="29.3046875" style="97" customWidth="1"/>
    <col min="4" max="4" width="37.3046875" style="97" customWidth="1"/>
    <col min="5" max="5" width="62.69140625" style="97" customWidth="1"/>
    <col min="6" max="6" width="50.84375" style="97" customWidth="1"/>
    <col min="7" max="16384" width="9.15234375" style="97"/>
  </cols>
  <sheetData>
    <row r="1" spans="1:8" ht="21" customHeight="1" x14ac:dyDescent="0.6">
      <c r="A1" s="91" t="s">
        <v>1950</v>
      </c>
      <c r="B1" s="165"/>
      <c r="C1" s="165"/>
      <c r="D1" s="165"/>
      <c r="E1" s="165"/>
      <c r="F1" s="165"/>
      <c r="G1" s="165"/>
    </row>
    <row r="2" spans="1:8" ht="17.25" customHeight="1" x14ac:dyDescent="0.45">
      <c r="A2" s="94"/>
      <c r="B2" s="199" t="s">
        <v>1908</v>
      </c>
      <c r="C2" s="198"/>
      <c r="D2" s="198"/>
      <c r="E2" s="198"/>
      <c r="F2" s="198"/>
      <c r="G2" s="198"/>
    </row>
    <row r="3" spans="1:8" ht="23.15" x14ac:dyDescent="0.6">
      <c r="A3" s="232"/>
      <c r="B3" s="232"/>
      <c r="C3" s="232"/>
      <c r="D3" s="232"/>
      <c r="E3" s="232"/>
      <c r="F3" s="232"/>
    </row>
    <row r="4" spans="1:8" ht="45.75" customHeight="1" x14ac:dyDescent="0.4">
      <c r="B4" s="172"/>
      <c r="C4" s="180" t="s">
        <v>1913</v>
      </c>
      <c r="D4" s="181" t="s">
        <v>1909</v>
      </c>
      <c r="E4" s="181" t="s">
        <v>1910</v>
      </c>
      <c r="F4" s="181" t="s">
        <v>1921</v>
      </c>
      <c r="G4" s="233"/>
      <c r="H4" s="172"/>
    </row>
    <row r="5" spans="1:8" ht="41.15" x14ac:dyDescent="0.55000000000000004">
      <c r="B5" s="172"/>
      <c r="C5" s="260" t="s">
        <v>1914</v>
      </c>
      <c r="D5" s="182" t="s">
        <v>1911</v>
      </c>
      <c r="E5" s="183" t="s">
        <v>1953</v>
      </c>
      <c r="F5" s="183" t="s">
        <v>1920</v>
      </c>
      <c r="G5" s="172"/>
      <c r="H5" s="172"/>
    </row>
    <row r="6" spans="1:8" ht="41.15" x14ac:dyDescent="0.55000000000000004">
      <c r="B6" s="172"/>
      <c r="C6" s="260" t="s">
        <v>1914</v>
      </c>
      <c r="D6" s="182" t="s">
        <v>1936</v>
      </c>
      <c r="E6" s="183" t="s">
        <v>1947</v>
      </c>
      <c r="F6" s="183" t="s">
        <v>1946</v>
      </c>
      <c r="G6" s="172"/>
      <c r="H6" s="172"/>
    </row>
    <row r="7" spans="1:8" ht="144" x14ac:dyDescent="0.55000000000000004">
      <c r="B7" s="172"/>
      <c r="C7" s="260" t="s">
        <v>1914</v>
      </c>
      <c r="D7" s="182" t="s">
        <v>1912</v>
      </c>
      <c r="E7" s="183" t="s">
        <v>1915</v>
      </c>
      <c r="F7" s="183" t="s">
        <v>1922</v>
      </c>
      <c r="G7" s="172"/>
      <c r="H7" s="172"/>
    </row>
    <row r="8" spans="1:8" ht="61.75" x14ac:dyDescent="0.55000000000000004">
      <c r="B8" s="172"/>
      <c r="C8" s="260" t="s">
        <v>1914</v>
      </c>
      <c r="D8" s="182" t="s">
        <v>1916</v>
      </c>
      <c r="E8" s="183" t="s">
        <v>1917</v>
      </c>
      <c r="F8" s="183" t="s">
        <v>1923</v>
      </c>
      <c r="G8" s="172"/>
      <c r="H8" s="172"/>
    </row>
    <row r="9" spans="1:8" ht="61.75" x14ac:dyDescent="0.55000000000000004">
      <c r="B9" s="172"/>
      <c r="C9" s="260" t="s">
        <v>1914</v>
      </c>
      <c r="D9" s="182" t="s">
        <v>62</v>
      </c>
      <c r="E9" s="183" t="s">
        <v>1918</v>
      </c>
      <c r="F9" s="183" t="s">
        <v>1925</v>
      </c>
      <c r="G9" s="172"/>
      <c r="H9" s="172"/>
    </row>
    <row r="10" spans="1:8" ht="41.15" x14ac:dyDescent="0.55000000000000004">
      <c r="B10" s="172"/>
      <c r="C10" s="260" t="s">
        <v>1914</v>
      </c>
      <c r="D10" s="182" t="s">
        <v>1919</v>
      </c>
      <c r="E10" s="183" t="s">
        <v>1927</v>
      </c>
      <c r="F10" s="183" t="s">
        <v>1924</v>
      </c>
      <c r="G10" s="172"/>
      <c r="H10" s="172"/>
    </row>
    <row r="11" spans="1:8" ht="20.6" x14ac:dyDescent="0.55000000000000004">
      <c r="B11" s="172"/>
      <c r="C11" s="184"/>
      <c r="D11" s="184"/>
      <c r="E11" s="184"/>
      <c r="F11" s="184"/>
      <c r="G11" s="172"/>
      <c r="H11" s="172"/>
    </row>
    <row r="12" spans="1:8" ht="21" customHeight="1" x14ac:dyDescent="0.55000000000000004">
      <c r="B12" s="172"/>
      <c r="C12" s="315" t="s">
        <v>2009</v>
      </c>
      <c r="D12" s="315"/>
      <c r="E12" s="315"/>
      <c r="F12" s="315"/>
      <c r="G12" s="172"/>
      <c r="H12" s="172"/>
    </row>
    <row r="13" spans="1:8" ht="21" customHeight="1" x14ac:dyDescent="0.55000000000000004">
      <c r="B13" s="172"/>
      <c r="C13" s="316" t="s">
        <v>2008</v>
      </c>
      <c r="D13" s="316"/>
      <c r="E13" s="316"/>
      <c r="F13" s="316"/>
      <c r="G13" s="172"/>
      <c r="H13" s="172"/>
    </row>
    <row r="14" spans="1:8" ht="20.6" x14ac:dyDescent="0.55000000000000004">
      <c r="B14" s="172"/>
      <c r="D14" s="184"/>
      <c r="E14" s="210"/>
      <c r="F14" s="210"/>
      <c r="G14" s="172"/>
      <c r="H14" s="172"/>
    </row>
    <row r="15" spans="1:8" ht="20.6" x14ac:dyDescent="0.55000000000000004">
      <c r="B15" s="172"/>
      <c r="C15" s="184"/>
      <c r="D15" s="184"/>
      <c r="E15" s="184"/>
      <c r="F15" s="184"/>
      <c r="G15" s="172"/>
      <c r="H15" s="172"/>
    </row>
    <row r="16" spans="1:8" x14ac:dyDescent="0.4">
      <c r="B16" s="172"/>
      <c r="C16" s="172"/>
      <c r="D16" s="172"/>
      <c r="E16" s="172"/>
      <c r="F16" s="172"/>
      <c r="G16" s="172"/>
      <c r="H16" s="172"/>
    </row>
    <row r="17" spans="2:8" x14ac:dyDescent="0.4">
      <c r="B17" s="172"/>
      <c r="C17" s="172"/>
      <c r="D17" s="172"/>
      <c r="E17" s="172"/>
      <c r="F17" s="172"/>
      <c r="G17" s="172"/>
      <c r="H17" s="172"/>
    </row>
    <row r="18" spans="2:8" x14ac:dyDescent="0.4">
      <c r="B18" s="172"/>
      <c r="C18" s="172"/>
      <c r="D18" s="172"/>
      <c r="E18" s="172"/>
      <c r="F18" s="172"/>
      <c r="G18" s="172"/>
      <c r="H18" s="172"/>
    </row>
    <row r="19" spans="2:8" x14ac:dyDescent="0.4">
      <c r="B19" s="172"/>
      <c r="C19" s="172"/>
      <c r="D19" s="172"/>
      <c r="E19" s="172"/>
      <c r="F19" s="172"/>
      <c r="G19" s="172"/>
      <c r="H19" s="172"/>
    </row>
    <row r="20" spans="2:8" x14ac:dyDescent="0.4">
      <c r="B20" s="172"/>
      <c r="C20" s="172"/>
      <c r="D20" s="172"/>
      <c r="E20" s="172"/>
      <c r="F20" s="172"/>
      <c r="G20" s="172"/>
      <c r="H20" s="172"/>
    </row>
    <row r="21" spans="2:8" x14ac:dyDescent="0.4">
      <c r="B21" s="172"/>
      <c r="C21" s="172"/>
      <c r="D21" s="172"/>
      <c r="E21" s="172"/>
      <c r="F21" s="172"/>
      <c r="G21" s="172"/>
      <c r="H21" s="172"/>
    </row>
  </sheetData>
  <sheetProtection algorithmName="SHA-512" hashValue="eadlWOAakcWF0za53gy8gyLgkVHg11OdtnP1i9q11QnivZniX+L87tTcukoErIQP3c7M9h/ihIEy0V6/U9+B5g==" saltValue="mG54xfRUu1NuUml3y60Q+Q==" spinCount="100000" sheet="1" objects="1" scenarios="1"/>
  <mergeCells count="2">
    <mergeCell ref="C12:F12"/>
    <mergeCell ref="C13:F13"/>
  </mergeCells>
  <dataValidations count="1">
    <dataValidation type="list" allowBlank="1" showInputMessage="1" showErrorMessage="1" sqref="C5:C10" xr:uid="{A6A67440-34E8-4068-992F-0AB771D4EC52}">
      <formula1>"Enter Value, Yes, No, Not applicable"</formula1>
    </dataValidation>
  </dataValidations>
  <hyperlinks>
    <hyperlink ref="C13" r:id="rId1" xr:uid="{E649B18E-42E0-43E6-873D-CFF66DA8BB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E95B6BB7C9A442BF76651FCC540C11" ma:contentTypeVersion="4" ma:contentTypeDescription="Create a new document." ma:contentTypeScope="" ma:versionID="3169e0727ff44e17f5e560b0ecb5e131">
  <xsd:schema xmlns:xsd="http://www.w3.org/2001/XMLSchema" xmlns:xs="http://www.w3.org/2001/XMLSchema" xmlns:p="http://schemas.microsoft.com/office/2006/metadata/properties" xmlns:ns2="6dd3fc6d-0329-44eb-acde-fee98b7e96fa" xmlns:ns3="71edd43e-718e-4f82-9145-3875adf2a1d5" targetNamespace="http://schemas.microsoft.com/office/2006/metadata/properties" ma:root="true" ma:fieldsID="db65bcba1e62d0a447aed1f654300b3e" ns2:_="" ns3:_="">
    <xsd:import namespace="6dd3fc6d-0329-44eb-acde-fee98b7e96fa"/>
    <xsd:import namespace="71edd43e-718e-4f82-9145-3875adf2a1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3fc6d-0329-44eb-acde-fee98b7e96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edd43e-718e-4f82-9145-3875adf2a1d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71edd43e-718e-4f82-9145-3875adf2a1d5">
      <UserInfo>
        <DisplayName>Tisinger, Katherine M.</DisplayName>
        <AccountId>18</AccountId>
        <AccountType/>
      </UserInfo>
      <UserInfo>
        <DisplayName>Rogers, Kelly J.</DisplayName>
        <AccountId>28</AccountId>
        <AccountType/>
      </UserInfo>
      <UserInfo>
        <DisplayName>Morris, Sarah A.</DisplayName>
        <AccountId>22</AccountId>
        <AccountType/>
      </UserInfo>
      <UserInfo>
        <DisplayName>Dutch, Brendan S. (A&amp;F)</DisplayName>
        <AccountId>27</AccountId>
        <AccountType/>
      </UserInfo>
      <UserInfo>
        <DisplayName>Ellis, Dana (A&amp;F)</DisplayName>
        <AccountId>15</AccountId>
        <AccountType/>
      </UserInfo>
      <UserInfo>
        <DisplayName>Mayer, Kate  (A&amp;F)</DisplayName>
        <AccountId>12</AccountId>
        <AccountType/>
      </UserInfo>
      <UserInfo>
        <DisplayName>Sweeney, Brendan (A&amp;F)</DisplayName>
        <AccountId>17</AccountId>
        <AccountType/>
      </UserInfo>
    </SharedWithUsers>
  </documentManagement>
</p:properties>
</file>

<file path=customXml/item4.xml>��< ? x m l   v e r s i o n = " 1 . 0 "   e n c o d i n g = " u t f - 1 6 " ? > < D a t a M a s h u p   x m l n s = " h t t p : / / s c h e m a s . m i c r o s o f t . c o m / D a t a M a s h u p " > A A A A A C A E A A B Q S w M E F A A C A A g A z a k t U d 9 e i K S n A A A A + A A A A B I A H A B D b 2 5 m a W c v U G F j a 2 F n Z S 5 4 b W w g o h g A K K A U A A A A A A A A A A A A A A A A A A A A A A A A A A A A h Y 9 B D o I w F E S v Q r q n L R A T J J + y c C u J C d G 4 J a V C I 3 w M L Z a 7 u f B I X k E S R d 2 5 n M m b 5 M 3 j d o d s 6 l r v q g a j e 0 x J Q D n x F M q + 0 l i n Z L Q n P y a Z g F 0 p z 2 W t v B l G k 0 x G p 6 S x 9 p I w 5 p y j L q L 9 U L O Q 8 4 A d 8 2 0 h G 9 W V v k Z j S 5 S K f F b V / x U R c H j J i J D G n K 5 i H t E 1 D 4 A t N e Q a v 0 g 4 G 1 M O 7 K e E z d j a c V B C o b 8 v g C 0 R 2 P u F e A J Q S w M E F A A C A A g A z a k t 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2 p L V E m e m f k F w E A A N g B A A A T A B w A R m 9 y b X V s Y X M v U 2 V j d G l v b j E u b S C i G A A o o B Q A A A A A A A A A A A A A A A A A A A A A A A A A A A B 1 U L F u w j A Q 3 S P l H y x 3 I V K K G q Z K i C E K 6 Q Z U Q N s B M T j J i V g 4 P u S c U a s o / 1 6 b 0 A q p 1 I P f 8 7 3 z 8 z 2 3 U J J E z T Y D J t M w C I O 2 F g Y q t h W F g g m b M Q U U B s y t D V p T g q v k n y W o c W a N A U 0 f a I 4 F 4 n E U d b u l a G D G h 5 t 8 3 + 8 y 1 O R a 9 v F g 8 M D X 0 O D Z m W e o b K N b 7 s w u 3 e N B u J Z H w 0 t x x 7 N 5 w m P m Y O L h F U 9 W i c v E o 8 l T 8 s z y l i I v p C V Z o d g W y e 2 5 k g f p P F n a o N X k 9 b U j F U t u K 9 A I q a U + 3 G v P P P n y 7 C V f p B 6 X q B 8 9 Z w t B Z c 3 7 6 D f R m z 7 J M 9 K 9 T F d p R T W Y n 2 R / v y B m H Z + v 1 u 5 c g X 9 q Y b U s 5 U k o 6 U b o f T g i I w t L F / V d K A s 8 C g O p / 5 9 g + g 1 Q S w E C L Q A U A A I A C A D N q S 1 R 3 1 6 I p K c A A A D 4 A A A A E g A A A A A A A A A A A A A A A A A A A A A A Q 2 9 u Z m l n L 1 B h Y 2 t h Z 2 U u e G 1 s U E s B A i 0 A F A A C A A g A z a k t U Q / K 6 a u k A A A A 6 Q A A A B M A A A A A A A A A A A A A A A A A 8 w A A A F t D b 2 5 0 Z W 5 0 X 1 R 5 c G V z X S 5 4 b W x Q S w E C L Q A U A A I A C A D N q S 1 R J n p n 5 B c B A A D Y A Q A A E w A A A A A A A A A A A A A A A A D k A Q A A R m 9 y b X V s Y X M v U 2 V j d G l v b j E u b V B L B Q Y A A A A A A w A D A M I A A A B I 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4 n C g A A A A A A A A U K 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V G F i b G U y 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1 R h Y m x l M l 8 y I i A v P j x F b n R y e S B U e X B l P S J G a W x s Z W R D b 2 1 w b G V 0 Z V J l c 3 V s d F R v V 2 9 y a 3 N o Z W V 0 I i B W Y W x 1 Z T 0 i b D E i I C 8 + P E V u d H J 5 I F R 5 c G U 9 I k F k Z G V k V G 9 E Y X R h T W 9 k Z W w i I F Z h b H V l P S J s M C I g L z 4 8 R W 5 0 c n k g V H l w Z T 0 i R m l s b E N v d W 5 0 I i B W Y W x 1 Z T 0 i b D E w M T g x I i A v P j x F b n R y e S B U e X B l P S J G a W x s R X J y b 3 J D b 2 R l I i B W Y W x 1 Z T 0 i c 1 V u a 2 5 v d 2 4 i I C 8 + P E V u d H J 5 I F R 5 c G U 9 I k Z p b G x F c n J v c k N v d W 5 0 I i B W Y W x 1 Z T 0 i b D A i I C 8 + P E V u d H J 5 I F R 5 c G U 9 I k Z p b G x M Y X N 0 V X B k Y X R l Z C I g V m F s d W U 9 I m Q y M D I w L T A 5 L T E 0 V D A x O j E 0 O j I 3 L j k w M D k 4 O D N a I i A v P j x F b n R y e S B U e X B l P S J G a W x s Q 2 9 s d W 1 u V H l w Z X M i I F Z h b H V l P S J z Q U F B R 0 F B P T 0 i I C 8 + P E V u d H J 5 I F R 5 c G U 9 I k Z p b G x D b 2 x 1 b W 5 O Y W 1 l c y I g V m F s d W U 9 I n N b J n F 1 b 3 Q 7 R E 9 S I E N v Z G U m c X V v d D s s J n F 1 b 3 Q 7 T X V u a W N p c G F s a X R 5 J n F 1 b 3 Q 7 L C Z x d W 9 0 O 0 F 0 d H J p Y n V 0 Z S Z x d W 9 0 O y w m c X V v d D t W Y W x 1 Z S 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1 R h Y m x l M i 9 V b n B p d m 9 0 Z W Q g Q 2 9 s d W 1 u c y 5 7 R E 9 S I E N v Z G U s M H 0 m c X V v d D s s J n F 1 b 3 Q 7 U 2 V j d G l v b j E v V G F i b G U y L 1 V u c G l 2 b 3 R l Z C B D b 2 x 1 b W 5 z L n t N d W 5 p Y 2 l w Y W x p d H k s M X 0 m c X V v d D s s J n F 1 b 3 Q 7 U 2 V j d G l v b j E v V G F i b G U y L 1 V u c G l 2 b 3 R l Z C B D b 2 x 1 b W 5 z L n t B d H R y a W J 1 d G U s M n 0 m c X V v d D s s J n F 1 b 3 Q 7 U 2 V j d G l v b j E v V G F i b G U y L 1 V u c G l 2 b 3 R l Z C B D b 2 x 1 b W 5 z L n t W Y W x 1 Z S w z f S Z x d W 9 0 O 1 0 s J n F 1 b 3 Q 7 Q 2 9 s d W 1 u Q 2 9 1 b n Q m c X V v d D s 6 N C w m c X V v d D t L Z X l D b 2 x 1 b W 5 O Y W 1 l c y Z x d W 9 0 O z p b X S w m c X V v d D t D b 2 x 1 b W 5 J Z G V u d G l 0 a W V z J n F 1 b 3 Q 7 O l s m c X V v d D t T Z W N 0 a W 9 u M S 9 U Y W J s Z T I v V W 5 w a X Z v d G V k I E N v b H V t b n M u e 0 R P U i B D b 2 R l L D B 9 J n F 1 b 3 Q 7 L C Z x d W 9 0 O 1 N l Y 3 R p b 2 4 x L 1 R h Y m x l M i 9 V b n B p d m 9 0 Z W Q g Q 2 9 s d W 1 u c y 5 7 T X V u a W N p c G F s a X R 5 L D F 9 J n F 1 b 3 Q 7 L C Z x d W 9 0 O 1 N l Y 3 R p b 2 4 x L 1 R h Y m x l M i 9 V b n B p d m 9 0 Z W Q g Q 2 9 s d W 1 u c y 5 7 Q X R 0 c m l i d X R l L D J 9 J n F 1 b 3 Q 7 L C Z x d W 9 0 O 1 N l Y 3 R p b 2 4 x L 1 R h Y m x l M i 9 V b n B p d m 9 0 Z W Q g Q 2 9 s d W 1 u c y 5 7 V m F s d W U s M 3 0 m c X V v d D t d L C Z x d W 9 0 O 1 J l b G F 0 a W 9 u c 2 h p c E l u Z m 8 m c X V v d D s 6 W 1 1 9 I i A v P j w v U 3 R h Y m x l R W 5 0 c m l l c z 4 8 L 0 l 0 Z W 0 + P E l 0 Z W 0 + P E l 0 Z W 1 M b 2 N h d G l v b j 4 8 S X R l b V R 5 c G U + R m 9 y b X V s Y T w v S X R l b V R 5 c G U + P E l 0 Z W 1 Q Y X R o P l N l Y 3 R p b 2 4 x L 1 R h Y m x l M i 9 T b 3 V y Y 2 U 8 L 0 l 0 Z W 1 Q Y X R o P j w v S X R l b U x v Y 2 F 0 a W 9 u P j x T d G F i b G V F b n R y a W V z I C 8 + P C 9 J d G V t P j x J d G V t P j x J d G V t T G 9 j Y X R p b 2 4 + P E l 0 Z W 1 U e X B l P k Z v c m 1 1 b G E 8 L 0 l 0 Z W 1 U e X B l P j x J d G V t U G F 0 a D 5 T Z W N 0 a W 9 u M S 9 U Y W J s Z T I v U m V t b 3 Z l Z C U y M E N v b H V t b n M 8 L 0 l 0 Z W 1 Q Y X R o P j w v S X R l b U x v Y 2 F 0 a W 9 u P j x T d G F i b G V F b n R y a W V z I C 8 + P C 9 J d G V t P j x J d G V t P j x J d G V t T G 9 j Y X R p b 2 4 + P E l 0 Z W 1 U e X B l P k Z v c m 1 1 b G E 8 L 0 l 0 Z W 1 U e X B l P j x J d G V t U G F 0 a D 5 T Z W N 0 a W 9 u M S 9 U Y W J s Z T I v V W 5 w a X Z v d G V k J T I w Q 2 9 s d W 1 u c z w v S X R l b V B h d G g + P C 9 J d G V t T G 9 j Y X R p b 2 4 + P F N 0 Y W J s Z U V u d H J p Z X M g L z 4 8 L 0 l 0 Z W 0 + P C 9 J d G V t c z 4 8 L 0 x v Y 2 F s U G F j a 2 F n Z U 1 l d G F k Y X R h R m l s Z T 4 W A A A A U E s F B g A A A A A A A A A A A A A A A A A A A A A A A N o A A A A B A A A A 0 I y d 3 w E V 0 R G M e g D A T 8 K X 6 w E A A A D N 8 j W r T I A c S J o w H L 2 O K v N J A A A A A A I A A A A A A A N m A A D A A A A A E A A A A K + 4 h j o h m f L k n z L X K 8 v F W Z o A A A A A B I A A A K A A A A A Q A A A A + V B b b P c p / G c / F w c 8 T C R Q x V A A A A B N I j Q g b 3 I 9 o 7 g J D B g g + T F G p R s N H x a O c o A 7 y d W u C C s c 5 5 e z I + Q U x O + g D 4 9 Q 0 W + R k 2 a v 9 l M H e K h U B P a b Y W F L B Z m g s 6 l j p Y r K v t O + T d K T 8 Q n W q R Q A A A A h 2 H x F b C E X i O r I Y b F M d E U + 2 j Y u r w = = < / D a t a M a s h u p > 
</file>

<file path=customXml/itemProps1.xml><?xml version="1.0" encoding="utf-8"?>
<ds:datastoreItem xmlns:ds="http://schemas.openxmlformats.org/officeDocument/2006/customXml" ds:itemID="{5E6AAFA3-F5CA-458C-BF77-8C45B465BB29}">
  <ds:schemaRefs>
    <ds:schemaRef ds:uri="http://schemas.microsoft.com/sharepoint/v3/contenttype/forms"/>
  </ds:schemaRefs>
</ds:datastoreItem>
</file>

<file path=customXml/itemProps2.xml><?xml version="1.0" encoding="utf-8"?>
<ds:datastoreItem xmlns:ds="http://schemas.openxmlformats.org/officeDocument/2006/customXml" ds:itemID="{0E75EDAA-2F90-4281-B179-D9E42F61B0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3fc6d-0329-44eb-acde-fee98b7e96fa"/>
    <ds:schemaRef ds:uri="71edd43e-718e-4f82-9145-3875adf2a1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EC5F90-433A-4FF4-AEE2-6E47866EB1DA}">
  <ds:schemaRefs>
    <ds:schemaRef ds:uri="http://purl.org/dc/dcmitype/"/>
    <ds:schemaRef ds:uri="http://purl.org/dc/elements/1.1/"/>
    <ds:schemaRef ds:uri="http://purl.org/dc/terms/"/>
    <ds:schemaRef ds:uri="http://www.w3.org/XML/1998/namespace"/>
    <ds:schemaRef ds:uri="http://schemas.microsoft.com/office/2006/documentManagement/types"/>
    <ds:schemaRef ds:uri="http://schemas.microsoft.com/office/2006/metadata/properties"/>
    <ds:schemaRef ds:uri="6dd3fc6d-0329-44eb-acde-fee98b7e96fa"/>
    <ds:schemaRef ds:uri="http://schemas.microsoft.com/office/infopath/2007/PartnerControls"/>
    <ds:schemaRef ds:uri="http://schemas.openxmlformats.org/package/2006/metadata/core-properties"/>
    <ds:schemaRef ds:uri="71edd43e-718e-4f82-9145-3875adf2a1d5"/>
  </ds:schemaRefs>
</ds:datastoreItem>
</file>

<file path=customXml/itemProps4.xml><?xml version="1.0" encoding="utf-8"?>
<ds:datastoreItem xmlns:ds="http://schemas.openxmlformats.org/officeDocument/2006/customXml" ds:itemID="{22905913-4438-4A98-B153-04ECD5D2E31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17</vt:i4>
      </vt:variant>
    </vt:vector>
  </HeadingPairs>
  <TitlesOfParts>
    <vt:vector size="28" baseType="lpstr">
      <vt:lpstr>1. Start Here</vt:lpstr>
      <vt:lpstr>2. Cashflow Allocation</vt:lpstr>
      <vt:lpstr>3. Application Form</vt:lpstr>
      <vt:lpstr>Other Request - Round 1</vt:lpstr>
      <vt:lpstr>4. Other Requests - Round 2</vt:lpstr>
      <vt:lpstr>Earmarks</vt:lpstr>
      <vt:lpstr>5. Certification - Attach. B</vt:lpstr>
      <vt:lpstr>Summary</vt:lpstr>
      <vt:lpstr>6. End Here</vt:lpstr>
      <vt:lpstr>Categories</vt:lpstr>
      <vt:lpstr>Costs</vt:lpstr>
      <vt:lpstr>CHOICE</vt:lpstr>
      <vt:lpstr>CODE</vt:lpstr>
      <vt:lpstr>COST_AMT</vt:lpstr>
      <vt:lpstr>COST_ATTCODE</vt:lpstr>
      <vt:lpstr>COST_CAT</vt:lpstr>
      <vt:lpstr>COST_CODE</vt:lpstr>
      <vt:lpstr>COUNTY</vt:lpstr>
      <vt:lpstr>DORCODE</vt:lpstr>
      <vt:lpstr>MUNI</vt:lpstr>
      <vt:lpstr>MUNIS</vt:lpstr>
      <vt:lpstr>POPULATION</vt:lpstr>
      <vt:lpstr>EARS1!Print_Area</vt:lpstr>
      <vt:lpstr>EARS1!Print_Titles</vt:lpstr>
      <vt:lpstr>REA</vt:lpstr>
      <vt:lpstr>ROUND</vt:lpstr>
      <vt:lpstr>TEA</vt:lpstr>
      <vt:lpstr>TOWN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Fahle, Heath (A&amp;F)</dc:creator>
  <cp:keywords/>
  <dc:description/>
  <cp:lastModifiedBy>Fahle, Heath (A&amp;F)</cp:lastModifiedBy>
  <cp:revision/>
  <cp:lastPrinted>2020-09-29T20:55:54Z</cp:lastPrinted>
  <dcterms:created xsi:type="dcterms:W3CDTF">2020-09-13T03:46:36Z</dcterms:created>
  <dcterms:modified xsi:type="dcterms:W3CDTF">2020-09-30T20:47:11Z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0x01010030E95B6BB7C9A442BF76651FCC540C11</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