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S:\lsexec\dlswebsite\COVID\"/>
    </mc:Choice>
  </mc:AlternateContent>
  <xr:revisionPtr revIDLastSave="0" documentId="8_{0EE97233-3D05-4D72-A918-697F86924C31}" xr6:coauthVersionLast="45" xr6:coauthVersionMax="45" xr10:uidLastSave="{00000000-0000-0000-0000-000000000000}"/>
  <bookViews>
    <workbookView xWindow="28680" yWindow="-120" windowWidth="29040" windowHeight="15840" xr2:uid="{0EC0274C-9915-446B-BE81-60FF11345780}"/>
  </bookViews>
  <sheets>
    <sheet name="Start Here" sheetId="9" r:id="rId1"/>
    <sheet name="Contracts" sheetId="24" r:id="rId2"/>
    <sheet name="Grants" sheetId="14" r:id="rId3"/>
    <sheet name="Transfers" sheetId="26" r:id="rId4"/>
    <sheet name="Direct Payments" sheetId="8" r:id="rId5"/>
    <sheet name="End Here" sheetId="20" r:id="rId6"/>
    <sheet name="Muni Data" sheetId="28" state="veryHidden" r:id="rId7"/>
  </sheets>
  <definedNames>
    <definedName name="DORCODE">'Start Here'!$E$7</definedName>
    <definedName name="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3" i="14" l="1"/>
  <c r="V14" i="14"/>
  <c r="V15" i="14"/>
  <c r="V16" i="14"/>
  <c r="V17" i="14"/>
  <c r="V18" i="14"/>
  <c r="V19" i="14"/>
  <c r="V20" i="14"/>
  <c r="V21" i="14"/>
  <c r="V22" i="14"/>
  <c r="V23" i="14"/>
  <c r="V24" i="14"/>
  <c r="V25" i="14"/>
  <c r="V26" i="14"/>
  <c r="V27" i="14"/>
  <c r="V28" i="14"/>
  <c r="V29" i="14"/>
  <c r="V30" i="14"/>
  <c r="V31" i="14"/>
  <c r="V32" i="14"/>
  <c r="V33" i="14"/>
  <c r="V34" i="14"/>
  <c r="V35" i="14"/>
  <c r="V36" i="14"/>
  <c r="V37" i="14"/>
  <c r="V38" i="14"/>
  <c r="V39" i="14"/>
  <c r="V40" i="14"/>
  <c r="V41" i="14"/>
  <c r="V42" i="14"/>
  <c r="V43" i="14"/>
  <c r="V44" i="14"/>
  <c r="V45" i="14"/>
  <c r="V46" i="14"/>
  <c r="V47" i="14"/>
  <c r="V48" i="14"/>
  <c r="V49" i="14"/>
  <c r="V50" i="14"/>
  <c r="V51" i="14"/>
  <c r="V52" i="14"/>
  <c r="V53" i="14"/>
  <c r="V54" i="14"/>
  <c r="V55" i="14"/>
  <c r="V56" i="14"/>
  <c r="V57" i="14"/>
  <c r="V58" i="14"/>
  <c r="V59" i="14"/>
  <c r="V60" i="14"/>
  <c r="V61" i="14"/>
  <c r="V62" i="14"/>
  <c r="V63" i="14"/>
  <c r="V64" i="14"/>
  <c r="V65" i="14"/>
  <c r="V66" i="14"/>
  <c r="V67" i="14"/>
  <c r="V68" i="14"/>
  <c r="V69" i="14"/>
  <c r="V70" i="14"/>
  <c r="V71" i="14"/>
  <c r="V72" i="14"/>
  <c r="V73" i="14"/>
  <c r="V74" i="14"/>
  <c r="V75" i="14"/>
  <c r="V76" i="14"/>
  <c r="V77" i="14"/>
  <c r="V78" i="14"/>
  <c r="V79" i="14"/>
  <c r="V80" i="14"/>
  <c r="V81" i="14"/>
  <c r="V82" i="14"/>
  <c r="V83" i="14"/>
  <c r="V84" i="14"/>
  <c r="V85" i="14"/>
  <c r="V86" i="14"/>
  <c r="V87" i="14"/>
  <c r="V88" i="14"/>
  <c r="V89" i="14"/>
  <c r="V90" i="14"/>
  <c r="V91" i="14"/>
  <c r="V92" i="14"/>
  <c r="V93" i="14"/>
  <c r="V94" i="14"/>
  <c r="V95" i="14"/>
  <c r="V96" i="14"/>
  <c r="V97" i="14"/>
  <c r="V98" i="14"/>
  <c r="V99" i="14"/>
  <c r="V100" i="14"/>
  <c r="V101" i="14"/>
  <c r="V102" i="14"/>
  <c r="V103" i="14"/>
  <c r="V104" i="14"/>
  <c r="V105" i="14"/>
  <c r="V106" i="14"/>
  <c r="V107" i="14"/>
  <c r="V108" i="14"/>
  <c r="V109" i="14"/>
  <c r="V110" i="14"/>
  <c r="V111" i="14"/>
  <c r="V112" i="14"/>
  <c r="V113" i="14"/>
  <c r="V114" i="14"/>
  <c r="V115" i="14"/>
  <c r="V116" i="14"/>
  <c r="V117" i="14"/>
  <c r="V118" i="14"/>
  <c r="V119" i="14"/>
  <c r="V120" i="14"/>
  <c r="V121" i="14"/>
  <c r="V122" i="14"/>
  <c r="V123" i="14"/>
  <c r="V124" i="14"/>
  <c r="V125" i="14"/>
  <c r="V126" i="14"/>
  <c r="V127" i="14"/>
  <c r="V128" i="14"/>
  <c r="V129" i="14"/>
  <c r="V130" i="14"/>
  <c r="V131" i="14"/>
  <c r="V132" i="14"/>
  <c r="V133" i="14"/>
  <c r="V134" i="14"/>
  <c r="V135" i="14"/>
  <c r="V136" i="14"/>
  <c r="V137" i="14"/>
  <c r="V138" i="14"/>
  <c r="V139" i="14"/>
  <c r="V140" i="14"/>
  <c r="V141" i="14"/>
  <c r="V142" i="14"/>
  <c r="V143" i="14"/>
  <c r="V144" i="14"/>
  <c r="V145" i="14"/>
  <c r="V146" i="14"/>
  <c r="V147" i="14"/>
  <c r="V148" i="14"/>
  <c r="V149" i="14"/>
  <c r="V150" i="14"/>
  <c r="V151" i="14"/>
  <c r="V152" i="14"/>
  <c r="V153" i="14"/>
  <c r="V154" i="14"/>
  <c r="V155" i="14"/>
  <c r="V156" i="14"/>
  <c r="V157" i="14"/>
  <c r="V158" i="14"/>
  <c r="V159" i="14"/>
  <c r="V160" i="14"/>
  <c r="V161" i="14"/>
  <c r="V162" i="14"/>
  <c r="V163" i="14"/>
  <c r="V164" i="14"/>
  <c r="V165" i="14"/>
  <c r="V166" i="14"/>
  <c r="V167" i="14"/>
  <c r="V168" i="14"/>
  <c r="V169" i="14"/>
  <c r="V170" i="14"/>
  <c r="V171" i="14"/>
  <c r="V172" i="14"/>
  <c r="V173" i="14"/>
  <c r="V174" i="14"/>
  <c r="V175" i="14"/>
  <c r="V176" i="14"/>
  <c r="V177" i="14"/>
  <c r="V178" i="14"/>
  <c r="V179" i="14"/>
  <c r="V180" i="14"/>
  <c r="V181" i="14"/>
  <c r="V182" i="14"/>
  <c r="V183" i="14"/>
  <c r="V184" i="14"/>
  <c r="V185" i="14"/>
  <c r="V186" i="14"/>
  <c r="V187" i="14"/>
  <c r="V188" i="14"/>
  <c r="V189" i="14"/>
  <c r="V190" i="14"/>
  <c r="V191" i="14"/>
  <c r="V192" i="14"/>
  <c r="V193" i="14"/>
  <c r="V194" i="14"/>
  <c r="V195" i="14"/>
  <c r="V196" i="14"/>
  <c r="V197" i="14"/>
  <c r="V198" i="14"/>
  <c r="V199" i="14"/>
  <c r="V200" i="14"/>
  <c r="V201" i="14"/>
  <c r="V202" i="14"/>
  <c r="V203" i="14"/>
  <c r="V204" i="14"/>
  <c r="V205" i="14"/>
  <c r="V206" i="14"/>
  <c r="V207" i="14"/>
  <c r="V208" i="14"/>
  <c r="V209" i="14"/>
  <c r="V210" i="14"/>
  <c r="V211" i="14"/>
  <c r="V212" i="14"/>
  <c r="V213" i="14"/>
  <c r="V214" i="14"/>
  <c r="V215" i="14"/>
  <c r="V216" i="14"/>
  <c r="V217" i="14"/>
  <c r="V218" i="14"/>
  <c r="V219" i="14"/>
  <c r="V220" i="14"/>
  <c r="V221" i="14"/>
  <c r="V222" i="14"/>
  <c r="V223" i="14"/>
  <c r="V224" i="14"/>
  <c r="V225" i="14"/>
  <c r="V226" i="14"/>
  <c r="V227" i="14"/>
  <c r="V228" i="14"/>
  <c r="V229" i="14"/>
  <c r="V230" i="14"/>
  <c r="V231" i="14"/>
  <c r="V232" i="14"/>
  <c r="V233" i="14"/>
  <c r="V234" i="14"/>
  <c r="V235" i="14"/>
  <c r="V236" i="14"/>
  <c r="V237" i="14"/>
  <c r="V238" i="14"/>
  <c r="V239" i="14"/>
  <c r="V240" i="14"/>
  <c r="V241" i="14"/>
  <c r="V242" i="14"/>
  <c r="V243" i="14"/>
  <c r="V244" i="14"/>
  <c r="V245" i="14"/>
  <c r="V246" i="14"/>
  <c r="V247" i="14"/>
  <c r="V248" i="14"/>
  <c r="V249" i="14"/>
  <c r="V250" i="14"/>
  <c r="V251" i="14"/>
  <c r="V252" i="14"/>
  <c r="V253" i="14"/>
  <c r="V254" i="14"/>
  <c r="V255" i="14"/>
  <c r="V256" i="14"/>
  <c r="V257" i="14"/>
  <c r="V258" i="14"/>
  <c r="V259" i="14"/>
  <c r="V260" i="14"/>
  <c r="V261" i="14"/>
  <c r="V262" i="14"/>
  <c r="V263" i="14"/>
  <c r="V264" i="14"/>
  <c r="V265" i="14"/>
  <c r="V266" i="14"/>
  <c r="V267" i="14"/>
  <c r="V268" i="14"/>
  <c r="V269" i="14"/>
  <c r="V270" i="14"/>
  <c r="V271" i="14"/>
  <c r="V272" i="14"/>
  <c r="V273" i="14"/>
  <c r="V274" i="14"/>
  <c r="V275" i="14"/>
  <c r="V276" i="14"/>
  <c r="V277" i="14"/>
  <c r="V278" i="14"/>
  <c r="V279" i="14"/>
  <c r="V280" i="14"/>
  <c r="V281" i="14"/>
  <c r="V282" i="14"/>
  <c r="V283" i="14"/>
  <c r="V284" i="14"/>
  <c r="V285" i="14"/>
  <c r="V286" i="14"/>
  <c r="V287" i="14"/>
  <c r="V288" i="14"/>
  <c r="V289" i="14"/>
  <c r="V290" i="14"/>
  <c r="V291" i="14"/>
  <c r="V292" i="14"/>
  <c r="V293" i="14"/>
  <c r="V294" i="14"/>
  <c r="V295" i="14"/>
  <c r="V296" i="14"/>
  <c r="V297" i="14"/>
  <c r="V298" i="14"/>
  <c r="V299" i="14"/>
  <c r="V300" i="14"/>
  <c r="V301" i="14"/>
  <c r="V302" i="14"/>
  <c r="V303" i="14"/>
  <c r="V304" i="14"/>
  <c r="V305" i="14"/>
  <c r="V306" i="14"/>
  <c r="V307" i="14"/>
  <c r="V308" i="14"/>
  <c r="V309" i="14"/>
  <c r="V310" i="14"/>
  <c r="V311" i="14"/>
  <c r="V312" i="14"/>
  <c r="V313" i="14"/>
  <c r="V314" i="14"/>
  <c r="V315" i="14"/>
  <c r="V316" i="14"/>
  <c r="V317" i="14"/>
  <c r="V318" i="14"/>
  <c r="V319" i="14"/>
  <c r="V320" i="14"/>
  <c r="V321" i="14"/>
  <c r="V322" i="14"/>
  <c r="V323" i="14"/>
  <c r="V324" i="14"/>
  <c r="V325" i="14"/>
  <c r="V326" i="14"/>
  <c r="V327" i="14"/>
  <c r="V328" i="14"/>
  <c r="V329" i="14"/>
  <c r="V330" i="14"/>
  <c r="V331" i="14"/>
  <c r="V332" i="14"/>
  <c r="V333" i="14"/>
  <c r="V334" i="14"/>
  <c r="V335" i="14"/>
  <c r="V336" i="14"/>
  <c r="V337" i="14"/>
  <c r="V338" i="14"/>
  <c r="V339" i="14"/>
  <c r="V340" i="14"/>
  <c r="V341" i="14"/>
  <c r="V342" i="14"/>
  <c r="V343" i="14"/>
  <c r="V344" i="14"/>
  <c r="V345" i="14"/>
  <c r="V346" i="14"/>
  <c r="V347" i="14"/>
  <c r="V348" i="14"/>
  <c r="V349" i="14"/>
  <c r="V350" i="14"/>
  <c r="V351" i="14"/>
  <c r="V352" i="14"/>
  <c r="V353" i="14"/>
  <c r="V354" i="14"/>
  <c r="V355" i="14"/>
  <c r="V356" i="14"/>
  <c r="V357" i="14"/>
  <c r="V358" i="14"/>
  <c r="V359" i="14"/>
  <c r="V360" i="14"/>
  <c r="V361" i="14"/>
  <c r="V362" i="14"/>
  <c r="V363" i="14"/>
  <c r="V364" i="14"/>
  <c r="V365" i="14"/>
  <c r="V366" i="14"/>
  <c r="V367" i="14"/>
  <c r="V368" i="14"/>
  <c r="V369" i="14"/>
  <c r="V370" i="14"/>
  <c r="V371" i="14"/>
  <c r="V372" i="14"/>
  <c r="V373" i="14"/>
  <c r="V374" i="14"/>
  <c r="V375" i="14"/>
  <c r="V376" i="14"/>
  <c r="V377" i="14"/>
  <c r="V378" i="14"/>
  <c r="V379" i="14"/>
  <c r="V380" i="14"/>
  <c r="V381" i="14"/>
  <c r="V382" i="14"/>
  <c r="V383" i="14"/>
  <c r="V384" i="14"/>
  <c r="V385" i="14"/>
  <c r="V386" i="14"/>
  <c r="V387" i="14"/>
  <c r="V388" i="14"/>
  <c r="V389" i="14"/>
  <c r="V390" i="14"/>
  <c r="V391" i="14"/>
  <c r="V392" i="14"/>
  <c r="V393" i="14"/>
  <c r="V394" i="14"/>
  <c r="V395" i="14"/>
  <c r="V396" i="14"/>
  <c r="V397" i="14"/>
  <c r="V398" i="14"/>
  <c r="V399" i="14"/>
  <c r="V400" i="14"/>
  <c r="V401" i="14"/>
  <c r="V402" i="14"/>
  <c r="V403" i="14"/>
  <c r="V404" i="14"/>
  <c r="V405" i="14"/>
  <c r="V406" i="14"/>
  <c r="V407" i="14"/>
  <c r="V408" i="14"/>
  <c r="V409" i="14"/>
  <c r="V410" i="14"/>
  <c r="V411" i="14"/>
  <c r="V412" i="14"/>
  <c r="V413" i="14"/>
  <c r="V414" i="14"/>
  <c r="V415" i="14"/>
  <c r="V416" i="14"/>
  <c r="V417" i="14"/>
  <c r="V418" i="14"/>
  <c r="V419" i="14"/>
  <c r="V420" i="14"/>
  <c r="V421" i="14"/>
  <c r="V422" i="14"/>
  <c r="V423" i="14"/>
  <c r="V424" i="14"/>
  <c r="V425" i="14"/>
  <c r="V426" i="14"/>
  <c r="V427" i="14"/>
  <c r="V428" i="14"/>
  <c r="V429" i="14"/>
  <c r="V430" i="14"/>
  <c r="V431" i="14"/>
  <c r="V432" i="14"/>
  <c r="V433" i="14"/>
  <c r="V434" i="14"/>
  <c r="V435" i="14"/>
  <c r="V436" i="14"/>
  <c r="V437" i="14"/>
  <c r="V438" i="14"/>
  <c r="V439" i="14"/>
  <c r="V440" i="14"/>
  <c r="V441" i="14"/>
  <c r="V442" i="14"/>
  <c r="V443" i="14"/>
  <c r="V444" i="14"/>
  <c r="V445" i="14"/>
  <c r="V446" i="14"/>
  <c r="V447" i="14"/>
  <c r="V448" i="14"/>
  <c r="V449" i="14"/>
  <c r="V450" i="14"/>
  <c r="V451" i="14"/>
  <c r="V452" i="14"/>
  <c r="V453" i="14"/>
  <c r="V454" i="14"/>
  <c r="V455" i="14"/>
  <c r="V456" i="14"/>
  <c r="V457" i="14"/>
  <c r="V458" i="14"/>
  <c r="V459" i="14"/>
  <c r="V460" i="14"/>
  <c r="V461" i="14"/>
  <c r="V462" i="14"/>
  <c r="V463" i="14"/>
  <c r="V464" i="14"/>
  <c r="V465" i="14"/>
  <c r="V466" i="14"/>
  <c r="V467" i="14"/>
  <c r="V468" i="14"/>
  <c r="V469" i="14"/>
  <c r="V470" i="14"/>
  <c r="V471" i="14"/>
  <c r="V472" i="14"/>
  <c r="V473" i="14"/>
  <c r="V474" i="14"/>
  <c r="V475" i="14"/>
  <c r="V476" i="14"/>
  <c r="V477" i="14"/>
  <c r="V478" i="14"/>
  <c r="V479" i="14"/>
  <c r="V480" i="14"/>
  <c r="V481" i="14"/>
  <c r="V482" i="14"/>
  <c r="V483" i="14"/>
  <c r="V484" i="14"/>
  <c r="V485" i="14"/>
  <c r="V486" i="14"/>
  <c r="V487" i="14"/>
  <c r="V488" i="14"/>
  <c r="V489" i="14"/>
  <c r="V490" i="14"/>
  <c r="V491" i="14"/>
  <c r="V492" i="14"/>
  <c r="V493" i="14"/>
  <c r="V494" i="14"/>
  <c r="V495" i="14"/>
  <c r="V496" i="14"/>
  <c r="V497" i="14"/>
  <c r="V498" i="14"/>
  <c r="V499" i="14"/>
  <c r="V500" i="14"/>
  <c r="V501" i="14"/>
  <c r="V502" i="14"/>
  <c r="V503" i="14"/>
  <c r="V504" i="14"/>
  <c r="V505" i="14"/>
  <c r="V506" i="14"/>
  <c r="V507" i="14"/>
  <c r="V508" i="14"/>
  <c r="V509" i="14"/>
  <c r="V510"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02" i="14"/>
  <c r="T103" i="14"/>
  <c r="T104" i="14"/>
  <c r="T105" i="14"/>
  <c r="T106" i="14"/>
  <c r="T107" i="14"/>
  <c r="T108" i="14"/>
  <c r="T109" i="14"/>
  <c r="T110" i="14"/>
  <c r="T111" i="14"/>
  <c r="T112" i="14"/>
  <c r="T113" i="14"/>
  <c r="T114" i="14"/>
  <c r="T115" i="14"/>
  <c r="T116" i="14"/>
  <c r="T117" i="14"/>
  <c r="T118" i="14"/>
  <c r="T119" i="14"/>
  <c r="T120" i="14"/>
  <c r="T121" i="14"/>
  <c r="T122" i="14"/>
  <c r="T123" i="14"/>
  <c r="T124" i="14"/>
  <c r="T125" i="14"/>
  <c r="T126" i="14"/>
  <c r="T127" i="14"/>
  <c r="T128" i="14"/>
  <c r="T129" i="14"/>
  <c r="T130" i="14"/>
  <c r="T131" i="14"/>
  <c r="T132" i="14"/>
  <c r="T133" i="14"/>
  <c r="T134" i="14"/>
  <c r="T135" i="14"/>
  <c r="T136" i="14"/>
  <c r="T137" i="14"/>
  <c r="T138" i="14"/>
  <c r="T139" i="14"/>
  <c r="T140" i="14"/>
  <c r="T141" i="14"/>
  <c r="T142" i="14"/>
  <c r="T143" i="14"/>
  <c r="T144" i="14"/>
  <c r="T145" i="14"/>
  <c r="T146" i="14"/>
  <c r="T147" i="14"/>
  <c r="T148" i="14"/>
  <c r="T149" i="14"/>
  <c r="T150" i="14"/>
  <c r="T151" i="14"/>
  <c r="T152" i="14"/>
  <c r="T153" i="14"/>
  <c r="T154" i="14"/>
  <c r="T155" i="14"/>
  <c r="T156" i="14"/>
  <c r="T157" i="14"/>
  <c r="T158" i="14"/>
  <c r="T159" i="14"/>
  <c r="T160" i="14"/>
  <c r="T161" i="14"/>
  <c r="T162" i="14"/>
  <c r="T163" i="14"/>
  <c r="T164" i="14"/>
  <c r="T165" i="14"/>
  <c r="T166" i="14"/>
  <c r="T167" i="14"/>
  <c r="T168" i="14"/>
  <c r="T169" i="14"/>
  <c r="T170" i="14"/>
  <c r="T171" i="14"/>
  <c r="T172" i="14"/>
  <c r="T173" i="14"/>
  <c r="T174" i="14"/>
  <c r="T175" i="14"/>
  <c r="T176" i="14"/>
  <c r="T177" i="14"/>
  <c r="T178" i="14"/>
  <c r="T179" i="14"/>
  <c r="T180" i="14"/>
  <c r="T181" i="14"/>
  <c r="T182" i="14"/>
  <c r="T183" i="14"/>
  <c r="T184" i="14"/>
  <c r="T185" i="14"/>
  <c r="T186" i="14"/>
  <c r="T187" i="14"/>
  <c r="T188" i="14"/>
  <c r="T189" i="14"/>
  <c r="T190" i="14"/>
  <c r="T191" i="14"/>
  <c r="T192" i="14"/>
  <c r="T193" i="14"/>
  <c r="T194" i="14"/>
  <c r="T195" i="14"/>
  <c r="T196" i="14"/>
  <c r="T197" i="14"/>
  <c r="T198" i="14"/>
  <c r="T199" i="14"/>
  <c r="T200" i="14"/>
  <c r="T201" i="14"/>
  <c r="T202" i="14"/>
  <c r="T203" i="14"/>
  <c r="T204" i="14"/>
  <c r="T205" i="14"/>
  <c r="T206" i="14"/>
  <c r="T207" i="14"/>
  <c r="T208" i="14"/>
  <c r="T209" i="14"/>
  <c r="T210" i="14"/>
  <c r="T211" i="14"/>
  <c r="T212" i="14"/>
  <c r="T213" i="14"/>
  <c r="T214" i="14"/>
  <c r="T215" i="14"/>
  <c r="T216" i="14"/>
  <c r="T217" i="14"/>
  <c r="T218" i="14"/>
  <c r="T219" i="14"/>
  <c r="T220" i="14"/>
  <c r="T221" i="14"/>
  <c r="T222" i="14"/>
  <c r="T223" i="14"/>
  <c r="T224" i="14"/>
  <c r="T225" i="14"/>
  <c r="T226" i="14"/>
  <c r="T227" i="14"/>
  <c r="T228" i="14"/>
  <c r="T229" i="14"/>
  <c r="T230" i="14"/>
  <c r="T231" i="14"/>
  <c r="T232" i="14"/>
  <c r="T233" i="14"/>
  <c r="T234" i="14"/>
  <c r="T235" i="14"/>
  <c r="T236" i="14"/>
  <c r="T237" i="14"/>
  <c r="T238" i="14"/>
  <c r="T239" i="14"/>
  <c r="T240" i="14"/>
  <c r="T241" i="14"/>
  <c r="T242" i="14"/>
  <c r="T243" i="14"/>
  <c r="T244" i="14"/>
  <c r="T245" i="14"/>
  <c r="T246" i="14"/>
  <c r="T247" i="14"/>
  <c r="T248" i="14"/>
  <c r="T249" i="14"/>
  <c r="T250" i="14"/>
  <c r="T251" i="14"/>
  <c r="T252" i="14"/>
  <c r="T253" i="14"/>
  <c r="T254" i="14"/>
  <c r="T255" i="14"/>
  <c r="T256" i="14"/>
  <c r="T257" i="14"/>
  <c r="T258" i="14"/>
  <c r="T259" i="14"/>
  <c r="T260" i="14"/>
  <c r="T261" i="14"/>
  <c r="T262" i="14"/>
  <c r="T263" i="14"/>
  <c r="T264" i="14"/>
  <c r="T265" i="14"/>
  <c r="T266" i="14"/>
  <c r="T267" i="14"/>
  <c r="T268" i="14"/>
  <c r="T269" i="14"/>
  <c r="T270" i="14"/>
  <c r="T271" i="14"/>
  <c r="T272" i="14"/>
  <c r="T273" i="14"/>
  <c r="T274" i="14"/>
  <c r="T275" i="14"/>
  <c r="T276" i="14"/>
  <c r="T277" i="14"/>
  <c r="T278" i="14"/>
  <c r="T279" i="14"/>
  <c r="T280" i="14"/>
  <c r="T281" i="14"/>
  <c r="T282" i="14"/>
  <c r="T283" i="14"/>
  <c r="T284" i="14"/>
  <c r="T285" i="14"/>
  <c r="T286" i="14"/>
  <c r="T287" i="14"/>
  <c r="T288" i="14"/>
  <c r="T289" i="14"/>
  <c r="T290" i="14"/>
  <c r="T291" i="14"/>
  <c r="T292" i="14"/>
  <c r="T293" i="14"/>
  <c r="T294" i="14"/>
  <c r="T295" i="14"/>
  <c r="T296" i="14"/>
  <c r="T297" i="14"/>
  <c r="T298" i="14"/>
  <c r="T299" i="14"/>
  <c r="T300" i="14"/>
  <c r="T301" i="14"/>
  <c r="T302" i="14"/>
  <c r="T303" i="14"/>
  <c r="T304" i="14"/>
  <c r="T305" i="14"/>
  <c r="T306" i="14"/>
  <c r="T307" i="14"/>
  <c r="T308" i="14"/>
  <c r="T309" i="14"/>
  <c r="T310" i="14"/>
  <c r="T311" i="14"/>
  <c r="T312" i="14"/>
  <c r="T313" i="14"/>
  <c r="T314" i="14"/>
  <c r="T315" i="14"/>
  <c r="T316" i="14"/>
  <c r="T317" i="14"/>
  <c r="T318" i="14"/>
  <c r="T319" i="14"/>
  <c r="T320" i="14"/>
  <c r="T321" i="14"/>
  <c r="T322" i="14"/>
  <c r="T323" i="14"/>
  <c r="T324" i="14"/>
  <c r="T325" i="14"/>
  <c r="T326" i="14"/>
  <c r="T327" i="14"/>
  <c r="T328" i="14"/>
  <c r="T329" i="14"/>
  <c r="T330" i="14"/>
  <c r="T331" i="14"/>
  <c r="T332" i="14"/>
  <c r="T333" i="14"/>
  <c r="T334" i="14"/>
  <c r="T335" i="14"/>
  <c r="T336" i="14"/>
  <c r="T337" i="14"/>
  <c r="T338" i="14"/>
  <c r="T339" i="14"/>
  <c r="T340" i="14"/>
  <c r="T341" i="14"/>
  <c r="T342" i="14"/>
  <c r="T343" i="14"/>
  <c r="T344" i="14"/>
  <c r="T345" i="14"/>
  <c r="T346" i="14"/>
  <c r="T347" i="14"/>
  <c r="T348" i="14"/>
  <c r="T349" i="14"/>
  <c r="T350" i="14"/>
  <c r="T351" i="14"/>
  <c r="T352" i="14"/>
  <c r="T353" i="14"/>
  <c r="T354" i="14"/>
  <c r="T355" i="14"/>
  <c r="T356" i="14"/>
  <c r="T357" i="14"/>
  <c r="T358" i="14"/>
  <c r="T359" i="14"/>
  <c r="T360" i="14"/>
  <c r="T361" i="14"/>
  <c r="T362" i="14"/>
  <c r="T363" i="14"/>
  <c r="T364" i="14"/>
  <c r="T365" i="14"/>
  <c r="T366" i="14"/>
  <c r="T367" i="14"/>
  <c r="T368" i="14"/>
  <c r="T369" i="14"/>
  <c r="T370" i="14"/>
  <c r="T371" i="14"/>
  <c r="T372" i="14"/>
  <c r="T373" i="14"/>
  <c r="T374" i="14"/>
  <c r="T375" i="14"/>
  <c r="T376" i="14"/>
  <c r="T377" i="14"/>
  <c r="T378" i="14"/>
  <c r="T379" i="14"/>
  <c r="T380" i="14"/>
  <c r="T381" i="14"/>
  <c r="T382" i="14"/>
  <c r="T383" i="14"/>
  <c r="T384" i="14"/>
  <c r="T385" i="14"/>
  <c r="T386" i="14"/>
  <c r="T387" i="14"/>
  <c r="T388" i="14"/>
  <c r="T389" i="14"/>
  <c r="T390" i="14"/>
  <c r="T391" i="14"/>
  <c r="T392" i="14"/>
  <c r="T393" i="14"/>
  <c r="T394" i="14"/>
  <c r="T395" i="14"/>
  <c r="T396" i="14"/>
  <c r="T397" i="14"/>
  <c r="T398" i="14"/>
  <c r="T399" i="14"/>
  <c r="T400" i="14"/>
  <c r="T401" i="14"/>
  <c r="T402" i="14"/>
  <c r="T403" i="14"/>
  <c r="T404" i="14"/>
  <c r="T405" i="14"/>
  <c r="T406" i="14"/>
  <c r="T407" i="14"/>
  <c r="T408" i="14"/>
  <c r="T409" i="14"/>
  <c r="T410" i="14"/>
  <c r="T411" i="14"/>
  <c r="T412" i="14"/>
  <c r="T413" i="14"/>
  <c r="T414" i="14"/>
  <c r="T415" i="14"/>
  <c r="T416" i="14"/>
  <c r="T417" i="14"/>
  <c r="T418" i="14"/>
  <c r="T419" i="14"/>
  <c r="T420" i="14"/>
  <c r="T421" i="14"/>
  <c r="T422" i="14"/>
  <c r="T423" i="14"/>
  <c r="T424" i="14"/>
  <c r="T425" i="14"/>
  <c r="T426" i="14"/>
  <c r="T427" i="14"/>
  <c r="T428" i="14"/>
  <c r="T429" i="14"/>
  <c r="T430" i="14"/>
  <c r="T431" i="14"/>
  <c r="T432" i="14"/>
  <c r="T433" i="14"/>
  <c r="T434" i="14"/>
  <c r="T435" i="14"/>
  <c r="T436" i="14"/>
  <c r="T437" i="14"/>
  <c r="T438" i="14"/>
  <c r="T439" i="14"/>
  <c r="T440" i="14"/>
  <c r="T441" i="14"/>
  <c r="T442" i="14"/>
  <c r="T443" i="14"/>
  <c r="T444" i="14"/>
  <c r="T445" i="14"/>
  <c r="T446" i="14"/>
  <c r="T447" i="14"/>
  <c r="T448" i="14"/>
  <c r="T449" i="14"/>
  <c r="T450" i="14"/>
  <c r="T451" i="14"/>
  <c r="T452" i="14"/>
  <c r="T453" i="14"/>
  <c r="T454" i="14"/>
  <c r="T455" i="14"/>
  <c r="T456" i="14"/>
  <c r="T457" i="14"/>
  <c r="T458" i="14"/>
  <c r="T459" i="14"/>
  <c r="T460" i="14"/>
  <c r="T461" i="14"/>
  <c r="T462" i="14"/>
  <c r="T463" i="14"/>
  <c r="T464" i="14"/>
  <c r="T465" i="14"/>
  <c r="T466" i="14"/>
  <c r="T467" i="14"/>
  <c r="T468" i="14"/>
  <c r="T469" i="14"/>
  <c r="T470" i="14"/>
  <c r="T471" i="14"/>
  <c r="T472" i="14"/>
  <c r="T473" i="14"/>
  <c r="T474" i="14"/>
  <c r="T475" i="14"/>
  <c r="T476" i="14"/>
  <c r="T477" i="14"/>
  <c r="T478" i="14"/>
  <c r="T479" i="14"/>
  <c r="T480" i="14"/>
  <c r="T481" i="14"/>
  <c r="T482" i="14"/>
  <c r="T483" i="14"/>
  <c r="T484" i="14"/>
  <c r="T485" i="14"/>
  <c r="T486" i="14"/>
  <c r="T487" i="14"/>
  <c r="T488" i="14"/>
  <c r="T489" i="14"/>
  <c r="T490" i="14"/>
  <c r="T491" i="14"/>
  <c r="T492" i="14"/>
  <c r="T493" i="14"/>
  <c r="T494" i="14"/>
  <c r="T495" i="14"/>
  <c r="T496" i="14"/>
  <c r="T497" i="14"/>
  <c r="T498" i="14"/>
  <c r="T499" i="14"/>
  <c r="T500" i="14"/>
  <c r="T501" i="14"/>
  <c r="T502" i="14"/>
  <c r="T503" i="14"/>
  <c r="T504" i="14"/>
  <c r="T505" i="14"/>
  <c r="T506" i="14"/>
  <c r="T507" i="14"/>
  <c r="T508" i="14"/>
  <c r="T509" i="14"/>
  <c r="T510" i="14"/>
  <c r="R15" i="14"/>
  <c r="R16" i="14"/>
  <c r="R17" i="14"/>
  <c r="R18" i="14"/>
  <c r="R19" i="14"/>
  <c r="R20" i="14"/>
  <c r="R21" i="14"/>
  <c r="R22" i="14"/>
  <c r="R23" i="14"/>
  <c r="R24" i="14"/>
  <c r="R25" i="14"/>
  <c r="R26" i="14"/>
  <c r="R27" i="14"/>
  <c r="R28" i="14"/>
  <c r="R29" i="14"/>
  <c r="R30" i="14"/>
  <c r="R31" i="14"/>
  <c r="R32" i="14"/>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0"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375" i="14"/>
  <c r="R376" i="14"/>
  <c r="R377" i="14"/>
  <c r="R378" i="14"/>
  <c r="R379" i="14"/>
  <c r="R380" i="14"/>
  <c r="R381" i="14"/>
  <c r="R382" i="14"/>
  <c r="R383" i="14"/>
  <c r="R384" i="14"/>
  <c r="R385" i="14"/>
  <c r="R386" i="14"/>
  <c r="R387" i="14"/>
  <c r="R388" i="14"/>
  <c r="R389" i="14"/>
  <c r="R390" i="14"/>
  <c r="R391" i="14"/>
  <c r="R392" i="14"/>
  <c r="R393" i="14"/>
  <c r="R394" i="14"/>
  <c r="R395" i="14"/>
  <c r="R396" i="14"/>
  <c r="R397" i="14"/>
  <c r="R398" i="14"/>
  <c r="R399" i="14"/>
  <c r="R400" i="14"/>
  <c r="R401" i="14"/>
  <c r="R402" i="14"/>
  <c r="R403" i="14"/>
  <c r="R404" i="14"/>
  <c r="R405" i="14"/>
  <c r="R406" i="14"/>
  <c r="R407" i="14"/>
  <c r="R408" i="14"/>
  <c r="R409" i="14"/>
  <c r="R410" i="14"/>
  <c r="R411" i="14"/>
  <c r="R412" i="14"/>
  <c r="R413" i="14"/>
  <c r="R414" i="14"/>
  <c r="R415" i="14"/>
  <c r="R416" i="14"/>
  <c r="R417" i="14"/>
  <c r="R418" i="14"/>
  <c r="R419" i="14"/>
  <c r="R420" i="14"/>
  <c r="R421" i="14"/>
  <c r="R422" i="14"/>
  <c r="R423" i="14"/>
  <c r="R424" i="14"/>
  <c r="R425" i="14"/>
  <c r="R426" i="14"/>
  <c r="R427" i="14"/>
  <c r="R428" i="14"/>
  <c r="R429" i="14"/>
  <c r="R430" i="14"/>
  <c r="R431" i="14"/>
  <c r="R432" i="14"/>
  <c r="R433" i="14"/>
  <c r="R434" i="14"/>
  <c r="R435" i="14"/>
  <c r="R436" i="14"/>
  <c r="R437" i="14"/>
  <c r="R438" i="14"/>
  <c r="R439" i="14"/>
  <c r="R440" i="14"/>
  <c r="R441" i="14"/>
  <c r="R442" i="14"/>
  <c r="R443" i="14"/>
  <c r="R444" i="14"/>
  <c r="R445" i="14"/>
  <c r="R446" i="14"/>
  <c r="R447" i="14"/>
  <c r="R448" i="14"/>
  <c r="R449" i="14"/>
  <c r="R450" i="14"/>
  <c r="R451" i="14"/>
  <c r="R452" i="14"/>
  <c r="R453" i="14"/>
  <c r="R454" i="14"/>
  <c r="R455" i="14"/>
  <c r="R456" i="14"/>
  <c r="R457" i="14"/>
  <c r="R458" i="14"/>
  <c r="R459" i="14"/>
  <c r="R460" i="14"/>
  <c r="R461" i="14"/>
  <c r="R462" i="14"/>
  <c r="R463" i="14"/>
  <c r="R464" i="14"/>
  <c r="R465" i="14"/>
  <c r="R466" i="14"/>
  <c r="R467" i="14"/>
  <c r="R468" i="14"/>
  <c r="R469" i="14"/>
  <c r="R470" i="14"/>
  <c r="R471" i="14"/>
  <c r="R472" i="14"/>
  <c r="R473" i="14"/>
  <c r="R474" i="14"/>
  <c r="R475" i="14"/>
  <c r="R476" i="14"/>
  <c r="R477" i="14"/>
  <c r="R478" i="14"/>
  <c r="R479" i="14"/>
  <c r="R480" i="14"/>
  <c r="R481" i="14"/>
  <c r="R482" i="14"/>
  <c r="R483" i="14"/>
  <c r="R484" i="14"/>
  <c r="R485" i="14"/>
  <c r="R486" i="14"/>
  <c r="R487" i="14"/>
  <c r="R488" i="14"/>
  <c r="R489" i="14"/>
  <c r="R490" i="14"/>
  <c r="R491" i="14"/>
  <c r="R492" i="14"/>
  <c r="R493" i="14"/>
  <c r="R494" i="14"/>
  <c r="R495" i="14"/>
  <c r="R496" i="14"/>
  <c r="R497" i="14"/>
  <c r="R498" i="14"/>
  <c r="R499" i="14"/>
  <c r="R500" i="14"/>
  <c r="R501" i="14"/>
  <c r="R502" i="14"/>
  <c r="R503" i="14"/>
  <c r="R504" i="14"/>
  <c r="R505" i="14"/>
  <c r="R506" i="14"/>
  <c r="R507" i="14"/>
  <c r="R508" i="14"/>
  <c r="R509" i="14"/>
  <c r="R510" i="14"/>
  <c r="R510" i="8" l="1"/>
  <c r="Q510" i="8"/>
  <c r="R509" i="8"/>
  <c r="Q509" i="8"/>
  <c r="R508" i="8"/>
  <c r="Q508" i="8"/>
  <c r="R507" i="8"/>
  <c r="Q507" i="8"/>
  <c r="R506" i="8"/>
  <c r="Q506" i="8"/>
  <c r="R505" i="8"/>
  <c r="Q505" i="8"/>
  <c r="R504" i="8"/>
  <c r="Q504" i="8"/>
  <c r="R503" i="8"/>
  <c r="Q503" i="8"/>
  <c r="R502" i="8"/>
  <c r="Q502" i="8"/>
  <c r="R501" i="8"/>
  <c r="Q501" i="8"/>
  <c r="R500" i="8"/>
  <c r="Q500" i="8"/>
  <c r="R499" i="8"/>
  <c r="Q499" i="8"/>
  <c r="R498" i="8"/>
  <c r="Q498" i="8"/>
  <c r="R497" i="8"/>
  <c r="Q497" i="8"/>
  <c r="R496" i="8"/>
  <c r="Q496" i="8"/>
  <c r="R495" i="8"/>
  <c r="Q495" i="8"/>
  <c r="R494" i="8"/>
  <c r="Q494" i="8"/>
  <c r="R493" i="8"/>
  <c r="Q493" i="8"/>
  <c r="R492" i="8"/>
  <c r="Q492" i="8"/>
  <c r="R491" i="8"/>
  <c r="Q491" i="8"/>
  <c r="R490" i="8"/>
  <c r="Q490" i="8"/>
  <c r="R489" i="8"/>
  <c r="Q489" i="8"/>
  <c r="R488" i="8"/>
  <c r="Q488" i="8"/>
  <c r="R487" i="8"/>
  <c r="Q487" i="8"/>
  <c r="R486" i="8"/>
  <c r="Q486" i="8"/>
  <c r="R485" i="8"/>
  <c r="Q485" i="8"/>
  <c r="R484" i="8"/>
  <c r="Q484" i="8"/>
  <c r="R483" i="8"/>
  <c r="Q483" i="8"/>
  <c r="R482" i="8"/>
  <c r="Q482" i="8"/>
  <c r="R481" i="8"/>
  <c r="Q481" i="8"/>
  <c r="R480" i="8"/>
  <c r="Q480" i="8"/>
  <c r="R479" i="8"/>
  <c r="Q479" i="8"/>
  <c r="R478" i="8"/>
  <c r="Q478" i="8"/>
  <c r="R477" i="8"/>
  <c r="Q477" i="8"/>
  <c r="R476" i="8"/>
  <c r="Q476" i="8"/>
  <c r="R475" i="8"/>
  <c r="Q475" i="8"/>
  <c r="R474" i="8"/>
  <c r="Q474" i="8"/>
  <c r="R473" i="8"/>
  <c r="Q473" i="8"/>
  <c r="R472" i="8"/>
  <c r="Q472" i="8"/>
  <c r="R471" i="8"/>
  <c r="Q471" i="8"/>
  <c r="R470" i="8"/>
  <c r="Q470" i="8"/>
  <c r="R469" i="8"/>
  <c r="Q469" i="8"/>
  <c r="R468" i="8"/>
  <c r="Q468" i="8"/>
  <c r="R467" i="8"/>
  <c r="Q467" i="8"/>
  <c r="R466" i="8"/>
  <c r="Q466" i="8"/>
  <c r="R465" i="8"/>
  <c r="Q465" i="8"/>
  <c r="R464" i="8"/>
  <c r="Q464" i="8"/>
  <c r="R463" i="8"/>
  <c r="Q463" i="8"/>
  <c r="R462" i="8"/>
  <c r="Q462" i="8"/>
  <c r="R461" i="8"/>
  <c r="Q461" i="8"/>
  <c r="R460" i="8"/>
  <c r="Q460" i="8"/>
  <c r="R459" i="8"/>
  <c r="Q459" i="8"/>
  <c r="R458" i="8"/>
  <c r="Q458" i="8"/>
  <c r="R457" i="8"/>
  <c r="Q457" i="8"/>
  <c r="R456" i="8"/>
  <c r="Q456" i="8"/>
  <c r="R455" i="8"/>
  <c r="Q455" i="8"/>
  <c r="R454" i="8"/>
  <c r="Q454" i="8"/>
  <c r="R453" i="8"/>
  <c r="Q453" i="8"/>
  <c r="R452" i="8"/>
  <c r="Q452" i="8"/>
  <c r="R451" i="8"/>
  <c r="Q451" i="8"/>
  <c r="R450" i="8"/>
  <c r="Q450" i="8"/>
  <c r="R449" i="8"/>
  <c r="Q449" i="8"/>
  <c r="R448" i="8"/>
  <c r="Q448" i="8"/>
  <c r="R447" i="8"/>
  <c r="Q447" i="8"/>
  <c r="R446" i="8"/>
  <c r="Q446" i="8"/>
  <c r="R445" i="8"/>
  <c r="Q445" i="8"/>
  <c r="R444" i="8"/>
  <c r="Q444" i="8"/>
  <c r="R443" i="8"/>
  <c r="Q443" i="8"/>
  <c r="R442" i="8"/>
  <c r="Q442" i="8"/>
  <c r="R441" i="8"/>
  <c r="Q441" i="8"/>
  <c r="R440" i="8"/>
  <c r="Q440" i="8"/>
  <c r="R439" i="8"/>
  <c r="Q439" i="8"/>
  <c r="R438" i="8"/>
  <c r="Q438" i="8"/>
  <c r="R437" i="8"/>
  <c r="Q437" i="8"/>
  <c r="R436" i="8"/>
  <c r="Q436" i="8"/>
  <c r="R435" i="8"/>
  <c r="Q435" i="8"/>
  <c r="R434" i="8"/>
  <c r="Q434" i="8"/>
  <c r="R433" i="8"/>
  <c r="Q433" i="8"/>
  <c r="R432" i="8"/>
  <c r="Q432" i="8"/>
  <c r="R431" i="8"/>
  <c r="Q431" i="8"/>
  <c r="R430" i="8"/>
  <c r="Q430" i="8"/>
  <c r="R429" i="8"/>
  <c r="Q429" i="8"/>
  <c r="R428" i="8"/>
  <c r="Q428" i="8"/>
  <c r="R427" i="8"/>
  <c r="Q427" i="8"/>
  <c r="R426" i="8"/>
  <c r="Q426" i="8"/>
  <c r="R425" i="8"/>
  <c r="Q425" i="8"/>
  <c r="R424" i="8"/>
  <c r="Q424" i="8"/>
  <c r="R423" i="8"/>
  <c r="Q423" i="8"/>
  <c r="R422" i="8"/>
  <c r="Q422" i="8"/>
  <c r="R421" i="8"/>
  <c r="Q421" i="8"/>
  <c r="R420" i="8"/>
  <c r="Q420" i="8"/>
  <c r="R419" i="8"/>
  <c r="Q419" i="8"/>
  <c r="R418" i="8"/>
  <c r="Q418" i="8"/>
  <c r="R417" i="8"/>
  <c r="Q417" i="8"/>
  <c r="R416" i="8"/>
  <c r="Q416" i="8"/>
  <c r="R415" i="8"/>
  <c r="Q415" i="8"/>
  <c r="R414" i="8"/>
  <c r="Q414" i="8"/>
  <c r="R413" i="8"/>
  <c r="Q413" i="8"/>
  <c r="R412" i="8"/>
  <c r="Q412" i="8"/>
  <c r="R411" i="8"/>
  <c r="Q411" i="8"/>
  <c r="R410" i="8"/>
  <c r="Q410" i="8"/>
  <c r="R409" i="8"/>
  <c r="Q409" i="8"/>
  <c r="R408" i="8"/>
  <c r="Q408" i="8"/>
  <c r="R407" i="8"/>
  <c r="Q407" i="8"/>
  <c r="R406" i="8"/>
  <c r="Q406" i="8"/>
  <c r="R405" i="8"/>
  <c r="Q405" i="8"/>
  <c r="R404" i="8"/>
  <c r="Q404" i="8"/>
  <c r="R403" i="8"/>
  <c r="Q403" i="8"/>
  <c r="R402" i="8"/>
  <c r="Q402" i="8"/>
  <c r="R401" i="8"/>
  <c r="Q401" i="8"/>
  <c r="R400" i="8"/>
  <c r="Q400" i="8"/>
  <c r="R399" i="8"/>
  <c r="Q399" i="8"/>
  <c r="R398" i="8"/>
  <c r="Q398" i="8"/>
  <c r="R397" i="8"/>
  <c r="Q397" i="8"/>
  <c r="R396" i="8"/>
  <c r="Q396" i="8"/>
  <c r="R395" i="8"/>
  <c r="Q395" i="8"/>
  <c r="R394" i="8"/>
  <c r="Q394" i="8"/>
  <c r="R393" i="8"/>
  <c r="Q393" i="8"/>
  <c r="R392" i="8"/>
  <c r="Q392" i="8"/>
  <c r="R391" i="8"/>
  <c r="Q391" i="8"/>
  <c r="R390" i="8"/>
  <c r="Q390" i="8"/>
  <c r="R389" i="8"/>
  <c r="Q389" i="8"/>
  <c r="R388" i="8"/>
  <c r="Q388" i="8"/>
  <c r="R387" i="8"/>
  <c r="Q387" i="8"/>
  <c r="R386" i="8"/>
  <c r="Q386" i="8"/>
  <c r="R385" i="8"/>
  <c r="Q385" i="8"/>
  <c r="R384" i="8"/>
  <c r="Q384" i="8"/>
  <c r="R383" i="8"/>
  <c r="Q383" i="8"/>
  <c r="R382" i="8"/>
  <c r="Q382" i="8"/>
  <c r="R381" i="8"/>
  <c r="Q381" i="8"/>
  <c r="R380" i="8"/>
  <c r="Q380" i="8"/>
  <c r="R379" i="8"/>
  <c r="Q379" i="8"/>
  <c r="R378" i="8"/>
  <c r="Q378" i="8"/>
  <c r="R377" i="8"/>
  <c r="Q377" i="8"/>
  <c r="R376" i="8"/>
  <c r="Q376" i="8"/>
  <c r="R375" i="8"/>
  <c r="Q375" i="8"/>
  <c r="R374" i="8"/>
  <c r="Q374" i="8"/>
  <c r="R373" i="8"/>
  <c r="Q373" i="8"/>
  <c r="R372" i="8"/>
  <c r="Q372" i="8"/>
  <c r="R371" i="8"/>
  <c r="Q371" i="8"/>
  <c r="R370" i="8"/>
  <c r="Q370" i="8"/>
  <c r="R369" i="8"/>
  <c r="Q369" i="8"/>
  <c r="R368" i="8"/>
  <c r="Q368" i="8"/>
  <c r="R367" i="8"/>
  <c r="Q367" i="8"/>
  <c r="R366" i="8"/>
  <c r="Q366" i="8"/>
  <c r="R365" i="8"/>
  <c r="Q365" i="8"/>
  <c r="R364" i="8"/>
  <c r="Q364" i="8"/>
  <c r="R363" i="8"/>
  <c r="Q363" i="8"/>
  <c r="R362" i="8"/>
  <c r="Q362" i="8"/>
  <c r="R361" i="8"/>
  <c r="Q361" i="8"/>
  <c r="R360" i="8"/>
  <c r="Q360" i="8"/>
  <c r="R359" i="8"/>
  <c r="Q359" i="8"/>
  <c r="R358" i="8"/>
  <c r="Q358" i="8"/>
  <c r="R357" i="8"/>
  <c r="Q357" i="8"/>
  <c r="R356" i="8"/>
  <c r="Q356" i="8"/>
  <c r="R355" i="8"/>
  <c r="Q355" i="8"/>
  <c r="R354" i="8"/>
  <c r="Q354" i="8"/>
  <c r="R353" i="8"/>
  <c r="Q353" i="8"/>
  <c r="R352" i="8"/>
  <c r="Q352" i="8"/>
  <c r="R351" i="8"/>
  <c r="Q351" i="8"/>
  <c r="R350" i="8"/>
  <c r="Q350" i="8"/>
  <c r="R349" i="8"/>
  <c r="Q349" i="8"/>
  <c r="R348" i="8"/>
  <c r="Q348" i="8"/>
  <c r="R347" i="8"/>
  <c r="Q347" i="8"/>
  <c r="R346" i="8"/>
  <c r="Q346" i="8"/>
  <c r="R345" i="8"/>
  <c r="Q345" i="8"/>
  <c r="R344" i="8"/>
  <c r="Q344" i="8"/>
  <c r="R343" i="8"/>
  <c r="Q343" i="8"/>
  <c r="R342" i="8"/>
  <c r="Q342" i="8"/>
  <c r="R341" i="8"/>
  <c r="Q341" i="8"/>
  <c r="R340" i="8"/>
  <c r="Q340" i="8"/>
  <c r="R339" i="8"/>
  <c r="Q339" i="8"/>
  <c r="R338" i="8"/>
  <c r="Q338" i="8"/>
  <c r="R337" i="8"/>
  <c r="Q337" i="8"/>
  <c r="R336" i="8"/>
  <c r="Q336" i="8"/>
  <c r="R335" i="8"/>
  <c r="Q335" i="8"/>
  <c r="R334" i="8"/>
  <c r="Q334" i="8"/>
  <c r="R333" i="8"/>
  <c r="Q333" i="8"/>
  <c r="R332" i="8"/>
  <c r="Q332" i="8"/>
  <c r="R331" i="8"/>
  <c r="Q331" i="8"/>
  <c r="R330" i="8"/>
  <c r="Q330" i="8"/>
  <c r="R329" i="8"/>
  <c r="Q329" i="8"/>
  <c r="R328" i="8"/>
  <c r="Q328" i="8"/>
  <c r="R327" i="8"/>
  <c r="Q327" i="8"/>
  <c r="R326" i="8"/>
  <c r="Q326" i="8"/>
  <c r="R325" i="8"/>
  <c r="Q325" i="8"/>
  <c r="R324" i="8"/>
  <c r="Q324" i="8"/>
  <c r="R323" i="8"/>
  <c r="Q323" i="8"/>
  <c r="R322" i="8"/>
  <c r="Q322" i="8"/>
  <c r="R321" i="8"/>
  <c r="Q321" i="8"/>
  <c r="R320" i="8"/>
  <c r="Q320" i="8"/>
  <c r="R319" i="8"/>
  <c r="Q319" i="8"/>
  <c r="R318" i="8"/>
  <c r="Q318" i="8"/>
  <c r="R317" i="8"/>
  <c r="Q317" i="8"/>
  <c r="R316" i="8"/>
  <c r="Q316" i="8"/>
  <c r="R315" i="8"/>
  <c r="Q315" i="8"/>
  <c r="R314" i="8"/>
  <c r="Q314" i="8"/>
  <c r="R313" i="8"/>
  <c r="Q313" i="8"/>
  <c r="R312" i="8"/>
  <c r="Q312" i="8"/>
  <c r="R311" i="8"/>
  <c r="Q311" i="8"/>
  <c r="R310" i="8"/>
  <c r="Q310" i="8"/>
  <c r="R309" i="8"/>
  <c r="Q309" i="8"/>
  <c r="R308" i="8"/>
  <c r="Q308" i="8"/>
  <c r="R307" i="8"/>
  <c r="Q307" i="8"/>
  <c r="R306" i="8"/>
  <c r="Q306" i="8"/>
  <c r="R305" i="8"/>
  <c r="Q305" i="8"/>
  <c r="R304" i="8"/>
  <c r="Q304" i="8"/>
  <c r="R303" i="8"/>
  <c r="Q303" i="8"/>
  <c r="R302" i="8"/>
  <c r="Q302" i="8"/>
  <c r="R301" i="8"/>
  <c r="Q301" i="8"/>
  <c r="R300" i="8"/>
  <c r="Q300" i="8"/>
  <c r="R299" i="8"/>
  <c r="Q299" i="8"/>
  <c r="R298" i="8"/>
  <c r="Q298" i="8"/>
  <c r="R297" i="8"/>
  <c r="Q297" i="8"/>
  <c r="R296" i="8"/>
  <c r="Q296" i="8"/>
  <c r="R295" i="8"/>
  <c r="Q295" i="8"/>
  <c r="R294" i="8"/>
  <c r="Q294" i="8"/>
  <c r="R293" i="8"/>
  <c r="Q293" i="8"/>
  <c r="R292" i="8"/>
  <c r="Q292" i="8"/>
  <c r="R291" i="8"/>
  <c r="Q291" i="8"/>
  <c r="R290" i="8"/>
  <c r="Q290" i="8"/>
  <c r="R289" i="8"/>
  <c r="Q289" i="8"/>
  <c r="R288" i="8"/>
  <c r="Q288" i="8"/>
  <c r="R287" i="8"/>
  <c r="Q287" i="8"/>
  <c r="R286" i="8"/>
  <c r="Q286" i="8"/>
  <c r="R285" i="8"/>
  <c r="Q285" i="8"/>
  <c r="R284" i="8"/>
  <c r="Q284" i="8"/>
  <c r="R283" i="8"/>
  <c r="Q283" i="8"/>
  <c r="R282" i="8"/>
  <c r="Q282" i="8"/>
  <c r="R281" i="8"/>
  <c r="Q281" i="8"/>
  <c r="R280" i="8"/>
  <c r="Q280" i="8"/>
  <c r="R279" i="8"/>
  <c r="Q279" i="8"/>
  <c r="R278" i="8"/>
  <c r="Q278" i="8"/>
  <c r="R277" i="8"/>
  <c r="Q277" i="8"/>
  <c r="R276" i="8"/>
  <c r="Q276" i="8"/>
  <c r="R275" i="8"/>
  <c r="Q275" i="8"/>
  <c r="R274" i="8"/>
  <c r="Q274" i="8"/>
  <c r="R273" i="8"/>
  <c r="Q273" i="8"/>
  <c r="R272" i="8"/>
  <c r="Q272" i="8"/>
  <c r="R271" i="8"/>
  <c r="Q271" i="8"/>
  <c r="R270" i="8"/>
  <c r="Q270" i="8"/>
  <c r="R269" i="8"/>
  <c r="Q269" i="8"/>
  <c r="R268" i="8"/>
  <c r="Q268" i="8"/>
  <c r="R267" i="8"/>
  <c r="Q267" i="8"/>
  <c r="R266" i="8"/>
  <c r="Q266" i="8"/>
  <c r="R265" i="8"/>
  <c r="Q265" i="8"/>
  <c r="R264" i="8"/>
  <c r="Q264" i="8"/>
  <c r="R263" i="8"/>
  <c r="Q263" i="8"/>
  <c r="R262" i="8"/>
  <c r="Q262" i="8"/>
  <c r="R261" i="8"/>
  <c r="Q261" i="8"/>
  <c r="R260" i="8"/>
  <c r="Q260" i="8"/>
  <c r="R259" i="8"/>
  <c r="Q259" i="8"/>
  <c r="R258" i="8"/>
  <c r="Q258" i="8"/>
  <c r="R257" i="8"/>
  <c r="Q257" i="8"/>
  <c r="R256" i="8"/>
  <c r="Q256" i="8"/>
  <c r="R255" i="8"/>
  <c r="Q255" i="8"/>
  <c r="R254" i="8"/>
  <c r="Q254" i="8"/>
  <c r="R253" i="8"/>
  <c r="Q253" i="8"/>
  <c r="R252" i="8"/>
  <c r="Q252" i="8"/>
  <c r="R251" i="8"/>
  <c r="Q251" i="8"/>
  <c r="R250" i="8"/>
  <c r="Q250" i="8"/>
  <c r="R249" i="8"/>
  <c r="Q249" i="8"/>
  <c r="R248" i="8"/>
  <c r="Q248" i="8"/>
  <c r="R247" i="8"/>
  <c r="Q247" i="8"/>
  <c r="R246" i="8"/>
  <c r="Q246" i="8"/>
  <c r="R245" i="8"/>
  <c r="Q245" i="8"/>
  <c r="R244" i="8"/>
  <c r="Q244" i="8"/>
  <c r="R243" i="8"/>
  <c r="Q243" i="8"/>
  <c r="R242" i="8"/>
  <c r="Q242" i="8"/>
  <c r="R241" i="8"/>
  <c r="Q241" i="8"/>
  <c r="R240" i="8"/>
  <c r="Q240" i="8"/>
  <c r="R239" i="8"/>
  <c r="Q239" i="8"/>
  <c r="R238" i="8"/>
  <c r="Q238" i="8"/>
  <c r="R237" i="8"/>
  <c r="Q237" i="8"/>
  <c r="R236" i="8"/>
  <c r="Q236" i="8"/>
  <c r="R235" i="8"/>
  <c r="Q235" i="8"/>
  <c r="R234" i="8"/>
  <c r="Q234" i="8"/>
  <c r="R233" i="8"/>
  <c r="Q233" i="8"/>
  <c r="R232" i="8"/>
  <c r="Q232" i="8"/>
  <c r="R231" i="8"/>
  <c r="Q231" i="8"/>
  <c r="R230" i="8"/>
  <c r="Q230" i="8"/>
  <c r="R229" i="8"/>
  <c r="Q229" i="8"/>
  <c r="R228" i="8"/>
  <c r="Q228" i="8"/>
  <c r="R227" i="8"/>
  <c r="Q227" i="8"/>
  <c r="R226" i="8"/>
  <c r="Q226" i="8"/>
  <c r="R225" i="8"/>
  <c r="Q225" i="8"/>
  <c r="R224" i="8"/>
  <c r="Q224" i="8"/>
  <c r="R223" i="8"/>
  <c r="Q223" i="8"/>
  <c r="R222" i="8"/>
  <c r="Q222" i="8"/>
  <c r="R221" i="8"/>
  <c r="Q221" i="8"/>
  <c r="R220" i="8"/>
  <c r="Q220" i="8"/>
  <c r="R219" i="8"/>
  <c r="Q219" i="8"/>
  <c r="R218" i="8"/>
  <c r="Q218" i="8"/>
  <c r="R217" i="8"/>
  <c r="Q217" i="8"/>
  <c r="R216" i="8"/>
  <c r="Q216" i="8"/>
  <c r="R215" i="8"/>
  <c r="Q215" i="8"/>
  <c r="R214" i="8"/>
  <c r="Q214" i="8"/>
  <c r="R213" i="8"/>
  <c r="Q213" i="8"/>
  <c r="R212" i="8"/>
  <c r="Q212" i="8"/>
  <c r="R211" i="8"/>
  <c r="Q211" i="8"/>
  <c r="R210" i="8"/>
  <c r="Q210" i="8"/>
  <c r="R209" i="8"/>
  <c r="Q209" i="8"/>
  <c r="R208" i="8"/>
  <c r="Q208" i="8"/>
  <c r="R207" i="8"/>
  <c r="Q207" i="8"/>
  <c r="R206" i="8"/>
  <c r="Q206" i="8"/>
  <c r="R205" i="8"/>
  <c r="Q205" i="8"/>
  <c r="R204" i="8"/>
  <c r="Q204" i="8"/>
  <c r="R203" i="8"/>
  <c r="Q203" i="8"/>
  <c r="R202" i="8"/>
  <c r="Q202" i="8"/>
  <c r="R201" i="8"/>
  <c r="Q201" i="8"/>
  <c r="R200" i="8"/>
  <c r="Q200" i="8"/>
  <c r="R199" i="8"/>
  <c r="Q199" i="8"/>
  <c r="R198" i="8"/>
  <c r="Q198" i="8"/>
  <c r="R197" i="8"/>
  <c r="Q197" i="8"/>
  <c r="R196" i="8"/>
  <c r="Q196" i="8"/>
  <c r="R195" i="8"/>
  <c r="Q195" i="8"/>
  <c r="R194" i="8"/>
  <c r="Q194" i="8"/>
  <c r="R193" i="8"/>
  <c r="Q193" i="8"/>
  <c r="R192" i="8"/>
  <c r="Q192" i="8"/>
  <c r="R191" i="8"/>
  <c r="Q191" i="8"/>
  <c r="R190" i="8"/>
  <c r="Q190" i="8"/>
  <c r="R189" i="8"/>
  <c r="Q189" i="8"/>
  <c r="R188" i="8"/>
  <c r="Q188" i="8"/>
  <c r="R187" i="8"/>
  <c r="Q187" i="8"/>
  <c r="R186" i="8"/>
  <c r="Q186" i="8"/>
  <c r="R185" i="8"/>
  <c r="Q185" i="8"/>
  <c r="R184" i="8"/>
  <c r="Q184" i="8"/>
  <c r="R183" i="8"/>
  <c r="Q183" i="8"/>
  <c r="R182" i="8"/>
  <c r="Q182" i="8"/>
  <c r="R181" i="8"/>
  <c r="Q181" i="8"/>
  <c r="R180" i="8"/>
  <c r="Q180" i="8"/>
  <c r="R179" i="8"/>
  <c r="Q179" i="8"/>
  <c r="R178" i="8"/>
  <c r="Q178" i="8"/>
  <c r="R177" i="8"/>
  <c r="Q177" i="8"/>
  <c r="R176" i="8"/>
  <c r="Q176" i="8"/>
  <c r="R175" i="8"/>
  <c r="Q175" i="8"/>
  <c r="R174" i="8"/>
  <c r="Q174" i="8"/>
  <c r="R173" i="8"/>
  <c r="Q173" i="8"/>
  <c r="R172" i="8"/>
  <c r="Q172" i="8"/>
  <c r="R171" i="8"/>
  <c r="Q171" i="8"/>
  <c r="R170" i="8"/>
  <c r="Q170" i="8"/>
  <c r="R169" i="8"/>
  <c r="Q169" i="8"/>
  <c r="R168" i="8"/>
  <c r="Q168" i="8"/>
  <c r="R167" i="8"/>
  <c r="Q167" i="8"/>
  <c r="R166" i="8"/>
  <c r="Q166" i="8"/>
  <c r="R165" i="8"/>
  <c r="Q165" i="8"/>
  <c r="R164" i="8"/>
  <c r="Q164" i="8"/>
  <c r="R163" i="8"/>
  <c r="Q163" i="8"/>
  <c r="R162" i="8"/>
  <c r="Q162" i="8"/>
  <c r="R161" i="8"/>
  <c r="Q161" i="8"/>
  <c r="R160" i="8"/>
  <c r="Q160" i="8"/>
  <c r="R159" i="8"/>
  <c r="Q159" i="8"/>
  <c r="R158" i="8"/>
  <c r="Q158" i="8"/>
  <c r="R157" i="8"/>
  <c r="Q157" i="8"/>
  <c r="R156" i="8"/>
  <c r="Q156" i="8"/>
  <c r="R155" i="8"/>
  <c r="Q155" i="8"/>
  <c r="R154" i="8"/>
  <c r="Q154" i="8"/>
  <c r="R153" i="8"/>
  <c r="Q153" i="8"/>
  <c r="R152" i="8"/>
  <c r="Q152" i="8"/>
  <c r="R151" i="8"/>
  <c r="Q151" i="8"/>
  <c r="R150" i="8"/>
  <c r="Q150" i="8"/>
  <c r="R149" i="8"/>
  <c r="Q149" i="8"/>
  <c r="R148" i="8"/>
  <c r="Q148" i="8"/>
  <c r="R147" i="8"/>
  <c r="Q147" i="8"/>
  <c r="R146" i="8"/>
  <c r="Q146" i="8"/>
  <c r="R145" i="8"/>
  <c r="Q145" i="8"/>
  <c r="R144" i="8"/>
  <c r="Q144" i="8"/>
  <c r="R143" i="8"/>
  <c r="Q143" i="8"/>
  <c r="R142" i="8"/>
  <c r="Q142" i="8"/>
  <c r="R141" i="8"/>
  <c r="Q141" i="8"/>
  <c r="R140" i="8"/>
  <c r="Q140" i="8"/>
  <c r="R139" i="8"/>
  <c r="Q139" i="8"/>
  <c r="R138" i="8"/>
  <c r="Q138" i="8"/>
  <c r="R137" i="8"/>
  <c r="Q137" i="8"/>
  <c r="R136" i="8"/>
  <c r="Q136" i="8"/>
  <c r="R135" i="8"/>
  <c r="Q135" i="8"/>
  <c r="R134" i="8"/>
  <c r="Q134" i="8"/>
  <c r="R133" i="8"/>
  <c r="Q133" i="8"/>
  <c r="R132" i="8"/>
  <c r="Q132" i="8"/>
  <c r="R131" i="8"/>
  <c r="Q131" i="8"/>
  <c r="R130" i="8"/>
  <c r="Q130" i="8"/>
  <c r="R129" i="8"/>
  <c r="Q129" i="8"/>
  <c r="R128" i="8"/>
  <c r="Q128" i="8"/>
  <c r="R127" i="8"/>
  <c r="Q127" i="8"/>
  <c r="R126" i="8"/>
  <c r="Q126" i="8"/>
  <c r="R125" i="8"/>
  <c r="Q125" i="8"/>
  <c r="R124" i="8"/>
  <c r="Q124" i="8"/>
  <c r="R123" i="8"/>
  <c r="Q123" i="8"/>
  <c r="R122" i="8"/>
  <c r="Q122" i="8"/>
  <c r="R121" i="8"/>
  <c r="Q121" i="8"/>
  <c r="R120" i="8"/>
  <c r="Q120" i="8"/>
  <c r="R119" i="8"/>
  <c r="Q119" i="8"/>
  <c r="R118" i="8"/>
  <c r="Q118" i="8"/>
  <c r="R117" i="8"/>
  <c r="Q117" i="8"/>
  <c r="R116" i="8"/>
  <c r="Q116" i="8"/>
  <c r="R115" i="8"/>
  <c r="Q115" i="8"/>
  <c r="R114" i="8"/>
  <c r="Q114" i="8"/>
  <c r="R113" i="8"/>
  <c r="Q113" i="8"/>
  <c r="R112" i="8"/>
  <c r="Q112" i="8"/>
  <c r="R111" i="8"/>
  <c r="Q111" i="8"/>
  <c r="R110" i="8"/>
  <c r="Q110" i="8"/>
  <c r="R109" i="8"/>
  <c r="Q109" i="8"/>
  <c r="R108" i="8"/>
  <c r="Q108" i="8"/>
  <c r="R107" i="8"/>
  <c r="Q107" i="8"/>
  <c r="R106" i="8"/>
  <c r="Q106" i="8"/>
  <c r="R105" i="8"/>
  <c r="Q105" i="8"/>
  <c r="R104" i="8"/>
  <c r="Q104" i="8"/>
  <c r="R103" i="8"/>
  <c r="Q103" i="8"/>
  <c r="R102" i="8"/>
  <c r="Q102" i="8"/>
  <c r="R101" i="8"/>
  <c r="Q101" i="8"/>
  <c r="R100" i="8"/>
  <c r="Q100" i="8"/>
  <c r="R99" i="8"/>
  <c r="Q99" i="8"/>
  <c r="R98" i="8"/>
  <c r="Q98" i="8"/>
  <c r="R97" i="8"/>
  <c r="Q97" i="8"/>
  <c r="R96" i="8"/>
  <c r="Q96" i="8"/>
  <c r="R95" i="8"/>
  <c r="Q95" i="8"/>
  <c r="R94" i="8"/>
  <c r="Q94" i="8"/>
  <c r="R93" i="8"/>
  <c r="Q93" i="8"/>
  <c r="R92" i="8"/>
  <c r="Q92" i="8"/>
  <c r="R91" i="8"/>
  <c r="Q91" i="8"/>
  <c r="R90" i="8"/>
  <c r="Q90" i="8"/>
  <c r="R89" i="8"/>
  <c r="Q89" i="8"/>
  <c r="R88" i="8"/>
  <c r="Q88" i="8"/>
  <c r="R87" i="8"/>
  <c r="Q87" i="8"/>
  <c r="R86" i="8"/>
  <c r="Q86" i="8"/>
  <c r="R85" i="8"/>
  <c r="Q85" i="8"/>
  <c r="R84" i="8"/>
  <c r="Q84" i="8"/>
  <c r="R83" i="8"/>
  <c r="Q83" i="8"/>
  <c r="R82" i="8"/>
  <c r="Q82" i="8"/>
  <c r="R81" i="8"/>
  <c r="Q81" i="8"/>
  <c r="R80" i="8"/>
  <c r="Q80" i="8"/>
  <c r="R79" i="8"/>
  <c r="Q79" i="8"/>
  <c r="R78" i="8"/>
  <c r="Q78" i="8"/>
  <c r="R77" i="8"/>
  <c r="Q77" i="8"/>
  <c r="R76" i="8"/>
  <c r="Q76" i="8"/>
  <c r="R75" i="8"/>
  <c r="Q75" i="8"/>
  <c r="R74" i="8"/>
  <c r="Q74" i="8"/>
  <c r="R73" i="8"/>
  <c r="Q73" i="8"/>
  <c r="R72" i="8"/>
  <c r="Q72" i="8"/>
  <c r="R71" i="8"/>
  <c r="Q71" i="8"/>
  <c r="R70" i="8"/>
  <c r="Q70" i="8"/>
  <c r="R69" i="8"/>
  <c r="Q69" i="8"/>
  <c r="R68" i="8"/>
  <c r="Q68" i="8"/>
  <c r="R67" i="8"/>
  <c r="Q67" i="8"/>
  <c r="R66" i="8"/>
  <c r="Q66" i="8"/>
  <c r="R65" i="8"/>
  <c r="Q65" i="8"/>
  <c r="R64" i="8"/>
  <c r="Q64" i="8"/>
  <c r="R63" i="8"/>
  <c r="Q63" i="8"/>
  <c r="R62" i="8"/>
  <c r="Q62" i="8"/>
  <c r="R61" i="8"/>
  <c r="Q61" i="8"/>
  <c r="R60" i="8"/>
  <c r="Q60" i="8"/>
  <c r="R59" i="8"/>
  <c r="Q59" i="8"/>
  <c r="R58" i="8"/>
  <c r="Q58" i="8"/>
  <c r="R57" i="8"/>
  <c r="Q57" i="8"/>
  <c r="R56" i="8"/>
  <c r="Q56" i="8"/>
  <c r="R55" i="8"/>
  <c r="Q55" i="8"/>
  <c r="R54" i="8"/>
  <c r="Q54" i="8"/>
  <c r="R53" i="8"/>
  <c r="Q53" i="8"/>
  <c r="R52" i="8"/>
  <c r="Q52" i="8"/>
  <c r="R51" i="8"/>
  <c r="Q51" i="8"/>
  <c r="R50" i="8"/>
  <c r="Q50" i="8"/>
  <c r="R49" i="8"/>
  <c r="Q49" i="8"/>
  <c r="R48" i="8"/>
  <c r="Q48" i="8"/>
  <c r="R47" i="8"/>
  <c r="Q47" i="8"/>
  <c r="R46" i="8"/>
  <c r="Q46" i="8"/>
  <c r="R45" i="8"/>
  <c r="Q45" i="8"/>
  <c r="R44" i="8"/>
  <c r="Q44" i="8"/>
  <c r="R43" i="8"/>
  <c r="Q43" i="8"/>
  <c r="R42" i="8"/>
  <c r="Q42" i="8"/>
  <c r="R41" i="8"/>
  <c r="Q41" i="8"/>
  <c r="R40" i="8"/>
  <c r="Q40" i="8"/>
  <c r="R39" i="8"/>
  <c r="Q39" i="8"/>
  <c r="R38" i="8"/>
  <c r="Q38" i="8"/>
  <c r="R37" i="8"/>
  <c r="Q37" i="8"/>
  <c r="R36" i="8"/>
  <c r="Q36" i="8"/>
  <c r="R35" i="8"/>
  <c r="Q35" i="8"/>
  <c r="R34" i="8"/>
  <c r="Q34" i="8"/>
  <c r="R33" i="8"/>
  <c r="Q33" i="8"/>
  <c r="R32" i="8"/>
  <c r="Q32" i="8"/>
  <c r="R31" i="8"/>
  <c r="Q31" i="8"/>
  <c r="R30" i="8"/>
  <c r="Q30" i="8"/>
  <c r="R29" i="8"/>
  <c r="Q29" i="8"/>
  <c r="R28" i="8"/>
  <c r="Q28" i="8"/>
  <c r="R27" i="8"/>
  <c r="Q27" i="8"/>
  <c r="R26" i="8"/>
  <c r="Q26" i="8"/>
  <c r="R25" i="8"/>
  <c r="Q25" i="8"/>
  <c r="R24" i="8"/>
  <c r="Q24" i="8"/>
  <c r="R23" i="8"/>
  <c r="Q23" i="8"/>
  <c r="R22" i="8"/>
  <c r="Q22" i="8"/>
  <c r="R21" i="8"/>
  <c r="Q21" i="8"/>
  <c r="R20" i="8"/>
  <c r="Q20" i="8"/>
  <c r="R19" i="8"/>
  <c r="Q19" i="8"/>
  <c r="R18" i="8"/>
  <c r="Q18" i="8"/>
  <c r="R17" i="8"/>
  <c r="Q17" i="8"/>
  <c r="R16" i="8"/>
  <c r="Q16" i="8"/>
  <c r="R15" i="8"/>
  <c r="Q15" i="8"/>
  <c r="R14" i="8"/>
  <c r="Q14" i="8"/>
  <c r="R13" i="8"/>
  <c r="Q13" i="8"/>
  <c r="R12" i="8"/>
  <c r="Q12" i="8"/>
  <c r="R11" i="8"/>
  <c r="U11" i="26"/>
  <c r="Q11" i="8"/>
  <c r="T11" i="26"/>
  <c r="U510" i="26" l="1"/>
  <c r="T510" i="26"/>
  <c r="U509" i="26"/>
  <c r="T509" i="26"/>
  <c r="U508" i="26"/>
  <c r="T508" i="26"/>
  <c r="U507" i="26"/>
  <c r="T507" i="26"/>
  <c r="U506" i="26"/>
  <c r="T506" i="26"/>
  <c r="U505" i="26"/>
  <c r="T505" i="26"/>
  <c r="U504" i="26"/>
  <c r="T504" i="26"/>
  <c r="U503" i="26"/>
  <c r="T503" i="26"/>
  <c r="U502" i="26"/>
  <c r="T502" i="26"/>
  <c r="U501" i="26"/>
  <c r="T501" i="26"/>
  <c r="U500" i="26"/>
  <c r="T500" i="26"/>
  <c r="U499" i="26"/>
  <c r="T499" i="26"/>
  <c r="U498" i="26"/>
  <c r="T498" i="26"/>
  <c r="U497" i="26"/>
  <c r="T497" i="26"/>
  <c r="U496" i="26"/>
  <c r="T496" i="26"/>
  <c r="U495" i="26"/>
  <c r="T495" i="26"/>
  <c r="U494" i="26"/>
  <c r="T494" i="26"/>
  <c r="U493" i="26"/>
  <c r="T493" i="26"/>
  <c r="U492" i="26"/>
  <c r="T492" i="26"/>
  <c r="U491" i="26"/>
  <c r="T491" i="26"/>
  <c r="U490" i="26"/>
  <c r="T490" i="26"/>
  <c r="U489" i="26"/>
  <c r="T489" i="26"/>
  <c r="U488" i="26"/>
  <c r="T488" i="26"/>
  <c r="U487" i="26"/>
  <c r="T487" i="26"/>
  <c r="U486" i="26"/>
  <c r="T486" i="26"/>
  <c r="U485" i="26"/>
  <c r="T485" i="26"/>
  <c r="U484" i="26"/>
  <c r="T484" i="26"/>
  <c r="U483" i="26"/>
  <c r="T483" i="26"/>
  <c r="U482" i="26"/>
  <c r="T482" i="26"/>
  <c r="U481" i="26"/>
  <c r="T481" i="26"/>
  <c r="U480" i="26"/>
  <c r="T480" i="26"/>
  <c r="U479" i="26"/>
  <c r="T479" i="26"/>
  <c r="U478" i="26"/>
  <c r="T478" i="26"/>
  <c r="U477" i="26"/>
  <c r="T477" i="26"/>
  <c r="U476" i="26"/>
  <c r="T476" i="26"/>
  <c r="U475" i="26"/>
  <c r="T475" i="26"/>
  <c r="U474" i="26"/>
  <c r="T474" i="26"/>
  <c r="U473" i="26"/>
  <c r="T473" i="26"/>
  <c r="U472" i="26"/>
  <c r="T472" i="26"/>
  <c r="U471" i="26"/>
  <c r="T471" i="26"/>
  <c r="U470" i="26"/>
  <c r="T470" i="26"/>
  <c r="U469" i="26"/>
  <c r="T469" i="26"/>
  <c r="U468" i="26"/>
  <c r="T468" i="26"/>
  <c r="U467" i="26"/>
  <c r="T467" i="26"/>
  <c r="U466" i="26"/>
  <c r="T466" i="26"/>
  <c r="U465" i="26"/>
  <c r="T465" i="26"/>
  <c r="U464" i="26"/>
  <c r="T464" i="26"/>
  <c r="U463" i="26"/>
  <c r="T463" i="26"/>
  <c r="U462" i="26"/>
  <c r="T462" i="26"/>
  <c r="U461" i="26"/>
  <c r="T461" i="26"/>
  <c r="U460" i="26"/>
  <c r="T460" i="26"/>
  <c r="U459" i="26"/>
  <c r="T459" i="26"/>
  <c r="U458" i="26"/>
  <c r="T458" i="26"/>
  <c r="U457" i="26"/>
  <c r="T457" i="26"/>
  <c r="U456" i="26"/>
  <c r="T456" i="26"/>
  <c r="U455" i="26"/>
  <c r="T455" i="26"/>
  <c r="U454" i="26"/>
  <c r="T454" i="26"/>
  <c r="U453" i="26"/>
  <c r="T453" i="26"/>
  <c r="U452" i="26"/>
  <c r="T452" i="26"/>
  <c r="U451" i="26"/>
  <c r="T451" i="26"/>
  <c r="U450" i="26"/>
  <c r="T450" i="26"/>
  <c r="U449" i="26"/>
  <c r="T449" i="26"/>
  <c r="U448" i="26"/>
  <c r="T448" i="26"/>
  <c r="U447" i="26"/>
  <c r="T447" i="26"/>
  <c r="U446" i="26"/>
  <c r="T446" i="26"/>
  <c r="U445" i="26"/>
  <c r="T445" i="26"/>
  <c r="U444" i="26"/>
  <c r="T444" i="26"/>
  <c r="U443" i="26"/>
  <c r="T443" i="26"/>
  <c r="U442" i="26"/>
  <c r="T442" i="26"/>
  <c r="U441" i="26"/>
  <c r="T441" i="26"/>
  <c r="U440" i="26"/>
  <c r="T440" i="26"/>
  <c r="U439" i="26"/>
  <c r="T439" i="26"/>
  <c r="U438" i="26"/>
  <c r="T438" i="26"/>
  <c r="U437" i="26"/>
  <c r="T437" i="26"/>
  <c r="U436" i="26"/>
  <c r="T436" i="26"/>
  <c r="U435" i="26"/>
  <c r="T435" i="26"/>
  <c r="U434" i="26"/>
  <c r="T434" i="26"/>
  <c r="U433" i="26"/>
  <c r="T433" i="26"/>
  <c r="U432" i="26"/>
  <c r="T432" i="26"/>
  <c r="U431" i="26"/>
  <c r="T431" i="26"/>
  <c r="U430" i="26"/>
  <c r="T430" i="26"/>
  <c r="U429" i="26"/>
  <c r="T429" i="26"/>
  <c r="U428" i="26"/>
  <c r="T428" i="26"/>
  <c r="U427" i="26"/>
  <c r="T427" i="26"/>
  <c r="U426" i="26"/>
  <c r="T426" i="26"/>
  <c r="U425" i="26"/>
  <c r="T425" i="26"/>
  <c r="U424" i="26"/>
  <c r="T424" i="26"/>
  <c r="U423" i="26"/>
  <c r="T423" i="26"/>
  <c r="U422" i="26"/>
  <c r="T422" i="26"/>
  <c r="U421" i="26"/>
  <c r="T421" i="26"/>
  <c r="U420" i="26"/>
  <c r="T420" i="26"/>
  <c r="U419" i="26"/>
  <c r="T419" i="26"/>
  <c r="U418" i="26"/>
  <c r="T418" i="26"/>
  <c r="U417" i="26"/>
  <c r="T417" i="26"/>
  <c r="U416" i="26"/>
  <c r="T416" i="26"/>
  <c r="U415" i="26"/>
  <c r="T415" i="26"/>
  <c r="U414" i="26"/>
  <c r="T414" i="26"/>
  <c r="U413" i="26"/>
  <c r="T413" i="26"/>
  <c r="U412" i="26"/>
  <c r="T412" i="26"/>
  <c r="U411" i="26"/>
  <c r="T411" i="26"/>
  <c r="U410" i="26"/>
  <c r="T410" i="26"/>
  <c r="U409" i="26"/>
  <c r="T409" i="26"/>
  <c r="U408" i="26"/>
  <c r="T408" i="26"/>
  <c r="U407" i="26"/>
  <c r="T407" i="26"/>
  <c r="U406" i="26"/>
  <c r="T406" i="26"/>
  <c r="U405" i="26"/>
  <c r="T405" i="26"/>
  <c r="U404" i="26"/>
  <c r="T404" i="26"/>
  <c r="U403" i="26"/>
  <c r="T403" i="26"/>
  <c r="U402" i="26"/>
  <c r="T402" i="26"/>
  <c r="U401" i="26"/>
  <c r="T401" i="26"/>
  <c r="U400" i="26"/>
  <c r="T400" i="26"/>
  <c r="U399" i="26"/>
  <c r="T399" i="26"/>
  <c r="U398" i="26"/>
  <c r="T398" i="26"/>
  <c r="U397" i="26"/>
  <c r="T397" i="26"/>
  <c r="U396" i="26"/>
  <c r="T396" i="26"/>
  <c r="U395" i="26"/>
  <c r="T395" i="26"/>
  <c r="U394" i="26"/>
  <c r="T394" i="26"/>
  <c r="U393" i="26"/>
  <c r="T393" i="26"/>
  <c r="U392" i="26"/>
  <c r="T392" i="26"/>
  <c r="U391" i="26"/>
  <c r="T391" i="26"/>
  <c r="U390" i="26"/>
  <c r="T390" i="26"/>
  <c r="U389" i="26"/>
  <c r="T389" i="26"/>
  <c r="U388" i="26"/>
  <c r="T388" i="26"/>
  <c r="U387" i="26"/>
  <c r="T387" i="26"/>
  <c r="U386" i="26"/>
  <c r="T386" i="26"/>
  <c r="U385" i="26"/>
  <c r="T385" i="26"/>
  <c r="U384" i="26"/>
  <c r="T384" i="26"/>
  <c r="U383" i="26"/>
  <c r="T383" i="26"/>
  <c r="U382" i="26"/>
  <c r="T382" i="26"/>
  <c r="U381" i="26"/>
  <c r="T381" i="26"/>
  <c r="U380" i="26"/>
  <c r="T380" i="26"/>
  <c r="U379" i="26"/>
  <c r="T379" i="26"/>
  <c r="U378" i="26"/>
  <c r="T378" i="26"/>
  <c r="U377" i="26"/>
  <c r="T377" i="26"/>
  <c r="U376" i="26"/>
  <c r="T376" i="26"/>
  <c r="U375" i="26"/>
  <c r="T375" i="26"/>
  <c r="U374" i="26"/>
  <c r="T374" i="26"/>
  <c r="U373" i="26"/>
  <c r="T373" i="26"/>
  <c r="U372" i="26"/>
  <c r="T372" i="26"/>
  <c r="U371" i="26"/>
  <c r="T371" i="26"/>
  <c r="U370" i="26"/>
  <c r="T370" i="26"/>
  <c r="U369" i="26"/>
  <c r="T369" i="26"/>
  <c r="U368" i="26"/>
  <c r="T368" i="26"/>
  <c r="U367" i="26"/>
  <c r="T367" i="26"/>
  <c r="U366" i="26"/>
  <c r="T366" i="26"/>
  <c r="U365" i="26"/>
  <c r="T365" i="26"/>
  <c r="U364" i="26"/>
  <c r="T364" i="26"/>
  <c r="U363" i="26"/>
  <c r="T363" i="26"/>
  <c r="U362" i="26"/>
  <c r="T362" i="26"/>
  <c r="U361" i="26"/>
  <c r="T361" i="26"/>
  <c r="U360" i="26"/>
  <c r="T360" i="26"/>
  <c r="U359" i="26"/>
  <c r="T359" i="26"/>
  <c r="U358" i="26"/>
  <c r="T358" i="26"/>
  <c r="U357" i="26"/>
  <c r="T357" i="26"/>
  <c r="U356" i="26"/>
  <c r="T356" i="26"/>
  <c r="U355" i="26"/>
  <c r="T355" i="26"/>
  <c r="U354" i="26"/>
  <c r="T354" i="26"/>
  <c r="U353" i="26"/>
  <c r="T353" i="26"/>
  <c r="U352" i="26"/>
  <c r="T352" i="26"/>
  <c r="U351" i="26"/>
  <c r="T351" i="26"/>
  <c r="U350" i="26"/>
  <c r="T350" i="26"/>
  <c r="U349" i="26"/>
  <c r="T349" i="26"/>
  <c r="U348" i="26"/>
  <c r="T348" i="26"/>
  <c r="U347" i="26"/>
  <c r="T347" i="26"/>
  <c r="U346" i="26"/>
  <c r="T346" i="26"/>
  <c r="U345" i="26"/>
  <c r="T345" i="26"/>
  <c r="U344" i="26"/>
  <c r="T344" i="26"/>
  <c r="U343" i="26"/>
  <c r="T343" i="26"/>
  <c r="U342" i="26"/>
  <c r="T342" i="26"/>
  <c r="U341" i="26"/>
  <c r="T341" i="26"/>
  <c r="U340" i="26"/>
  <c r="T340" i="26"/>
  <c r="U339" i="26"/>
  <c r="T339" i="26"/>
  <c r="U338" i="26"/>
  <c r="T338" i="26"/>
  <c r="U337" i="26"/>
  <c r="T337" i="26"/>
  <c r="U336" i="26"/>
  <c r="T336" i="26"/>
  <c r="U335" i="26"/>
  <c r="T335" i="26"/>
  <c r="U334" i="26"/>
  <c r="T334" i="26"/>
  <c r="U333" i="26"/>
  <c r="T333" i="26"/>
  <c r="U332" i="26"/>
  <c r="T332" i="26"/>
  <c r="U331" i="26"/>
  <c r="T331" i="26"/>
  <c r="U330" i="26"/>
  <c r="T330" i="26"/>
  <c r="U329" i="26"/>
  <c r="T329" i="26"/>
  <c r="U328" i="26"/>
  <c r="T328" i="26"/>
  <c r="U327" i="26"/>
  <c r="T327" i="26"/>
  <c r="U326" i="26"/>
  <c r="T326" i="26"/>
  <c r="U325" i="26"/>
  <c r="T325" i="26"/>
  <c r="U324" i="26"/>
  <c r="T324" i="26"/>
  <c r="U323" i="26"/>
  <c r="T323" i="26"/>
  <c r="U322" i="26"/>
  <c r="T322" i="26"/>
  <c r="U321" i="26"/>
  <c r="T321" i="26"/>
  <c r="U320" i="26"/>
  <c r="T320" i="26"/>
  <c r="U319" i="26"/>
  <c r="T319" i="26"/>
  <c r="U318" i="26"/>
  <c r="T318" i="26"/>
  <c r="U317" i="26"/>
  <c r="T317" i="26"/>
  <c r="U316" i="26"/>
  <c r="T316" i="26"/>
  <c r="U315" i="26"/>
  <c r="T315" i="26"/>
  <c r="U314" i="26"/>
  <c r="T314" i="26"/>
  <c r="U313" i="26"/>
  <c r="T313" i="26"/>
  <c r="U312" i="26"/>
  <c r="T312" i="26"/>
  <c r="U311" i="26"/>
  <c r="T311" i="26"/>
  <c r="U310" i="26"/>
  <c r="T310" i="26"/>
  <c r="U309" i="26"/>
  <c r="T309" i="26"/>
  <c r="U308" i="26"/>
  <c r="T308" i="26"/>
  <c r="U307" i="26"/>
  <c r="T307" i="26"/>
  <c r="U306" i="26"/>
  <c r="T306" i="26"/>
  <c r="U305" i="26"/>
  <c r="T305" i="26"/>
  <c r="U304" i="26"/>
  <c r="T304" i="26"/>
  <c r="U303" i="26"/>
  <c r="T303" i="26"/>
  <c r="U302" i="26"/>
  <c r="T302" i="26"/>
  <c r="U301" i="26"/>
  <c r="T301" i="26"/>
  <c r="U300" i="26"/>
  <c r="T300" i="26"/>
  <c r="U299" i="26"/>
  <c r="T299" i="26"/>
  <c r="U298" i="26"/>
  <c r="T298" i="26"/>
  <c r="U297" i="26"/>
  <c r="T297" i="26"/>
  <c r="U296" i="26"/>
  <c r="T296" i="26"/>
  <c r="U295" i="26"/>
  <c r="T295" i="26"/>
  <c r="U294" i="26"/>
  <c r="T294" i="26"/>
  <c r="U293" i="26"/>
  <c r="T293" i="26"/>
  <c r="U292" i="26"/>
  <c r="T292" i="26"/>
  <c r="U291" i="26"/>
  <c r="T291" i="26"/>
  <c r="U290" i="26"/>
  <c r="T290" i="26"/>
  <c r="U289" i="26"/>
  <c r="T289" i="26"/>
  <c r="U288" i="26"/>
  <c r="T288" i="26"/>
  <c r="U287" i="26"/>
  <c r="T287" i="26"/>
  <c r="U286" i="26"/>
  <c r="T286" i="26"/>
  <c r="U285" i="26"/>
  <c r="T285" i="26"/>
  <c r="U284" i="26"/>
  <c r="T284" i="26"/>
  <c r="U283" i="26"/>
  <c r="T283" i="26"/>
  <c r="U282" i="26"/>
  <c r="T282" i="26"/>
  <c r="U281" i="26"/>
  <c r="T281" i="26"/>
  <c r="U280" i="26"/>
  <c r="T280" i="26"/>
  <c r="U279" i="26"/>
  <c r="T279" i="26"/>
  <c r="U278" i="26"/>
  <c r="T278" i="26"/>
  <c r="U277" i="26"/>
  <c r="T277" i="26"/>
  <c r="U276" i="26"/>
  <c r="T276" i="26"/>
  <c r="U275" i="26"/>
  <c r="T275" i="26"/>
  <c r="U274" i="26"/>
  <c r="T274" i="26"/>
  <c r="U273" i="26"/>
  <c r="T273" i="26"/>
  <c r="U272" i="26"/>
  <c r="T272" i="26"/>
  <c r="U271" i="26"/>
  <c r="T271" i="26"/>
  <c r="U270" i="26"/>
  <c r="T270" i="26"/>
  <c r="U269" i="26"/>
  <c r="T269" i="26"/>
  <c r="U268" i="26"/>
  <c r="T268" i="26"/>
  <c r="U267" i="26"/>
  <c r="T267" i="26"/>
  <c r="U266" i="26"/>
  <c r="T266" i="26"/>
  <c r="U265" i="26"/>
  <c r="T265" i="26"/>
  <c r="U264" i="26"/>
  <c r="T264" i="26"/>
  <c r="U263" i="26"/>
  <c r="T263" i="26"/>
  <c r="U262" i="26"/>
  <c r="T262" i="26"/>
  <c r="U261" i="26"/>
  <c r="T261" i="26"/>
  <c r="U260" i="26"/>
  <c r="T260" i="26"/>
  <c r="U259" i="26"/>
  <c r="T259" i="26"/>
  <c r="U258" i="26"/>
  <c r="T258" i="26"/>
  <c r="U257" i="26"/>
  <c r="T257" i="26"/>
  <c r="U256" i="26"/>
  <c r="T256" i="26"/>
  <c r="U255" i="26"/>
  <c r="T255" i="26"/>
  <c r="U254" i="26"/>
  <c r="T254" i="26"/>
  <c r="U253" i="26"/>
  <c r="T253" i="26"/>
  <c r="U252" i="26"/>
  <c r="T252" i="26"/>
  <c r="U251" i="26"/>
  <c r="T251" i="26"/>
  <c r="U250" i="26"/>
  <c r="T250" i="26"/>
  <c r="U249" i="26"/>
  <c r="T249" i="26"/>
  <c r="U248" i="26"/>
  <c r="T248" i="26"/>
  <c r="U247" i="26"/>
  <c r="T247" i="26"/>
  <c r="U246" i="26"/>
  <c r="T246" i="26"/>
  <c r="U245" i="26"/>
  <c r="T245" i="26"/>
  <c r="U244" i="26"/>
  <c r="T244" i="26"/>
  <c r="U243" i="26"/>
  <c r="T243" i="26"/>
  <c r="U242" i="26"/>
  <c r="T242" i="26"/>
  <c r="U241" i="26"/>
  <c r="T241" i="26"/>
  <c r="U240" i="26"/>
  <c r="T240" i="26"/>
  <c r="U239" i="26"/>
  <c r="T239" i="26"/>
  <c r="U238" i="26"/>
  <c r="T238" i="26"/>
  <c r="U237" i="26"/>
  <c r="T237" i="26"/>
  <c r="U236" i="26"/>
  <c r="T236" i="26"/>
  <c r="U235" i="26"/>
  <c r="T235" i="26"/>
  <c r="U234" i="26"/>
  <c r="T234" i="26"/>
  <c r="U233" i="26"/>
  <c r="T233" i="26"/>
  <c r="U232" i="26"/>
  <c r="T232" i="26"/>
  <c r="U231" i="26"/>
  <c r="T231" i="26"/>
  <c r="U230" i="26"/>
  <c r="T230" i="26"/>
  <c r="U229" i="26"/>
  <c r="T229" i="26"/>
  <c r="U228" i="26"/>
  <c r="T228" i="26"/>
  <c r="U227" i="26"/>
  <c r="T227" i="26"/>
  <c r="U226" i="26"/>
  <c r="T226" i="26"/>
  <c r="U225" i="26"/>
  <c r="T225" i="26"/>
  <c r="U224" i="26"/>
  <c r="T224" i="26"/>
  <c r="U223" i="26"/>
  <c r="T223" i="26"/>
  <c r="U222" i="26"/>
  <c r="T222" i="26"/>
  <c r="U221" i="26"/>
  <c r="T221" i="26"/>
  <c r="U220" i="26"/>
  <c r="T220" i="26"/>
  <c r="U219" i="26"/>
  <c r="T219" i="26"/>
  <c r="U218" i="26"/>
  <c r="T218" i="26"/>
  <c r="U217" i="26"/>
  <c r="T217" i="26"/>
  <c r="U216" i="26"/>
  <c r="T216" i="26"/>
  <c r="U215" i="26"/>
  <c r="T215" i="26"/>
  <c r="U214" i="26"/>
  <c r="T214" i="26"/>
  <c r="U213" i="26"/>
  <c r="T213" i="26"/>
  <c r="U212" i="26"/>
  <c r="T212" i="26"/>
  <c r="U211" i="26"/>
  <c r="T211" i="26"/>
  <c r="U210" i="26"/>
  <c r="T210" i="26"/>
  <c r="U209" i="26"/>
  <c r="T209" i="26"/>
  <c r="U208" i="26"/>
  <c r="T208" i="26"/>
  <c r="U207" i="26"/>
  <c r="T207" i="26"/>
  <c r="U206" i="26"/>
  <c r="T206" i="26"/>
  <c r="U205" i="26"/>
  <c r="T205" i="26"/>
  <c r="U204" i="26"/>
  <c r="T204" i="26"/>
  <c r="U203" i="26"/>
  <c r="T203" i="26"/>
  <c r="U202" i="26"/>
  <c r="T202" i="26"/>
  <c r="U201" i="26"/>
  <c r="T201" i="26"/>
  <c r="U200" i="26"/>
  <c r="T200" i="26"/>
  <c r="U199" i="26"/>
  <c r="T199" i="26"/>
  <c r="U198" i="26"/>
  <c r="T198" i="26"/>
  <c r="U197" i="26"/>
  <c r="T197" i="26"/>
  <c r="U196" i="26"/>
  <c r="T196" i="26"/>
  <c r="U195" i="26"/>
  <c r="T195" i="26"/>
  <c r="U194" i="26"/>
  <c r="T194" i="26"/>
  <c r="U193" i="26"/>
  <c r="T193" i="26"/>
  <c r="U192" i="26"/>
  <c r="T192" i="26"/>
  <c r="U191" i="26"/>
  <c r="T191" i="26"/>
  <c r="U190" i="26"/>
  <c r="T190" i="26"/>
  <c r="U189" i="26"/>
  <c r="T189" i="26"/>
  <c r="U188" i="26"/>
  <c r="T188" i="26"/>
  <c r="U187" i="26"/>
  <c r="T187" i="26"/>
  <c r="U186" i="26"/>
  <c r="T186" i="26"/>
  <c r="U185" i="26"/>
  <c r="T185" i="26"/>
  <c r="U184" i="26"/>
  <c r="T184" i="26"/>
  <c r="U183" i="26"/>
  <c r="T183" i="26"/>
  <c r="U182" i="26"/>
  <c r="T182" i="26"/>
  <c r="U181" i="26"/>
  <c r="T181" i="26"/>
  <c r="U180" i="26"/>
  <c r="T180" i="26"/>
  <c r="U179" i="26"/>
  <c r="T179" i="26"/>
  <c r="U178" i="26"/>
  <c r="T178" i="26"/>
  <c r="U177" i="26"/>
  <c r="T177" i="26"/>
  <c r="U176" i="26"/>
  <c r="T176" i="26"/>
  <c r="U175" i="26"/>
  <c r="T175" i="26"/>
  <c r="U174" i="26"/>
  <c r="T174" i="26"/>
  <c r="U173" i="26"/>
  <c r="T173" i="26"/>
  <c r="U172" i="26"/>
  <c r="T172" i="26"/>
  <c r="U171" i="26"/>
  <c r="T171" i="26"/>
  <c r="U170" i="26"/>
  <c r="T170" i="26"/>
  <c r="U169" i="26"/>
  <c r="T169" i="26"/>
  <c r="U168" i="26"/>
  <c r="T168" i="26"/>
  <c r="U167" i="26"/>
  <c r="T167" i="26"/>
  <c r="U166" i="26"/>
  <c r="T166" i="26"/>
  <c r="U165" i="26"/>
  <c r="T165" i="26"/>
  <c r="U164" i="26"/>
  <c r="T164" i="26"/>
  <c r="U163" i="26"/>
  <c r="T163" i="26"/>
  <c r="U162" i="26"/>
  <c r="T162" i="26"/>
  <c r="U161" i="26"/>
  <c r="T161" i="26"/>
  <c r="U160" i="26"/>
  <c r="T160" i="26"/>
  <c r="U159" i="26"/>
  <c r="T159" i="26"/>
  <c r="U158" i="26"/>
  <c r="T158" i="26"/>
  <c r="U157" i="26"/>
  <c r="T157" i="26"/>
  <c r="U156" i="26"/>
  <c r="T156" i="26"/>
  <c r="U155" i="26"/>
  <c r="T155" i="26"/>
  <c r="U154" i="26"/>
  <c r="T154" i="26"/>
  <c r="U153" i="26"/>
  <c r="T153" i="26"/>
  <c r="U152" i="26"/>
  <c r="T152" i="26"/>
  <c r="U151" i="26"/>
  <c r="T151" i="26"/>
  <c r="U150" i="26"/>
  <c r="T150" i="26"/>
  <c r="U149" i="26"/>
  <c r="T149" i="26"/>
  <c r="U148" i="26"/>
  <c r="T148" i="26"/>
  <c r="U147" i="26"/>
  <c r="T147" i="26"/>
  <c r="U146" i="26"/>
  <c r="T146" i="26"/>
  <c r="U145" i="26"/>
  <c r="T145" i="26"/>
  <c r="U144" i="26"/>
  <c r="T144" i="26"/>
  <c r="U143" i="26"/>
  <c r="T143" i="26"/>
  <c r="U142" i="26"/>
  <c r="T142" i="26"/>
  <c r="U141" i="26"/>
  <c r="T141" i="26"/>
  <c r="U140" i="26"/>
  <c r="T140" i="26"/>
  <c r="U139" i="26"/>
  <c r="T139" i="26"/>
  <c r="U138" i="26"/>
  <c r="T138" i="26"/>
  <c r="U137" i="26"/>
  <c r="T137" i="26"/>
  <c r="U136" i="26"/>
  <c r="T136" i="26"/>
  <c r="U135" i="26"/>
  <c r="T135" i="26"/>
  <c r="U134" i="26"/>
  <c r="T134" i="26"/>
  <c r="U133" i="26"/>
  <c r="T133" i="26"/>
  <c r="U132" i="26"/>
  <c r="T132" i="26"/>
  <c r="U131" i="26"/>
  <c r="T131" i="26"/>
  <c r="U130" i="26"/>
  <c r="T130" i="26"/>
  <c r="U129" i="26"/>
  <c r="T129" i="26"/>
  <c r="U128" i="26"/>
  <c r="T128" i="26"/>
  <c r="U127" i="26"/>
  <c r="T127" i="26"/>
  <c r="U126" i="26"/>
  <c r="T126" i="26"/>
  <c r="U125" i="26"/>
  <c r="T125" i="26"/>
  <c r="U124" i="26"/>
  <c r="T124" i="26"/>
  <c r="U123" i="26"/>
  <c r="T123" i="26"/>
  <c r="U122" i="26"/>
  <c r="T122" i="26"/>
  <c r="U121" i="26"/>
  <c r="T121" i="26"/>
  <c r="U120" i="26"/>
  <c r="T120" i="26"/>
  <c r="U119" i="26"/>
  <c r="T119" i="26"/>
  <c r="U118" i="26"/>
  <c r="T118" i="26"/>
  <c r="U117" i="26"/>
  <c r="T117" i="26"/>
  <c r="U116" i="26"/>
  <c r="T116" i="26"/>
  <c r="U115" i="26"/>
  <c r="T115" i="26"/>
  <c r="U114" i="26"/>
  <c r="T114" i="26"/>
  <c r="U113" i="26"/>
  <c r="T113" i="26"/>
  <c r="U112" i="26"/>
  <c r="T112" i="26"/>
  <c r="U111" i="26"/>
  <c r="T111" i="26"/>
  <c r="U110" i="26"/>
  <c r="T110" i="26"/>
  <c r="U109" i="26"/>
  <c r="T109" i="26"/>
  <c r="U108" i="26"/>
  <c r="T108" i="26"/>
  <c r="U107" i="26"/>
  <c r="T107" i="26"/>
  <c r="U106" i="26"/>
  <c r="T106" i="26"/>
  <c r="U105" i="26"/>
  <c r="T105" i="26"/>
  <c r="U104" i="26"/>
  <c r="T104" i="26"/>
  <c r="U103" i="26"/>
  <c r="T103" i="26"/>
  <c r="U102" i="26"/>
  <c r="T102" i="26"/>
  <c r="U101" i="26"/>
  <c r="T101" i="26"/>
  <c r="U100" i="26"/>
  <c r="T100" i="26"/>
  <c r="U99" i="26"/>
  <c r="T99" i="26"/>
  <c r="U98" i="26"/>
  <c r="T98" i="26"/>
  <c r="U97" i="26"/>
  <c r="T97" i="26"/>
  <c r="U96" i="26"/>
  <c r="T96" i="26"/>
  <c r="U95" i="26"/>
  <c r="T95" i="26"/>
  <c r="U94" i="26"/>
  <c r="T94" i="26"/>
  <c r="U93" i="26"/>
  <c r="T93" i="26"/>
  <c r="U92" i="26"/>
  <c r="T92" i="26"/>
  <c r="U91" i="26"/>
  <c r="T91" i="26"/>
  <c r="U90" i="26"/>
  <c r="T90" i="26"/>
  <c r="U89" i="26"/>
  <c r="T89" i="26"/>
  <c r="U88" i="26"/>
  <c r="T88" i="26"/>
  <c r="U87" i="26"/>
  <c r="T87" i="26"/>
  <c r="U86" i="26"/>
  <c r="T86" i="26"/>
  <c r="U85" i="26"/>
  <c r="T85" i="26"/>
  <c r="U84" i="26"/>
  <c r="T84" i="26"/>
  <c r="U83" i="26"/>
  <c r="T83" i="26"/>
  <c r="U82" i="26"/>
  <c r="T82" i="26"/>
  <c r="U81" i="26"/>
  <c r="T81" i="26"/>
  <c r="U80" i="26"/>
  <c r="T80" i="26"/>
  <c r="U79" i="26"/>
  <c r="T79" i="26"/>
  <c r="U78" i="26"/>
  <c r="T78" i="26"/>
  <c r="U77" i="26"/>
  <c r="T77" i="26"/>
  <c r="U76" i="26"/>
  <c r="T76" i="26"/>
  <c r="U75" i="26"/>
  <c r="T75" i="26"/>
  <c r="U74" i="26"/>
  <c r="T74" i="26"/>
  <c r="U73" i="26"/>
  <c r="T73" i="26"/>
  <c r="U72" i="26"/>
  <c r="T72" i="26"/>
  <c r="U71" i="26"/>
  <c r="T71" i="26"/>
  <c r="U70" i="26"/>
  <c r="T70" i="26"/>
  <c r="U69" i="26"/>
  <c r="T69" i="26"/>
  <c r="U68" i="26"/>
  <c r="T68" i="26"/>
  <c r="U67" i="26"/>
  <c r="T67" i="26"/>
  <c r="U66" i="26"/>
  <c r="T66" i="26"/>
  <c r="U65" i="26"/>
  <c r="T65" i="26"/>
  <c r="U64" i="26"/>
  <c r="T64" i="26"/>
  <c r="U63" i="26"/>
  <c r="T63" i="26"/>
  <c r="U62" i="26"/>
  <c r="T62" i="26"/>
  <c r="U61" i="26"/>
  <c r="T61" i="26"/>
  <c r="U60" i="26"/>
  <c r="T60" i="26"/>
  <c r="U59" i="26"/>
  <c r="T59" i="26"/>
  <c r="U58" i="26"/>
  <c r="T58" i="26"/>
  <c r="U57" i="26"/>
  <c r="T57" i="26"/>
  <c r="U56" i="26"/>
  <c r="T56" i="26"/>
  <c r="U55" i="26"/>
  <c r="T55" i="26"/>
  <c r="U54" i="26"/>
  <c r="T54" i="26"/>
  <c r="U53" i="26"/>
  <c r="T53" i="26"/>
  <c r="U52" i="26"/>
  <c r="T52" i="26"/>
  <c r="U51" i="26"/>
  <c r="T51" i="26"/>
  <c r="U50" i="26"/>
  <c r="T50" i="26"/>
  <c r="U49" i="26"/>
  <c r="T49" i="26"/>
  <c r="U48" i="26"/>
  <c r="T48" i="26"/>
  <c r="U47" i="26"/>
  <c r="T47" i="26"/>
  <c r="U46" i="26"/>
  <c r="T46" i="26"/>
  <c r="U45" i="26"/>
  <c r="T45" i="26"/>
  <c r="U44" i="26"/>
  <c r="T44" i="26"/>
  <c r="U43" i="26"/>
  <c r="T43" i="26"/>
  <c r="U42" i="26"/>
  <c r="T42" i="26"/>
  <c r="U41" i="26"/>
  <c r="T41" i="26"/>
  <c r="U40" i="26"/>
  <c r="T40" i="26"/>
  <c r="U39" i="26"/>
  <c r="T39" i="26"/>
  <c r="U38" i="26"/>
  <c r="T38" i="26"/>
  <c r="U37" i="26"/>
  <c r="T37" i="26"/>
  <c r="U36" i="26"/>
  <c r="T36" i="26"/>
  <c r="U35" i="26"/>
  <c r="T35" i="26"/>
  <c r="U34" i="26"/>
  <c r="T34" i="26"/>
  <c r="U33" i="26"/>
  <c r="T33" i="26"/>
  <c r="U32" i="26"/>
  <c r="T32" i="26"/>
  <c r="U31" i="26"/>
  <c r="T31" i="26"/>
  <c r="U30" i="26"/>
  <c r="T30" i="26"/>
  <c r="U29" i="26"/>
  <c r="T29" i="26"/>
  <c r="U28" i="26"/>
  <c r="T28" i="26"/>
  <c r="U27" i="26"/>
  <c r="T27" i="26"/>
  <c r="U26" i="26"/>
  <c r="T26" i="26"/>
  <c r="U25" i="26"/>
  <c r="T25" i="26"/>
  <c r="U24" i="26"/>
  <c r="T24" i="26"/>
  <c r="U23" i="26"/>
  <c r="T23" i="26"/>
  <c r="U22" i="26"/>
  <c r="T22" i="26"/>
  <c r="U21" i="26"/>
  <c r="T21" i="26"/>
  <c r="U20" i="26"/>
  <c r="T20" i="26"/>
  <c r="U19" i="26"/>
  <c r="T19" i="26"/>
  <c r="U18" i="26"/>
  <c r="T18" i="26"/>
  <c r="U17" i="26"/>
  <c r="T17" i="26"/>
  <c r="U16" i="26"/>
  <c r="T16" i="26"/>
  <c r="U15" i="26"/>
  <c r="T15" i="26"/>
  <c r="U14" i="26"/>
  <c r="T14" i="26"/>
  <c r="U13" i="26"/>
  <c r="T13" i="26"/>
  <c r="U12" i="26"/>
  <c r="T12" i="26"/>
  <c r="X11" i="14"/>
  <c r="W11" i="14"/>
  <c r="X510" i="14"/>
  <c r="W510" i="14"/>
  <c r="X509" i="14"/>
  <c r="W509" i="14"/>
  <c r="X508" i="14"/>
  <c r="W508" i="14"/>
  <c r="X507" i="14"/>
  <c r="W507" i="14"/>
  <c r="X506" i="14"/>
  <c r="W506" i="14"/>
  <c r="X505" i="14"/>
  <c r="W505" i="14"/>
  <c r="X504" i="14"/>
  <c r="W504" i="14"/>
  <c r="X503" i="14"/>
  <c r="W503" i="14"/>
  <c r="X502" i="14"/>
  <c r="W502" i="14"/>
  <c r="X501" i="14"/>
  <c r="W501" i="14"/>
  <c r="X500" i="14"/>
  <c r="W500" i="14"/>
  <c r="X499" i="14"/>
  <c r="W499" i="14"/>
  <c r="X498" i="14"/>
  <c r="W498" i="14"/>
  <c r="X497" i="14"/>
  <c r="W497" i="14"/>
  <c r="X496" i="14"/>
  <c r="W496" i="14"/>
  <c r="X495" i="14"/>
  <c r="W495" i="14"/>
  <c r="X494" i="14"/>
  <c r="W494" i="14"/>
  <c r="X493" i="14"/>
  <c r="W493" i="14"/>
  <c r="X492" i="14"/>
  <c r="W492" i="14"/>
  <c r="X491" i="14"/>
  <c r="W491" i="14"/>
  <c r="X490" i="14"/>
  <c r="W490" i="14"/>
  <c r="X489" i="14"/>
  <c r="W489" i="14"/>
  <c r="X488" i="14"/>
  <c r="W488" i="14"/>
  <c r="X487" i="14"/>
  <c r="W487" i="14"/>
  <c r="X486" i="14"/>
  <c r="W486" i="14"/>
  <c r="X485" i="14"/>
  <c r="W485" i="14"/>
  <c r="X484" i="14"/>
  <c r="W484" i="14"/>
  <c r="X483" i="14"/>
  <c r="W483" i="14"/>
  <c r="X482" i="14"/>
  <c r="W482" i="14"/>
  <c r="X481" i="14"/>
  <c r="W481" i="14"/>
  <c r="X480" i="14"/>
  <c r="W480" i="14"/>
  <c r="X479" i="14"/>
  <c r="W479" i="14"/>
  <c r="X478" i="14"/>
  <c r="W478" i="14"/>
  <c r="X477" i="14"/>
  <c r="W477" i="14"/>
  <c r="X476" i="14"/>
  <c r="W476" i="14"/>
  <c r="X475" i="14"/>
  <c r="W475" i="14"/>
  <c r="X474" i="14"/>
  <c r="W474" i="14"/>
  <c r="X473" i="14"/>
  <c r="W473" i="14"/>
  <c r="X472" i="14"/>
  <c r="W472" i="14"/>
  <c r="X471" i="14"/>
  <c r="W471" i="14"/>
  <c r="X470" i="14"/>
  <c r="W470" i="14"/>
  <c r="X469" i="14"/>
  <c r="W469" i="14"/>
  <c r="X468" i="14"/>
  <c r="W468" i="14"/>
  <c r="X467" i="14"/>
  <c r="W467" i="14"/>
  <c r="X466" i="14"/>
  <c r="W466" i="14"/>
  <c r="X465" i="14"/>
  <c r="W465" i="14"/>
  <c r="X464" i="14"/>
  <c r="W464" i="14"/>
  <c r="X463" i="14"/>
  <c r="W463" i="14"/>
  <c r="X462" i="14"/>
  <c r="W462" i="14"/>
  <c r="X461" i="14"/>
  <c r="W461" i="14"/>
  <c r="X460" i="14"/>
  <c r="W460" i="14"/>
  <c r="X459" i="14"/>
  <c r="W459" i="14"/>
  <c r="X458" i="14"/>
  <c r="W458" i="14"/>
  <c r="X457" i="14"/>
  <c r="W457" i="14"/>
  <c r="X456" i="14"/>
  <c r="W456" i="14"/>
  <c r="X455" i="14"/>
  <c r="W455" i="14"/>
  <c r="X454" i="14"/>
  <c r="W454" i="14"/>
  <c r="X453" i="14"/>
  <c r="W453" i="14"/>
  <c r="X452" i="14"/>
  <c r="W452" i="14"/>
  <c r="X451" i="14"/>
  <c r="W451" i="14"/>
  <c r="X450" i="14"/>
  <c r="W450" i="14"/>
  <c r="X449" i="14"/>
  <c r="W449" i="14"/>
  <c r="X448" i="14"/>
  <c r="W448" i="14"/>
  <c r="X447" i="14"/>
  <c r="W447" i="14"/>
  <c r="X446" i="14"/>
  <c r="W446" i="14"/>
  <c r="X445" i="14"/>
  <c r="W445" i="14"/>
  <c r="X444" i="14"/>
  <c r="W444" i="14"/>
  <c r="X443" i="14"/>
  <c r="W443" i="14"/>
  <c r="X442" i="14"/>
  <c r="W442" i="14"/>
  <c r="X441" i="14"/>
  <c r="W441" i="14"/>
  <c r="X440" i="14"/>
  <c r="W440" i="14"/>
  <c r="X439" i="14"/>
  <c r="W439" i="14"/>
  <c r="X438" i="14"/>
  <c r="W438" i="14"/>
  <c r="X437" i="14"/>
  <c r="W437" i="14"/>
  <c r="X436" i="14"/>
  <c r="W436" i="14"/>
  <c r="X435" i="14"/>
  <c r="W435" i="14"/>
  <c r="X434" i="14"/>
  <c r="W434" i="14"/>
  <c r="X433" i="14"/>
  <c r="W433" i="14"/>
  <c r="X432" i="14"/>
  <c r="W432" i="14"/>
  <c r="X431" i="14"/>
  <c r="W431" i="14"/>
  <c r="X430" i="14"/>
  <c r="W430" i="14"/>
  <c r="X429" i="14"/>
  <c r="W429" i="14"/>
  <c r="X428" i="14"/>
  <c r="W428" i="14"/>
  <c r="X427" i="14"/>
  <c r="W427" i="14"/>
  <c r="X426" i="14"/>
  <c r="W426" i="14"/>
  <c r="X425" i="14"/>
  <c r="W425" i="14"/>
  <c r="X424" i="14"/>
  <c r="W424" i="14"/>
  <c r="X423" i="14"/>
  <c r="W423" i="14"/>
  <c r="X422" i="14"/>
  <c r="W422" i="14"/>
  <c r="X421" i="14"/>
  <c r="W421" i="14"/>
  <c r="X420" i="14"/>
  <c r="W420" i="14"/>
  <c r="X419" i="14"/>
  <c r="W419" i="14"/>
  <c r="X418" i="14"/>
  <c r="W418" i="14"/>
  <c r="X417" i="14"/>
  <c r="W417" i="14"/>
  <c r="X416" i="14"/>
  <c r="W416" i="14"/>
  <c r="X415" i="14"/>
  <c r="W415" i="14"/>
  <c r="X414" i="14"/>
  <c r="W414" i="14"/>
  <c r="X413" i="14"/>
  <c r="W413" i="14"/>
  <c r="X412" i="14"/>
  <c r="W412" i="14"/>
  <c r="X411" i="14"/>
  <c r="W411" i="14"/>
  <c r="X410" i="14"/>
  <c r="W410" i="14"/>
  <c r="X409" i="14"/>
  <c r="W409" i="14"/>
  <c r="X408" i="14"/>
  <c r="W408" i="14"/>
  <c r="X407" i="14"/>
  <c r="W407" i="14"/>
  <c r="X406" i="14"/>
  <c r="W406" i="14"/>
  <c r="X405" i="14"/>
  <c r="W405" i="14"/>
  <c r="X404" i="14"/>
  <c r="W404" i="14"/>
  <c r="X403" i="14"/>
  <c r="W403" i="14"/>
  <c r="X402" i="14"/>
  <c r="W402" i="14"/>
  <c r="X401" i="14"/>
  <c r="W401" i="14"/>
  <c r="X400" i="14"/>
  <c r="W400" i="14"/>
  <c r="X399" i="14"/>
  <c r="W399" i="14"/>
  <c r="X398" i="14"/>
  <c r="W398" i="14"/>
  <c r="X397" i="14"/>
  <c r="W397" i="14"/>
  <c r="X396" i="14"/>
  <c r="W396" i="14"/>
  <c r="X395" i="14"/>
  <c r="W395" i="14"/>
  <c r="X394" i="14"/>
  <c r="W394" i="14"/>
  <c r="X393" i="14"/>
  <c r="W393" i="14"/>
  <c r="X392" i="14"/>
  <c r="W392" i="14"/>
  <c r="X391" i="14"/>
  <c r="W391" i="14"/>
  <c r="X390" i="14"/>
  <c r="W390" i="14"/>
  <c r="X389" i="14"/>
  <c r="W389" i="14"/>
  <c r="X388" i="14"/>
  <c r="W388" i="14"/>
  <c r="X387" i="14"/>
  <c r="W387" i="14"/>
  <c r="X386" i="14"/>
  <c r="W386" i="14"/>
  <c r="X385" i="14"/>
  <c r="W385" i="14"/>
  <c r="X384" i="14"/>
  <c r="W384" i="14"/>
  <c r="X383" i="14"/>
  <c r="W383" i="14"/>
  <c r="X382" i="14"/>
  <c r="W382" i="14"/>
  <c r="X381" i="14"/>
  <c r="W381" i="14"/>
  <c r="X380" i="14"/>
  <c r="W380" i="14"/>
  <c r="X379" i="14"/>
  <c r="W379" i="14"/>
  <c r="X378" i="14"/>
  <c r="W378" i="14"/>
  <c r="X377" i="14"/>
  <c r="W377" i="14"/>
  <c r="X376" i="14"/>
  <c r="W376" i="14"/>
  <c r="X375" i="14"/>
  <c r="W375" i="14"/>
  <c r="X374" i="14"/>
  <c r="W374" i="14"/>
  <c r="X373" i="14"/>
  <c r="W373" i="14"/>
  <c r="X372" i="14"/>
  <c r="W372" i="14"/>
  <c r="X371" i="14"/>
  <c r="W371" i="14"/>
  <c r="X370" i="14"/>
  <c r="W370" i="14"/>
  <c r="X369" i="14"/>
  <c r="W369" i="14"/>
  <c r="X368" i="14"/>
  <c r="W368" i="14"/>
  <c r="X367" i="14"/>
  <c r="W367" i="14"/>
  <c r="X366" i="14"/>
  <c r="W366" i="14"/>
  <c r="X365" i="14"/>
  <c r="W365" i="14"/>
  <c r="X364" i="14"/>
  <c r="W364" i="14"/>
  <c r="X363" i="14"/>
  <c r="W363" i="14"/>
  <c r="X362" i="14"/>
  <c r="W362" i="14"/>
  <c r="X361" i="14"/>
  <c r="W361" i="14"/>
  <c r="X360" i="14"/>
  <c r="W360" i="14"/>
  <c r="X359" i="14"/>
  <c r="W359" i="14"/>
  <c r="X358" i="14"/>
  <c r="W358" i="14"/>
  <c r="X357" i="14"/>
  <c r="W357" i="14"/>
  <c r="X356" i="14"/>
  <c r="W356" i="14"/>
  <c r="X355" i="14"/>
  <c r="W355" i="14"/>
  <c r="X354" i="14"/>
  <c r="W354" i="14"/>
  <c r="X353" i="14"/>
  <c r="W353" i="14"/>
  <c r="X352" i="14"/>
  <c r="W352" i="14"/>
  <c r="X351" i="14"/>
  <c r="W351" i="14"/>
  <c r="X350" i="14"/>
  <c r="W350" i="14"/>
  <c r="X349" i="14"/>
  <c r="W349" i="14"/>
  <c r="X348" i="14"/>
  <c r="W348" i="14"/>
  <c r="X347" i="14"/>
  <c r="W347" i="14"/>
  <c r="X346" i="14"/>
  <c r="W346" i="14"/>
  <c r="X345" i="14"/>
  <c r="W345" i="14"/>
  <c r="X344" i="14"/>
  <c r="W344" i="14"/>
  <c r="X343" i="14"/>
  <c r="W343" i="14"/>
  <c r="X342" i="14"/>
  <c r="W342" i="14"/>
  <c r="X341" i="14"/>
  <c r="W341" i="14"/>
  <c r="X340" i="14"/>
  <c r="W340" i="14"/>
  <c r="X339" i="14"/>
  <c r="W339" i="14"/>
  <c r="X338" i="14"/>
  <c r="W338" i="14"/>
  <c r="X337" i="14"/>
  <c r="W337" i="14"/>
  <c r="X336" i="14"/>
  <c r="W336" i="14"/>
  <c r="X335" i="14"/>
  <c r="W335" i="14"/>
  <c r="X334" i="14"/>
  <c r="W334" i="14"/>
  <c r="X333" i="14"/>
  <c r="W333" i="14"/>
  <c r="X332" i="14"/>
  <c r="W332" i="14"/>
  <c r="X331" i="14"/>
  <c r="W331" i="14"/>
  <c r="X330" i="14"/>
  <c r="W330" i="14"/>
  <c r="X329" i="14"/>
  <c r="W329" i="14"/>
  <c r="X328" i="14"/>
  <c r="W328" i="14"/>
  <c r="X327" i="14"/>
  <c r="W327" i="14"/>
  <c r="X326" i="14"/>
  <c r="W326" i="14"/>
  <c r="X325" i="14"/>
  <c r="W325" i="14"/>
  <c r="X324" i="14"/>
  <c r="W324" i="14"/>
  <c r="X323" i="14"/>
  <c r="W323" i="14"/>
  <c r="X322" i="14"/>
  <c r="W322" i="14"/>
  <c r="X321" i="14"/>
  <c r="W321" i="14"/>
  <c r="X320" i="14"/>
  <c r="W320" i="14"/>
  <c r="X319" i="14"/>
  <c r="W319" i="14"/>
  <c r="X318" i="14"/>
  <c r="W318" i="14"/>
  <c r="X317" i="14"/>
  <c r="W317" i="14"/>
  <c r="X316" i="14"/>
  <c r="W316" i="14"/>
  <c r="X315" i="14"/>
  <c r="W315" i="14"/>
  <c r="X314" i="14"/>
  <c r="W314" i="14"/>
  <c r="X313" i="14"/>
  <c r="W313" i="14"/>
  <c r="X312" i="14"/>
  <c r="W312" i="14"/>
  <c r="X311" i="14"/>
  <c r="W311" i="14"/>
  <c r="X310" i="14"/>
  <c r="W310" i="14"/>
  <c r="X309" i="14"/>
  <c r="W309" i="14"/>
  <c r="X308" i="14"/>
  <c r="W308" i="14"/>
  <c r="X307" i="14"/>
  <c r="W307" i="14"/>
  <c r="X306" i="14"/>
  <c r="W306" i="14"/>
  <c r="X305" i="14"/>
  <c r="W305" i="14"/>
  <c r="X304" i="14"/>
  <c r="W304" i="14"/>
  <c r="X303" i="14"/>
  <c r="W303" i="14"/>
  <c r="X302" i="14"/>
  <c r="W302" i="14"/>
  <c r="X301" i="14"/>
  <c r="W301" i="14"/>
  <c r="X300" i="14"/>
  <c r="W300" i="14"/>
  <c r="X299" i="14"/>
  <c r="W299" i="14"/>
  <c r="X298" i="14"/>
  <c r="W298" i="14"/>
  <c r="X297" i="14"/>
  <c r="W297" i="14"/>
  <c r="X296" i="14"/>
  <c r="W296" i="14"/>
  <c r="X295" i="14"/>
  <c r="W295" i="14"/>
  <c r="X294" i="14"/>
  <c r="W294" i="14"/>
  <c r="X293" i="14"/>
  <c r="W293" i="14"/>
  <c r="X292" i="14"/>
  <c r="W292" i="14"/>
  <c r="X291" i="14"/>
  <c r="W291" i="14"/>
  <c r="X290" i="14"/>
  <c r="W290" i="14"/>
  <c r="X289" i="14"/>
  <c r="W289" i="14"/>
  <c r="X288" i="14"/>
  <c r="W288" i="14"/>
  <c r="X287" i="14"/>
  <c r="W287" i="14"/>
  <c r="X286" i="14"/>
  <c r="W286" i="14"/>
  <c r="X285" i="14"/>
  <c r="W285" i="14"/>
  <c r="X284" i="14"/>
  <c r="W284" i="14"/>
  <c r="X283" i="14"/>
  <c r="W283" i="14"/>
  <c r="X282" i="14"/>
  <c r="W282" i="14"/>
  <c r="X281" i="14"/>
  <c r="W281" i="14"/>
  <c r="X280" i="14"/>
  <c r="W280" i="14"/>
  <c r="X279" i="14"/>
  <c r="W279" i="14"/>
  <c r="X278" i="14"/>
  <c r="W278" i="14"/>
  <c r="X277" i="14"/>
  <c r="W277" i="14"/>
  <c r="X276" i="14"/>
  <c r="W276" i="14"/>
  <c r="X275" i="14"/>
  <c r="W275" i="14"/>
  <c r="X274" i="14"/>
  <c r="W274" i="14"/>
  <c r="X273" i="14"/>
  <c r="W273" i="14"/>
  <c r="X272" i="14"/>
  <c r="W272" i="14"/>
  <c r="X271" i="14"/>
  <c r="W271" i="14"/>
  <c r="X270" i="14"/>
  <c r="W270" i="14"/>
  <c r="X269" i="14"/>
  <c r="W269" i="14"/>
  <c r="X268" i="14"/>
  <c r="W268" i="14"/>
  <c r="X267" i="14"/>
  <c r="W267" i="14"/>
  <c r="X266" i="14"/>
  <c r="W266" i="14"/>
  <c r="X265" i="14"/>
  <c r="W265" i="14"/>
  <c r="X264" i="14"/>
  <c r="W264" i="14"/>
  <c r="X263" i="14"/>
  <c r="W263" i="14"/>
  <c r="X262" i="14"/>
  <c r="W262" i="14"/>
  <c r="X261" i="14"/>
  <c r="W261" i="14"/>
  <c r="X260" i="14"/>
  <c r="W260" i="14"/>
  <c r="X259" i="14"/>
  <c r="W259" i="14"/>
  <c r="X258" i="14"/>
  <c r="W258" i="14"/>
  <c r="X257" i="14"/>
  <c r="W257" i="14"/>
  <c r="X256" i="14"/>
  <c r="W256" i="14"/>
  <c r="X255" i="14"/>
  <c r="W255" i="14"/>
  <c r="X254" i="14"/>
  <c r="W254" i="14"/>
  <c r="X253" i="14"/>
  <c r="W253" i="14"/>
  <c r="X252" i="14"/>
  <c r="W252" i="14"/>
  <c r="X251" i="14"/>
  <c r="W251" i="14"/>
  <c r="X250" i="14"/>
  <c r="W250" i="14"/>
  <c r="X249" i="14"/>
  <c r="W249" i="14"/>
  <c r="X248" i="14"/>
  <c r="W248" i="14"/>
  <c r="X247" i="14"/>
  <c r="W247" i="14"/>
  <c r="X246" i="14"/>
  <c r="W246" i="14"/>
  <c r="X245" i="14"/>
  <c r="W245" i="14"/>
  <c r="X244" i="14"/>
  <c r="W244" i="14"/>
  <c r="X243" i="14"/>
  <c r="W243" i="14"/>
  <c r="X242" i="14"/>
  <c r="W242" i="14"/>
  <c r="X241" i="14"/>
  <c r="W241" i="14"/>
  <c r="X240" i="14"/>
  <c r="W240" i="14"/>
  <c r="X239" i="14"/>
  <c r="W239" i="14"/>
  <c r="X238" i="14"/>
  <c r="W238" i="14"/>
  <c r="X237" i="14"/>
  <c r="W237" i="14"/>
  <c r="X236" i="14"/>
  <c r="W236" i="14"/>
  <c r="X235" i="14"/>
  <c r="W235" i="14"/>
  <c r="X234" i="14"/>
  <c r="W234" i="14"/>
  <c r="X233" i="14"/>
  <c r="W233" i="14"/>
  <c r="X232" i="14"/>
  <c r="W232" i="14"/>
  <c r="X231" i="14"/>
  <c r="W231" i="14"/>
  <c r="X230" i="14"/>
  <c r="W230" i="14"/>
  <c r="X229" i="14"/>
  <c r="W229" i="14"/>
  <c r="X228" i="14"/>
  <c r="W228" i="14"/>
  <c r="X227" i="14"/>
  <c r="W227" i="14"/>
  <c r="X226" i="14"/>
  <c r="W226" i="14"/>
  <c r="X225" i="14"/>
  <c r="W225" i="14"/>
  <c r="X224" i="14"/>
  <c r="W224" i="14"/>
  <c r="X223" i="14"/>
  <c r="W223" i="14"/>
  <c r="X222" i="14"/>
  <c r="W222" i="14"/>
  <c r="X221" i="14"/>
  <c r="W221" i="14"/>
  <c r="X220" i="14"/>
  <c r="W220" i="14"/>
  <c r="X219" i="14"/>
  <c r="W219" i="14"/>
  <c r="X218" i="14"/>
  <c r="W218" i="14"/>
  <c r="X217" i="14"/>
  <c r="W217" i="14"/>
  <c r="X216" i="14"/>
  <c r="W216" i="14"/>
  <c r="X215" i="14"/>
  <c r="W215" i="14"/>
  <c r="X214" i="14"/>
  <c r="W214" i="14"/>
  <c r="X213" i="14"/>
  <c r="W213" i="14"/>
  <c r="X212" i="14"/>
  <c r="W212" i="14"/>
  <c r="X211" i="14"/>
  <c r="W211" i="14"/>
  <c r="X210" i="14"/>
  <c r="W210" i="14"/>
  <c r="X209" i="14"/>
  <c r="W209" i="14"/>
  <c r="X208" i="14"/>
  <c r="W208" i="14"/>
  <c r="X207" i="14"/>
  <c r="W207" i="14"/>
  <c r="X206" i="14"/>
  <c r="W206" i="14"/>
  <c r="X205" i="14"/>
  <c r="W205" i="14"/>
  <c r="X204" i="14"/>
  <c r="W204" i="14"/>
  <c r="X203" i="14"/>
  <c r="W203" i="14"/>
  <c r="X202" i="14"/>
  <c r="W202" i="14"/>
  <c r="X201" i="14"/>
  <c r="W201" i="14"/>
  <c r="X200" i="14"/>
  <c r="W200" i="14"/>
  <c r="X199" i="14"/>
  <c r="W199" i="14"/>
  <c r="X198" i="14"/>
  <c r="W198" i="14"/>
  <c r="X197" i="14"/>
  <c r="W197" i="14"/>
  <c r="X196" i="14"/>
  <c r="W196" i="14"/>
  <c r="X195" i="14"/>
  <c r="W195" i="14"/>
  <c r="X194" i="14"/>
  <c r="W194" i="14"/>
  <c r="X193" i="14"/>
  <c r="W193" i="14"/>
  <c r="X192" i="14"/>
  <c r="W192" i="14"/>
  <c r="X191" i="14"/>
  <c r="W191" i="14"/>
  <c r="X190" i="14"/>
  <c r="W190" i="14"/>
  <c r="X189" i="14"/>
  <c r="W189" i="14"/>
  <c r="X188" i="14"/>
  <c r="W188" i="14"/>
  <c r="X187" i="14"/>
  <c r="W187" i="14"/>
  <c r="X186" i="14"/>
  <c r="W186" i="14"/>
  <c r="X185" i="14"/>
  <c r="W185" i="14"/>
  <c r="X184" i="14"/>
  <c r="W184" i="14"/>
  <c r="X183" i="14"/>
  <c r="W183" i="14"/>
  <c r="X182" i="14"/>
  <c r="W182" i="14"/>
  <c r="X181" i="14"/>
  <c r="W181" i="14"/>
  <c r="X180" i="14"/>
  <c r="W180" i="14"/>
  <c r="X179" i="14"/>
  <c r="W179" i="14"/>
  <c r="X178" i="14"/>
  <c r="W178" i="14"/>
  <c r="X177" i="14"/>
  <c r="W177" i="14"/>
  <c r="X176" i="14"/>
  <c r="W176" i="14"/>
  <c r="X175" i="14"/>
  <c r="W175" i="14"/>
  <c r="X174" i="14"/>
  <c r="W174" i="14"/>
  <c r="X173" i="14"/>
  <c r="W173" i="14"/>
  <c r="X172" i="14"/>
  <c r="W172" i="14"/>
  <c r="X171" i="14"/>
  <c r="W171" i="14"/>
  <c r="X170" i="14"/>
  <c r="W170" i="14"/>
  <c r="X169" i="14"/>
  <c r="W169" i="14"/>
  <c r="X168" i="14"/>
  <c r="W168" i="14"/>
  <c r="X167" i="14"/>
  <c r="W167" i="14"/>
  <c r="X166" i="14"/>
  <c r="W166" i="14"/>
  <c r="X165" i="14"/>
  <c r="W165" i="14"/>
  <c r="X164" i="14"/>
  <c r="W164" i="14"/>
  <c r="X163" i="14"/>
  <c r="W163" i="14"/>
  <c r="X162" i="14"/>
  <c r="W162" i="14"/>
  <c r="X161" i="14"/>
  <c r="W161" i="14"/>
  <c r="X160" i="14"/>
  <c r="W160" i="14"/>
  <c r="X159" i="14"/>
  <c r="W159" i="14"/>
  <c r="X158" i="14"/>
  <c r="W158" i="14"/>
  <c r="X157" i="14"/>
  <c r="W157" i="14"/>
  <c r="X156" i="14"/>
  <c r="W156" i="14"/>
  <c r="X155" i="14"/>
  <c r="W155" i="14"/>
  <c r="X154" i="14"/>
  <c r="W154" i="14"/>
  <c r="X153" i="14"/>
  <c r="W153" i="14"/>
  <c r="X152" i="14"/>
  <c r="W152" i="14"/>
  <c r="X151" i="14"/>
  <c r="W151" i="14"/>
  <c r="X150" i="14"/>
  <c r="W150" i="14"/>
  <c r="X149" i="14"/>
  <c r="W149" i="14"/>
  <c r="X148" i="14"/>
  <c r="W148" i="14"/>
  <c r="X147" i="14"/>
  <c r="W147" i="14"/>
  <c r="X146" i="14"/>
  <c r="W146" i="14"/>
  <c r="X145" i="14"/>
  <c r="W145" i="14"/>
  <c r="X144" i="14"/>
  <c r="W144" i="14"/>
  <c r="X143" i="14"/>
  <c r="W143" i="14"/>
  <c r="X142" i="14"/>
  <c r="W142" i="14"/>
  <c r="X141" i="14"/>
  <c r="W141" i="14"/>
  <c r="X140" i="14"/>
  <c r="W140" i="14"/>
  <c r="X139" i="14"/>
  <c r="W139" i="14"/>
  <c r="X138" i="14"/>
  <c r="W138" i="14"/>
  <c r="X137" i="14"/>
  <c r="W137" i="14"/>
  <c r="X136" i="14"/>
  <c r="W136" i="14"/>
  <c r="X135" i="14"/>
  <c r="W135" i="14"/>
  <c r="X134" i="14"/>
  <c r="W134" i="14"/>
  <c r="X133" i="14"/>
  <c r="W133" i="14"/>
  <c r="X132" i="14"/>
  <c r="W132" i="14"/>
  <c r="X131" i="14"/>
  <c r="W131" i="14"/>
  <c r="X130" i="14"/>
  <c r="W130" i="14"/>
  <c r="X129" i="14"/>
  <c r="W129" i="14"/>
  <c r="X128" i="14"/>
  <c r="W128" i="14"/>
  <c r="X127" i="14"/>
  <c r="W127" i="14"/>
  <c r="X126" i="14"/>
  <c r="W126" i="14"/>
  <c r="X125" i="14"/>
  <c r="W125" i="14"/>
  <c r="X124" i="14"/>
  <c r="W124" i="14"/>
  <c r="X123" i="14"/>
  <c r="W123" i="14"/>
  <c r="X122" i="14"/>
  <c r="W122" i="14"/>
  <c r="X121" i="14"/>
  <c r="W121" i="14"/>
  <c r="X120" i="14"/>
  <c r="W120" i="14"/>
  <c r="X119" i="14"/>
  <c r="W119" i="14"/>
  <c r="X118" i="14"/>
  <c r="W118" i="14"/>
  <c r="X117" i="14"/>
  <c r="W117" i="14"/>
  <c r="X116" i="14"/>
  <c r="W116" i="14"/>
  <c r="X115" i="14"/>
  <c r="W115" i="14"/>
  <c r="X114" i="14"/>
  <c r="W114" i="14"/>
  <c r="X113" i="14"/>
  <c r="W113" i="14"/>
  <c r="X112" i="14"/>
  <c r="W112" i="14"/>
  <c r="X111" i="14"/>
  <c r="W111" i="14"/>
  <c r="X110" i="14"/>
  <c r="W110" i="14"/>
  <c r="X109" i="14"/>
  <c r="W109" i="14"/>
  <c r="X108" i="14"/>
  <c r="W108" i="14"/>
  <c r="X107" i="14"/>
  <c r="W107" i="14"/>
  <c r="X106" i="14"/>
  <c r="W106" i="14"/>
  <c r="X105" i="14"/>
  <c r="W105" i="14"/>
  <c r="X104" i="14"/>
  <c r="W104" i="14"/>
  <c r="X103" i="14"/>
  <c r="W103" i="14"/>
  <c r="X102" i="14"/>
  <c r="W102" i="14"/>
  <c r="X101" i="14"/>
  <c r="W101" i="14"/>
  <c r="X100" i="14"/>
  <c r="W100" i="14"/>
  <c r="X99" i="14"/>
  <c r="W99" i="14"/>
  <c r="X98" i="14"/>
  <c r="W98" i="14"/>
  <c r="X97" i="14"/>
  <c r="W97" i="14"/>
  <c r="X96" i="14"/>
  <c r="W96" i="14"/>
  <c r="X95" i="14"/>
  <c r="W95" i="14"/>
  <c r="X94" i="14"/>
  <c r="W94" i="14"/>
  <c r="X93" i="14"/>
  <c r="W93" i="14"/>
  <c r="X92" i="14"/>
  <c r="W92" i="14"/>
  <c r="X91" i="14"/>
  <c r="W91" i="14"/>
  <c r="X90" i="14"/>
  <c r="W90" i="14"/>
  <c r="X89" i="14"/>
  <c r="W89" i="14"/>
  <c r="X88" i="14"/>
  <c r="W88" i="14"/>
  <c r="X87" i="14"/>
  <c r="W87" i="14"/>
  <c r="X86" i="14"/>
  <c r="W86" i="14"/>
  <c r="X85" i="14"/>
  <c r="W85" i="14"/>
  <c r="X84" i="14"/>
  <c r="W84" i="14"/>
  <c r="X83" i="14"/>
  <c r="W83" i="14"/>
  <c r="X82" i="14"/>
  <c r="W82" i="14"/>
  <c r="X81" i="14"/>
  <c r="W81" i="14"/>
  <c r="X80" i="14"/>
  <c r="W80" i="14"/>
  <c r="X79" i="14"/>
  <c r="W79" i="14"/>
  <c r="X78" i="14"/>
  <c r="W78" i="14"/>
  <c r="X77" i="14"/>
  <c r="W77" i="14"/>
  <c r="X76" i="14"/>
  <c r="W76" i="14"/>
  <c r="X75" i="14"/>
  <c r="W75" i="14"/>
  <c r="X74" i="14"/>
  <c r="W74" i="14"/>
  <c r="X73" i="14"/>
  <c r="W73" i="14"/>
  <c r="X72" i="14"/>
  <c r="W72" i="14"/>
  <c r="X71" i="14"/>
  <c r="W71" i="14"/>
  <c r="X70" i="14"/>
  <c r="W70" i="14"/>
  <c r="X69" i="14"/>
  <c r="W69" i="14"/>
  <c r="X68" i="14"/>
  <c r="W68" i="14"/>
  <c r="X67" i="14"/>
  <c r="W67" i="14"/>
  <c r="X66" i="14"/>
  <c r="W66" i="14"/>
  <c r="X65" i="14"/>
  <c r="W65" i="14"/>
  <c r="X64" i="14"/>
  <c r="W64" i="14"/>
  <c r="X63" i="14"/>
  <c r="W63" i="14"/>
  <c r="X62" i="14"/>
  <c r="W62" i="14"/>
  <c r="X61" i="14"/>
  <c r="W61" i="14"/>
  <c r="X60" i="14"/>
  <c r="W60" i="14"/>
  <c r="X59" i="14"/>
  <c r="W59" i="14"/>
  <c r="X58" i="14"/>
  <c r="W58" i="14"/>
  <c r="X57" i="14"/>
  <c r="W57" i="14"/>
  <c r="X56" i="14"/>
  <c r="W56" i="14"/>
  <c r="X55" i="14"/>
  <c r="W55" i="14"/>
  <c r="X54" i="14"/>
  <c r="W54" i="14"/>
  <c r="X53" i="14"/>
  <c r="W53" i="14"/>
  <c r="X52" i="14"/>
  <c r="W52" i="14"/>
  <c r="X51" i="14"/>
  <c r="W51" i="14"/>
  <c r="X50" i="14"/>
  <c r="W50" i="14"/>
  <c r="X49" i="14"/>
  <c r="W49" i="14"/>
  <c r="X48" i="14"/>
  <c r="W48" i="14"/>
  <c r="X47" i="14"/>
  <c r="W47" i="14"/>
  <c r="X46" i="14"/>
  <c r="W46" i="14"/>
  <c r="X45" i="14"/>
  <c r="W45" i="14"/>
  <c r="X44" i="14"/>
  <c r="W44" i="14"/>
  <c r="X43" i="14"/>
  <c r="W43" i="14"/>
  <c r="X42" i="14"/>
  <c r="W42" i="14"/>
  <c r="X41" i="14"/>
  <c r="W41" i="14"/>
  <c r="X40" i="14"/>
  <c r="W40" i="14"/>
  <c r="X39" i="14"/>
  <c r="W39" i="14"/>
  <c r="X38" i="14"/>
  <c r="W38" i="14"/>
  <c r="X37" i="14"/>
  <c r="W37" i="14"/>
  <c r="X36" i="14"/>
  <c r="W36" i="14"/>
  <c r="X35" i="14"/>
  <c r="W35" i="14"/>
  <c r="X34" i="14"/>
  <c r="W34" i="14"/>
  <c r="X33" i="14"/>
  <c r="W33" i="14"/>
  <c r="X32" i="14"/>
  <c r="W32" i="14"/>
  <c r="X31" i="14"/>
  <c r="W31" i="14"/>
  <c r="X30" i="14"/>
  <c r="W30" i="14"/>
  <c r="X29" i="14"/>
  <c r="W29" i="14"/>
  <c r="X28" i="14"/>
  <c r="W28" i="14"/>
  <c r="X27" i="14"/>
  <c r="W27" i="14"/>
  <c r="X26" i="14"/>
  <c r="W26" i="14"/>
  <c r="X25" i="14"/>
  <c r="W25" i="14"/>
  <c r="X24" i="14"/>
  <c r="W24" i="14"/>
  <c r="X23" i="14"/>
  <c r="W23" i="14"/>
  <c r="X22" i="14"/>
  <c r="W22" i="14"/>
  <c r="X21" i="14"/>
  <c r="W21" i="14"/>
  <c r="X20" i="14"/>
  <c r="W20" i="14"/>
  <c r="X19" i="14"/>
  <c r="W19" i="14"/>
  <c r="X18" i="14"/>
  <c r="W18" i="14"/>
  <c r="X17" i="14"/>
  <c r="W17" i="14"/>
  <c r="X16" i="14"/>
  <c r="W16" i="14"/>
  <c r="X15" i="14"/>
  <c r="W15" i="14"/>
  <c r="X14" i="14"/>
  <c r="W14" i="14"/>
  <c r="X13" i="14"/>
  <c r="W13" i="14"/>
  <c r="X12" i="14"/>
  <c r="W12" i="14"/>
  <c r="X11" i="24"/>
  <c r="W11" i="24"/>
  <c r="X510" i="24"/>
  <c r="W510" i="24"/>
  <c r="X509" i="24"/>
  <c r="W509" i="24"/>
  <c r="X508" i="24"/>
  <c r="W508" i="24"/>
  <c r="X507" i="24"/>
  <c r="W507" i="24"/>
  <c r="X506" i="24"/>
  <c r="W506" i="24"/>
  <c r="X505" i="24"/>
  <c r="W505" i="24"/>
  <c r="X504" i="24"/>
  <c r="W504" i="24"/>
  <c r="X503" i="24"/>
  <c r="W503" i="24"/>
  <c r="X502" i="24"/>
  <c r="W502" i="24"/>
  <c r="X501" i="24"/>
  <c r="W501" i="24"/>
  <c r="X500" i="24"/>
  <c r="W500" i="24"/>
  <c r="X499" i="24"/>
  <c r="W499" i="24"/>
  <c r="X498" i="24"/>
  <c r="W498" i="24"/>
  <c r="X497" i="24"/>
  <c r="W497" i="24"/>
  <c r="X496" i="24"/>
  <c r="W496" i="24"/>
  <c r="X495" i="24"/>
  <c r="W495" i="24"/>
  <c r="X494" i="24"/>
  <c r="W494" i="24"/>
  <c r="X493" i="24"/>
  <c r="W493" i="24"/>
  <c r="X492" i="24"/>
  <c r="W492" i="24"/>
  <c r="X491" i="24"/>
  <c r="W491" i="24"/>
  <c r="X490" i="24"/>
  <c r="W490" i="24"/>
  <c r="X489" i="24"/>
  <c r="W489" i="24"/>
  <c r="X488" i="24"/>
  <c r="W488" i="24"/>
  <c r="X487" i="24"/>
  <c r="W487" i="24"/>
  <c r="X486" i="24"/>
  <c r="W486" i="24"/>
  <c r="X485" i="24"/>
  <c r="W485" i="24"/>
  <c r="X484" i="24"/>
  <c r="W484" i="24"/>
  <c r="X483" i="24"/>
  <c r="W483" i="24"/>
  <c r="X482" i="24"/>
  <c r="W482" i="24"/>
  <c r="X481" i="24"/>
  <c r="W481" i="24"/>
  <c r="X480" i="24"/>
  <c r="W480" i="24"/>
  <c r="X479" i="24"/>
  <c r="W479" i="24"/>
  <c r="X478" i="24"/>
  <c r="W478" i="24"/>
  <c r="X477" i="24"/>
  <c r="W477" i="24"/>
  <c r="X476" i="24"/>
  <c r="W476" i="24"/>
  <c r="X475" i="24"/>
  <c r="W475" i="24"/>
  <c r="X474" i="24"/>
  <c r="W474" i="24"/>
  <c r="X473" i="24"/>
  <c r="W473" i="24"/>
  <c r="X472" i="24"/>
  <c r="W472" i="24"/>
  <c r="X471" i="24"/>
  <c r="W471" i="24"/>
  <c r="X470" i="24"/>
  <c r="W470" i="24"/>
  <c r="X469" i="24"/>
  <c r="W469" i="24"/>
  <c r="X468" i="24"/>
  <c r="W468" i="24"/>
  <c r="X467" i="24"/>
  <c r="W467" i="24"/>
  <c r="X466" i="24"/>
  <c r="W466" i="24"/>
  <c r="X465" i="24"/>
  <c r="W465" i="24"/>
  <c r="X464" i="24"/>
  <c r="W464" i="24"/>
  <c r="X463" i="24"/>
  <c r="W463" i="24"/>
  <c r="X462" i="24"/>
  <c r="W462" i="24"/>
  <c r="X461" i="24"/>
  <c r="W461" i="24"/>
  <c r="X460" i="24"/>
  <c r="W460" i="24"/>
  <c r="X459" i="24"/>
  <c r="W459" i="24"/>
  <c r="X458" i="24"/>
  <c r="W458" i="24"/>
  <c r="X457" i="24"/>
  <c r="W457" i="24"/>
  <c r="X456" i="24"/>
  <c r="W456" i="24"/>
  <c r="X455" i="24"/>
  <c r="W455" i="24"/>
  <c r="X454" i="24"/>
  <c r="W454" i="24"/>
  <c r="X453" i="24"/>
  <c r="W453" i="24"/>
  <c r="X452" i="24"/>
  <c r="W452" i="24"/>
  <c r="X451" i="24"/>
  <c r="W451" i="24"/>
  <c r="X450" i="24"/>
  <c r="W450" i="24"/>
  <c r="X449" i="24"/>
  <c r="W449" i="24"/>
  <c r="X448" i="24"/>
  <c r="W448" i="24"/>
  <c r="X447" i="24"/>
  <c r="W447" i="24"/>
  <c r="X446" i="24"/>
  <c r="W446" i="24"/>
  <c r="X445" i="24"/>
  <c r="W445" i="24"/>
  <c r="X444" i="24"/>
  <c r="W444" i="24"/>
  <c r="X443" i="24"/>
  <c r="W443" i="24"/>
  <c r="X442" i="24"/>
  <c r="W442" i="24"/>
  <c r="X441" i="24"/>
  <c r="W441" i="24"/>
  <c r="X440" i="24"/>
  <c r="W440" i="24"/>
  <c r="X439" i="24"/>
  <c r="W439" i="24"/>
  <c r="X438" i="24"/>
  <c r="W438" i="24"/>
  <c r="X437" i="24"/>
  <c r="W437" i="24"/>
  <c r="X436" i="24"/>
  <c r="W436" i="24"/>
  <c r="X435" i="24"/>
  <c r="W435" i="24"/>
  <c r="X434" i="24"/>
  <c r="W434" i="24"/>
  <c r="X433" i="24"/>
  <c r="W433" i="24"/>
  <c r="X432" i="24"/>
  <c r="W432" i="24"/>
  <c r="X431" i="24"/>
  <c r="W431" i="24"/>
  <c r="X430" i="24"/>
  <c r="W430" i="24"/>
  <c r="X429" i="24"/>
  <c r="W429" i="24"/>
  <c r="X428" i="24"/>
  <c r="W428" i="24"/>
  <c r="X427" i="24"/>
  <c r="W427" i="24"/>
  <c r="X426" i="24"/>
  <c r="W426" i="24"/>
  <c r="X425" i="24"/>
  <c r="W425" i="24"/>
  <c r="X424" i="24"/>
  <c r="W424" i="24"/>
  <c r="X423" i="24"/>
  <c r="W423" i="24"/>
  <c r="X422" i="24"/>
  <c r="W422" i="24"/>
  <c r="X421" i="24"/>
  <c r="W421" i="24"/>
  <c r="X420" i="24"/>
  <c r="W420" i="24"/>
  <c r="X419" i="24"/>
  <c r="W419" i="24"/>
  <c r="X418" i="24"/>
  <c r="W418" i="24"/>
  <c r="X417" i="24"/>
  <c r="W417" i="24"/>
  <c r="X416" i="24"/>
  <c r="W416" i="24"/>
  <c r="X415" i="24"/>
  <c r="W415" i="24"/>
  <c r="X414" i="24"/>
  <c r="W414" i="24"/>
  <c r="X413" i="24"/>
  <c r="W413" i="24"/>
  <c r="X412" i="24"/>
  <c r="W412" i="24"/>
  <c r="X411" i="24"/>
  <c r="W411" i="24"/>
  <c r="X410" i="24"/>
  <c r="W410" i="24"/>
  <c r="X409" i="24"/>
  <c r="W409" i="24"/>
  <c r="X408" i="24"/>
  <c r="W408" i="24"/>
  <c r="X407" i="24"/>
  <c r="W407" i="24"/>
  <c r="X406" i="24"/>
  <c r="W406" i="24"/>
  <c r="X405" i="24"/>
  <c r="W405" i="24"/>
  <c r="X404" i="24"/>
  <c r="W404" i="24"/>
  <c r="X403" i="24"/>
  <c r="W403" i="24"/>
  <c r="X402" i="24"/>
  <c r="W402" i="24"/>
  <c r="X401" i="24"/>
  <c r="W401" i="24"/>
  <c r="X400" i="24"/>
  <c r="W400" i="24"/>
  <c r="X399" i="24"/>
  <c r="W399" i="24"/>
  <c r="X398" i="24"/>
  <c r="W398" i="24"/>
  <c r="X397" i="24"/>
  <c r="W397" i="24"/>
  <c r="X396" i="24"/>
  <c r="W396" i="24"/>
  <c r="X395" i="24"/>
  <c r="W395" i="24"/>
  <c r="X394" i="24"/>
  <c r="W394" i="24"/>
  <c r="X393" i="24"/>
  <c r="W393" i="24"/>
  <c r="X392" i="24"/>
  <c r="W392" i="24"/>
  <c r="X391" i="24"/>
  <c r="W391" i="24"/>
  <c r="X390" i="24"/>
  <c r="W390" i="24"/>
  <c r="X389" i="24"/>
  <c r="W389" i="24"/>
  <c r="X388" i="24"/>
  <c r="W388" i="24"/>
  <c r="X387" i="24"/>
  <c r="W387" i="24"/>
  <c r="X386" i="24"/>
  <c r="W386" i="24"/>
  <c r="X385" i="24"/>
  <c r="W385" i="24"/>
  <c r="X384" i="24"/>
  <c r="W384" i="24"/>
  <c r="X383" i="24"/>
  <c r="W383" i="24"/>
  <c r="X382" i="24"/>
  <c r="W382" i="24"/>
  <c r="X381" i="24"/>
  <c r="W381" i="24"/>
  <c r="X380" i="24"/>
  <c r="W380" i="24"/>
  <c r="X379" i="24"/>
  <c r="W379" i="24"/>
  <c r="X378" i="24"/>
  <c r="W378" i="24"/>
  <c r="X377" i="24"/>
  <c r="W377" i="24"/>
  <c r="X376" i="24"/>
  <c r="W376" i="24"/>
  <c r="X375" i="24"/>
  <c r="W375" i="24"/>
  <c r="X374" i="24"/>
  <c r="W374" i="24"/>
  <c r="X373" i="24"/>
  <c r="W373" i="24"/>
  <c r="X372" i="24"/>
  <c r="W372" i="24"/>
  <c r="X371" i="24"/>
  <c r="W371" i="24"/>
  <c r="X370" i="24"/>
  <c r="W370" i="24"/>
  <c r="X369" i="24"/>
  <c r="W369" i="24"/>
  <c r="X368" i="24"/>
  <c r="W368" i="24"/>
  <c r="X367" i="24"/>
  <c r="W367" i="24"/>
  <c r="X366" i="24"/>
  <c r="W366" i="24"/>
  <c r="X365" i="24"/>
  <c r="W365" i="24"/>
  <c r="X364" i="24"/>
  <c r="W364" i="24"/>
  <c r="X363" i="24"/>
  <c r="W363" i="24"/>
  <c r="X362" i="24"/>
  <c r="W362" i="24"/>
  <c r="X361" i="24"/>
  <c r="W361" i="24"/>
  <c r="X360" i="24"/>
  <c r="W360" i="24"/>
  <c r="X359" i="24"/>
  <c r="W359" i="24"/>
  <c r="X358" i="24"/>
  <c r="W358" i="24"/>
  <c r="X357" i="24"/>
  <c r="W357" i="24"/>
  <c r="X356" i="24"/>
  <c r="W356" i="24"/>
  <c r="X355" i="24"/>
  <c r="W355" i="24"/>
  <c r="X354" i="24"/>
  <c r="W354" i="24"/>
  <c r="X353" i="24"/>
  <c r="W353" i="24"/>
  <c r="X352" i="24"/>
  <c r="W352" i="24"/>
  <c r="X351" i="24"/>
  <c r="W351" i="24"/>
  <c r="X350" i="24"/>
  <c r="W350" i="24"/>
  <c r="X349" i="24"/>
  <c r="W349" i="24"/>
  <c r="X348" i="24"/>
  <c r="W348" i="24"/>
  <c r="X347" i="24"/>
  <c r="W347" i="24"/>
  <c r="X346" i="24"/>
  <c r="W346" i="24"/>
  <c r="X345" i="24"/>
  <c r="W345" i="24"/>
  <c r="X344" i="24"/>
  <c r="W344" i="24"/>
  <c r="X343" i="24"/>
  <c r="W343" i="24"/>
  <c r="X342" i="24"/>
  <c r="W342" i="24"/>
  <c r="X341" i="24"/>
  <c r="W341" i="24"/>
  <c r="X340" i="24"/>
  <c r="W340" i="24"/>
  <c r="X339" i="24"/>
  <c r="W339" i="24"/>
  <c r="X338" i="24"/>
  <c r="W338" i="24"/>
  <c r="X337" i="24"/>
  <c r="W337" i="24"/>
  <c r="X336" i="24"/>
  <c r="W336" i="24"/>
  <c r="X335" i="24"/>
  <c r="W335" i="24"/>
  <c r="X334" i="24"/>
  <c r="W334" i="24"/>
  <c r="X333" i="24"/>
  <c r="W333" i="24"/>
  <c r="X332" i="24"/>
  <c r="W332" i="24"/>
  <c r="X331" i="24"/>
  <c r="W331" i="24"/>
  <c r="X330" i="24"/>
  <c r="W330" i="24"/>
  <c r="X329" i="24"/>
  <c r="W329" i="24"/>
  <c r="X328" i="24"/>
  <c r="W328" i="24"/>
  <c r="X327" i="24"/>
  <c r="W327" i="24"/>
  <c r="X326" i="24"/>
  <c r="W326" i="24"/>
  <c r="X325" i="24"/>
  <c r="W325" i="24"/>
  <c r="X324" i="24"/>
  <c r="W324" i="24"/>
  <c r="X323" i="24"/>
  <c r="W323" i="24"/>
  <c r="X322" i="24"/>
  <c r="W322" i="24"/>
  <c r="X321" i="24"/>
  <c r="W321" i="24"/>
  <c r="X320" i="24"/>
  <c r="W320" i="24"/>
  <c r="X319" i="24"/>
  <c r="W319" i="24"/>
  <c r="X318" i="24"/>
  <c r="W318" i="24"/>
  <c r="X317" i="24"/>
  <c r="W317" i="24"/>
  <c r="X316" i="24"/>
  <c r="W316" i="24"/>
  <c r="X315" i="24"/>
  <c r="W315" i="24"/>
  <c r="X314" i="24"/>
  <c r="W314" i="24"/>
  <c r="X313" i="24"/>
  <c r="W313" i="24"/>
  <c r="X312" i="24"/>
  <c r="W312" i="24"/>
  <c r="X311" i="24"/>
  <c r="W311" i="24"/>
  <c r="X310" i="24"/>
  <c r="W310" i="24"/>
  <c r="X309" i="24"/>
  <c r="W309" i="24"/>
  <c r="X308" i="24"/>
  <c r="W308" i="24"/>
  <c r="X307" i="24"/>
  <c r="W307" i="24"/>
  <c r="X306" i="24"/>
  <c r="W306" i="24"/>
  <c r="X305" i="24"/>
  <c r="W305" i="24"/>
  <c r="X304" i="24"/>
  <c r="W304" i="24"/>
  <c r="X303" i="24"/>
  <c r="W303" i="24"/>
  <c r="X302" i="24"/>
  <c r="W302" i="24"/>
  <c r="X301" i="24"/>
  <c r="W301" i="24"/>
  <c r="X300" i="24"/>
  <c r="W300" i="24"/>
  <c r="X299" i="24"/>
  <c r="W299" i="24"/>
  <c r="X298" i="24"/>
  <c r="W298" i="24"/>
  <c r="X297" i="24"/>
  <c r="W297" i="24"/>
  <c r="X296" i="24"/>
  <c r="W296" i="24"/>
  <c r="X295" i="24"/>
  <c r="W295" i="24"/>
  <c r="X294" i="24"/>
  <c r="W294" i="24"/>
  <c r="X293" i="24"/>
  <c r="W293" i="24"/>
  <c r="X292" i="24"/>
  <c r="W292" i="24"/>
  <c r="X291" i="24"/>
  <c r="W291" i="24"/>
  <c r="X290" i="24"/>
  <c r="W290" i="24"/>
  <c r="X289" i="24"/>
  <c r="W289" i="24"/>
  <c r="X288" i="24"/>
  <c r="W288" i="24"/>
  <c r="X287" i="24"/>
  <c r="W287" i="24"/>
  <c r="X286" i="24"/>
  <c r="W286" i="24"/>
  <c r="X285" i="24"/>
  <c r="W285" i="24"/>
  <c r="X284" i="24"/>
  <c r="W284" i="24"/>
  <c r="X283" i="24"/>
  <c r="W283" i="24"/>
  <c r="X282" i="24"/>
  <c r="W282" i="24"/>
  <c r="X281" i="24"/>
  <c r="W281" i="24"/>
  <c r="X280" i="24"/>
  <c r="W280" i="24"/>
  <c r="X279" i="24"/>
  <c r="W279" i="24"/>
  <c r="X278" i="24"/>
  <c r="W278" i="24"/>
  <c r="X277" i="24"/>
  <c r="W277" i="24"/>
  <c r="X276" i="24"/>
  <c r="W276" i="24"/>
  <c r="X275" i="24"/>
  <c r="W275" i="24"/>
  <c r="X274" i="24"/>
  <c r="W274" i="24"/>
  <c r="X273" i="24"/>
  <c r="W273" i="24"/>
  <c r="X272" i="24"/>
  <c r="W272" i="24"/>
  <c r="X271" i="24"/>
  <c r="W271" i="24"/>
  <c r="X270" i="24"/>
  <c r="W270" i="24"/>
  <c r="X269" i="24"/>
  <c r="W269" i="24"/>
  <c r="X268" i="24"/>
  <c r="W268" i="24"/>
  <c r="X267" i="24"/>
  <c r="W267" i="24"/>
  <c r="X266" i="24"/>
  <c r="W266" i="24"/>
  <c r="X265" i="24"/>
  <c r="W265" i="24"/>
  <c r="X264" i="24"/>
  <c r="W264" i="24"/>
  <c r="X263" i="24"/>
  <c r="W263" i="24"/>
  <c r="X262" i="24"/>
  <c r="W262" i="24"/>
  <c r="X261" i="24"/>
  <c r="W261" i="24"/>
  <c r="X260" i="24"/>
  <c r="W260" i="24"/>
  <c r="X259" i="24"/>
  <c r="W259" i="24"/>
  <c r="X258" i="24"/>
  <c r="W258" i="24"/>
  <c r="X257" i="24"/>
  <c r="W257" i="24"/>
  <c r="X256" i="24"/>
  <c r="W256" i="24"/>
  <c r="X255" i="24"/>
  <c r="W255" i="24"/>
  <c r="X254" i="24"/>
  <c r="W254" i="24"/>
  <c r="X253" i="24"/>
  <c r="W253" i="24"/>
  <c r="X252" i="24"/>
  <c r="W252" i="24"/>
  <c r="X251" i="24"/>
  <c r="W251" i="24"/>
  <c r="X250" i="24"/>
  <c r="W250" i="24"/>
  <c r="X249" i="24"/>
  <c r="W249" i="24"/>
  <c r="X248" i="24"/>
  <c r="W248" i="24"/>
  <c r="X247" i="24"/>
  <c r="W247" i="24"/>
  <c r="X246" i="24"/>
  <c r="W246" i="24"/>
  <c r="X245" i="24"/>
  <c r="W245" i="24"/>
  <c r="X244" i="24"/>
  <c r="W244" i="24"/>
  <c r="X243" i="24"/>
  <c r="W243" i="24"/>
  <c r="X242" i="24"/>
  <c r="W242" i="24"/>
  <c r="X241" i="24"/>
  <c r="W241" i="24"/>
  <c r="X240" i="24"/>
  <c r="W240" i="24"/>
  <c r="X239" i="24"/>
  <c r="W239" i="24"/>
  <c r="X238" i="24"/>
  <c r="W238" i="24"/>
  <c r="X237" i="24"/>
  <c r="W237" i="24"/>
  <c r="X236" i="24"/>
  <c r="W236" i="24"/>
  <c r="X235" i="24"/>
  <c r="W235" i="24"/>
  <c r="X234" i="24"/>
  <c r="W234" i="24"/>
  <c r="X233" i="24"/>
  <c r="W233" i="24"/>
  <c r="X232" i="24"/>
  <c r="W232" i="24"/>
  <c r="X231" i="24"/>
  <c r="W231" i="24"/>
  <c r="X230" i="24"/>
  <c r="W230" i="24"/>
  <c r="X229" i="24"/>
  <c r="W229" i="24"/>
  <c r="X228" i="24"/>
  <c r="W228" i="24"/>
  <c r="X227" i="24"/>
  <c r="W227" i="24"/>
  <c r="X226" i="24"/>
  <c r="W226" i="24"/>
  <c r="X225" i="24"/>
  <c r="W225" i="24"/>
  <c r="X224" i="24"/>
  <c r="W224" i="24"/>
  <c r="X223" i="24"/>
  <c r="W223" i="24"/>
  <c r="X222" i="24"/>
  <c r="W222" i="24"/>
  <c r="X221" i="24"/>
  <c r="W221" i="24"/>
  <c r="X220" i="24"/>
  <c r="W220" i="24"/>
  <c r="X219" i="24"/>
  <c r="W219" i="24"/>
  <c r="X218" i="24"/>
  <c r="W218" i="24"/>
  <c r="X217" i="24"/>
  <c r="W217" i="24"/>
  <c r="X216" i="24"/>
  <c r="W216" i="24"/>
  <c r="X215" i="24"/>
  <c r="W215" i="24"/>
  <c r="X214" i="24"/>
  <c r="W214" i="24"/>
  <c r="X213" i="24"/>
  <c r="W213" i="24"/>
  <c r="X212" i="24"/>
  <c r="W212" i="24"/>
  <c r="X211" i="24"/>
  <c r="W211" i="24"/>
  <c r="X210" i="24"/>
  <c r="W210" i="24"/>
  <c r="X209" i="24"/>
  <c r="W209" i="24"/>
  <c r="X208" i="24"/>
  <c r="W208" i="24"/>
  <c r="X207" i="24"/>
  <c r="W207" i="24"/>
  <c r="X206" i="24"/>
  <c r="W206" i="24"/>
  <c r="X205" i="24"/>
  <c r="W205" i="24"/>
  <c r="X204" i="24"/>
  <c r="W204" i="24"/>
  <c r="X203" i="24"/>
  <c r="W203" i="24"/>
  <c r="X202" i="24"/>
  <c r="W202" i="24"/>
  <c r="X201" i="24"/>
  <c r="W201" i="24"/>
  <c r="X200" i="24"/>
  <c r="W200" i="24"/>
  <c r="X199" i="24"/>
  <c r="W199" i="24"/>
  <c r="X198" i="24"/>
  <c r="W198" i="24"/>
  <c r="X197" i="24"/>
  <c r="W197" i="24"/>
  <c r="X196" i="24"/>
  <c r="W196" i="24"/>
  <c r="X195" i="24"/>
  <c r="W195" i="24"/>
  <c r="X194" i="24"/>
  <c r="W194" i="24"/>
  <c r="X193" i="24"/>
  <c r="W193" i="24"/>
  <c r="X192" i="24"/>
  <c r="W192" i="24"/>
  <c r="X191" i="24"/>
  <c r="W191" i="24"/>
  <c r="X190" i="24"/>
  <c r="W190" i="24"/>
  <c r="X189" i="24"/>
  <c r="W189" i="24"/>
  <c r="X188" i="24"/>
  <c r="W188" i="24"/>
  <c r="X187" i="24"/>
  <c r="W187" i="24"/>
  <c r="X186" i="24"/>
  <c r="W186" i="24"/>
  <c r="X185" i="24"/>
  <c r="W185" i="24"/>
  <c r="X184" i="24"/>
  <c r="W184" i="24"/>
  <c r="X183" i="24"/>
  <c r="W183" i="24"/>
  <c r="X182" i="24"/>
  <c r="W182" i="24"/>
  <c r="X181" i="24"/>
  <c r="W181" i="24"/>
  <c r="X180" i="24"/>
  <c r="W180" i="24"/>
  <c r="X179" i="24"/>
  <c r="W179" i="24"/>
  <c r="X178" i="24"/>
  <c r="W178" i="24"/>
  <c r="X177" i="24"/>
  <c r="W177" i="24"/>
  <c r="X176" i="24"/>
  <c r="W176" i="24"/>
  <c r="X175" i="24"/>
  <c r="W175" i="24"/>
  <c r="X174" i="24"/>
  <c r="W174" i="24"/>
  <c r="X173" i="24"/>
  <c r="W173" i="24"/>
  <c r="X172" i="24"/>
  <c r="W172" i="24"/>
  <c r="X171" i="24"/>
  <c r="W171" i="24"/>
  <c r="X170" i="24"/>
  <c r="W170" i="24"/>
  <c r="X169" i="24"/>
  <c r="W169" i="24"/>
  <c r="X168" i="24"/>
  <c r="W168" i="24"/>
  <c r="X167" i="24"/>
  <c r="W167" i="24"/>
  <c r="X166" i="24"/>
  <c r="W166" i="24"/>
  <c r="X165" i="24"/>
  <c r="W165" i="24"/>
  <c r="X164" i="24"/>
  <c r="W164" i="24"/>
  <c r="X163" i="24"/>
  <c r="W163" i="24"/>
  <c r="X162" i="24"/>
  <c r="W162" i="24"/>
  <c r="X161" i="24"/>
  <c r="W161" i="24"/>
  <c r="X160" i="24"/>
  <c r="W160" i="24"/>
  <c r="X159" i="24"/>
  <c r="W159" i="24"/>
  <c r="X158" i="24"/>
  <c r="W158" i="24"/>
  <c r="X157" i="24"/>
  <c r="W157" i="24"/>
  <c r="X156" i="24"/>
  <c r="W156" i="24"/>
  <c r="X155" i="24"/>
  <c r="W155" i="24"/>
  <c r="X154" i="24"/>
  <c r="W154" i="24"/>
  <c r="X153" i="24"/>
  <c r="W153" i="24"/>
  <c r="X152" i="24"/>
  <c r="W152" i="24"/>
  <c r="X151" i="24"/>
  <c r="W151" i="24"/>
  <c r="X150" i="24"/>
  <c r="W150" i="24"/>
  <c r="X149" i="24"/>
  <c r="W149" i="24"/>
  <c r="X148" i="24"/>
  <c r="W148" i="24"/>
  <c r="X147" i="24"/>
  <c r="W147" i="24"/>
  <c r="X146" i="24"/>
  <c r="W146" i="24"/>
  <c r="X145" i="24"/>
  <c r="W145" i="24"/>
  <c r="X144" i="24"/>
  <c r="W144" i="24"/>
  <c r="X143" i="24"/>
  <c r="W143" i="24"/>
  <c r="X142" i="24"/>
  <c r="W142" i="24"/>
  <c r="X141" i="24"/>
  <c r="W141" i="24"/>
  <c r="X140" i="24"/>
  <c r="W140" i="24"/>
  <c r="X139" i="24"/>
  <c r="W139" i="24"/>
  <c r="X138" i="24"/>
  <c r="W138" i="24"/>
  <c r="X137" i="24"/>
  <c r="W137" i="24"/>
  <c r="X136" i="24"/>
  <c r="W136" i="24"/>
  <c r="X135" i="24"/>
  <c r="W135" i="24"/>
  <c r="X134" i="24"/>
  <c r="W134" i="24"/>
  <c r="X133" i="24"/>
  <c r="W133" i="24"/>
  <c r="X132" i="24"/>
  <c r="W132" i="24"/>
  <c r="X131" i="24"/>
  <c r="W131" i="24"/>
  <c r="X130" i="24"/>
  <c r="W130" i="24"/>
  <c r="X129" i="24"/>
  <c r="W129" i="24"/>
  <c r="X128" i="24"/>
  <c r="W128" i="24"/>
  <c r="X127" i="24"/>
  <c r="W127" i="24"/>
  <c r="X126" i="24"/>
  <c r="W126" i="24"/>
  <c r="X125" i="24"/>
  <c r="W125" i="24"/>
  <c r="X124" i="24"/>
  <c r="W124" i="24"/>
  <c r="X123" i="24"/>
  <c r="W123" i="24"/>
  <c r="X122" i="24"/>
  <c r="W122" i="24"/>
  <c r="X121" i="24"/>
  <c r="W121" i="24"/>
  <c r="X120" i="24"/>
  <c r="W120" i="24"/>
  <c r="X119" i="24"/>
  <c r="W119" i="24"/>
  <c r="X118" i="24"/>
  <c r="W118" i="24"/>
  <c r="X117" i="24"/>
  <c r="W117" i="24"/>
  <c r="X116" i="24"/>
  <c r="W116" i="24"/>
  <c r="X115" i="24"/>
  <c r="W115" i="24"/>
  <c r="X114" i="24"/>
  <c r="W114" i="24"/>
  <c r="X113" i="24"/>
  <c r="W113" i="24"/>
  <c r="X112" i="24"/>
  <c r="W112" i="24"/>
  <c r="X111" i="24"/>
  <c r="W111" i="24"/>
  <c r="X110" i="24"/>
  <c r="W110" i="24"/>
  <c r="X109" i="24"/>
  <c r="W109" i="24"/>
  <c r="X108" i="24"/>
  <c r="W108" i="24"/>
  <c r="X107" i="24"/>
  <c r="W107" i="24"/>
  <c r="X106" i="24"/>
  <c r="W106" i="24"/>
  <c r="X105" i="24"/>
  <c r="W105" i="24"/>
  <c r="X104" i="24"/>
  <c r="W104" i="24"/>
  <c r="X103" i="24"/>
  <c r="W103" i="24"/>
  <c r="X102" i="24"/>
  <c r="W102" i="24"/>
  <c r="X101" i="24"/>
  <c r="W101" i="24"/>
  <c r="X100" i="24"/>
  <c r="W100" i="24"/>
  <c r="X99" i="24"/>
  <c r="W99" i="24"/>
  <c r="X98" i="24"/>
  <c r="W98" i="24"/>
  <c r="X97" i="24"/>
  <c r="W97" i="24"/>
  <c r="X96" i="24"/>
  <c r="W96" i="24"/>
  <c r="X95" i="24"/>
  <c r="W95" i="24"/>
  <c r="X94" i="24"/>
  <c r="W94" i="24"/>
  <c r="X93" i="24"/>
  <c r="W93" i="24"/>
  <c r="X92" i="24"/>
  <c r="W92" i="24"/>
  <c r="X91" i="24"/>
  <c r="W91" i="24"/>
  <c r="X90" i="24"/>
  <c r="W90" i="24"/>
  <c r="X89" i="24"/>
  <c r="W89" i="24"/>
  <c r="X88" i="24"/>
  <c r="W88" i="24"/>
  <c r="X87" i="24"/>
  <c r="W87" i="24"/>
  <c r="X86" i="24"/>
  <c r="W86" i="24"/>
  <c r="X85" i="24"/>
  <c r="W85" i="24"/>
  <c r="X84" i="24"/>
  <c r="W84" i="24"/>
  <c r="X83" i="24"/>
  <c r="W83" i="24"/>
  <c r="X82" i="24"/>
  <c r="W82" i="24"/>
  <c r="X81" i="24"/>
  <c r="W81" i="24"/>
  <c r="X80" i="24"/>
  <c r="W80" i="24"/>
  <c r="X79" i="24"/>
  <c r="W79" i="24"/>
  <c r="X78" i="24"/>
  <c r="W78" i="24"/>
  <c r="X77" i="24"/>
  <c r="W77" i="24"/>
  <c r="X76" i="24"/>
  <c r="W76" i="24"/>
  <c r="X75" i="24"/>
  <c r="W75" i="24"/>
  <c r="X74" i="24"/>
  <c r="W74" i="24"/>
  <c r="X73" i="24"/>
  <c r="W73" i="24"/>
  <c r="X72" i="24"/>
  <c r="W72" i="24"/>
  <c r="X71" i="24"/>
  <c r="W71" i="24"/>
  <c r="X70" i="24"/>
  <c r="W70" i="24"/>
  <c r="X69" i="24"/>
  <c r="W69" i="24"/>
  <c r="X68" i="24"/>
  <c r="W68" i="24"/>
  <c r="X67" i="24"/>
  <c r="W67" i="24"/>
  <c r="X66" i="24"/>
  <c r="W66" i="24"/>
  <c r="X65" i="24"/>
  <c r="W65" i="24"/>
  <c r="X64" i="24"/>
  <c r="W64" i="24"/>
  <c r="X63" i="24"/>
  <c r="W63" i="24"/>
  <c r="X62" i="24"/>
  <c r="W62" i="24"/>
  <c r="X61" i="24"/>
  <c r="W61" i="24"/>
  <c r="X60" i="24"/>
  <c r="W60" i="24"/>
  <c r="X59" i="24"/>
  <c r="W59" i="24"/>
  <c r="X58" i="24"/>
  <c r="W58" i="24"/>
  <c r="X57" i="24"/>
  <c r="W57" i="24"/>
  <c r="X56" i="24"/>
  <c r="W56" i="24"/>
  <c r="X55" i="24"/>
  <c r="W55" i="24"/>
  <c r="X54" i="24"/>
  <c r="W54" i="24"/>
  <c r="X53" i="24"/>
  <c r="W53" i="24"/>
  <c r="X52" i="24"/>
  <c r="W52" i="24"/>
  <c r="X51" i="24"/>
  <c r="W51" i="24"/>
  <c r="X50" i="24"/>
  <c r="W50" i="24"/>
  <c r="X49" i="24"/>
  <c r="W49" i="24"/>
  <c r="X48" i="24"/>
  <c r="W48" i="24"/>
  <c r="X47" i="24"/>
  <c r="W47" i="24"/>
  <c r="X46" i="24"/>
  <c r="W46" i="24"/>
  <c r="X45" i="24"/>
  <c r="W45" i="24"/>
  <c r="X44" i="24"/>
  <c r="W44" i="24"/>
  <c r="X43" i="24"/>
  <c r="W43" i="24"/>
  <c r="X42" i="24"/>
  <c r="W42" i="24"/>
  <c r="X41" i="24"/>
  <c r="W41" i="24"/>
  <c r="X40" i="24"/>
  <c r="W40" i="24"/>
  <c r="X39" i="24"/>
  <c r="W39" i="24"/>
  <c r="X38" i="24"/>
  <c r="W38" i="24"/>
  <c r="X37" i="24"/>
  <c r="W37" i="24"/>
  <c r="X36" i="24"/>
  <c r="W36" i="24"/>
  <c r="X35" i="24"/>
  <c r="W35" i="24"/>
  <c r="X34" i="24"/>
  <c r="W34" i="24"/>
  <c r="X33" i="24"/>
  <c r="W33" i="24"/>
  <c r="X32" i="24"/>
  <c r="W32" i="24"/>
  <c r="X31" i="24"/>
  <c r="W31" i="24"/>
  <c r="X30" i="24"/>
  <c r="W30" i="24"/>
  <c r="X29" i="24"/>
  <c r="W29" i="24"/>
  <c r="X28" i="24"/>
  <c r="W28" i="24"/>
  <c r="X27" i="24"/>
  <c r="W27" i="24"/>
  <c r="X26" i="24"/>
  <c r="W26" i="24"/>
  <c r="X25" i="24"/>
  <c r="W25" i="24"/>
  <c r="X24" i="24"/>
  <c r="W24" i="24"/>
  <c r="X23" i="24"/>
  <c r="W23" i="24"/>
  <c r="X22" i="24"/>
  <c r="W22" i="24"/>
  <c r="X21" i="24"/>
  <c r="W21" i="24"/>
  <c r="X20" i="24"/>
  <c r="W20" i="24"/>
  <c r="X19" i="24"/>
  <c r="W19" i="24"/>
  <c r="X18" i="24"/>
  <c r="W18" i="24"/>
  <c r="X17" i="24"/>
  <c r="W17" i="24"/>
  <c r="X16" i="24"/>
  <c r="W16" i="24"/>
  <c r="X15" i="24"/>
  <c r="W15" i="24"/>
  <c r="X14" i="24"/>
  <c r="W14" i="24"/>
  <c r="X13" i="24"/>
  <c r="W13" i="24"/>
  <c r="X12" i="24"/>
  <c r="W12" i="24"/>
  <c r="F42" i="9" l="1"/>
  <c r="E7" i="9"/>
  <c r="F352" i="28"/>
  <c r="F351" i="28"/>
  <c r="F350" i="28"/>
  <c r="F349" i="28"/>
  <c r="F348" i="28"/>
  <c r="F347" i="28"/>
  <c r="F346" i="28"/>
  <c r="F345" i="28"/>
  <c r="F344" i="28"/>
  <c r="F343" i="28"/>
  <c r="F342" i="28"/>
  <c r="F341" i="28"/>
  <c r="F340" i="28"/>
  <c r="F339" i="28"/>
  <c r="F338" i="28"/>
  <c r="F337" i="28"/>
  <c r="F336" i="28"/>
  <c r="F335" i="28"/>
  <c r="F334" i="28"/>
  <c r="F333" i="28"/>
  <c r="F332" i="28"/>
  <c r="F331" i="28"/>
  <c r="F330" i="28"/>
  <c r="F329" i="28"/>
  <c r="F328" i="28"/>
  <c r="F327" i="28"/>
  <c r="F326" i="28"/>
  <c r="F325" i="28"/>
  <c r="F324" i="28"/>
  <c r="F323" i="28"/>
  <c r="F322" i="28"/>
  <c r="F321" i="28"/>
  <c r="F320" i="28"/>
  <c r="F319" i="28"/>
  <c r="F318" i="28"/>
  <c r="F317" i="28"/>
  <c r="F316" i="28"/>
  <c r="F315" i="28"/>
  <c r="F314" i="28"/>
  <c r="F313" i="28"/>
  <c r="F312" i="28"/>
  <c r="F311" i="28"/>
  <c r="F310" i="28"/>
  <c r="F309" i="28"/>
  <c r="F308" i="28"/>
  <c r="F307" i="28"/>
  <c r="F306" i="28"/>
  <c r="F305" i="28"/>
  <c r="F304" i="28"/>
  <c r="F303" i="28"/>
  <c r="F302" i="28"/>
  <c r="F301" i="28"/>
  <c r="F300" i="28"/>
  <c r="F299" i="28"/>
  <c r="F298" i="28"/>
  <c r="F297" i="28"/>
  <c r="F296" i="28"/>
  <c r="F295" i="28"/>
  <c r="F294" i="28"/>
  <c r="F29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5" i="28"/>
  <c r="F4" i="28"/>
  <c r="F3" i="28"/>
  <c r="F2" i="28"/>
  <c r="I6" i="9" l="1"/>
  <c r="I7" i="9"/>
  <c r="I9" i="9"/>
  <c r="I8" i="9"/>
  <c r="E6" i="20" s="1"/>
  <c r="R14" i="14"/>
  <c r="R13" i="14"/>
  <c r="R12" i="14"/>
  <c r="R11" i="14"/>
  <c r="P492" i="8" l="1"/>
  <c r="P493" i="8"/>
  <c r="P494" i="8"/>
  <c r="P495" i="8"/>
  <c r="P496" i="8"/>
  <c r="P497" i="8"/>
  <c r="P498" i="8"/>
  <c r="P499" i="8"/>
  <c r="P500" i="8"/>
  <c r="P501" i="8"/>
  <c r="P502" i="8"/>
  <c r="P503" i="8"/>
  <c r="P504" i="8"/>
  <c r="P505" i="8"/>
  <c r="P506" i="8"/>
  <c r="P507" i="8"/>
  <c r="P508" i="8"/>
  <c r="P50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V12" i="14" l="1"/>
  <c r="V11" i="14"/>
  <c r="C4" i="14" s="1"/>
  <c r="T12" i="14"/>
  <c r="T11" i="14"/>
  <c r="S12" i="26" l="1"/>
  <c r="S11" i="26"/>
  <c r="Q510" i="26"/>
  <c r="Q509" i="26"/>
  <c r="Q508" i="26"/>
  <c r="Q507" i="26"/>
  <c r="Q506" i="26"/>
  <c r="Q505" i="26"/>
  <c r="Q504" i="26"/>
  <c r="Q503" i="26"/>
  <c r="Q502" i="26"/>
  <c r="Q501" i="26"/>
  <c r="Q500" i="26"/>
  <c r="Q499" i="26"/>
  <c r="Q498" i="26"/>
  <c r="Q497" i="26"/>
  <c r="Q496" i="26"/>
  <c r="Q495" i="26"/>
  <c r="Q494" i="26"/>
  <c r="Q493" i="26"/>
  <c r="Q492" i="26"/>
  <c r="Q491" i="26"/>
  <c r="Q490" i="26"/>
  <c r="Q489" i="26"/>
  <c r="Q488" i="26"/>
  <c r="Q487" i="26"/>
  <c r="Q486" i="26"/>
  <c r="Q485" i="26"/>
  <c r="Q484" i="26"/>
  <c r="Q483" i="26"/>
  <c r="Q482" i="26"/>
  <c r="Q481" i="26"/>
  <c r="Q480" i="26"/>
  <c r="Q479" i="26"/>
  <c r="Q478" i="26"/>
  <c r="Q477" i="26"/>
  <c r="Q476" i="26"/>
  <c r="Q475" i="26"/>
  <c r="Q474" i="26"/>
  <c r="Q473" i="26"/>
  <c r="Q472" i="26"/>
  <c r="Q471" i="26"/>
  <c r="Q470" i="26"/>
  <c r="Q469" i="26"/>
  <c r="Q468" i="26"/>
  <c r="Q467" i="26"/>
  <c r="Q466" i="26"/>
  <c r="Q465" i="26"/>
  <c r="Q464" i="26"/>
  <c r="Q463" i="26"/>
  <c r="Q462" i="26"/>
  <c r="Q461" i="26"/>
  <c r="Q460" i="26"/>
  <c r="Q459" i="26"/>
  <c r="Q458" i="26"/>
  <c r="Q457" i="26"/>
  <c r="Q456" i="26"/>
  <c r="Q455" i="26"/>
  <c r="Q454" i="26"/>
  <c r="Q453" i="26"/>
  <c r="Q452" i="26"/>
  <c r="Q451" i="26"/>
  <c r="Q450" i="26"/>
  <c r="Q449" i="26"/>
  <c r="Q448" i="26"/>
  <c r="Q447" i="26"/>
  <c r="Q446" i="26"/>
  <c r="Q445" i="26"/>
  <c r="Q444" i="26"/>
  <c r="Q443" i="26"/>
  <c r="Q442" i="26"/>
  <c r="Q441" i="26"/>
  <c r="Q440" i="26"/>
  <c r="Q439" i="26"/>
  <c r="Q438" i="26"/>
  <c r="Q437" i="26"/>
  <c r="Q436" i="26"/>
  <c r="Q435" i="26"/>
  <c r="Q434" i="26"/>
  <c r="Q433" i="26"/>
  <c r="Q432" i="26"/>
  <c r="Q431" i="26"/>
  <c r="Q430" i="26"/>
  <c r="Q429" i="26"/>
  <c r="Q428" i="26"/>
  <c r="Q427" i="26"/>
  <c r="Q426" i="26"/>
  <c r="Q425" i="26"/>
  <c r="Q424" i="26"/>
  <c r="Q423" i="26"/>
  <c r="Q422" i="26"/>
  <c r="Q421" i="26"/>
  <c r="Q420" i="26"/>
  <c r="Q419" i="26"/>
  <c r="Q418" i="26"/>
  <c r="Q417" i="26"/>
  <c r="Q416" i="26"/>
  <c r="Q415" i="26"/>
  <c r="Q414" i="26"/>
  <c r="Q413" i="26"/>
  <c r="Q412" i="26"/>
  <c r="Q411" i="26"/>
  <c r="Q410" i="26"/>
  <c r="Q409" i="26"/>
  <c r="Q408" i="26"/>
  <c r="Q407" i="26"/>
  <c r="Q406" i="26"/>
  <c r="Q405" i="26"/>
  <c r="Q404" i="26"/>
  <c r="Q403" i="26"/>
  <c r="Q402" i="26"/>
  <c r="Q401" i="26"/>
  <c r="Q400" i="26"/>
  <c r="Q399" i="26"/>
  <c r="Q398" i="26"/>
  <c r="Q397" i="26"/>
  <c r="Q396" i="26"/>
  <c r="Q395" i="26"/>
  <c r="Q394" i="26"/>
  <c r="Q393" i="26"/>
  <c r="Q392" i="26"/>
  <c r="Q391" i="26"/>
  <c r="Q390" i="26"/>
  <c r="Q389" i="26"/>
  <c r="Q388" i="26"/>
  <c r="Q387" i="26"/>
  <c r="Q386" i="26"/>
  <c r="Q385" i="26"/>
  <c r="Q384" i="26"/>
  <c r="Q383" i="26"/>
  <c r="Q382" i="26"/>
  <c r="Q381" i="26"/>
  <c r="Q380" i="26"/>
  <c r="Q379" i="26"/>
  <c r="Q378" i="26"/>
  <c r="Q377" i="26"/>
  <c r="Q376" i="26"/>
  <c r="Q375" i="26"/>
  <c r="Q374" i="26"/>
  <c r="Q373" i="26"/>
  <c r="Q372" i="26"/>
  <c r="Q371" i="26"/>
  <c r="Q370" i="26"/>
  <c r="Q369" i="26"/>
  <c r="Q368" i="26"/>
  <c r="Q367" i="26"/>
  <c r="Q366" i="26"/>
  <c r="Q365" i="26"/>
  <c r="Q364" i="26"/>
  <c r="Q363" i="26"/>
  <c r="Q362" i="26"/>
  <c r="Q361" i="26"/>
  <c r="Q360" i="26"/>
  <c r="Q359" i="26"/>
  <c r="Q358" i="26"/>
  <c r="Q357" i="26"/>
  <c r="Q356" i="26"/>
  <c r="Q355" i="26"/>
  <c r="Q354" i="26"/>
  <c r="Q353" i="26"/>
  <c r="Q352" i="26"/>
  <c r="Q351" i="26"/>
  <c r="Q350" i="26"/>
  <c r="Q349" i="26"/>
  <c r="Q348" i="26"/>
  <c r="Q347" i="26"/>
  <c r="Q346" i="26"/>
  <c r="Q345" i="26"/>
  <c r="Q344" i="26"/>
  <c r="Q343" i="26"/>
  <c r="Q342" i="26"/>
  <c r="Q341" i="26"/>
  <c r="Q340" i="26"/>
  <c r="Q339" i="26"/>
  <c r="Q338" i="26"/>
  <c r="Q337" i="26"/>
  <c r="Q336" i="26"/>
  <c r="Q335" i="26"/>
  <c r="Q334" i="26"/>
  <c r="Q333" i="26"/>
  <c r="Q332" i="26"/>
  <c r="Q331" i="26"/>
  <c r="Q330" i="26"/>
  <c r="Q329" i="26"/>
  <c r="Q328" i="26"/>
  <c r="Q327" i="26"/>
  <c r="Q326" i="26"/>
  <c r="Q325" i="26"/>
  <c r="Q324" i="26"/>
  <c r="Q323" i="26"/>
  <c r="Q322" i="26"/>
  <c r="Q321" i="26"/>
  <c r="Q320" i="26"/>
  <c r="Q319" i="26"/>
  <c r="Q318" i="26"/>
  <c r="Q317" i="26"/>
  <c r="Q316" i="26"/>
  <c r="Q315" i="26"/>
  <c r="Q314" i="26"/>
  <c r="Q313" i="26"/>
  <c r="Q312" i="26"/>
  <c r="Q311" i="26"/>
  <c r="Q310" i="26"/>
  <c r="Q309" i="26"/>
  <c r="Q308" i="26"/>
  <c r="Q307" i="26"/>
  <c r="Q306" i="26"/>
  <c r="Q305" i="26"/>
  <c r="Q304" i="26"/>
  <c r="Q303" i="26"/>
  <c r="Q302" i="26"/>
  <c r="Q301" i="26"/>
  <c r="Q300" i="26"/>
  <c r="Q299" i="26"/>
  <c r="Q298" i="26"/>
  <c r="Q297" i="26"/>
  <c r="Q296" i="26"/>
  <c r="Q295" i="26"/>
  <c r="Q294" i="26"/>
  <c r="Q293" i="26"/>
  <c r="Q292" i="26"/>
  <c r="Q291" i="26"/>
  <c r="Q290" i="26"/>
  <c r="Q289" i="26"/>
  <c r="Q288" i="26"/>
  <c r="Q287" i="26"/>
  <c r="Q286" i="26"/>
  <c r="Q285" i="26"/>
  <c r="Q284" i="26"/>
  <c r="Q283" i="26"/>
  <c r="Q282" i="26"/>
  <c r="Q281" i="26"/>
  <c r="Q280" i="26"/>
  <c r="Q279" i="26"/>
  <c r="Q278" i="26"/>
  <c r="Q277" i="26"/>
  <c r="Q276" i="26"/>
  <c r="Q275" i="26"/>
  <c r="Q274" i="26"/>
  <c r="Q273" i="26"/>
  <c r="Q272" i="26"/>
  <c r="Q271" i="26"/>
  <c r="Q270" i="26"/>
  <c r="Q269" i="26"/>
  <c r="Q268" i="26"/>
  <c r="Q267" i="26"/>
  <c r="Q266" i="26"/>
  <c r="Q265" i="26"/>
  <c r="Q264" i="26"/>
  <c r="Q263" i="26"/>
  <c r="Q262" i="26"/>
  <c r="Q261" i="26"/>
  <c r="Q260" i="26"/>
  <c r="Q259" i="26"/>
  <c r="Q258" i="26"/>
  <c r="Q257" i="26"/>
  <c r="Q256" i="26"/>
  <c r="Q255" i="26"/>
  <c r="Q254" i="26"/>
  <c r="Q253" i="26"/>
  <c r="Q252" i="26"/>
  <c r="Q251" i="26"/>
  <c r="Q250" i="26"/>
  <c r="Q249" i="26"/>
  <c r="Q248" i="26"/>
  <c r="Q247" i="26"/>
  <c r="Q246" i="26"/>
  <c r="Q245" i="26"/>
  <c r="Q244" i="26"/>
  <c r="Q243" i="26"/>
  <c r="Q242" i="26"/>
  <c r="Q241" i="26"/>
  <c r="Q240" i="26"/>
  <c r="Q239" i="26"/>
  <c r="Q238" i="26"/>
  <c r="Q237" i="26"/>
  <c r="Q236" i="26"/>
  <c r="Q235" i="26"/>
  <c r="Q234" i="26"/>
  <c r="Q233" i="26"/>
  <c r="Q232" i="26"/>
  <c r="Q231" i="26"/>
  <c r="Q230" i="26"/>
  <c r="Q229" i="26"/>
  <c r="Q228" i="26"/>
  <c r="Q227" i="26"/>
  <c r="Q226" i="26"/>
  <c r="Q225" i="26"/>
  <c r="Q224" i="26"/>
  <c r="Q223" i="26"/>
  <c r="Q222" i="26"/>
  <c r="Q221" i="26"/>
  <c r="Q220" i="26"/>
  <c r="Q219" i="26"/>
  <c r="Q218" i="26"/>
  <c r="Q217" i="26"/>
  <c r="Q216" i="26"/>
  <c r="Q215" i="26"/>
  <c r="Q214" i="26"/>
  <c r="Q213" i="26"/>
  <c r="Q212" i="26"/>
  <c r="Q211" i="26"/>
  <c r="Q210" i="26"/>
  <c r="Q209" i="26"/>
  <c r="Q208" i="26"/>
  <c r="Q207" i="26"/>
  <c r="Q206" i="26"/>
  <c r="Q205" i="26"/>
  <c r="Q204" i="26"/>
  <c r="Q203" i="26"/>
  <c r="Q202" i="26"/>
  <c r="Q201" i="26"/>
  <c r="Q200" i="26"/>
  <c r="Q199" i="26"/>
  <c r="Q198" i="26"/>
  <c r="Q197" i="26"/>
  <c r="Q196" i="26"/>
  <c r="Q195" i="26"/>
  <c r="Q194" i="26"/>
  <c r="Q193" i="26"/>
  <c r="Q192" i="26"/>
  <c r="Q191" i="26"/>
  <c r="Q190" i="26"/>
  <c r="Q189" i="26"/>
  <c r="Q188" i="26"/>
  <c r="Q187" i="26"/>
  <c r="Q186" i="26"/>
  <c r="Q185" i="26"/>
  <c r="Q184" i="26"/>
  <c r="Q183" i="26"/>
  <c r="Q182" i="26"/>
  <c r="Q181" i="26"/>
  <c r="Q180" i="26"/>
  <c r="Q179" i="26"/>
  <c r="Q178" i="26"/>
  <c r="Q177" i="26"/>
  <c r="Q176" i="26"/>
  <c r="Q175" i="26"/>
  <c r="Q174" i="26"/>
  <c r="Q173" i="26"/>
  <c r="Q172" i="26"/>
  <c r="Q171" i="26"/>
  <c r="Q170" i="26"/>
  <c r="Q169" i="26"/>
  <c r="Q168" i="26"/>
  <c r="Q167" i="26"/>
  <c r="Q166" i="26"/>
  <c r="Q165" i="26"/>
  <c r="Q164" i="26"/>
  <c r="Q163" i="26"/>
  <c r="Q162" i="26"/>
  <c r="Q161" i="26"/>
  <c r="Q160" i="26"/>
  <c r="Q159" i="26"/>
  <c r="Q158" i="26"/>
  <c r="Q157" i="26"/>
  <c r="Q156" i="26"/>
  <c r="Q155" i="26"/>
  <c r="Q154" i="26"/>
  <c r="Q153" i="26"/>
  <c r="Q152" i="26"/>
  <c r="Q151" i="26"/>
  <c r="Q150" i="26"/>
  <c r="Q149" i="26"/>
  <c r="Q148" i="26"/>
  <c r="Q147" i="26"/>
  <c r="Q146" i="26"/>
  <c r="Q145" i="26"/>
  <c r="Q144" i="26"/>
  <c r="Q143" i="26"/>
  <c r="Q142" i="26"/>
  <c r="Q141" i="26"/>
  <c r="Q140" i="26"/>
  <c r="Q139" i="26"/>
  <c r="Q138" i="26"/>
  <c r="Q137" i="26"/>
  <c r="Q136" i="26"/>
  <c r="Q135" i="26"/>
  <c r="Q134" i="26"/>
  <c r="Q133" i="26"/>
  <c r="Q132" i="26"/>
  <c r="Q131" i="26"/>
  <c r="Q130" i="26"/>
  <c r="Q129" i="26"/>
  <c r="Q128" i="26"/>
  <c r="Q127" i="26"/>
  <c r="Q126" i="26"/>
  <c r="Q125" i="26"/>
  <c r="Q124" i="26"/>
  <c r="Q123" i="26"/>
  <c r="Q122" i="26"/>
  <c r="Q121" i="26"/>
  <c r="Q120" i="26"/>
  <c r="Q119" i="26"/>
  <c r="Q118" i="26"/>
  <c r="Q117" i="26"/>
  <c r="Q116" i="26"/>
  <c r="Q115" i="26"/>
  <c r="Q114" i="26"/>
  <c r="Q113" i="26"/>
  <c r="Q112" i="26"/>
  <c r="Q111" i="26"/>
  <c r="Q110" i="26"/>
  <c r="Q109" i="26"/>
  <c r="Q108" i="26"/>
  <c r="Q107" i="26"/>
  <c r="Q106" i="26"/>
  <c r="Q105" i="26"/>
  <c r="Q104" i="26"/>
  <c r="Q103" i="26"/>
  <c r="Q102" i="26"/>
  <c r="Q101" i="26"/>
  <c r="Q100" i="26"/>
  <c r="Q99" i="26"/>
  <c r="Q98" i="26"/>
  <c r="Q97" i="26"/>
  <c r="Q96" i="26"/>
  <c r="Q95" i="26"/>
  <c r="Q94" i="26"/>
  <c r="Q93" i="26"/>
  <c r="Q92" i="26"/>
  <c r="Q91" i="26"/>
  <c r="Q90" i="26"/>
  <c r="Q89" i="26"/>
  <c r="Q88" i="26"/>
  <c r="Q87" i="26"/>
  <c r="Q86" i="26"/>
  <c r="Q85" i="26"/>
  <c r="Q84" i="26"/>
  <c r="Q83" i="26"/>
  <c r="Q82" i="26"/>
  <c r="Q81" i="26"/>
  <c r="Q80" i="26"/>
  <c r="Q79" i="26"/>
  <c r="Q78" i="26"/>
  <c r="Q77" i="26"/>
  <c r="Q76" i="26"/>
  <c r="Q75" i="26"/>
  <c r="Q74" i="26"/>
  <c r="Q73" i="26"/>
  <c r="Q72" i="26"/>
  <c r="Q71" i="26"/>
  <c r="Q70" i="26"/>
  <c r="Q69" i="26"/>
  <c r="Q68" i="26"/>
  <c r="Q67" i="26"/>
  <c r="Q66" i="26"/>
  <c r="Q65" i="26"/>
  <c r="Q64" i="26"/>
  <c r="Q63" i="26"/>
  <c r="Q62" i="26"/>
  <c r="Q61" i="26"/>
  <c r="Q60" i="26"/>
  <c r="Q59" i="26"/>
  <c r="Q58" i="26"/>
  <c r="Q57" i="26"/>
  <c r="Q56" i="26"/>
  <c r="Q55" i="26"/>
  <c r="Q54" i="26"/>
  <c r="Q53" i="26"/>
  <c r="Q52" i="26"/>
  <c r="Q51" i="26"/>
  <c r="Q50" i="26"/>
  <c r="Q49" i="26"/>
  <c r="Q48" i="26"/>
  <c r="Q47" i="26"/>
  <c r="Q46" i="26"/>
  <c r="Q45" i="26"/>
  <c r="Q44" i="26"/>
  <c r="Q43" i="26"/>
  <c r="Q42" i="26"/>
  <c r="Q41" i="26"/>
  <c r="Q40" i="26"/>
  <c r="Q39" i="26"/>
  <c r="Q38" i="26"/>
  <c r="Q37" i="26"/>
  <c r="Q36" i="26"/>
  <c r="Q35" i="26"/>
  <c r="Q34" i="26"/>
  <c r="Q33" i="26"/>
  <c r="Q32" i="26"/>
  <c r="Q31" i="26"/>
  <c r="Q30" i="26"/>
  <c r="Q29" i="26"/>
  <c r="Q28" i="26"/>
  <c r="Q27" i="26"/>
  <c r="Q26" i="26"/>
  <c r="Q25" i="26"/>
  <c r="Q24" i="26"/>
  <c r="Q23" i="26"/>
  <c r="Q22" i="26"/>
  <c r="Q21" i="26"/>
  <c r="Q20" i="26"/>
  <c r="Q19" i="26"/>
  <c r="Q18" i="26"/>
  <c r="Q17" i="26"/>
  <c r="Q16" i="26"/>
  <c r="Q15" i="26"/>
  <c r="Q14" i="26"/>
  <c r="Q13" i="26"/>
  <c r="Q12" i="26"/>
  <c r="Q11" i="26"/>
  <c r="O510" i="26"/>
  <c r="O509" i="26"/>
  <c r="O508" i="26"/>
  <c r="O507" i="26"/>
  <c r="O506" i="26"/>
  <c r="O505" i="26"/>
  <c r="O504" i="26"/>
  <c r="O503" i="26"/>
  <c r="O502" i="26"/>
  <c r="O501" i="26"/>
  <c r="O500" i="26"/>
  <c r="O499" i="26"/>
  <c r="O498" i="26"/>
  <c r="O497" i="26"/>
  <c r="O496" i="26"/>
  <c r="O495" i="26"/>
  <c r="O494" i="26"/>
  <c r="O493" i="26"/>
  <c r="O492" i="26"/>
  <c r="O491" i="26"/>
  <c r="O490" i="26"/>
  <c r="O489" i="26"/>
  <c r="O488" i="26"/>
  <c r="O487" i="26"/>
  <c r="O486" i="26"/>
  <c r="O485" i="26"/>
  <c r="O484" i="26"/>
  <c r="O483" i="26"/>
  <c r="O482" i="26"/>
  <c r="O481" i="26"/>
  <c r="O480" i="26"/>
  <c r="O479" i="26"/>
  <c r="O478" i="26"/>
  <c r="O477" i="26"/>
  <c r="O476" i="26"/>
  <c r="O475" i="26"/>
  <c r="O474" i="26"/>
  <c r="O473" i="26"/>
  <c r="O472" i="26"/>
  <c r="O471" i="26"/>
  <c r="O470" i="26"/>
  <c r="O469" i="26"/>
  <c r="O468" i="26"/>
  <c r="O467" i="26"/>
  <c r="O466" i="26"/>
  <c r="O465" i="26"/>
  <c r="O464" i="26"/>
  <c r="O463" i="26"/>
  <c r="O462" i="26"/>
  <c r="O461" i="26"/>
  <c r="O460" i="26"/>
  <c r="O459" i="26"/>
  <c r="O458" i="26"/>
  <c r="O457" i="26"/>
  <c r="O456" i="26"/>
  <c r="O455" i="26"/>
  <c r="O454" i="26"/>
  <c r="O453" i="26"/>
  <c r="O452" i="26"/>
  <c r="O451" i="26"/>
  <c r="O450" i="26"/>
  <c r="O449" i="26"/>
  <c r="O448" i="26"/>
  <c r="O447" i="26"/>
  <c r="O446" i="26"/>
  <c r="O445" i="26"/>
  <c r="O444" i="26"/>
  <c r="O443" i="26"/>
  <c r="O442" i="26"/>
  <c r="O441" i="26"/>
  <c r="O440" i="26"/>
  <c r="O439" i="26"/>
  <c r="O438" i="26"/>
  <c r="O437" i="26"/>
  <c r="O436" i="26"/>
  <c r="O435" i="26"/>
  <c r="O434" i="26"/>
  <c r="O433" i="26"/>
  <c r="O432" i="26"/>
  <c r="O431" i="26"/>
  <c r="O430" i="26"/>
  <c r="O429" i="26"/>
  <c r="O428" i="26"/>
  <c r="O427" i="26"/>
  <c r="O426" i="26"/>
  <c r="O425" i="26"/>
  <c r="O424" i="26"/>
  <c r="O423" i="26"/>
  <c r="O422" i="26"/>
  <c r="O421" i="26"/>
  <c r="O420" i="26"/>
  <c r="O419" i="26"/>
  <c r="O418" i="26"/>
  <c r="O417" i="26"/>
  <c r="O416" i="26"/>
  <c r="O415" i="26"/>
  <c r="O414" i="26"/>
  <c r="O413" i="26"/>
  <c r="O412" i="26"/>
  <c r="O411" i="26"/>
  <c r="O410" i="26"/>
  <c r="O409" i="26"/>
  <c r="O408" i="26"/>
  <c r="O407" i="26"/>
  <c r="O406" i="26"/>
  <c r="O405" i="26"/>
  <c r="O404" i="26"/>
  <c r="O403" i="26"/>
  <c r="O402" i="26"/>
  <c r="O401" i="26"/>
  <c r="O400" i="26"/>
  <c r="O399" i="26"/>
  <c r="O398" i="26"/>
  <c r="O397" i="26"/>
  <c r="O396" i="26"/>
  <c r="O395" i="26"/>
  <c r="O394" i="26"/>
  <c r="O393" i="26"/>
  <c r="O392" i="26"/>
  <c r="O391" i="26"/>
  <c r="O390" i="26"/>
  <c r="O389" i="26"/>
  <c r="O388" i="26"/>
  <c r="O387" i="26"/>
  <c r="O386" i="26"/>
  <c r="O385" i="26"/>
  <c r="O384" i="26"/>
  <c r="O383" i="26"/>
  <c r="O382" i="26"/>
  <c r="O381" i="26"/>
  <c r="O380" i="26"/>
  <c r="O379" i="26"/>
  <c r="O378" i="26"/>
  <c r="O377" i="26"/>
  <c r="O376" i="26"/>
  <c r="O375" i="26"/>
  <c r="O374" i="26"/>
  <c r="O373" i="26"/>
  <c r="O372" i="26"/>
  <c r="O371" i="26"/>
  <c r="O370" i="26"/>
  <c r="O369" i="26"/>
  <c r="O368" i="26"/>
  <c r="O367" i="26"/>
  <c r="O366" i="26"/>
  <c r="O365" i="26"/>
  <c r="O364" i="26"/>
  <c r="O363" i="26"/>
  <c r="O362" i="26"/>
  <c r="O361" i="26"/>
  <c r="O360" i="26"/>
  <c r="O359" i="26"/>
  <c r="O358" i="26"/>
  <c r="O357" i="26"/>
  <c r="O356" i="26"/>
  <c r="O355" i="26"/>
  <c r="O354" i="26"/>
  <c r="O353" i="26"/>
  <c r="O352" i="26"/>
  <c r="O351" i="26"/>
  <c r="O350" i="26"/>
  <c r="O349" i="26"/>
  <c r="O348" i="26"/>
  <c r="O347" i="26"/>
  <c r="O346" i="26"/>
  <c r="O345" i="26"/>
  <c r="O344" i="26"/>
  <c r="O343" i="26"/>
  <c r="O342" i="26"/>
  <c r="O341" i="26"/>
  <c r="O340" i="26"/>
  <c r="O339" i="26"/>
  <c r="O338" i="26"/>
  <c r="O337" i="26"/>
  <c r="O336" i="26"/>
  <c r="O335" i="26"/>
  <c r="O334" i="26"/>
  <c r="O333" i="26"/>
  <c r="O332" i="26"/>
  <c r="O331" i="26"/>
  <c r="O330" i="26"/>
  <c r="O329" i="26"/>
  <c r="O328" i="26"/>
  <c r="O327" i="26"/>
  <c r="O326" i="26"/>
  <c r="O325" i="26"/>
  <c r="O324" i="26"/>
  <c r="O323" i="26"/>
  <c r="O322" i="26"/>
  <c r="O321" i="26"/>
  <c r="O320" i="26"/>
  <c r="O319" i="26"/>
  <c r="O318" i="26"/>
  <c r="O317" i="26"/>
  <c r="O316" i="26"/>
  <c r="O315" i="26"/>
  <c r="O314" i="26"/>
  <c r="O313" i="26"/>
  <c r="O312" i="26"/>
  <c r="O311" i="26"/>
  <c r="O310" i="26"/>
  <c r="O309" i="26"/>
  <c r="O308" i="26"/>
  <c r="O307" i="26"/>
  <c r="O306" i="26"/>
  <c r="O305" i="26"/>
  <c r="O304" i="26"/>
  <c r="O303" i="26"/>
  <c r="O302" i="26"/>
  <c r="O301" i="26"/>
  <c r="O300" i="26"/>
  <c r="O299" i="26"/>
  <c r="O298" i="26"/>
  <c r="O297" i="26"/>
  <c r="O296" i="26"/>
  <c r="O295" i="26"/>
  <c r="O294" i="26"/>
  <c r="O293" i="26"/>
  <c r="O292" i="26"/>
  <c r="O291" i="26"/>
  <c r="O290" i="26"/>
  <c r="O289" i="26"/>
  <c r="O288" i="26"/>
  <c r="O287" i="26"/>
  <c r="O286" i="26"/>
  <c r="O285" i="26"/>
  <c r="O284" i="26"/>
  <c r="O283" i="26"/>
  <c r="O282" i="26"/>
  <c r="O281" i="26"/>
  <c r="O280" i="26"/>
  <c r="O279" i="26"/>
  <c r="O278" i="26"/>
  <c r="O277" i="26"/>
  <c r="O276" i="26"/>
  <c r="O275" i="26"/>
  <c r="O274" i="26"/>
  <c r="O273" i="26"/>
  <c r="O272" i="26"/>
  <c r="O271" i="26"/>
  <c r="O270" i="26"/>
  <c r="O269" i="26"/>
  <c r="O268" i="26"/>
  <c r="O267" i="26"/>
  <c r="O266" i="26"/>
  <c r="O265" i="26"/>
  <c r="O264" i="26"/>
  <c r="O263" i="26"/>
  <c r="O262" i="26"/>
  <c r="O261" i="26"/>
  <c r="O260" i="26"/>
  <c r="O259" i="26"/>
  <c r="O258" i="26"/>
  <c r="O257" i="26"/>
  <c r="O256" i="26"/>
  <c r="O255" i="26"/>
  <c r="O254" i="26"/>
  <c r="O253" i="26"/>
  <c r="O252" i="26"/>
  <c r="O251" i="26"/>
  <c r="O250" i="26"/>
  <c r="O249" i="26"/>
  <c r="O248" i="26"/>
  <c r="O247" i="26"/>
  <c r="O246" i="26"/>
  <c r="O245" i="26"/>
  <c r="O244" i="26"/>
  <c r="O243" i="26"/>
  <c r="O242" i="26"/>
  <c r="O241" i="26"/>
  <c r="O240" i="26"/>
  <c r="O239" i="26"/>
  <c r="O238" i="26"/>
  <c r="O237" i="26"/>
  <c r="O236" i="26"/>
  <c r="O235" i="26"/>
  <c r="O234" i="26"/>
  <c r="O233" i="26"/>
  <c r="O232" i="26"/>
  <c r="O231" i="26"/>
  <c r="O230" i="26"/>
  <c r="O229" i="26"/>
  <c r="O228" i="26"/>
  <c r="O227" i="26"/>
  <c r="O226" i="26"/>
  <c r="O225" i="26"/>
  <c r="O224" i="26"/>
  <c r="O223" i="26"/>
  <c r="O222" i="26"/>
  <c r="O221" i="26"/>
  <c r="O220" i="26"/>
  <c r="O219" i="26"/>
  <c r="O218" i="26"/>
  <c r="O217" i="26"/>
  <c r="O216" i="26"/>
  <c r="O215" i="26"/>
  <c r="O214" i="26"/>
  <c r="O213" i="26"/>
  <c r="O212" i="26"/>
  <c r="O211" i="26"/>
  <c r="O210" i="26"/>
  <c r="O209" i="26"/>
  <c r="O208" i="26"/>
  <c r="O207" i="26"/>
  <c r="O206" i="26"/>
  <c r="O205" i="26"/>
  <c r="O204" i="26"/>
  <c r="O203" i="26"/>
  <c r="O202" i="26"/>
  <c r="O201" i="26"/>
  <c r="O200" i="26"/>
  <c r="O199" i="26"/>
  <c r="O198" i="26"/>
  <c r="O197" i="26"/>
  <c r="O196" i="26"/>
  <c r="O195" i="26"/>
  <c r="O194" i="26"/>
  <c r="O193" i="26"/>
  <c r="O192" i="26"/>
  <c r="O191" i="26"/>
  <c r="O190" i="26"/>
  <c r="O189" i="26"/>
  <c r="O188" i="26"/>
  <c r="O187" i="26"/>
  <c r="O186" i="26"/>
  <c r="O185" i="26"/>
  <c r="O184" i="26"/>
  <c r="O183" i="26"/>
  <c r="O182" i="26"/>
  <c r="O181" i="26"/>
  <c r="O180" i="26"/>
  <c r="O179" i="26"/>
  <c r="O178" i="26"/>
  <c r="O177" i="26"/>
  <c r="O176" i="26"/>
  <c r="O175" i="26"/>
  <c r="O174" i="26"/>
  <c r="O173" i="26"/>
  <c r="O172" i="26"/>
  <c r="O171" i="26"/>
  <c r="O170" i="26"/>
  <c r="O169" i="26"/>
  <c r="O168" i="26"/>
  <c r="O167" i="26"/>
  <c r="O166" i="26"/>
  <c r="O165" i="26"/>
  <c r="O164" i="26"/>
  <c r="O163" i="26"/>
  <c r="O162" i="26"/>
  <c r="O161" i="26"/>
  <c r="O160" i="26"/>
  <c r="O159" i="26"/>
  <c r="O158" i="26"/>
  <c r="O157" i="26"/>
  <c r="O156" i="26"/>
  <c r="O155" i="26"/>
  <c r="O154" i="26"/>
  <c r="O153" i="26"/>
  <c r="O152" i="26"/>
  <c r="O151" i="26"/>
  <c r="O150" i="26"/>
  <c r="O149" i="26"/>
  <c r="O148" i="26"/>
  <c r="O147" i="26"/>
  <c r="O146" i="26"/>
  <c r="O145" i="26"/>
  <c r="O144" i="26"/>
  <c r="O143" i="26"/>
  <c r="O142" i="26"/>
  <c r="O141" i="26"/>
  <c r="O140" i="26"/>
  <c r="O139" i="26"/>
  <c r="O138" i="26"/>
  <c r="O137" i="26"/>
  <c r="O136" i="26"/>
  <c r="O135" i="26"/>
  <c r="O134" i="26"/>
  <c r="O133" i="26"/>
  <c r="O132" i="26"/>
  <c r="O131" i="26"/>
  <c r="O130" i="26"/>
  <c r="O129" i="26"/>
  <c r="O128" i="26"/>
  <c r="O127" i="26"/>
  <c r="O126" i="26"/>
  <c r="O125" i="26"/>
  <c r="O124" i="26"/>
  <c r="O123" i="26"/>
  <c r="O122" i="26"/>
  <c r="O121" i="26"/>
  <c r="O120" i="26"/>
  <c r="O119" i="26"/>
  <c r="O118" i="26"/>
  <c r="O117" i="26"/>
  <c r="O116" i="26"/>
  <c r="O115" i="26"/>
  <c r="O114" i="26"/>
  <c r="O113" i="26"/>
  <c r="O112" i="26"/>
  <c r="O111" i="26"/>
  <c r="O110" i="26"/>
  <c r="O109" i="26"/>
  <c r="O108" i="26"/>
  <c r="O107" i="26"/>
  <c r="O106" i="26"/>
  <c r="O105" i="26"/>
  <c r="O104" i="26"/>
  <c r="O103" i="26"/>
  <c r="O102" i="26"/>
  <c r="O101" i="26"/>
  <c r="O100" i="26"/>
  <c r="O99" i="26"/>
  <c r="O98" i="26"/>
  <c r="O97" i="26"/>
  <c r="O96" i="26"/>
  <c r="O95" i="26"/>
  <c r="O94" i="26"/>
  <c r="O93" i="26"/>
  <c r="O92" i="26"/>
  <c r="O91" i="26"/>
  <c r="O90" i="26"/>
  <c r="O89" i="26"/>
  <c r="O88" i="26"/>
  <c r="O87" i="26"/>
  <c r="O86" i="26"/>
  <c r="O85" i="26"/>
  <c r="O84" i="26"/>
  <c r="O83" i="26"/>
  <c r="O82" i="26"/>
  <c r="O81" i="26"/>
  <c r="O80" i="26"/>
  <c r="O79" i="26"/>
  <c r="O78" i="26"/>
  <c r="O77" i="26"/>
  <c r="O76" i="26"/>
  <c r="O75" i="26"/>
  <c r="O74" i="26"/>
  <c r="O73" i="26"/>
  <c r="O72" i="26"/>
  <c r="O71" i="26"/>
  <c r="O70" i="26"/>
  <c r="O69" i="26"/>
  <c r="O68" i="26"/>
  <c r="O67" i="26"/>
  <c r="O66" i="26"/>
  <c r="O65" i="26"/>
  <c r="O64" i="26"/>
  <c r="O63" i="26"/>
  <c r="O62" i="26"/>
  <c r="O61" i="26"/>
  <c r="O60" i="26"/>
  <c r="O59" i="26"/>
  <c r="O58" i="26"/>
  <c r="O57" i="26"/>
  <c r="O56" i="26"/>
  <c r="O55" i="26"/>
  <c r="O54" i="26"/>
  <c r="O53" i="26"/>
  <c r="O52" i="26"/>
  <c r="O51" i="26"/>
  <c r="O50" i="26"/>
  <c r="O49" i="26"/>
  <c r="O48" i="26"/>
  <c r="O47" i="26"/>
  <c r="O46" i="26"/>
  <c r="O45" i="26"/>
  <c r="O44" i="26"/>
  <c r="O43" i="26"/>
  <c r="O42" i="26"/>
  <c r="O41" i="26"/>
  <c r="O40" i="26"/>
  <c r="O39" i="26"/>
  <c r="O38" i="26"/>
  <c r="O37" i="26"/>
  <c r="O36" i="26"/>
  <c r="O35" i="26"/>
  <c r="O34" i="26"/>
  <c r="O33" i="26"/>
  <c r="O32" i="26"/>
  <c r="O31" i="26"/>
  <c r="O30" i="26"/>
  <c r="O29" i="26"/>
  <c r="O28" i="26"/>
  <c r="O27" i="26"/>
  <c r="O26" i="26"/>
  <c r="O25" i="26"/>
  <c r="O24" i="26"/>
  <c r="O23" i="26"/>
  <c r="O22" i="26"/>
  <c r="O21" i="26"/>
  <c r="O20" i="26"/>
  <c r="O19" i="26"/>
  <c r="O18" i="26"/>
  <c r="O17" i="26"/>
  <c r="O16" i="26"/>
  <c r="O15" i="26"/>
  <c r="O14" i="26"/>
  <c r="O13" i="26"/>
  <c r="O12" i="26"/>
  <c r="O11" i="26"/>
  <c r="S510" i="26"/>
  <c r="S509" i="26"/>
  <c r="S508" i="26"/>
  <c r="S507" i="26"/>
  <c r="S506" i="26"/>
  <c r="S505" i="26"/>
  <c r="S504" i="26"/>
  <c r="S503" i="26"/>
  <c r="S502" i="26"/>
  <c r="S501" i="26"/>
  <c r="S500" i="26"/>
  <c r="S499" i="26"/>
  <c r="S498" i="26"/>
  <c r="S497" i="26"/>
  <c r="S496" i="26"/>
  <c r="S495" i="26"/>
  <c r="S494" i="26"/>
  <c r="S493" i="26"/>
  <c r="S492" i="26"/>
  <c r="S491" i="26"/>
  <c r="S490" i="26"/>
  <c r="S489" i="26"/>
  <c r="S488" i="26"/>
  <c r="S487" i="26"/>
  <c r="S486" i="26"/>
  <c r="S485" i="26"/>
  <c r="S484" i="26"/>
  <c r="S483" i="26"/>
  <c r="S482" i="26"/>
  <c r="S481" i="26"/>
  <c r="S480" i="26"/>
  <c r="S479" i="26"/>
  <c r="S478" i="26"/>
  <c r="S477" i="26"/>
  <c r="S476" i="26"/>
  <c r="S475" i="26"/>
  <c r="S474" i="26"/>
  <c r="S473" i="26"/>
  <c r="S472" i="26"/>
  <c r="S471" i="26"/>
  <c r="S470" i="26"/>
  <c r="S469" i="26"/>
  <c r="S468" i="26"/>
  <c r="S467" i="26"/>
  <c r="S466" i="26"/>
  <c r="S465" i="26"/>
  <c r="S464" i="26"/>
  <c r="S463" i="26"/>
  <c r="S462" i="26"/>
  <c r="S461" i="26"/>
  <c r="S460" i="26"/>
  <c r="S459" i="26"/>
  <c r="S458" i="26"/>
  <c r="S457" i="26"/>
  <c r="S456" i="26"/>
  <c r="S455" i="26"/>
  <c r="S454" i="26"/>
  <c r="S453" i="26"/>
  <c r="S452" i="26"/>
  <c r="S451" i="26"/>
  <c r="S450" i="26"/>
  <c r="S449" i="26"/>
  <c r="S448" i="26"/>
  <c r="S447" i="26"/>
  <c r="S446" i="26"/>
  <c r="S445" i="26"/>
  <c r="S444" i="26"/>
  <c r="S443" i="26"/>
  <c r="S442" i="26"/>
  <c r="S441" i="26"/>
  <c r="S440" i="26"/>
  <c r="S439" i="26"/>
  <c r="S438" i="26"/>
  <c r="S437" i="26"/>
  <c r="S436" i="26"/>
  <c r="S435" i="26"/>
  <c r="S434" i="26"/>
  <c r="S433" i="26"/>
  <c r="S432" i="26"/>
  <c r="S431" i="26"/>
  <c r="S430" i="26"/>
  <c r="S429" i="26"/>
  <c r="S428" i="26"/>
  <c r="S427" i="26"/>
  <c r="S426" i="26"/>
  <c r="S425" i="26"/>
  <c r="S424" i="26"/>
  <c r="S423" i="26"/>
  <c r="S422" i="26"/>
  <c r="S421" i="26"/>
  <c r="S420" i="26"/>
  <c r="S419" i="26"/>
  <c r="S418" i="26"/>
  <c r="S417" i="26"/>
  <c r="S416" i="26"/>
  <c r="S415" i="26"/>
  <c r="S414" i="26"/>
  <c r="S413" i="26"/>
  <c r="S412" i="26"/>
  <c r="S411" i="26"/>
  <c r="S410" i="26"/>
  <c r="S409" i="26"/>
  <c r="S408" i="26"/>
  <c r="S407" i="26"/>
  <c r="S406" i="26"/>
  <c r="S405" i="26"/>
  <c r="S404" i="26"/>
  <c r="S403" i="26"/>
  <c r="S402" i="26"/>
  <c r="S401" i="26"/>
  <c r="S400" i="26"/>
  <c r="S399" i="26"/>
  <c r="S398" i="26"/>
  <c r="S397" i="26"/>
  <c r="S396" i="26"/>
  <c r="S395" i="26"/>
  <c r="S394" i="26"/>
  <c r="S393" i="26"/>
  <c r="S392" i="26"/>
  <c r="S391" i="26"/>
  <c r="S390" i="26"/>
  <c r="S389" i="26"/>
  <c r="S388" i="26"/>
  <c r="S387" i="26"/>
  <c r="S386" i="26"/>
  <c r="S385" i="26"/>
  <c r="S384" i="26"/>
  <c r="S383" i="26"/>
  <c r="S382" i="26"/>
  <c r="S381" i="26"/>
  <c r="S380" i="26"/>
  <c r="S379" i="26"/>
  <c r="S378" i="26"/>
  <c r="S377" i="26"/>
  <c r="S376" i="26"/>
  <c r="S375" i="26"/>
  <c r="S374" i="26"/>
  <c r="S373" i="26"/>
  <c r="S372" i="26"/>
  <c r="S371" i="26"/>
  <c r="S370" i="26"/>
  <c r="S369" i="26"/>
  <c r="S368" i="26"/>
  <c r="S367" i="26"/>
  <c r="S366" i="26"/>
  <c r="S365" i="26"/>
  <c r="S364" i="26"/>
  <c r="S363" i="26"/>
  <c r="S362" i="26"/>
  <c r="S361" i="26"/>
  <c r="S360" i="26"/>
  <c r="S359" i="26"/>
  <c r="S358" i="26"/>
  <c r="S357" i="26"/>
  <c r="S356" i="26"/>
  <c r="S355" i="26"/>
  <c r="S354" i="26"/>
  <c r="S353" i="26"/>
  <c r="S352" i="26"/>
  <c r="S351" i="26"/>
  <c r="S350" i="26"/>
  <c r="S349" i="26"/>
  <c r="S348" i="26"/>
  <c r="S347" i="26"/>
  <c r="S346" i="26"/>
  <c r="S345" i="26"/>
  <c r="S344" i="26"/>
  <c r="S343" i="26"/>
  <c r="S342" i="26"/>
  <c r="S341" i="26"/>
  <c r="S340" i="26"/>
  <c r="S339" i="26"/>
  <c r="S338" i="26"/>
  <c r="S337" i="26"/>
  <c r="S336" i="26"/>
  <c r="S335" i="26"/>
  <c r="S334" i="26"/>
  <c r="S333" i="26"/>
  <c r="S332" i="26"/>
  <c r="S331" i="26"/>
  <c r="S330" i="26"/>
  <c r="S329" i="26"/>
  <c r="S328" i="26"/>
  <c r="S327" i="26"/>
  <c r="S326" i="26"/>
  <c r="S325" i="26"/>
  <c r="S324" i="26"/>
  <c r="S323" i="26"/>
  <c r="S322" i="26"/>
  <c r="S321" i="26"/>
  <c r="S320" i="26"/>
  <c r="S319" i="26"/>
  <c r="S318" i="26"/>
  <c r="S317" i="26"/>
  <c r="S316" i="26"/>
  <c r="S315" i="26"/>
  <c r="S314" i="26"/>
  <c r="S313" i="26"/>
  <c r="S312" i="26"/>
  <c r="S311" i="26"/>
  <c r="S310" i="26"/>
  <c r="S309" i="26"/>
  <c r="S308" i="26"/>
  <c r="S307" i="26"/>
  <c r="S306" i="26"/>
  <c r="S305" i="26"/>
  <c r="S304" i="26"/>
  <c r="S303" i="26"/>
  <c r="S302" i="26"/>
  <c r="S301" i="26"/>
  <c r="S300" i="26"/>
  <c r="S299" i="26"/>
  <c r="S298" i="26"/>
  <c r="S297" i="26"/>
  <c r="S296" i="26"/>
  <c r="S295" i="26"/>
  <c r="S294" i="26"/>
  <c r="S293" i="26"/>
  <c r="S292" i="26"/>
  <c r="S291" i="26"/>
  <c r="S290" i="26"/>
  <c r="S289" i="26"/>
  <c r="S288" i="26"/>
  <c r="S287" i="26"/>
  <c r="S286" i="26"/>
  <c r="S285" i="26"/>
  <c r="S284" i="26"/>
  <c r="S283" i="26"/>
  <c r="S282" i="26"/>
  <c r="S281" i="26"/>
  <c r="S280" i="26"/>
  <c r="S279" i="26"/>
  <c r="S278" i="26"/>
  <c r="S277" i="26"/>
  <c r="S276" i="26"/>
  <c r="S275" i="26"/>
  <c r="S274" i="26"/>
  <c r="S273" i="26"/>
  <c r="S272" i="26"/>
  <c r="S271" i="26"/>
  <c r="S270" i="26"/>
  <c r="S269" i="26"/>
  <c r="S268" i="26"/>
  <c r="S267" i="26"/>
  <c r="S266" i="26"/>
  <c r="S265" i="26"/>
  <c r="S264" i="26"/>
  <c r="S263" i="26"/>
  <c r="S262" i="26"/>
  <c r="S261" i="26"/>
  <c r="S260" i="26"/>
  <c r="S259" i="26"/>
  <c r="S258" i="26"/>
  <c r="S257" i="26"/>
  <c r="S256" i="26"/>
  <c r="S255" i="26"/>
  <c r="S254" i="26"/>
  <c r="S253" i="26"/>
  <c r="S252" i="26"/>
  <c r="S251" i="26"/>
  <c r="S250" i="26"/>
  <c r="S249" i="26"/>
  <c r="S248" i="26"/>
  <c r="S247" i="26"/>
  <c r="S246" i="26"/>
  <c r="S245" i="26"/>
  <c r="S244" i="26"/>
  <c r="S243" i="26"/>
  <c r="S242" i="26"/>
  <c r="S241" i="26"/>
  <c r="S240" i="26"/>
  <c r="S239" i="26"/>
  <c r="S238" i="26"/>
  <c r="S237" i="26"/>
  <c r="S236" i="26"/>
  <c r="S235" i="26"/>
  <c r="S234" i="26"/>
  <c r="S233" i="26"/>
  <c r="S232" i="26"/>
  <c r="S231" i="26"/>
  <c r="S230" i="26"/>
  <c r="S229" i="26"/>
  <c r="S228" i="26"/>
  <c r="S227" i="26"/>
  <c r="S226" i="26"/>
  <c r="S225" i="26"/>
  <c r="S224" i="26"/>
  <c r="S223" i="26"/>
  <c r="S222" i="26"/>
  <c r="S221" i="26"/>
  <c r="S220" i="26"/>
  <c r="S219" i="26"/>
  <c r="S218" i="26"/>
  <c r="S217" i="26"/>
  <c r="S216" i="26"/>
  <c r="S215" i="26"/>
  <c r="S214" i="26"/>
  <c r="S213" i="26"/>
  <c r="S212" i="26"/>
  <c r="S211" i="26"/>
  <c r="S210" i="26"/>
  <c r="S209" i="26"/>
  <c r="S208" i="26"/>
  <c r="S207" i="26"/>
  <c r="S206" i="26"/>
  <c r="S205" i="26"/>
  <c r="S204" i="26"/>
  <c r="S203" i="26"/>
  <c r="S202" i="26"/>
  <c r="S201" i="26"/>
  <c r="S200" i="26"/>
  <c r="S199" i="26"/>
  <c r="S198" i="26"/>
  <c r="S197" i="26"/>
  <c r="S196" i="26"/>
  <c r="S195" i="26"/>
  <c r="S194" i="26"/>
  <c r="S193" i="26"/>
  <c r="S192" i="26"/>
  <c r="S191" i="26"/>
  <c r="S190" i="26"/>
  <c r="S189" i="26"/>
  <c r="S188" i="26"/>
  <c r="S187" i="26"/>
  <c r="S186" i="26"/>
  <c r="S185" i="26"/>
  <c r="S184" i="26"/>
  <c r="S183" i="26"/>
  <c r="S182" i="26"/>
  <c r="S181" i="26"/>
  <c r="S180" i="26"/>
  <c r="S179" i="26"/>
  <c r="S178" i="26"/>
  <c r="S177" i="26"/>
  <c r="S176" i="26"/>
  <c r="S175" i="26"/>
  <c r="S174" i="26"/>
  <c r="S173" i="26"/>
  <c r="S172" i="26"/>
  <c r="S171" i="26"/>
  <c r="S170" i="26"/>
  <c r="S169" i="26"/>
  <c r="S168" i="26"/>
  <c r="S167" i="26"/>
  <c r="S166" i="26"/>
  <c r="S165" i="26"/>
  <c r="S164" i="26"/>
  <c r="S163" i="26"/>
  <c r="S162" i="26"/>
  <c r="S161" i="26"/>
  <c r="S160" i="26"/>
  <c r="S159" i="26"/>
  <c r="S158" i="26"/>
  <c r="S157" i="26"/>
  <c r="S156" i="26"/>
  <c r="S155" i="26"/>
  <c r="S154" i="26"/>
  <c r="S153" i="26"/>
  <c r="S152" i="26"/>
  <c r="S151" i="26"/>
  <c r="S150" i="26"/>
  <c r="S149" i="26"/>
  <c r="S148" i="26"/>
  <c r="S147" i="26"/>
  <c r="S146" i="26"/>
  <c r="S145" i="26"/>
  <c r="S144" i="26"/>
  <c r="S143" i="26"/>
  <c r="S142" i="26"/>
  <c r="S141" i="26"/>
  <c r="S140" i="26"/>
  <c r="S139" i="26"/>
  <c r="S138" i="26"/>
  <c r="S137" i="26"/>
  <c r="S136" i="26"/>
  <c r="S135" i="26"/>
  <c r="S134" i="26"/>
  <c r="S133" i="26"/>
  <c r="S132" i="26"/>
  <c r="S131" i="26"/>
  <c r="S130" i="26"/>
  <c r="S129" i="26"/>
  <c r="S128" i="26"/>
  <c r="S127" i="26"/>
  <c r="S126" i="26"/>
  <c r="S125" i="26"/>
  <c r="S124" i="26"/>
  <c r="S123" i="26"/>
  <c r="S122" i="26"/>
  <c r="S121" i="26"/>
  <c r="S120" i="26"/>
  <c r="S119" i="26"/>
  <c r="S118" i="26"/>
  <c r="S117" i="26"/>
  <c r="S116" i="26"/>
  <c r="S115" i="26"/>
  <c r="S114" i="26"/>
  <c r="S113" i="26"/>
  <c r="S112" i="26"/>
  <c r="S111" i="26"/>
  <c r="S110" i="26"/>
  <c r="S109" i="26"/>
  <c r="S108" i="26"/>
  <c r="S107" i="26"/>
  <c r="S106" i="26"/>
  <c r="S105" i="26"/>
  <c r="S104" i="26"/>
  <c r="S103" i="26"/>
  <c r="S102" i="26"/>
  <c r="S101" i="26"/>
  <c r="S100" i="26"/>
  <c r="S99" i="26"/>
  <c r="S98" i="26"/>
  <c r="S97" i="26"/>
  <c r="S96" i="26"/>
  <c r="S95" i="26"/>
  <c r="S94" i="26"/>
  <c r="S93" i="26"/>
  <c r="S92" i="26"/>
  <c r="S91" i="26"/>
  <c r="S90" i="26"/>
  <c r="S89" i="26"/>
  <c r="S88" i="26"/>
  <c r="S87" i="26"/>
  <c r="S86" i="26"/>
  <c r="S85" i="26"/>
  <c r="S84" i="26"/>
  <c r="S83" i="26"/>
  <c r="S82" i="26"/>
  <c r="S81" i="26"/>
  <c r="S80" i="26"/>
  <c r="S79" i="26"/>
  <c r="S78" i="26"/>
  <c r="S77" i="26"/>
  <c r="S76" i="26"/>
  <c r="S75" i="26"/>
  <c r="S74" i="26"/>
  <c r="S73" i="26"/>
  <c r="S72" i="26"/>
  <c r="S71" i="26"/>
  <c r="S70" i="26"/>
  <c r="S69" i="26"/>
  <c r="S68" i="26"/>
  <c r="S67" i="26"/>
  <c r="S66" i="26"/>
  <c r="S65" i="26"/>
  <c r="S64" i="26"/>
  <c r="S63" i="26"/>
  <c r="S62" i="26"/>
  <c r="S61" i="26"/>
  <c r="S60" i="26"/>
  <c r="S59" i="26"/>
  <c r="S58" i="26"/>
  <c r="S57" i="26"/>
  <c r="S56" i="26"/>
  <c r="S55" i="26"/>
  <c r="S54" i="26"/>
  <c r="S53" i="26"/>
  <c r="S52" i="26"/>
  <c r="S51" i="26"/>
  <c r="S50" i="26"/>
  <c r="S49" i="26"/>
  <c r="S48" i="26"/>
  <c r="S47" i="26"/>
  <c r="S46" i="26"/>
  <c r="S45" i="26"/>
  <c r="S44" i="26"/>
  <c r="S43" i="26"/>
  <c r="S42" i="26"/>
  <c r="S41" i="26"/>
  <c r="S40" i="26"/>
  <c r="S39" i="26"/>
  <c r="S38" i="26"/>
  <c r="S37" i="26"/>
  <c r="S36" i="26"/>
  <c r="S35" i="26"/>
  <c r="S34" i="26"/>
  <c r="S33" i="26"/>
  <c r="S32" i="26"/>
  <c r="S31" i="26"/>
  <c r="S30" i="26"/>
  <c r="S29" i="26"/>
  <c r="S28" i="26"/>
  <c r="S27" i="26"/>
  <c r="S26" i="26"/>
  <c r="S25" i="26"/>
  <c r="S24" i="26"/>
  <c r="S23" i="26"/>
  <c r="S22" i="26"/>
  <c r="S21" i="26"/>
  <c r="S20" i="26"/>
  <c r="S19" i="26"/>
  <c r="S18" i="26"/>
  <c r="S17" i="26"/>
  <c r="S16" i="26"/>
  <c r="S15" i="26"/>
  <c r="S14" i="26"/>
  <c r="S13" i="26"/>
  <c r="E4" i="20"/>
  <c r="R13" i="24"/>
  <c r="R12" i="24"/>
  <c r="R11" i="24"/>
  <c r="V510" i="24"/>
  <c r="T510" i="24"/>
  <c r="R510" i="24"/>
  <c r="V509" i="24"/>
  <c r="T509" i="24"/>
  <c r="R509" i="24"/>
  <c r="V508" i="24"/>
  <c r="T508" i="24"/>
  <c r="R508" i="24"/>
  <c r="V507" i="24"/>
  <c r="T507" i="24"/>
  <c r="R507" i="24"/>
  <c r="V506" i="24"/>
  <c r="T506" i="24"/>
  <c r="R506" i="24"/>
  <c r="V505" i="24"/>
  <c r="T505" i="24"/>
  <c r="R505" i="24"/>
  <c r="V504" i="24"/>
  <c r="T504" i="24"/>
  <c r="R504" i="24"/>
  <c r="V503" i="24"/>
  <c r="T503" i="24"/>
  <c r="R503" i="24"/>
  <c r="V502" i="24"/>
  <c r="T502" i="24"/>
  <c r="R502" i="24"/>
  <c r="V501" i="24"/>
  <c r="T501" i="24"/>
  <c r="R501" i="24"/>
  <c r="V500" i="24"/>
  <c r="T500" i="24"/>
  <c r="R500" i="24"/>
  <c r="V499" i="24"/>
  <c r="T499" i="24"/>
  <c r="R499" i="24"/>
  <c r="V498" i="24"/>
  <c r="T498" i="24"/>
  <c r="R498" i="24"/>
  <c r="V497" i="24"/>
  <c r="T497" i="24"/>
  <c r="R497" i="24"/>
  <c r="V496" i="24"/>
  <c r="T496" i="24"/>
  <c r="R496" i="24"/>
  <c r="V495" i="24"/>
  <c r="T495" i="24"/>
  <c r="R495" i="24"/>
  <c r="V494" i="24"/>
  <c r="T494" i="24"/>
  <c r="R494" i="24"/>
  <c r="V493" i="24"/>
  <c r="T493" i="24"/>
  <c r="R493" i="24"/>
  <c r="V492" i="24"/>
  <c r="T492" i="24"/>
  <c r="R492" i="24"/>
  <c r="V491" i="24"/>
  <c r="T491" i="24"/>
  <c r="R491" i="24"/>
  <c r="V490" i="24"/>
  <c r="T490" i="24"/>
  <c r="R490" i="24"/>
  <c r="V489" i="24"/>
  <c r="T489" i="24"/>
  <c r="R489" i="24"/>
  <c r="V488" i="24"/>
  <c r="T488" i="24"/>
  <c r="R488" i="24"/>
  <c r="V487" i="24"/>
  <c r="T487" i="24"/>
  <c r="R487" i="24"/>
  <c r="V486" i="24"/>
  <c r="T486" i="24"/>
  <c r="R486" i="24"/>
  <c r="V485" i="24"/>
  <c r="T485" i="24"/>
  <c r="R485" i="24"/>
  <c r="V484" i="24"/>
  <c r="T484" i="24"/>
  <c r="R484" i="24"/>
  <c r="V483" i="24"/>
  <c r="T483" i="24"/>
  <c r="R483" i="24"/>
  <c r="V482" i="24"/>
  <c r="T482" i="24"/>
  <c r="R482" i="24"/>
  <c r="V481" i="24"/>
  <c r="T481" i="24"/>
  <c r="R481" i="24"/>
  <c r="V480" i="24"/>
  <c r="T480" i="24"/>
  <c r="R480" i="24"/>
  <c r="V479" i="24"/>
  <c r="T479" i="24"/>
  <c r="R479" i="24"/>
  <c r="V478" i="24"/>
  <c r="T478" i="24"/>
  <c r="R478" i="24"/>
  <c r="V477" i="24"/>
  <c r="T477" i="24"/>
  <c r="R477" i="24"/>
  <c r="V476" i="24"/>
  <c r="T476" i="24"/>
  <c r="R476" i="24"/>
  <c r="V475" i="24"/>
  <c r="T475" i="24"/>
  <c r="R475" i="24"/>
  <c r="V474" i="24"/>
  <c r="T474" i="24"/>
  <c r="R474" i="24"/>
  <c r="V473" i="24"/>
  <c r="T473" i="24"/>
  <c r="R473" i="24"/>
  <c r="V472" i="24"/>
  <c r="T472" i="24"/>
  <c r="R472" i="24"/>
  <c r="V471" i="24"/>
  <c r="T471" i="24"/>
  <c r="R471" i="24"/>
  <c r="V470" i="24"/>
  <c r="T470" i="24"/>
  <c r="R470" i="24"/>
  <c r="V469" i="24"/>
  <c r="T469" i="24"/>
  <c r="R469" i="24"/>
  <c r="V468" i="24"/>
  <c r="T468" i="24"/>
  <c r="R468" i="24"/>
  <c r="V467" i="24"/>
  <c r="T467" i="24"/>
  <c r="R467" i="24"/>
  <c r="V466" i="24"/>
  <c r="T466" i="24"/>
  <c r="R466" i="24"/>
  <c r="V465" i="24"/>
  <c r="T465" i="24"/>
  <c r="R465" i="24"/>
  <c r="V464" i="24"/>
  <c r="T464" i="24"/>
  <c r="R464" i="24"/>
  <c r="V463" i="24"/>
  <c r="T463" i="24"/>
  <c r="R463" i="24"/>
  <c r="V462" i="24"/>
  <c r="T462" i="24"/>
  <c r="R462" i="24"/>
  <c r="V461" i="24"/>
  <c r="T461" i="24"/>
  <c r="R461" i="24"/>
  <c r="V460" i="24"/>
  <c r="T460" i="24"/>
  <c r="R460" i="24"/>
  <c r="V459" i="24"/>
  <c r="T459" i="24"/>
  <c r="R459" i="24"/>
  <c r="V458" i="24"/>
  <c r="T458" i="24"/>
  <c r="R458" i="24"/>
  <c r="V457" i="24"/>
  <c r="T457" i="24"/>
  <c r="R457" i="24"/>
  <c r="V456" i="24"/>
  <c r="T456" i="24"/>
  <c r="R456" i="24"/>
  <c r="V455" i="24"/>
  <c r="T455" i="24"/>
  <c r="R455" i="24"/>
  <c r="V454" i="24"/>
  <c r="T454" i="24"/>
  <c r="R454" i="24"/>
  <c r="V453" i="24"/>
  <c r="T453" i="24"/>
  <c r="R453" i="24"/>
  <c r="V452" i="24"/>
  <c r="T452" i="24"/>
  <c r="R452" i="24"/>
  <c r="V451" i="24"/>
  <c r="T451" i="24"/>
  <c r="R451" i="24"/>
  <c r="V450" i="24"/>
  <c r="T450" i="24"/>
  <c r="R450" i="24"/>
  <c r="V449" i="24"/>
  <c r="T449" i="24"/>
  <c r="R449" i="24"/>
  <c r="V448" i="24"/>
  <c r="T448" i="24"/>
  <c r="R448" i="24"/>
  <c r="V447" i="24"/>
  <c r="T447" i="24"/>
  <c r="R447" i="24"/>
  <c r="V446" i="24"/>
  <c r="T446" i="24"/>
  <c r="R446" i="24"/>
  <c r="V445" i="24"/>
  <c r="T445" i="24"/>
  <c r="R445" i="24"/>
  <c r="V444" i="24"/>
  <c r="T444" i="24"/>
  <c r="R444" i="24"/>
  <c r="V443" i="24"/>
  <c r="T443" i="24"/>
  <c r="R443" i="24"/>
  <c r="V442" i="24"/>
  <c r="T442" i="24"/>
  <c r="R442" i="24"/>
  <c r="V441" i="24"/>
  <c r="T441" i="24"/>
  <c r="R441" i="24"/>
  <c r="V440" i="24"/>
  <c r="T440" i="24"/>
  <c r="R440" i="24"/>
  <c r="V439" i="24"/>
  <c r="T439" i="24"/>
  <c r="R439" i="24"/>
  <c r="V438" i="24"/>
  <c r="T438" i="24"/>
  <c r="R438" i="24"/>
  <c r="V437" i="24"/>
  <c r="T437" i="24"/>
  <c r="R437" i="24"/>
  <c r="V436" i="24"/>
  <c r="T436" i="24"/>
  <c r="R436" i="24"/>
  <c r="V435" i="24"/>
  <c r="T435" i="24"/>
  <c r="R435" i="24"/>
  <c r="V434" i="24"/>
  <c r="T434" i="24"/>
  <c r="R434" i="24"/>
  <c r="V433" i="24"/>
  <c r="T433" i="24"/>
  <c r="R433" i="24"/>
  <c r="V432" i="24"/>
  <c r="T432" i="24"/>
  <c r="R432" i="24"/>
  <c r="V431" i="24"/>
  <c r="T431" i="24"/>
  <c r="R431" i="24"/>
  <c r="V430" i="24"/>
  <c r="T430" i="24"/>
  <c r="R430" i="24"/>
  <c r="V429" i="24"/>
  <c r="T429" i="24"/>
  <c r="R429" i="24"/>
  <c r="V428" i="24"/>
  <c r="T428" i="24"/>
  <c r="R428" i="24"/>
  <c r="V427" i="24"/>
  <c r="T427" i="24"/>
  <c r="R427" i="24"/>
  <c r="V426" i="24"/>
  <c r="T426" i="24"/>
  <c r="R426" i="24"/>
  <c r="V425" i="24"/>
  <c r="T425" i="24"/>
  <c r="R425" i="24"/>
  <c r="V424" i="24"/>
  <c r="T424" i="24"/>
  <c r="R424" i="24"/>
  <c r="V423" i="24"/>
  <c r="T423" i="24"/>
  <c r="R423" i="24"/>
  <c r="V422" i="24"/>
  <c r="T422" i="24"/>
  <c r="R422" i="24"/>
  <c r="V421" i="24"/>
  <c r="T421" i="24"/>
  <c r="R421" i="24"/>
  <c r="V420" i="24"/>
  <c r="T420" i="24"/>
  <c r="R420" i="24"/>
  <c r="V419" i="24"/>
  <c r="T419" i="24"/>
  <c r="R419" i="24"/>
  <c r="V418" i="24"/>
  <c r="T418" i="24"/>
  <c r="R418" i="24"/>
  <c r="V417" i="24"/>
  <c r="T417" i="24"/>
  <c r="R417" i="24"/>
  <c r="V416" i="24"/>
  <c r="T416" i="24"/>
  <c r="R416" i="24"/>
  <c r="V415" i="24"/>
  <c r="T415" i="24"/>
  <c r="R415" i="24"/>
  <c r="V414" i="24"/>
  <c r="T414" i="24"/>
  <c r="R414" i="24"/>
  <c r="V413" i="24"/>
  <c r="T413" i="24"/>
  <c r="R413" i="24"/>
  <c r="V412" i="24"/>
  <c r="T412" i="24"/>
  <c r="R412" i="24"/>
  <c r="V411" i="24"/>
  <c r="T411" i="24"/>
  <c r="R411" i="24"/>
  <c r="V410" i="24"/>
  <c r="T410" i="24"/>
  <c r="R410" i="24"/>
  <c r="V409" i="24"/>
  <c r="T409" i="24"/>
  <c r="R409" i="24"/>
  <c r="V408" i="24"/>
  <c r="T408" i="24"/>
  <c r="R408" i="24"/>
  <c r="V407" i="24"/>
  <c r="T407" i="24"/>
  <c r="R407" i="24"/>
  <c r="V406" i="24"/>
  <c r="T406" i="24"/>
  <c r="R406" i="24"/>
  <c r="V405" i="24"/>
  <c r="T405" i="24"/>
  <c r="R405" i="24"/>
  <c r="V404" i="24"/>
  <c r="T404" i="24"/>
  <c r="R404" i="24"/>
  <c r="V403" i="24"/>
  <c r="T403" i="24"/>
  <c r="R403" i="24"/>
  <c r="V402" i="24"/>
  <c r="T402" i="24"/>
  <c r="R402" i="24"/>
  <c r="V401" i="24"/>
  <c r="T401" i="24"/>
  <c r="R401" i="24"/>
  <c r="V400" i="24"/>
  <c r="T400" i="24"/>
  <c r="R400" i="24"/>
  <c r="V399" i="24"/>
  <c r="T399" i="24"/>
  <c r="R399" i="24"/>
  <c r="V398" i="24"/>
  <c r="T398" i="24"/>
  <c r="R398" i="24"/>
  <c r="V397" i="24"/>
  <c r="T397" i="24"/>
  <c r="R397" i="24"/>
  <c r="V396" i="24"/>
  <c r="T396" i="24"/>
  <c r="R396" i="24"/>
  <c r="V395" i="24"/>
  <c r="T395" i="24"/>
  <c r="R395" i="24"/>
  <c r="V394" i="24"/>
  <c r="T394" i="24"/>
  <c r="R394" i="24"/>
  <c r="V393" i="24"/>
  <c r="T393" i="24"/>
  <c r="R393" i="24"/>
  <c r="V392" i="24"/>
  <c r="T392" i="24"/>
  <c r="R392" i="24"/>
  <c r="V391" i="24"/>
  <c r="T391" i="24"/>
  <c r="R391" i="24"/>
  <c r="V390" i="24"/>
  <c r="T390" i="24"/>
  <c r="R390" i="24"/>
  <c r="V389" i="24"/>
  <c r="T389" i="24"/>
  <c r="R389" i="24"/>
  <c r="V388" i="24"/>
  <c r="T388" i="24"/>
  <c r="R388" i="24"/>
  <c r="V387" i="24"/>
  <c r="T387" i="24"/>
  <c r="R387" i="24"/>
  <c r="V386" i="24"/>
  <c r="T386" i="24"/>
  <c r="R386" i="24"/>
  <c r="V385" i="24"/>
  <c r="T385" i="24"/>
  <c r="R385" i="24"/>
  <c r="V384" i="24"/>
  <c r="T384" i="24"/>
  <c r="R384" i="24"/>
  <c r="V383" i="24"/>
  <c r="T383" i="24"/>
  <c r="R383" i="24"/>
  <c r="V382" i="24"/>
  <c r="T382" i="24"/>
  <c r="R382" i="24"/>
  <c r="V381" i="24"/>
  <c r="T381" i="24"/>
  <c r="R381" i="24"/>
  <c r="V380" i="24"/>
  <c r="T380" i="24"/>
  <c r="R380" i="24"/>
  <c r="V379" i="24"/>
  <c r="T379" i="24"/>
  <c r="R379" i="24"/>
  <c r="V378" i="24"/>
  <c r="T378" i="24"/>
  <c r="R378" i="24"/>
  <c r="V377" i="24"/>
  <c r="T377" i="24"/>
  <c r="R377" i="24"/>
  <c r="V376" i="24"/>
  <c r="T376" i="24"/>
  <c r="R376" i="24"/>
  <c r="V375" i="24"/>
  <c r="T375" i="24"/>
  <c r="R375" i="24"/>
  <c r="V374" i="24"/>
  <c r="T374" i="24"/>
  <c r="R374" i="24"/>
  <c r="V373" i="24"/>
  <c r="T373" i="24"/>
  <c r="R373" i="24"/>
  <c r="V372" i="24"/>
  <c r="T372" i="24"/>
  <c r="R372" i="24"/>
  <c r="V371" i="24"/>
  <c r="T371" i="24"/>
  <c r="R371" i="24"/>
  <c r="V370" i="24"/>
  <c r="T370" i="24"/>
  <c r="R370" i="24"/>
  <c r="V369" i="24"/>
  <c r="T369" i="24"/>
  <c r="R369" i="24"/>
  <c r="V368" i="24"/>
  <c r="T368" i="24"/>
  <c r="R368" i="24"/>
  <c r="V367" i="24"/>
  <c r="T367" i="24"/>
  <c r="R367" i="24"/>
  <c r="V366" i="24"/>
  <c r="T366" i="24"/>
  <c r="R366" i="24"/>
  <c r="V365" i="24"/>
  <c r="T365" i="24"/>
  <c r="R365" i="24"/>
  <c r="V364" i="24"/>
  <c r="T364" i="24"/>
  <c r="R364" i="24"/>
  <c r="V363" i="24"/>
  <c r="T363" i="24"/>
  <c r="R363" i="24"/>
  <c r="V362" i="24"/>
  <c r="T362" i="24"/>
  <c r="R362" i="24"/>
  <c r="V361" i="24"/>
  <c r="T361" i="24"/>
  <c r="R361" i="24"/>
  <c r="V360" i="24"/>
  <c r="T360" i="24"/>
  <c r="R360" i="24"/>
  <c r="V359" i="24"/>
  <c r="T359" i="24"/>
  <c r="R359" i="24"/>
  <c r="V358" i="24"/>
  <c r="T358" i="24"/>
  <c r="R358" i="24"/>
  <c r="V357" i="24"/>
  <c r="T357" i="24"/>
  <c r="R357" i="24"/>
  <c r="V356" i="24"/>
  <c r="T356" i="24"/>
  <c r="R356" i="24"/>
  <c r="V355" i="24"/>
  <c r="T355" i="24"/>
  <c r="R355" i="24"/>
  <c r="V354" i="24"/>
  <c r="T354" i="24"/>
  <c r="R354" i="24"/>
  <c r="V353" i="24"/>
  <c r="T353" i="24"/>
  <c r="R353" i="24"/>
  <c r="V352" i="24"/>
  <c r="T352" i="24"/>
  <c r="R352" i="24"/>
  <c r="V351" i="24"/>
  <c r="T351" i="24"/>
  <c r="R351" i="24"/>
  <c r="V350" i="24"/>
  <c r="T350" i="24"/>
  <c r="R350" i="24"/>
  <c r="V349" i="24"/>
  <c r="T349" i="24"/>
  <c r="R349" i="24"/>
  <c r="V348" i="24"/>
  <c r="T348" i="24"/>
  <c r="R348" i="24"/>
  <c r="V347" i="24"/>
  <c r="T347" i="24"/>
  <c r="R347" i="24"/>
  <c r="V346" i="24"/>
  <c r="T346" i="24"/>
  <c r="R346" i="24"/>
  <c r="V345" i="24"/>
  <c r="T345" i="24"/>
  <c r="R345" i="24"/>
  <c r="V344" i="24"/>
  <c r="T344" i="24"/>
  <c r="R344" i="24"/>
  <c r="V343" i="24"/>
  <c r="T343" i="24"/>
  <c r="R343" i="24"/>
  <c r="V342" i="24"/>
  <c r="T342" i="24"/>
  <c r="R342" i="24"/>
  <c r="V341" i="24"/>
  <c r="T341" i="24"/>
  <c r="R341" i="24"/>
  <c r="V340" i="24"/>
  <c r="T340" i="24"/>
  <c r="R340" i="24"/>
  <c r="V339" i="24"/>
  <c r="T339" i="24"/>
  <c r="R339" i="24"/>
  <c r="V338" i="24"/>
  <c r="T338" i="24"/>
  <c r="R338" i="24"/>
  <c r="V337" i="24"/>
  <c r="T337" i="24"/>
  <c r="R337" i="24"/>
  <c r="V336" i="24"/>
  <c r="T336" i="24"/>
  <c r="R336" i="24"/>
  <c r="V335" i="24"/>
  <c r="T335" i="24"/>
  <c r="R335" i="24"/>
  <c r="V334" i="24"/>
  <c r="T334" i="24"/>
  <c r="R334" i="24"/>
  <c r="V333" i="24"/>
  <c r="T333" i="24"/>
  <c r="R333" i="24"/>
  <c r="V332" i="24"/>
  <c r="T332" i="24"/>
  <c r="R332" i="24"/>
  <c r="V331" i="24"/>
  <c r="T331" i="24"/>
  <c r="R331" i="24"/>
  <c r="V330" i="24"/>
  <c r="T330" i="24"/>
  <c r="R330" i="24"/>
  <c r="V329" i="24"/>
  <c r="T329" i="24"/>
  <c r="R329" i="24"/>
  <c r="V328" i="24"/>
  <c r="T328" i="24"/>
  <c r="R328" i="24"/>
  <c r="V327" i="24"/>
  <c r="T327" i="24"/>
  <c r="R327" i="24"/>
  <c r="V326" i="24"/>
  <c r="T326" i="24"/>
  <c r="R326" i="24"/>
  <c r="V325" i="24"/>
  <c r="T325" i="24"/>
  <c r="R325" i="24"/>
  <c r="V324" i="24"/>
  <c r="T324" i="24"/>
  <c r="R324" i="24"/>
  <c r="V323" i="24"/>
  <c r="T323" i="24"/>
  <c r="R323" i="24"/>
  <c r="V322" i="24"/>
  <c r="T322" i="24"/>
  <c r="R322" i="24"/>
  <c r="V321" i="24"/>
  <c r="T321" i="24"/>
  <c r="R321" i="24"/>
  <c r="V320" i="24"/>
  <c r="T320" i="24"/>
  <c r="R320" i="24"/>
  <c r="V319" i="24"/>
  <c r="T319" i="24"/>
  <c r="R319" i="24"/>
  <c r="V318" i="24"/>
  <c r="T318" i="24"/>
  <c r="R318" i="24"/>
  <c r="V317" i="24"/>
  <c r="T317" i="24"/>
  <c r="R317" i="24"/>
  <c r="V316" i="24"/>
  <c r="T316" i="24"/>
  <c r="R316" i="24"/>
  <c r="V315" i="24"/>
  <c r="T315" i="24"/>
  <c r="R315" i="24"/>
  <c r="V314" i="24"/>
  <c r="T314" i="24"/>
  <c r="R314" i="24"/>
  <c r="V313" i="24"/>
  <c r="T313" i="24"/>
  <c r="R313" i="24"/>
  <c r="V312" i="24"/>
  <c r="T312" i="24"/>
  <c r="R312" i="24"/>
  <c r="V311" i="24"/>
  <c r="T311" i="24"/>
  <c r="R311" i="24"/>
  <c r="V310" i="24"/>
  <c r="T310" i="24"/>
  <c r="R310" i="24"/>
  <c r="V309" i="24"/>
  <c r="T309" i="24"/>
  <c r="R309" i="24"/>
  <c r="V308" i="24"/>
  <c r="T308" i="24"/>
  <c r="R308" i="24"/>
  <c r="V307" i="24"/>
  <c r="T307" i="24"/>
  <c r="R307" i="24"/>
  <c r="V306" i="24"/>
  <c r="T306" i="24"/>
  <c r="R306" i="24"/>
  <c r="V305" i="24"/>
  <c r="T305" i="24"/>
  <c r="R305" i="24"/>
  <c r="V304" i="24"/>
  <c r="T304" i="24"/>
  <c r="R304" i="24"/>
  <c r="V303" i="24"/>
  <c r="T303" i="24"/>
  <c r="R303" i="24"/>
  <c r="V302" i="24"/>
  <c r="T302" i="24"/>
  <c r="R302" i="24"/>
  <c r="V301" i="24"/>
  <c r="T301" i="24"/>
  <c r="R301" i="24"/>
  <c r="V300" i="24"/>
  <c r="T300" i="24"/>
  <c r="R300" i="24"/>
  <c r="V299" i="24"/>
  <c r="T299" i="24"/>
  <c r="R299" i="24"/>
  <c r="V298" i="24"/>
  <c r="T298" i="24"/>
  <c r="R298" i="24"/>
  <c r="V297" i="24"/>
  <c r="T297" i="24"/>
  <c r="R297" i="24"/>
  <c r="V296" i="24"/>
  <c r="T296" i="24"/>
  <c r="R296" i="24"/>
  <c r="V295" i="24"/>
  <c r="T295" i="24"/>
  <c r="R295" i="24"/>
  <c r="V294" i="24"/>
  <c r="T294" i="24"/>
  <c r="R294" i="24"/>
  <c r="V293" i="24"/>
  <c r="T293" i="24"/>
  <c r="R293" i="24"/>
  <c r="V292" i="24"/>
  <c r="T292" i="24"/>
  <c r="R292" i="24"/>
  <c r="V291" i="24"/>
  <c r="T291" i="24"/>
  <c r="R291" i="24"/>
  <c r="V290" i="24"/>
  <c r="T290" i="24"/>
  <c r="R290" i="24"/>
  <c r="V289" i="24"/>
  <c r="T289" i="24"/>
  <c r="R289" i="24"/>
  <c r="V288" i="24"/>
  <c r="T288" i="24"/>
  <c r="R288" i="24"/>
  <c r="V287" i="24"/>
  <c r="T287" i="24"/>
  <c r="R287" i="24"/>
  <c r="V286" i="24"/>
  <c r="T286" i="24"/>
  <c r="R286" i="24"/>
  <c r="V285" i="24"/>
  <c r="T285" i="24"/>
  <c r="R285" i="24"/>
  <c r="V284" i="24"/>
  <c r="T284" i="24"/>
  <c r="R284" i="24"/>
  <c r="V283" i="24"/>
  <c r="T283" i="24"/>
  <c r="R283" i="24"/>
  <c r="V282" i="24"/>
  <c r="T282" i="24"/>
  <c r="R282" i="24"/>
  <c r="V281" i="24"/>
  <c r="T281" i="24"/>
  <c r="R281" i="24"/>
  <c r="V280" i="24"/>
  <c r="T280" i="24"/>
  <c r="R280" i="24"/>
  <c r="V279" i="24"/>
  <c r="T279" i="24"/>
  <c r="R279" i="24"/>
  <c r="V278" i="24"/>
  <c r="T278" i="24"/>
  <c r="R278" i="24"/>
  <c r="V277" i="24"/>
  <c r="T277" i="24"/>
  <c r="R277" i="24"/>
  <c r="V276" i="24"/>
  <c r="T276" i="24"/>
  <c r="R276" i="24"/>
  <c r="V275" i="24"/>
  <c r="T275" i="24"/>
  <c r="R275" i="24"/>
  <c r="V274" i="24"/>
  <c r="T274" i="24"/>
  <c r="R274" i="24"/>
  <c r="V273" i="24"/>
  <c r="T273" i="24"/>
  <c r="R273" i="24"/>
  <c r="V272" i="24"/>
  <c r="T272" i="24"/>
  <c r="R272" i="24"/>
  <c r="V271" i="24"/>
  <c r="T271" i="24"/>
  <c r="R271" i="24"/>
  <c r="V270" i="24"/>
  <c r="T270" i="24"/>
  <c r="R270" i="24"/>
  <c r="V269" i="24"/>
  <c r="T269" i="24"/>
  <c r="R269" i="24"/>
  <c r="V268" i="24"/>
  <c r="T268" i="24"/>
  <c r="R268" i="24"/>
  <c r="V267" i="24"/>
  <c r="T267" i="24"/>
  <c r="R267" i="24"/>
  <c r="V266" i="24"/>
  <c r="T266" i="24"/>
  <c r="R266" i="24"/>
  <c r="V265" i="24"/>
  <c r="T265" i="24"/>
  <c r="R265" i="24"/>
  <c r="V264" i="24"/>
  <c r="T264" i="24"/>
  <c r="R264" i="24"/>
  <c r="V263" i="24"/>
  <c r="T263" i="24"/>
  <c r="R263" i="24"/>
  <c r="V262" i="24"/>
  <c r="T262" i="24"/>
  <c r="R262" i="24"/>
  <c r="V261" i="24"/>
  <c r="T261" i="24"/>
  <c r="R261" i="24"/>
  <c r="V260" i="24"/>
  <c r="T260" i="24"/>
  <c r="R260" i="24"/>
  <c r="V259" i="24"/>
  <c r="T259" i="24"/>
  <c r="R259" i="24"/>
  <c r="V258" i="24"/>
  <c r="T258" i="24"/>
  <c r="R258" i="24"/>
  <c r="V257" i="24"/>
  <c r="T257" i="24"/>
  <c r="R257" i="24"/>
  <c r="V256" i="24"/>
  <c r="T256" i="24"/>
  <c r="R256" i="24"/>
  <c r="V255" i="24"/>
  <c r="T255" i="24"/>
  <c r="R255" i="24"/>
  <c r="V254" i="24"/>
  <c r="T254" i="24"/>
  <c r="R254" i="24"/>
  <c r="V253" i="24"/>
  <c r="T253" i="24"/>
  <c r="R253" i="24"/>
  <c r="V252" i="24"/>
  <c r="T252" i="24"/>
  <c r="R252" i="24"/>
  <c r="V251" i="24"/>
  <c r="T251" i="24"/>
  <c r="R251" i="24"/>
  <c r="V250" i="24"/>
  <c r="T250" i="24"/>
  <c r="R250" i="24"/>
  <c r="V249" i="24"/>
  <c r="T249" i="24"/>
  <c r="R249" i="24"/>
  <c r="V248" i="24"/>
  <c r="T248" i="24"/>
  <c r="R248" i="24"/>
  <c r="V247" i="24"/>
  <c r="T247" i="24"/>
  <c r="R247" i="24"/>
  <c r="V246" i="24"/>
  <c r="T246" i="24"/>
  <c r="R246" i="24"/>
  <c r="V245" i="24"/>
  <c r="T245" i="24"/>
  <c r="R245" i="24"/>
  <c r="V244" i="24"/>
  <c r="T244" i="24"/>
  <c r="R244" i="24"/>
  <c r="V243" i="24"/>
  <c r="T243" i="24"/>
  <c r="R243" i="24"/>
  <c r="V242" i="24"/>
  <c r="T242" i="24"/>
  <c r="R242" i="24"/>
  <c r="V241" i="24"/>
  <c r="T241" i="24"/>
  <c r="R241" i="24"/>
  <c r="V240" i="24"/>
  <c r="T240" i="24"/>
  <c r="R240" i="24"/>
  <c r="V239" i="24"/>
  <c r="T239" i="24"/>
  <c r="R239" i="24"/>
  <c r="V238" i="24"/>
  <c r="T238" i="24"/>
  <c r="R238" i="24"/>
  <c r="V237" i="24"/>
  <c r="T237" i="24"/>
  <c r="R237" i="24"/>
  <c r="V236" i="24"/>
  <c r="T236" i="24"/>
  <c r="R236" i="24"/>
  <c r="V235" i="24"/>
  <c r="T235" i="24"/>
  <c r="R235" i="24"/>
  <c r="V234" i="24"/>
  <c r="T234" i="24"/>
  <c r="R234" i="24"/>
  <c r="V233" i="24"/>
  <c r="T233" i="24"/>
  <c r="R233" i="24"/>
  <c r="V232" i="24"/>
  <c r="T232" i="24"/>
  <c r="R232" i="24"/>
  <c r="V231" i="24"/>
  <c r="T231" i="24"/>
  <c r="R231" i="24"/>
  <c r="V230" i="24"/>
  <c r="T230" i="24"/>
  <c r="R230" i="24"/>
  <c r="V229" i="24"/>
  <c r="T229" i="24"/>
  <c r="R229" i="24"/>
  <c r="V228" i="24"/>
  <c r="T228" i="24"/>
  <c r="R228" i="24"/>
  <c r="V227" i="24"/>
  <c r="T227" i="24"/>
  <c r="R227" i="24"/>
  <c r="V226" i="24"/>
  <c r="T226" i="24"/>
  <c r="R226" i="24"/>
  <c r="V225" i="24"/>
  <c r="T225" i="24"/>
  <c r="R225" i="24"/>
  <c r="V224" i="24"/>
  <c r="T224" i="24"/>
  <c r="R224" i="24"/>
  <c r="V223" i="24"/>
  <c r="T223" i="24"/>
  <c r="R223" i="24"/>
  <c r="V222" i="24"/>
  <c r="T222" i="24"/>
  <c r="R222" i="24"/>
  <c r="V221" i="24"/>
  <c r="T221" i="24"/>
  <c r="R221" i="24"/>
  <c r="V220" i="24"/>
  <c r="T220" i="24"/>
  <c r="R220" i="24"/>
  <c r="V219" i="24"/>
  <c r="T219" i="24"/>
  <c r="R219" i="24"/>
  <c r="V218" i="24"/>
  <c r="T218" i="24"/>
  <c r="R218" i="24"/>
  <c r="V217" i="24"/>
  <c r="T217" i="24"/>
  <c r="R217" i="24"/>
  <c r="V216" i="24"/>
  <c r="T216" i="24"/>
  <c r="R216" i="24"/>
  <c r="V215" i="24"/>
  <c r="T215" i="24"/>
  <c r="R215" i="24"/>
  <c r="V214" i="24"/>
  <c r="T214" i="24"/>
  <c r="R214" i="24"/>
  <c r="V213" i="24"/>
  <c r="T213" i="24"/>
  <c r="R213" i="24"/>
  <c r="V212" i="24"/>
  <c r="T212" i="24"/>
  <c r="R212" i="24"/>
  <c r="V211" i="24"/>
  <c r="T211" i="24"/>
  <c r="R211" i="24"/>
  <c r="V210" i="24"/>
  <c r="T210" i="24"/>
  <c r="R210" i="24"/>
  <c r="V209" i="24"/>
  <c r="T209" i="24"/>
  <c r="R209" i="24"/>
  <c r="V208" i="24"/>
  <c r="T208" i="24"/>
  <c r="R208" i="24"/>
  <c r="V207" i="24"/>
  <c r="T207" i="24"/>
  <c r="R207" i="24"/>
  <c r="V206" i="24"/>
  <c r="T206" i="24"/>
  <c r="R206" i="24"/>
  <c r="V205" i="24"/>
  <c r="T205" i="24"/>
  <c r="R205" i="24"/>
  <c r="V204" i="24"/>
  <c r="T204" i="24"/>
  <c r="R204" i="24"/>
  <c r="V203" i="24"/>
  <c r="T203" i="24"/>
  <c r="R203" i="24"/>
  <c r="V202" i="24"/>
  <c r="T202" i="24"/>
  <c r="R202" i="24"/>
  <c r="V201" i="24"/>
  <c r="T201" i="24"/>
  <c r="R201" i="24"/>
  <c r="V200" i="24"/>
  <c r="T200" i="24"/>
  <c r="R200" i="24"/>
  <c r="V199" i="24"/>
  <c r="T199" i="24"/>
  <c r="R199" i="24"/>
  <c r="V198" i="24"/>
  <c r="T198" i="24"/>
  <c r="R198" i="24"/>
  <c r="V197" i="24"/>
  <c r="T197" i="24"/>
  <c r="R197" i="24"/>
  <c r="V196" i="24"/>
  <c r="T196" i="24"/>
  <c r="R196" i="24"/>
  <c r="V195" i="24"/>
  <c r="T195" i="24"/>
  <c r="R195" i="24"/>
  <c r="V194" i="24"/>
  <c r="T194" i="24"/>
  <c r="R194" i="24"/>
  <c r="V193" i="24"/>
  <c r="T193" i="24"/>
  <c r="R193" i="24"/>
  <c r="V192" i="24"/>
  <c r="T192" i="24"/>
  <c r="R192" i="24"/>
  <c r="V191" i="24"/>
  <c r="T191" i="24"/>
  <c r="R191" i="24"/>
  <c r="V190" i="24"/>
  <c r="T190" i="24"/>
  <c r="R190" i="24"/>
  <c r="V189" i="24"/>
  <c r="T189" i="24"/>
  <c r="R189" i="24"/>
  <c r="V188" i="24"/>
  <c r="T188" i="24"/>
  <c r="R188" i="24"/>
  <c r="V187" i="24"/>
  <c r="T187" i="24"/>
  <c r="R187" i="24"/>
  <c r="V186" i="24"/>
  <c r="T186" i="24"/>
  <c r="R186" i="24"/>
  <c r="V185" i="24"/>
  <c r="T185" i="24"/>
  <c r="R185" i="24"/>
  <c r="V184" i="24"/>
  <c r="T184" i="24"/>
  <c r="R184" i="24"/>
  <c r="V183" i="24"/>
  <c r="T183" i="24"/>
  <c r="R183" i="24"/>
  <c r="V182" i="24"/>
  <c r="T182" i="24"/>
  <c r="R182" i="24"/>
  <c r="V181" i="24"/>
  <c r="T181" i="24"/>
  <c r="R181" i="24"/>
  <c r="V180" i="24"/>
  <c r="T180" i="24"/>
  <c r="R180" i="24"/>
  <c r="V179" i="24"/>
  <c r="T179" i="24"/>
  <c r="R179" i="24"/>
  <c r="V178" i="24"/>
  <c r="T178" i="24"/>
  <c r="R178" i="24"/>
  <c r="V177" i="24"/>
  <c r="T177" i="24"/>
  <c r="R177" i="24"/>
  <c r="V176" i="24"/>
  <c r="T176" i="24"/>
  <c r="R176" i="24"/>
  <c r="V175" i="24"/>
  <c r="T175" i="24"/>
  <c r="R175" i="24"/>
  <c r="V174" i="24"/>
  <c r="T174" i="24"/>
  <c r="R174" i="24"/>
  <c r="V173" i="24"/>
  <c r="T173" i="24"/>
  <c r="R173" i="24"/>
  <c r="V172" i="24"/>
  <c r="T172" i="24"/>
  <c r="R172" i="24"/>
  <c r="V171" i="24"/>
  <c r="T171" i="24"/>
  <c r="R171" i="24"/>
  <c r="V170" i="24"/>
  <c r="T170" i="24"/>
  <c r="R170" i="24"/>
  <c r="V169" i="24"/>
  <c r="T169" i="24"/>
  <c r="R169" i="24"/>
  <c r="V168" i="24"/>
  <c r="T168" i="24"/>
  <c r="R168" i="24"/>
  <c r="V167" i="24"/>
  <c r="T167" i="24"/>
  <c r="R167" i="24"/>
  <c r="V166" i="24"/>
  <c r="T166" i="24"/>
  <c r="R166" i="24"/>
  <c r="V165" i="24"/>
  <c r="T165" i="24"/>
  <c r="R165" i="24"/>
  <c r="V164" i="24"/>
  <c r="T164" i="24"/>
  <c r="R164" i="24"/>
  <c r="V163" i="24"/>
  <c r="T163" i="24"/>
  <c r="R163" i="24"/>
  <c r="V162" i="24"/>
  <c r="T162" i="24"/>
  <c r="R162" i="24"/>
  <c r="V161" i="24"/>
  <c r="T161" i="24"/>
  <c r="R161" i="24"/>
  <c r="V160" i="24"/>
  <c r="T160" i="24"/>
  <c r="R160" i="24"/>
  <c r="V159" i="24"/>
  <c r="T159" i="24"/>
  <c r="R159" i="24"/>
  <c r="V158" i="24"/>
  <c r="T158" i="24"/>
  <c r="R158" i="24"/>
  <c r="V157" i="24"/>
  <c r="T157" i="24"/>
  <c r="R157" i="24"/>
  <c r="V156" i="24"/>
  <c r="T156" i="24"/>
  <c r="R156" i="24"/>
  <c r="V155" i="24"/>
  <c r="T155" i="24"/>
  <c r="R155" i="24"/>
  <c r="V154" i="24"/>
  <c r="T154" i="24"/>
  <c r="R154" i="24"/>
  <c r="V153" i="24"/>
  <c r="T153" i="24"/>
  <c r="R153" i="24"/>
  <c r="V152" i="24"/>
  <c r="T152" i="24"/>
  <c r="R152" i="24"/>
  <c r="V151" i="24"/>
  <c r="T151" i="24"/>
  <c r="R151" i="24"/>
  <c r="V150" i="24"/>
  <c r="T150" i="24"/>
  <c r="R150" i="24"/>
  <c r="V149" i="24"/>
  <c r="T149" i="24"/>
  <c r="R149" i="24"/>
  <c r="V148" i="24"/>
  <c r="T148" i="24"/>
  <c r="R148" i="24"/>
  <c r="V147" i="24"/>
  <c r="T147" i="24"/>
  <c r="R147" i="24"/>
  <c r="V146" i="24"/>
  <c r="T146" i="24"/>
  <c r="R146" i="24"/>
  <c r="V145" i="24"/>
  <c r="T145" i="24"/>
  <c r="R145" i="24"/>
  <c r="V144" i="24"/>
  <c r="T144" i="24"/>
  <c r="R144" i="24"/>
  <c r="V143" i="24"/>
  <c r="T143" i="24"/>
  <c r="R143" i="24"/>
  <c r="V142" i="24"/>
  <c r="T142" i="24"/>
  <c r="R142" i="24"/>
  <c r="V141" i="24"/>
  <c r="T141" i="24"/>
  <c r="R141" i="24"/>
  <c r="V140" i="24"/>
  <c r="T140" i="24"/>
  <c r="R140" i="24"/>
  <c r="V139" i="24"/>
  <c r="T139" i="24"/>
  <c r="R139" i="24"/>
  <c r="V138" i="24"/>
  <c r="T138" i="24"/>
  <c r="R138" i="24"/>
  <c r="V137" i="24"/>
  <c r="T137" i="24"/>
  <c r="R137" i="24"/>
  <c r="V136" i="24"/>
  <c r="T136" i="24"/>
  <c r="R136" i="24"/>
  <c r="V135" i="24"/>
  <c r="T135" i="24"/>
  <c r="R135" i="24"/>
  <c r="V134" i="24"/>
  <c r="T134" i="24"/>
  <c r="R134" i="24"/>
  <c r="V133" i="24"/>
  <c r="T133" i="24"/>
  <c r="R133" i="24"/>
  <c r="V132" i="24"/>
  <c r="T132" i="24"/>
  <c r="R132" i="24"/>
  <c r="V131" i="24"/>
  <c r="T131" i="24"/>
  <c r="R131" i="24"/>
  <c r="V130" i="24"/>
  <c r="T130" i="24"/>
  <c r="R130" i="24"/>
  <c r="V129" i="24"/>
  <c r="T129" i="24"/>
  <c r="R129" i="24"/>
  <c r="V128" i="24"/>
  <c r="T128" i="24"/>
  <c r="R128" i="24"/>
  <c r="V127" i="24"/>
  <c r="T127" i="24"/>
  <c r="R127" i="24"/>
  <c r="V126" i="24"/>
  <c r="T126" i="24"/>
  <c r="R126" i="24"/>
  <c r="V125" i="24"/>
  <c r="T125" i="24"/>
  <c r="R125" i="24"/>
  <c r="V124" i="24"/>
  <c r="T124" i="24"/>
  <c r="R124" i="24"/>
  <c r="V123" i="24"/>
  <c r="T123" i="24"/>
  <c r="R123" i="24"/>
  <c r="V122" i="24"/>
  <c r="T122" i="24"/>
  <c r="R122" i="24"/>
  <c r="V121" i="24"/>
  <c r="T121" i="24"/>
  <c r="R121" i="24"/>
  <c r="V120" i="24"/>
  <c r="T120" i="24"/>
  <c r="R120" i="24"/>
  <c r="V119" i="24"/>
  <c r="T119" i="24"/>
  <c r="R119" i="24"/>
  <c r="V118" i="24"/>
  <c r="T118" i="24"/>
  <c r="R118" i="24"/>
  <c r="V117" i="24"/>
  <c r="T117" i="24"/>
  <c r="R117" i="24"/>
  <c r="V116" i="24"/>
  <c r="T116" i="24"/>
  <c r="R116" i="24"/>
  <c r="V115" i="24"/>
  <c r="T115" i="24"/>
  <c r="R115" i="24"/>
  <c r="V114" i="24"/>
  <c r="T114" i="24"/>
  <c r="R114" i="24"/>
  <c r="V113" i="24"/>
  <c r="T113" i="24"/>
  <c r="R113" i="24"/>
  <c r="V112" i="24"/>
  <c r="T112" i="24"/>
  <c r="R112" i="24"/>
  <c r="V111" i="24"/>
  <c r="T111" i="24"/>
  <c r="R111" i="24"/>
  <c r="V110" i="24"/>
  <c r="T110" i="24"/>
  <c r="R110" i="24"/>
  <c r="V109" i="24"/>
  <c r="T109" i="24"/>
  <c r="R109" i="24"/>
  <c r="V108" i="24"/>
  <c r="T108" i="24"/>
  <c r="R108" i="24"/>
  <c r="V107" i="24"/>
  <c r="T107" i="24"/>
  <c r="R107" i="24"/>
  <c r="V106" i="24"/>
  <c r="T106" i="24"/>
  <c r="R106" i="24"/>
  <c r="V105" i="24"/>
  <c r="T105" i="24"/>
  <c r="R105" i="24"/>
  <c r="V104" i="24"/>
  <c r="T104" i="24"/>
  <c r="R104" i="24"/>
  <c r="V103" i="24"/>
  <c r="T103" i="24"/>
  <c r="R103" i="24"/>
  <c r="V102" i="24"/>
  <c r="T102" i="24"/>
  <c r="R102" i="24"/>
  <c r="V101" i="24"/>
  <c r="T101" i="24"/>
  <c r="R101" i="24"/>
  <c r="V100" i="24"/>
  <c r="T100" i="24"/>
  <c r="R100" i="24"/>
  <c r="V99" i="24"/>
  <c r="T99" i="24"/>
  <c r="R99" i="24"/>
  <c r="V98" i="24"/>
  <c r="T98" i="24"/>
  <c r="R98" i="24"/>
  <c r="V97" i="24"/>
  <c r="T97" i="24"/>
  <c r="R97" i="24"/>
  <c r="V96" i="24"/>
  <c r="T96" i="24"/>
  <c r="R96" i="24"/>
  <c r="V95" i="24"/>
  <c r="T95" i="24"/>
  <c r="R95" i="24"/>
  <c r="V94" i="24"/>
  <c r="T94" i="24"/>
  <c r="R94" i="24"/>
  <c r="V93" i="24"/>
  <c r="T93" i="24"/>
  <c r="R93" i="24"/>
  <c r="V92" i="24"/>
  <c r="T92" i="24"/>
  <c r="R92" i="24"/>
  <c r="V91" i="24"/>
  <c r="T91" i="24"/>
  <c r="R91" i="24"/>
  <c r="V90" i="24"/>
  <c r="T90" i="24"/>
  <c r="R90" i="24"/>
  <c r="V89" i="24"/>
  <c r="T89" i="24"/>
  <c r="R89" i="24"/>
  <c r="V88" i="24"/>
  <c r="T88" i="24"/>
  <c r="R88" i="24"/>
  <c r="V87" i="24"/>
  <c r="T87" i="24"/>
  <c r="R87" i="24"/>
  <c r="V86" i="24"/>
  <c r="T86" i="24"/>
  <c r="R86" i="24"/>
  <c r="V85" i="24"/>
  <c r="T85" i="24"/>
  <c r="R85" i="24"/>
  <c r="V84" i="24"/>
  <c r="T84" i="24"/>
  <c r="R84" i="24"/>
  <c r="V83" i="24"/>
  <c r="T83" i="24"/>
  <c r="R83" i="24"/>
  <c r="V82" i="24"/>
  <c r="T82" i="24"/>
  <c r="R82" i="24"/>
  <c r="V81" i="24"/>
  <c r="T81" i="24"/>
  <c r="R81" i="24"/>
  <c r="V80" i="24"/>
  <c r="T80" i="24"/>
  <c r="R80" i="24"/>
  <c r="V79" i="24"/>
  <c r="T79" i="24"/>
  <c r="R79" i="24"/>
  <c r="V78" i="24"/>
  <c r="T78" i="24"/>
  <c r="R78" i="24"/>
  <c r="V77" i="24"/>
  <c r="T77" i="24"/>
  <c r="R77" i="24"/>
  <c r="V76" i="24"/>
  <c r="T76" i="24"/>
  <c r="R76" i="24"/>
  <c r="V75" i="24"/>
  <c r="T75" i="24"/>
  <c r="R75" i="24"/>
  <c r="V74" i="24"/>
  <c r="T74" i="24"/>
  <c r="R74" i="24"/>
  <c r="V73" i="24"/>
  <c r="T73" i="24"/>
  <c r="R73" i="24"/>
  <c r="V72" i="24"/>
  <c r="T72" i="24"/>
  <c r="R72" i="24"/>
  <c r="V71" i="24"/>
  <c r="T71" i="24"/>
  <c r="R71" i="24"/>
  <c r="V70" i="24"/>
  <c r="T70" i="24"/>
  <c r="R70" i="24"/>
  <c r="V69" i="24"/>
  <c r="T69" i="24"/>
  <c r="R69" i="24"/>
  <c r="V68" i="24"/>
  <c r="T68" i="24"/>
  <c r="R68" i="24"/>
  <c r="V67" i="24"/>
  <c r="T67" i="24"/>
  <c r="R67" i="24"/>
  <c r="V66" i="24"/>
  <c r="T66" i="24"/>
  <c r="R66" i="24"/>
  <c r="V65" i="24"/>
  <c r="T65" i="24"/>
  <c r="R65" i="24"/>
  <c r="V64" i="24"/>
  <c r="T64" i="24"/>
  <c r="R64" i="24"/>
  <c r="V63" i="24"/>
  <c r="T63" i="24"/>
  <c r="R63" i="24"/>
  <c r="V62" i="24"/>
  <c r="T62" i="24"/>
  <c r="R62" i="24"/>
  <c r="V61" i="24"/>
  <c r="T61" i="24"/>
  <c r="R61" i="24"/>
  <c r="V60" i="24"/>
  <c r="T60" i="24"/>
  <c r="R60" i="24"/>
  <c r="V59" i="24"/>
  <c r="T59" i="24"/>
  <c r="R59" i="24"/>
  <c r="V58" i="24"/>
  <c r="T58" i="24"/>
  <c r="R58" i="24"/>
  <c r="V57" i="24"/>
  <c r="T57" i="24"/>
  <c r="R57" i="24"/>
  <c r="V56" i="24"/>
  <c r="T56" i="24"/>
  <c r="R56" i="24"/>
  <c r="V55" i="24"/>
  <c r="T55" i="24"/>
  <c r="R55" i="24"/>
  <c r="V54" i="24"/>
  <c r="T54" i="24"/>
  <c r="R54" i="24"/>
  <c r="V53" i="24"/>
  <c r="T53" i="24"/>
  <c r="R53" i="24"/>
  <c r="V52" i="24"/>
  <c r="T52" i="24"/>
  <c r="R52" i="24"/>
  <c r="V51" i="24"/>
  <c r="T51" i="24"/>
  <c r="R51" i="24"/>
  <c r="V50" i="24"/>
  <c r="T50" i="24"/>
  <c r="R50" i="24"/>
  <c r="V49" i="24"/>
  <c r="T49" i="24"/>
  <c r="R49" i="24"/>
  <c r="V48" i="24"/>
  <c r="T48" i="24"/>
  <c r="R48" i="24"/>
  <c r="V47" i="24"/>
  <c r="T47" i="24"/>
  <c r="R47" i="24"/>
  <c r="V46" i="24"/>
  <c r="T46" i="24"/>
  <c r="R46" i="24"/>
  <c r="V45" i="24"/>
  <c r="T45" i="24"/>
  <c r="R45" i="24"/>
  <c r="V44" i="24"/>
  <c r="T44" i="24"/>
  <c r="R44" i="24"/>
  <c r="V43" i="24"/>
  <c r="T43" i="24"/>
  <c r="R43" i="24"/>
  <c r="V42" i="24"/>
  <c r="T42" i="24"/>
  <c r="R42" i="24"/>
  <c r="V41" i="24"/>
  <c r="T41" i="24"/>
  <c r="R41" i="24"/>
  <c r="V40" i="24"/>
  <c r="T40" i="24"/>
  <c r="R40" i="24"/>
  <c r="V39" i="24"/>
  <c r="T39" i="24"/>
  <c r="R39" i="24"/>
  <c r="V38" i="24"/>
  <c r="T38" i="24"/>
  <c r="R38" i="24"/>
  <c r="V37" i="24"/>
  <c r="T37" i="24"/>
  <c r="R37" i="24"/>
  <c r="V36" i="24"/>
  <c r="T36" i="24"/>
  <c r="R36" i="24"/>
  <c r="V35" i="24"/>
  <c r="T35" i="24"/>
  <c r="R35" i="24"/>
  <c r="V34" i="24"/>
  <c r="T34" i="24"/>
  <c r="R34" i="24"/>
  <c r="V33" i="24"/>
  <c r="T33" i="24"/>
  <c r="R33" i="24"/>
  <c r="V32" i="24"/>
  <c r="T32" i="24"/>
  <c r="R32" i="24"/>
  <c r="V31" i="24"/>
  <c r="T31" i="24"/>
  <c r="R31" i="24"/>
  <c r="V30" i="24"/>
  <c r="T30" i="24"/>
  <c r="R30" i="24"/>
  <c r="V29" i="24"/>
  <c r="T29" i="24"/>
  <c r="R29" i="24"/>
  <c r="V28" i="24"/>
  <c r="T28" i="24"/>
  <c r="R28" i="24"/>
  <c r="V27" i="24"/>
  <c r="T27" i="24"/>
  <c r="R27" i="24"/>
  <c r="V26" i="24"/>
  <c r="T26" i="24"/>
  <c r="R26" i="24"/>
  <c r="V25" i="24"/>
  <c r="T25" i="24"/>
  <c r="R25" i="24"/>
  <c r="V24" i="24"/>
  <c r="T24" i="24"/>
  <c r="R24" i="24"/>
  <c r="V23" i="24"/>
  <c r="T23" i="24"/>
  <c r="R23" i="24"/>
  <c r="V22" i="24"/>
  <c r="T22" i="24"/>
  <c r="R22" i="24"/>
  <c r="V21" i="24"/>
  <c r="T21" i="24"/>
  <c r="R21" i="24"/>
  <c r="V20" i="24"/>
  <c r="T20" i="24"/>
  <c r="R20" i="24"/>
  <c r="V19" i="24"/>
  <c r="T19" i="24"/>
  <c r="R19" i="24"/>
  <c r="V18" i="24"/>
  <c r="T18" i="24"/>
  <c r="R18" i="24"/>
  <c r="V17" i="24"/>
  <c r="T17" i="24"/>
  <c r="R17" i="24"/>
  <c r="V16" i="24"/>
  <c r="T16" i="24"/>
  <c r="R16" i="24"/>
  <c r="V15" i="24"/>
  <c r="T15" i="24"/>
  <c r="R15" i="24"/>
  <c r="V14" i="24"/>
  <c r="T14" i="24"/>
  <c r="R14" i="24"/>
  <c r="V13" i="24"/>
  <c r="T13" i="24"/>
  <c r="V12" i="24"/>
  <c r="T12" i="24"/>
  <c r="V11" i="24"/>
  <c r="T11" i="24"/>
  <c r="B2" i="20"/>
  <c r="C4" i="26" l="1"/>
  <c r="C4" i="24"/>
  <c r="E5" i="20" l="1"/>
  <c r="P11" i="8" l="1"/>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510" i="8"/>
  <c r="C4" i="8" l="1"/>
  <c r="E7" i="20" s="1"/>
  <c r="B10" i="20" s="1"/>
  <c r="E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I10" authorId="0" shapeId="0" xr:uid="{1D92D91C-782E-4F65-80CC-1405C4009B6A}">
      <text>
        <r>
          <rPr>
            <sz val="9"/>
            <color indexed="81"/>
            <rFont val="Tahoma"/>
            <family val="2"/>
          </rPr>
          <t>Brief description of the purpose of the contract</t>
        </r>
      </text>
    </comment>
    <comment ref="J10" authorId="0" shapeId="0" xr:uid="{5053C888-2490-429A-99EF-B15E19F170A7}">
      <text>
        <r>
          <rPr>
            <sz val="9"/>
            <color indexed="81"/>
            <rFont val="Tahoma"/>
            <family val="2"/>
          </rPr>
          <t>Type of contract issued (One-time, Ongoing)</t>
        </r>
      </text>
    </comment>
    <comment ref="K10" authorId="0" shapeId="0" xr:uid="{11898321-B87E-4757-A252-EBC1492DEFDF}">
      <text>
        <r>
          <rPr>
            <sz val="9"/>
            <color indexed="81"/>
            <rFont val="Tahoma"/>
            <family val="2"/>
          </rPr>
          <t>The date that a mutually binding agreement was reached or the date signed by the contractor, whichever is later</t>
        </r>
      </text>
    </comment>
    <comment ref="L10" authorId="0" shapeId="0" xr:uid="{15EEA4B0-B0E5-48B1-ACB7-F07E4CAAFC4D}">
      <text>
        <r>
          <rPr>
            <sz val="9"/>
            <color indexed="81"/>
            <rFont val="Tahoma"/>
            <family val="2"/>
          </rPr>
          <t>Address where the predominant performance of the contract will be accomplished</t>
        </r>
      </text>
    </comment>
    <comment ref="M10" authorId="0" shapeId="0" xr:uid="{0FFB77DD-44DA-4331-860C-292519098E95}">
      <text>
        <r>
          <rPr>
            <sz val="9"/>
            <color indexed="81"/>
            <rFont val="Tahoma"/>
            <family val="2"/>
          </rPr>
          <t>The date on which efforts begin or the contract is otherwise effective</t>
        </r>
      </text>
    </comment>
    <comment ref="N10" authorId="0" shapeId="0" xr:uid="{189F248D-F88D-4F96-AE26-47C2103CE64F}">
      <text>
        <r>
          <rPr>
            <sz val="9"/>
            <color indexed="81"/>
            <rFont val="Tahoma"/>
            <family val="2"/>
          </rPr>
          <t>The date on which all effort is completed or the contract is otherwise ended</t>
        </r>
      </text>
    </comment>
    <comment ref="O10" authorId="0" shapeId="0" xr:uid="{A1600E68-9B9C-472B-A4C8-7CF3928BD1D5}">
      <text>
        <r>
          <rPr>
            <sz val="9"/>
            <color indexed="81"/>
            <rFont val="Tahoma"/>
            <family val="2"/>
          </rPr>
          <t>Indication of the group to which the purpose of the obligated cost or expenditure closely relates to</t>
        </r>
      </text>
    </comment>
    <comment ref="P10" authorId="0" shapeId="0" xr:uid="{956E97C5-4CEE-4807-A5E9-6BD45BE5383D}">
      <text>
        <r>
          <rPr>
            <sz val="9"/>
            <color indexed="81"/>
            <rFont val="Tahoma"/>
            <family val="2"/>
          </rPr>
          <t>Applied (or intend to apply) for FEMA Reimbursement</t>
        </r>
      </text>
    </comment>
    <comment ref="Q10" authorId="0" shapeId="0" xr:uid="{669F7DA0-4442-4E45-BBE0-EFD74E9D5FAD}">
      <text>
        <r>
          <rPr>
            <sz val="9"/>
            <color indexed="81"/>
            <rFont val="Tahoma"/>
            <family val="2"/>
          </rPr>
          <t>Total amount of Contract</t>
        </r>
      </text>
    </comment>
    <comment ref="R10" authorId="0" shapeId="0" xr:uid="{BFCB0B5B-F880-492E-922B-C42223B43348}">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 ref="S10" authorId="0" shapeId="0" xr:uid="{6ED2B7CF-3FAC-4BB1-BE1B-BEB85F7337AC}">
      <text>
        <r>
          <rPr>
            <sz val="9"/>
            <color indexed="81"/>
            <rFont val="Tahoma"/>
            <family val="2"/>
          </rPr>
          <t>Total amount obligated for this  Contract within this Quarter</t>
        </r>
      </text>
    </comment>
    <comment ref="T10" authorId="0" shapeId="0" xr:uid="{2C928FB9-FDE0-43FC-AEF7-4ECBC7165A1F}">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 ref="U10" authorId="0" shapeId="0" xr:uid="{9C2615E2-23CA-4F42-8FE5-FF3E24297BB4}">
      <text>
        <r>
          <rPr>
            <sz val="9"/>
            <color indexed="81"/>
            <rFont val="Tahoma"/>
            <family val="2"/>
          </rPr>
          <t>Total expenditure amount for this Contract within this Quarter</t>
        </r>
      </text>
    </comment>
    <comment ref="V10" authorId="0" shapeId="0" xr:uid="{929A26F1-23BA-412F-9FC8-E699FB34F088}">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I10" authorId="0" shapeId="0" xr:uid="{94E56164-4716-4FF8-AE00-C2A8D32DE45C}">
      <text>
        <r>
          <rPr>
            <sz val="9"/>
            <color indexed="81"/>
            <rFont val="Tahoma"/>
            <family val="2"/>
          </rPr>
          <t>Brief description of the purpose of the award</t>
        </r>
      </text>
    </comment>
    <comment ref="J10" authorId="0" shapeId="0" xr:uid="{DC707DFF-88D0-47BD-9ADB-FA6461652483}">
      <text>
        <r>
          <rPr>
            <sz val="9"/>
            <color indexed="81"/>
            <rFont val="Tahoma"/>
            <family val="2"/>
          </rPr>
          <t>Type of grant issued (Lump Sum Payment(s), Reimbursable)</t>
        </r>
      </text>
    </comment>
    <comment ref="K10" authorId="0" shapeId="0" xr:uid="{CB3A71F9-49DA-41B9-95EF-77092C8AD75E}">
      <text>
        <r>
          <rPr>
            <sz val="9"/>
            <color indexed="81"/>
            <rFont val="Tahoma"/>
            <family val="2"/>
          </rPr>
          <t>Date that a mutually binding agreement was reached; the date signed by the borrower, whichever is later</t>
        </r>
      </text>
    </comment>
    <comment ref="L10" authorId="0" shapeId="0" xr:uid="{C1A8088F-8FD0-4ED0-9ED2-143FB107FEBB}">
      <text>
        <r>
          <rPr>
            <sz val="9"/>
            <color indexed="81"/>
            <rFont val="Tahoma"/>
            <family val="2"/>
          </rPr>
          <t>Address where the predominant performance of the Grant will be accomplished.</t>
        </r>
      </text>
    </comment>
    <comment ref="M10" authorId="0" shapeId="0" xr:uid="{17937C59-4962-4AAA-82B7-FA1A23417380}">
      <text>
        <r>
          <rPr>
            <sz val="9"/>
            <color indexed="81"/>
            <rFont val="Tahoma"/>
            <family val="2"/>
          </rPr>
          <t>Date on which efforts begin or the grant is otherwise effective</t>
        </r>
      </text>
    </comment>
    <comment ref="N10" authorId="0" shapeId="0" xr:uid="{041B7AC1-A510-4801-9107-58EC2F373CC2}">
      <text>
        <r>
          <rPr>
            <sz val="9"/>
            <color indexed="81"/>
            <rFont val="Tahoma"/>
            <family val="2"/>
          </rPr>
          <t>Date on which all effort is completed or the grant is otherwise ended</t>
        </r>
      </text>
    </comment>
    <comment ref="O10" authorId="0" shapeId="0" xr:uid="{386F37BB-E962-4BAE-AEC3-ACA110C79F8C}">
      <text>
        <r>
          <rPr>
            <sz val="9"/>
            <color indexed="81"/>
            <rFont val="Tahoma"/>
            <family val="2"/>
          </rPr>
          <t>Indication of the group to which the purpose of the obligated cost or expenditure closely relates to</t>
        </r>
      </text>
    </comment>
    <comment ref="P10" authorId="0" shapeId="0" xr:uid="{B65A75BC-DA87-4D53-9CEE-7D3CBF9C5034}">
      <text>
        <r>
          <rPr>
            <sz val="9"/>
            <color indexed="81"/>
            <rFont val="Tahoma"/>
            <family val="2"/>
          </rPr>
          <t>Applied (or intend to apply) for FEMA Reimbursement</t>
        </r>
      </text>
    </comment>
    <comment ref="Q10" authorId="0" shapeId="0" xr:uid="{71320621-A0D3-4747-8274-49D4DB19074D}">
      <text>
        <r>
          <rPr>
            <sz val="9"/>
            <color indexed="81"/>
            <rFont val="Tahoma"/>
            <family val="2"/>
          </rPr>
          <t>Total amount of Grant award issued</t>
        </r>
      </text>
    </comment>
    <comment ref="R10" authorId="0" shapeId="0" xr:uid="{5E0DDB3A-D6EA-49C9-BF07-31EC1D26A9A3}">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 ref="S10" authorId="0" shapeId="0" xr:uid="{856A1564-A87F-4BF6-9BE7-92CC240F38F1}">
      <text>
        <r>
          <rPr>
            <sz val="9"/>
            <color indexed="81"/>
            <rFont val="Tahoma"/>
            <family val="2"/>
          </rPr>
          <t>Amount obligated for this specific Grant within this Quarter</t>
        </r>
      </text>
    </comment>
    <comment ref="T10" authorId="0" shapeId="0" xr:uid="{DF2E9928-A736-47B5-860D-CC17FCBDD4D5}">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 ref="U10" authorId="0" shapeId="0" xr:uid="{1B741759-1870-43B5-9899-61A470DEC423}">
      <text>
        <r>
          <rPr>
            <sz val="9"/>
            <color indexed="81"/>
            <rFont val="Tahoma"/>
            <family val="2"/>
          </rPr>
          <t>Total expenditure amount for this Grant within this Quarter</t>
        </r>
      </text>
    </comment>
    <comment ref="V10" authorId="0" shapeId="0" xr:uid="{AD43D5C1-530C-4A0A-96E8-2CD9F7F1D817}">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I10" authorId="0" shapeId="0" xr:uid="{6DBABFC4-F183-4C43-8809-7667009080B4}">
      <text>
        <r>
          <rPr>
            <sz val="9"/>
            <color indexed="81"/>
            <rFont val="Tahoma"/>
            <family val="2"/>
          </rPr>
          <t>Brief description of the purpose of the transfer</t>
        </r>
      </text>
    </comment>
    <comment ref="J10" authorId="0" shapeId="0" xr:uid="{46827DB2-CD11-45C4-9537-8C23B6750AF6}">
      <text>
        <r>
          <rPr>
            <sz val="9"/>
            <color indexed="81"/>
            <rFont val="Tahoma"/>
            <family val="2"/>
          </rPr>
          <t>Type of transfer issued (Lump Sum Payment(s), Reimbursable)</t>
        </r>
      </text>
    </comment>
    <comment ref="K10" authorId="0" shapeId="0" xr:uid="{5666DCE9-69B7-4D0C-8008-A8C6A7BAE9DA}">
      <text>
        <r>
          <rPr>
            <sz val="9"/>
            <color indexed="81"/>
            <rFont val="Tahoma"/>
            <family val="2"/>
          </rPr>
          <t>Date funds transferred to the transferee</t>
        </r>
      </text>
    </comment>
    <comment ref="L10" authorId="0" shapeId="0" xr:uid="{E7D281AF-BC41-4E24-9001-CDC264479647}">
      <text>
        <r>
          <rPr>
            <sz val="9"/>
            <color indexed="81"/>
            <rFont val="Tahoma"/>
            <family val="2"/>
          </rPr>
          <t>Indication of the group to which the purpose of the obligated cost or expenditure closely relates to</t>
        </r>
      </text>
    </comment>
    <comment ref="M10" authorId="0" shapeId="0" xr:uid="{902840CB-11D1-418A-A7FE-8DF9DD67E5BD}">
      <text>
        <r>
          <rPr>
            <sz val="9"/>
            <color indexed="81"/>
            <rFont val="Tahoma"/>
            <family val="2"/>
          </rPr>
          <t>Applied (or intend to apply) for FEMA Reimbursement</t>
        </r>
      </text>
    </comment>
    <comment ref="N10" authorId="0" shapeId="0" xr:uid="{806A1608-E750-4F0D-82A1-FA28601EAE2D}">
      <text>
        <r>
          <rPr>
            <sz val="9"/>
            <color indexed="81"/>
            <rFont val="Tahoma"/>
            <family val="2"/>
          </rPr>
          <t>Total amount transferred by the municipality to another government</t>
        </r>
      </text>
    </comment>
    <comment ref="O10" authorId="0" shapeId="0" xr:uid="{3C01AD37-19C6-4A3E-9A7F-C8E33049BDC6}">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 ref="P10" authorId="0" shapeId="0" xr:uid="{6D2FA1E4-B800-4F17-92B1-C2623428705A}">
      <text>
        <r>
          <rPr>
            <sz val="9"/>
            <color indexed="81"/>
            <rFont val="Tahoma"/>
            <family val="2"/>
          </rPr>
          <t>Amount obligated for this specific Transfer within this Quarter</t>
        </r>
      </text>
    </comment>
    <comment ref="Q10" authorId="0" shapeId="0" xr:uid="{F5ECBFBE-38E1-4923-9729-E250FE3B00A9}">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 ref="R10" authorId="0" shapeId="0" xr:uid="{7DF0E9F6-B7D1-4B72-AA46-4CB9E342C031}">
      <text>
        <r>
          <rPr>
            <sz val="9"/>
            <color indexed="81"/>
            <rFont val="Tahoma"/>
            <family val="2"/>
          </rPr>
          <t>Total expenditure amount for this Transfer within this Quarter</t>
        </r>
      </text>
    </comment>
    <comment ref="S10" authorId="0" shapeId="0" xr:uid="{01C2B7C5-EFE7-4051-A635-D63B0E88C21B}">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I10" authorId="0" shapeId="0" xr:uid="{D661EB48-58E2-4E82-8555-CB8A1E5C3B26}">
      <text>
        <r>
          <rPr>
            <sz val="9"/>
            <color indexed="81"/>
            <rFont val="Tahoma"/>
            <family val="2"/>
          </rPr>
          <t>Brief description of the purpose of the payment</t>
        </r>
      </text>
    </comment>
    <comment ref="J10" authorId="0" shapeId="0" xr:uid="{3D48A183-DD51-4332-BCCF-4D59A5FEE299}">
      <text>
        <r>
          <rPr>
            <sz val="9"/>
            <color indexed="81"/>
            <rFont val="Tahoma"/>
            <family val="2"/>
          </rPr>
          <t>Date municipality obligated the cost or expenditure due to the public health emergency with respect to COVID-19 (the date must be between March 1, 2020 and December 31, 2021)</t>
        </r>
      </text>
    </comment>
    <comment ref="K10" authorId="0" shapeId="0" xr:uid="{A8FD174D-870A-4D07-A61E-85783B48376D}">
      <text>
        <r>
          <rPr>
            <sz val="9"/>
            <color indexed="81"/>
            <rFont val="Tahoma"/>
            <family val="2"/>
          </rPr>
          <t>Start date for the range of time when the expenditure occurred.</t>
        </r>
      </text>
    </comment>
    <comment ref="L10" authorId="0" shapeId="0" xr:uid="{CA99B096-4F74-4C73-8A4F-38609A46226F}">
      <text>
        <r>
          <rPr>
            <sz val="9"/>
            <color indexed="81"/>
            <rFont val="Tahoma"/>
            <family val="2"/>
          </rPr>
          <t>End date for the range of time when the expenditure occurred.</t>
        </r>
      </text>
    </comment>
    <comment ref="M10" authorId="0" shapeId="0" xr:uid="{3DE3F893-3E89-4D51-BE35-1E24549CE2F5}">
      <text>
        <r>
          <rPr>
            <sz val="9"/>
            <color indexed="81"/>
            <rFont val="Tahoma"/>
            <family val="2"/>
          </rPr>
          <t>Indication of the group to which the purpose of the obligated cost or expenditure closely relates to</t>
        </r>
      </text>
    </comment>
    <comment ref="N10" authorId="0" shapeId="0" xr:uid="{2CDF339A-9BAC-45E6-9B90-A06647FFD9C1}">
      <text>
        <r>
          <rPr>
            <sz val="9"/>
            <color indexed="81"/>
            <rFont val="Tahoma"/>
            <family val="2"/>
          </rPr>
          <t>Applied (or intend to apply) for FEMA Reimbursement</t>
        </r>
      </text>
    </comment>
    <comment ref="O10" authorId="0" shapeId="0" xr:uid="{D3CCEEC7-0F06-49B7-80D2-B6F436BC4E61}">
      <text>
        <r>
          <rPr>
            <sz val="9"/>
            <color indexed="81"/>
            <rFont val="Tahoma"/>
            <family val="2"/>
          </rPr>
          <t>Total amount of  Direct Payment in this Quarter</t>
        </r>
      </text>
    </comment>
    <comment ref="P10" authorId="0" shapeId="0" xr:uid="{EA8790D7-5AB3-4066-8B6D-B2D47B366DB2}">
      <text>
        <r>
          <rPr>
            <sz val="9"/>
            <color indexed="81"/>
            <rFont val="Tahoma"/>
            <family val="2"/>
          </rPr>
          <t>Cost that are projected to be eligible for FEMA reimbursement are adjusted accordingly (FEMA assumed to pay 75 percent; CvRF assumed to pay 25 percent). Costs projected to be ineligible for FEMA are addressed fully by CvRF (100 percent)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Tisinger, Katherine M.</author>
  </authors>
  <commentList>
    <comment ref="E4" authorId="0" shapeId="0" xr:uid="{D908C47E-2005-4E62-8130-28403E9DFF25}">
      <text>
        <r>
          <rPr>
            <sz val="9"/>
            <color indexed="81"/>
            <rFont val="Tahoma"/>
            <family val="2"/>
          </rPr>
          <t>Funds were allocated on a per capita basis</t>
        </r>
      </text>
    </comment>
  </commentList>
</comments>
</file>

<file path=xl/sharedStrings.xml><?xml version="1.0" encoding="utf-8"?>
<sst xmlns="http://schemas.openxmlformats.org/spreadsheetml/2006/main" count="3059" uniqueCount="1059">
  <si>
    <t>Overview:</t>
  </si>
  <si>
    <t>Municipality Name:</t>
  </si>
  <si>
    <t>Quincy</t>
  </si>
  <si>
    <t>Total Eligible Amount:</t>
  </si>
  <si>
    <t>Contact First Name:</t>
  </si>
  <si>
    <t>Contact Last Name:</t>
  </si>
  <si>
    <t>Contact E-mail Address:</t>
  </si>
  <si>
    <t>Reporting Cycle:</t>
  </si>
  <si>
    <t>Contact Phone Number:</t>
  </si>
  <si>
    <t>Reporting Period:</t>
  </si>
  <si>
    <t>DOR Code:</t>
  </si>
  <si>
    <t>Reporting Deadline:</t>
  </si>
  <si>
    <r>
      <t xml:space="preserve">Certification - </t>
    </r>
    <r>
      <rPr>
        <b/>
        <i/>
        <sz val="12"/>
        <color theme="1"/>
        <rFont val="Calibri"/>
        <family val="2"/>
        <scheme val="minor"/>
      </rPr>
      <t xml:space="preserve">Please certify completion of template and accuracy of data. </t>
    </r>
  </si>
  <si>
    <t>I certify that I have performed due diligence I deem appropriate to validate the data in this submission, and to the best of my knowledge the data submitted in this document is complete and  accurate.
The Executive Office for Administration and Finance is not requiring supporting  documentation of the data submitted to be attached at this time. We would like to remind each municipality that you are responsible for ensuring these obligations and expenditures comply with federal and state law and regulations applicable to the use of these funds  and it is your obligation to maintain appropriate audit evidence  to support internal and external audits of these obligation and expenditures. As a subrecipient of this grant, the Executive Office for Administration and Finance, on behalf of the Commonwealth, reserves the right to request audit evidence at a future date.
I certify I am aware of this requirement (please provide name &amp; email):</t>
  </si>
  <si>
    <t xml:space="preserve">Name:  </t>
  </si>
  <si>
    <t xml:space="preserve">Email:  </t>
  </si>
  <si>
    <t>Template Version:</t>
  </si>
  <si>
    <t>Upload Notes:</t>
  </si>
  <si>
    <t>Save this template with the following file name:</t>
  </si>
  <si>
    <t>A&amp;F will review reporting submissions on a rolling basis. Municipalities can amend submissions by resubmitting the Excel workbook template if A&amp;F has not yet reviewed the most recent submission. A&amp;F will only review the most recent reporting submission; however, once reporting submissions have been reviewed by A&amp;F, further amendments will not be considered.</t>
  </si>
  <si>
    <t>Municipality Notes:</t>
  </si>
  <si>
    <t xml:space="preserve">Treasury OIG Definitions: </t>
  </si>
  <si>
    <t>Term</t>
  </si>
  <si>
    <t>Definition</t>
  </si>
  <si>
    <t>Obligation</t>
  </si>
  <si>
    <t>Expenditure</t>
  </si>
  <si>
    <t>Amount that has been incurred as a liability of the entity (the service has been rendered or the good has been delivered to the entity). As outlined in Treasury’s Coronavirus Relief Fund Guidance for State, Territorial, Local, and Tribal Governments, performance or delivery must occur between March 1 and December 30, 2020 in order for the cost to be considered incurred; payment of funds need not be made during that time (though it is generally expected that payment will take place within 90 days of a cost being incurred).</t>
  </si>
  <si>
    <t>Contract</t>
  </si>
  <si>
    <t>Obligation to an entity associated with an agreement to acquire goods or services.</t>
  </si>
  <si>
    <t>Grant</t>
  </si>
  <si>
    <t>Obligation to an entity that is associated with a grant agreement. A grant agreement is a legal instrument of financial assistance between the municipality and entity that is used to enter into a relationship to carry out a public purpose and does not include an agreement to acquire goods or services or provide a loan.</t>
  </si>
  <si>
    <t>Transfer to Government Entity</t>
  </si>
  <si>
    <t>Disbursement or payment to a government entity that is legally distinct from the municipality. The following organization types are considered another government entity: State government, County government, City/Township Government, Special District Government, US Territory or Possession, Indian/Native American Tribal Government (Federally Recognized), Indian/Native American Tribal Designated Organization.</t>
  </si>
  <si>
    <t>Direct Payment</t>
  </si>
  <si>
    <t>Subrecipient Information</t>
  </si>
  <si>
    <t>Contract Details</t>
  </si>
  <si>
    <t>Vendor Name</t>
  </si>
  <si>
    <t>DUNS Number</t>
  </si>
  <si>
    <t>Street Address</t>
  </si>
  <si>
    <t>City</t>
  </si>
  <si>
    <t>State</t>
  </si>
  <si>
    <t>Zip</t>
  </si>
  <si>
    <t>Contract Number</t>
  </si>
  <si>
    <t>Contract Description</t>
  </si>
  <si>
    <t>Contract Type</t>
  </si>
  <si>
    <t>Contract Date</t>
  </si>
  <si>
    <t>Primary Place of Performance</t>
  </si>
  <si>
    <t>Period of Performance Start Date</t>
  </si>
  <si>
    <t>Period of Performance End Date</t>
  </si>
  <si>
    <t>Attachment A Expenditure Subcategory</t>
  </si>
  <si>
    <t>FEMA Reimbursable?</t>
  </si>
  <si>
    <t>Total Contract Amount</t>
  </si>
  <si>
    <t>CvRF Contract Amount</t>
  </si>
  <si>
    <t>Total Quarterly Obligation Amount</t>
  </si>
  <si>
    <t>CvRF Quarterly Obligation Amount</t>
  </si>
  <si>
    <t>Total Quarterly Expenditure Amount</t>
  </si>
  <si>
    <t>CvRF Quarterly Expenditure Amount</t>
  </si>
  <si>
    <t>Attachment A Expenditure Category</t>
  </si>
  <si>
    <t>Treasury Expenditure Category</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</si>
  <si>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</si>
  <si>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</si>
  <si>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</si>
  <si>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</si>
  <si>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</si>
  <si>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</si>
  <si>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</si>
  <si>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</si>
  <si>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</si>
  <si>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</si>
  <si>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</si>
  <si>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</si>
  <si>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</si>
  <si>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</si>
  <si>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</si>
  <si>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</si>
  <si>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</si>
  <si>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</si>
  <si>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</si>
  <si>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</si>
  <si>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</si>
  <si>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</si>
  <si>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</si>
  <si>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</si>
  <si>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</si>
  <si>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</si>
  <si>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</si>
  <si>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</si>
  <si>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</si>
  <si>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</si>
  <si>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</si>
  <si>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</si>
  <si>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</si>
  <si>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</si>
  <si>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</si>
  <si>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</si>
  <si>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</si>
  <si>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</si>
  <si>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</si>
  <si>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</si>
  <si>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</si>
  <si>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</si>
  <si>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</si>
  <si>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</si>
  <si>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</si>
  <si>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</si>
  <si>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</si>
  <si>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</si>
  <si>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</si>
  <si>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</si>
  <si>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</si>
  <si>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</si>
  <si>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</si>
  <si>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</si>
  <si>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</si>
  <si>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</si>
  <si>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</si>
  <si>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</si>
  <si>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</si>
  <si>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</si>
  <si>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</si>
  <si>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</si>
  <si>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</si>
  <si>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</si>
  <si>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</si>
  <si>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</si>
  <si>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</si>
  <si>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</si>
  <si>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</si>
  <si>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</si>
  <si>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</si>
  <si>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</si>
  <si>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</si>
  <si>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</si>
  <si>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</si>
  <si>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</si>
  <si>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</si>
  <si>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</si>
  <si>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</si>
  <si>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</si>
  <si>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</si>
  <si>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</si>
  <si>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</si>
  <si>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</si>
  <si>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</si>
  <si>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</si>
  <si>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</si>
  <si>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</si>
  <si>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</si>
  <si>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</si>
  <si>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</si>
  <si>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</si>
  <si>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</si>
  <si>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</si>
  <si>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</si>
  <si>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</si>
  <si>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</si>
  <si>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</si>
  <si>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</si>
  <si>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</si>
  <si>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</si>
  <si>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</si>
  <si>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</si>
  <si>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</si>
  <si>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</si>
  <si>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</si>
  <si>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</si>
  <si>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</si>
  <si>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</si>
  <si>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</si>
  <si>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</si>
  <si>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</si>
  <si>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</si>
  <si>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</si>
  <si>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</si>
  <si>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</si>
  <si>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</si>
  <si>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</si>
  <si>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</si>
  <si>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</si>
  <si>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</si>
  <si>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</si>
  <si>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</si>
  <si>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</si>
  <si>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</si>
  <si>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</si>
  <si>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</si>
  <si>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</si>
  <si>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</si>
  <si>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</si>
  <si>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</si>
  <si>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</si>
  <si>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</si>
  <si>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</si>
  <si>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</si>
  <si>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</si>
  <si>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</si>
  <si>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</si>
  <si>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</si>
  <si>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</si>
  <si>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</si>
  <si>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</si>
  <si>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</si>
  <si>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</si>
  <si>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</si>
  <si>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</si>
  <si>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</si>
  <si>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</si>
  <si>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</si>
  <si>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</si>
  <si>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</si>
  <si>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</si>
  <si>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</si>
  <si>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</si>
  <si>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</si>
  <si>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</si>
  <si>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</si>
  <si>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</si>
  <si>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</si>
  <si>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</si>
  <si>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</si>
  <si>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</si>
  <si>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</si>
  <si>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</si>
  <si>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</si>
  <si>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</si>
  <si>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</si>
  <si>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</si>
  <si>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</si>
  <si>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</si>
  <si>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</si>
  <si>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</si>
  <si>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</si>
  <si>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</si>
  <si>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</si>
  <si>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</si>
  <si>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</si>
  <si>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</si>
  <si>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</si>
  <si>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</si>
  <si>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</si>
  <si>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</si>
  <si>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</si>
  <si>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</si>
  <si>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</si>
  <si>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</si>
  <si>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</si>
  <si>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</si>
  <si>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</si>
  <si>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</si>
  <si>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</si>
  <si>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</si>
  <si>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</si>
  <si>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</si>
  <si>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</si>
  <si>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</si>
  <si>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</si>
  <si>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</si>
  <si>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</si>
  <si>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</si>
  <si>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</si>
  <si>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</si>
  <si>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</si>
  <si>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</si>
  <si>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</si>
  <si>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</si>
  <si>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</si>
  <si>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</si>
  <si>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</si>
  <si>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</si>
  <si>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</si>
  <si>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</si>
  <si>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</si>
  <si>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</si>
  <si>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</si>
  <si>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</si>
  <si>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</si>
  <si>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</si>
  <si>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</si>
  <si>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</si>
  <si>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</si>
  <si>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</si>
  <si>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</si>
  <si>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</si>
  <si>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</si>
  <si>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</si>
  <si>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</si>
  <si>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</si>
  <si>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</si>
  <si>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</si>
  <si>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</si>
  <si>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</si>
  <si>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</si>
  <si>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</si>
  <si>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</si>
  <si>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</si>
  <si>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</si>
  <si>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</si>
  <si>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</si>
  <si>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</si>
  <si>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</si>
  <si>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</si>
  <si>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</si>
  <si>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</si>
  <si>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</si>
  <si>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</si>
  <si>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</si>
  <si>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</si>
  <si>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</si>
  <si>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</si>
  <si>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</si>
  <si>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</si>
  <si>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</si>
  <si>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</si>
  <si>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</si>
  <si>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</si>
  <si>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</si>
  <si>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</si>
  <si>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</si>
  <si>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</si>
  <si>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</si>
  <si>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</si>
  <si>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</si>
  <si>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</si>
  <si>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</si>
  <si>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</si>
  <si>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</si>
  <si>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</si>
  <si>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</si>
  <si>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</si>
  <si>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</si>
  <si>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</si>
  <si>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</si>
  <si>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</si>
  <si>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</si>
  <si>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</si>
  <si>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</si>
  <si>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</si>
  <si>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</si>
  <si>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</si>
  <si>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</si>
  <si>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</si>
  <si>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</si>
  <si>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</si>
  <si>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</si>
  <si>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</si>
  <si>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</si>
  <si>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</si>
  <si>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</si>
  <si>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</si>
  <si>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</si>
  <si>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</si>
  <si>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</si>
  <si>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</si>
  <si>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</si>
  <si>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</si>
  <si>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</si>
  <si>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</si>
  <si>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</si>
  <si>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</si>
  <si>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</si>
  <si>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</si>
  <si>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</si>
  <si>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</si>
  <si>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</si>
  <si>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</si>
  <si>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</si>
  <si>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</si>
  <si>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</si>
  <si>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</si>
  <si>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</si>
  <si>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</si>
  <si>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</si>
  <si>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</si>
  <si>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</si>
  <si>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</si>
  <si>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</si>
  <si>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</si>
  <si>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</si>
  <si>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</si>
  <si>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</si>
  <si>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</si>
  <si>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</si>
  <si>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</si>
  <si>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</si>
  <si>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</si>
  <si>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</si>
  <si>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</si>
  <si>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</si>
  <si>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</si>
  <si>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</si>
  <si>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</si>
  <si>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</si>
  <si>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</si>
  <si>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</si>
  <si>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</si>
  <si>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</si>
  <si>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</si>
  <si>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</si>
  <si>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</si>
  <si>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</si>
  <si>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</si>
  <si>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</si>
  <si>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</si>
  <si>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</si>
  <si>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</si>
  <si>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</si>
  <si>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</si>
  <si>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</si>
  <si>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</si>
  <si>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</si>
  <si>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</si>
  <si>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</si>
  <si>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</si>
  <si>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</si>
  <si>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</si>
  <si>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</si>
  <si>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</si>
  <si>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</si>
  <si>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</si>
  <si>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</si>
  <si>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</si>
  <si>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</si>
  <si>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</si>
  <si>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</si>
  <si>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</si>
  <si>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</si>
  <si>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</si>
  <si>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</si>
  <si>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</si>
  <si>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</si>
  <si>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</si>
  <si>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</si>
  <si>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</si>
  <si>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</si>
  <si>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</si>
  <si>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</si>
  <si>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</si>
  <si>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</si>
  <si>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</si>
  <si>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</si>
  <si>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</si>
  <si>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</si>
  <si>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</si>
  <si>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</si>
  <si>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</si>
  <si>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</si>
  <si>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</si>
  <si>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</si>
  <si>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</si>
  <si>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</si>
  <si>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</si>
  <si>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</si>
  <si>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</si>
  <si>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</si>
  <si>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</si>
  <si>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</si>
  <si>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</si>
  <si>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</si>
  <si>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</si>
  <si>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</si>
  <si>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</si>
  <si>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</si>
  <si>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</si>
  <si>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</si>
  <si>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</si>
  <si>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</si>
  <si>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</si>
  <si>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</si>
  <si>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</si>
  <si>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</si>
  <si>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</si>
  <si>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</si>
  <si>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</si>
  <si>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</si>
  <si>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</si>
  <si>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</si>
  <si>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</si>
  <si>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</si>
  <si>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</si>
  <si>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</si>
  <si>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</si>
  <si>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</si>
  <si>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</si>
  <si>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</si>
  <si>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</si>
  <si>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</si>
  <si>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</si>
  <si>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</si>
  <si>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</si>
  <si>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</si>
  <si>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</si>
  <si>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</si>
  <si>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</si>
  <si>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</si>
  <si>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</si>
  <si>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</si>
  <si>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</si>
  <si>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</si>
  <si>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</si>
  <si>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</si>
  <si>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</si>
  <si>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</si>
  <si>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</si>
  <si>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</si>
  <si>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</si>
  <si>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</si>
  <si>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</si>
  <si>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</si>
  <si>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</si>
  <si>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</si>
  <si>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</si>
  <si>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</si>
  <si>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</si>
  <si>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</si>
  <si>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</si>
  <si>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</si>
  <si>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</si>
  <si>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</si>
  <si>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</si>
  <si>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</si>
  <si>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</si>
  <si>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</si>
  <si>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</si>
  <si>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</si>
  <si>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</si>
  <si>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</si>
  <si>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</si>
  <si>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</si>
  <si>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</si>
  <si>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</si>
  <si>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</si>
  <si>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</si>
  <si>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</si>
  <si>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</si>
  <si>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</si>
  <si>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</si>
  <si>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</si>
  <si>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</si>
  <si>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</si>
  <si>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</si>
  <si>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</si>
  <si>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</si>
  <si>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</si>
  <si>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</si>
  <si>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</si>
  <si>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</si>
  <si>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</si>
  <si>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</si>
  <si>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</si>
  <si>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</si>
  <si>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</si>
  <si>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</si>
  <si>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</si>
  <si>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</si>
  <si>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</si>
  <si>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</si>
  <si>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</si>
  <si>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</si>
  <si>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</si>
  <si>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</si>
  <si>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Grant Details</t>
  </si>
  <si>
    <t>Grantee Name</t>
  </si>
  <si>
    <t>Award Number</t>
  </si>
  <si>
    <t>Award Description</t>
  </si>
  <si>
    <t>Award Payment Method</t>
  </si>
  <si>
    <t>Award Date</t>
  </si>
  <si>
    <t>Total Grant Amount</t>
  </si>
  <si>
    <t>CvRF Grant Amount</t>
  </si>
  <si>
    <t>Transfer Details</t>
  </si>
  <si>
    <t>Transfer Number</t>
  </si>
  <si>
    <t>Transfer Description</t>
  </si>
  <si>
    <t>Transfer Type</t>
  </si>
  <si>
    <t>Transfer Date</t>
  </si>
  <si>
    <t>Total Transfer  Amount</t>
  </si>
  <si>
    <t>CvRF Transfer Amount</t>
  </si>
  <si>
    <t>Payment Details</t>
  </si>
  <si>
    <t>Payee Name</t>
  </si>
  <si>
    <t>Payment Number</t>
  </si>
  <si>
    <t>Payment Description</t>
  </si>
  <si>
    <t>Payment Date</t>
  </si>
  <si>
    <t>Total Quarterly Payment Amount</t>
  </si>
  <si>
    <t>Total Eligible Amount</t>
  </si>
  <si>
    <t>Please certify the following steps are complete before uploading your reporting submission.</t>
  </si>
  <si>
    <t>Confirm Completion (Y/N)</t>
  </si>
  <si>
    <t>Tab Name</t>
  </si>
  <si>
    <t>Action</t>
  </si>
  <si>
    <t>Enter Value</t>
  </si>
  <si>
    <t>Start Here</t>
  </si>
  <si>
    <t>End Here</t>
  </si>
  <si>
    <t xml:space="preserve">Once checklist is complete, please upload your completed reporting submission here: </t>
  </si>
  <si>
    <t>Municipality</t>
  </si>
  <si>
    <t>DOR Code</t>
  </si>
  <si>
    <t>Abington</t>
  </si>
  <si>
    <t>Acton</t>
  </si>
  <si>
    <t>Lexington</t>
  </si>
  <si>
    <t>Staff for compliance and reporting associated with this funding</t>
  </si>
  <si>
    <t>Yes</t>
  </si>
  <si>
    <t>Other</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</si>
  <si>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</si>
  <si>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</si>
  <si>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</si>
  <si>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</si>
  <si>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</si>
  <si>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</si>
  <si>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</si>
  <si>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</si>
  <si>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</si>
  <si>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</si>
  <si>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</si>
  <si>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</si>
  <si>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</si>
  <si>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</si>
  <si>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</si>
  <si>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</si>
  <si>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</si>
  <si>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</si>
  <si>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</si>
  <si>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</si>
  <si>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</si>
  <si>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</si>
  <si>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</si>
  <si>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</si>
  <si>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</si>
  <si>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</si>
  <si>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</si>
  <si>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</si>
  <si>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</si>
  <si>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</si>
  <si>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</si>
  <si>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</si>
  <si>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</si>
  <si>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</si>
  <si>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</si>
  <si>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</si>
  <si>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</si>
  <si>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</si>
  <si>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</si>
  <si>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</si>
  <si>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</si>
  <si>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</si>
  <si>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</si>
  <si>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</si>
  <si>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</si>
  <si>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</si>
  <si>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</si>
  <si>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</si>
  <si>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</si>
  <si>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</si>
  <si>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</si>
  <si>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</si>
  <si>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</si>
  <si>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</si>
  <si>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</si>
  <si>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</si>
  <si>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</si>
  <si>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</si>
  <si>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</si>
  <si>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</si>
  <si>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</si>
  <si>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</si>
  <si>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</si>
  <si>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</si>
  <si>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</si>
  <si>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</si>
  <si>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</si>
  <si>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</si>
  <si>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</si>
  <si>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</si>
  <si>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</si>
  <si>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</si>
  <si>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</si>
  <si>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</si>
  <si>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</si>
  <si>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</si>
  <si>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</si>
  <si>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</si>
  <si>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</si>
  <si>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</si>
  <si>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</si>
  <si>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</si>
  <si>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</si>
  <si>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</si>
  <si>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</si>
  <si>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</si>
  <si>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</si>
  <si>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</si>
  <si>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</si>
  <si>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</si>
  <si>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</si>
  <si>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</si>
  <si>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</si>
  <si>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</si>
  <si>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</si>
  <si>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</si>
  <si>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</si>
  <si>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</si>
  <si>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</si>
  <si>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</si>
  <si>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</si>
  <si>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</si>
  <si>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</si>
  <si>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</si>
  <si>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</si>
  <si>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</si>
  <si>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</si>
  <si>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</si>
  <si>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</si>
  <si>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</si>
  <si>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</si>
  <si>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</si>
  <si>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</si>
  <si>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</si>
  <si>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</si>
  <si>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</si>
  <si>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</si>
  <si>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</si>
  <si>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</si>
  <si>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</si>
  <si>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</si>
  <si>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</si>
  <si>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</si>
  <si>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</si>
  <si>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</si>
  <si>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</si>
  <si>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</si>
  <si>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</si>
  <si>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</si>
  <si>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</si>
  <si>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</si>
  <si>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</si>
  <si>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</si>
  <si>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</si>
  <si>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</si>
  <si>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</si>
  <si>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</si>
  <si>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</si>
  <si>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</si>
  <si>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</si>
  <si>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</si>
  <si>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</si>
  <si>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</si>
  <si>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</si>
  <si>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</si>
  <si>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</si>
  <si>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</si>
  <si>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</si>
  <si>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</si>
  <si>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</si>
  <si>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</si>
  <si>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</si>
  <si>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Leyden</t>
  </si>
  <si>
    <t>Lincoln</t>
  </si>
  <si>
    <t>Littleton</t>
  </si>
  <si>
    <t>Longmeadow</t>
  </si>
  <si>
    <t>Lowell</t>
  </si>
  <si>
    <t>Ludlow</t>
  </si>
  <si>
    <t>Lunenburg</t>
  </si>
  <si>
    <t>Lynn</t>
  </si>
  <si>
    <t>Lynnfield</t>
  </si>
  <si>
    <t>Malden</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</si>
  <si>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</si>
  <si>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</si>
  <si>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</si>
  <si>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</si>
  <si>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</si>
  <si>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</si>
  <si>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</si>
  <si>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</si>
  <si>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</si>
  <si>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</si>
  <si>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</si>
  <si>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</si>
  <si>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</si>
  <si>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</si>
  <si>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</si>
  <si>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</si>
  <si>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</si>
  <si>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</si>
  <si>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</si>
  <si>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</si>
  <si>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</si>
  <si>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</si>
  <si>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</si>
  <si>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</si>
  <si>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</si>
  <si>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</si>
  <si>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</si>
  <si>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</si>
  <si>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</si>
  <si>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</si>
  <si>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</si>
  <si>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</si>
  <si>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</si>
  <si>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</si>
  <si>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</si>
  <si>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</si>
  <si>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</si>
  <si>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</si>
  <si>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</si>
  <si>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</si>
  <si>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</si>
  <si>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</si>
  <si>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</si>
  <si>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</si>
  <si>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</si>
  <si>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</si>
  <si>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</si>
  <si>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</si>
  <si>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</si>
  <si>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</si>
  <si>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</si>
  <si>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</si>
  <si>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</si>
  <si>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</si>
  <si>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</si>
  <si>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</si>
  <si>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</si>
  <si>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</si>
  <si>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</si>
  <si>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</si>
  <si>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</si>
  <si>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</si>
  <si>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</si>
  <si>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</si>
  <si>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</si>
  <si>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</si>
  <si>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</si>
  <si>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</si>
  <si>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</si>
  <si>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</si>
  <si>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</si>
  <si>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</si>
  <si>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</si>
  <si>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</si>
  <si>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</si>
  <si>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</si>
  <si>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PPE, including first responders, grocery store employees, gas station attendants and others who interact with the public</t>
  </si>
  <si>
    <t>No</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</si>
  <si>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</si>
  <si>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</si>
  <si>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</si>
  <si>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</si>
  <si>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</si>
  <si>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</si>
  <si>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</si>
  <si>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</si>
  <si>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</si>
  <si>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</si>
  <si>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</si>
  <si>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</si>
  <si>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</si>
  <si>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</si>
  <si>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</si>
  <si>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</si>
  <si>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</si>
  <si>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</si>
  <si>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</si>
  <si>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</si>
  <si>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</si>
  <si>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</si>
  <si>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</si>
  <si>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</si>
  <si>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</si>
  <si>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</si>
  <si>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</si>
  <si>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</si>
  <si>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</si>
  <si>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</si>
  <si>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</si>
  <si>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</si>
  <si>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</si>
  <si>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</si>
  <si>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</si>
  <si>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</si>
  <si>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</si>
  <si>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</si>
  <si>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</si>
  <si>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</si>
  <si>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</si>
  <si>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</si>
  <si>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</si>
  <si>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</si>
  <si>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</si>
  <si>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</si>
  <si>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</si>
  <si>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</si>
  <si>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</si>
  <si>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</si>
  <si>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</si>
  <si>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</si>
  <si>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</si>
  <si>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</si>
  <si>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</si>
  <si>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</si>
  <si>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</si>
  <si>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</si>
  <si>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</si>
  <si>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</si>
  <si>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</si>
  <si>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</si>
  <si>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</si>
  <si>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</si>
  <si>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</si>
  <si>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</si>
  <si>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</si>
  <si>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</si>
  <si>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</si>
  <si>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</si>
  <si>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</si>
  <si>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</si>
  <si>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</si>
  <si>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</si>
  <si>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</si>
  <si>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</si>
  <si>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</si>
  <si>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</si>
  <si>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</si>
  <si>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</si>
  <si>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</si>
  <si>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</si>
  <si>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</si>
  <si>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</si>
  <si>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</si>
  <si>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</si>
  <si>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</si>
  <si>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</si>
  <si>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</si>
  <si>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</si>
  <si>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</si>
  <si>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</si>
  <si>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</si>
  <si>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</si>
  <si>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</si>
  <si>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</si>
  <si>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</si>
  <si>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</si>
  <si>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</si>
  <si>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</si>
  <si>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</si>
  <si>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</si>
  <si>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</si>
  <si>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</si>
  <si>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</si>
  <si>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</si>
  <si>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</si>
  <si>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</si>
  <si>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Short-term rental or mortgage support</t>
  </si>
  <si>
    <t>Direct staffing costs - Overtime, additional hires, and/or backfilling staff who test positive</t>
  </si>
  <si>
    <t>Attachment A Category</t>
  </si>
  <si>
    <t>Attachment A Subcategory</t>
  </si>
  <si>
    <t>Treasury OIG Category</t>
  </si>
  <si>
    <t>Core municipal services in a declared public health emergency</t>
  </si>
  <si>
    <t>Administrative Expenses</t>
  </si>
  <si>
    <t>Quarantine/isolation costs for first responders who may be infected and should not put household members at risk - or who should be kept apart from potentially infected household members</t>
  </si>
  <si>
    <t>Budgeted Personnel and Services Diverted to a Substantially Different Use</t>
  </si>
  <si>
    <t>Temporary staff to backfill sick or quarantined municipal employees</t>
  </si>
  <si>
    <t>10/1/2020 - 12/31/2020</t>
  </si>
  <si>
    <t>COVID-19 Testing and Contact Tracing</t>
  </si>
  <si>
    <t>Economic Support (Other than Small Business, Housing and Food Assistance)</t>
  </si>
  <si>
    <t>Accelerated telework capacity - infrastructure, subscriptions for meeting services, hardware (laptops)</t>
  </si>
  <si>
    <t>Improve Telework Capabilities of Public Employees</t>
  </si>
  <si>
    <t>Hiring and training, including training for employees and contractors hired for COVID-19 response</t>
  </si>
  <si>
    <t>Facilitating Distance Learning</t>
  </si>
  <si>
    <t>Personal Protective Equipment</t>
  </si>
  <si>
    <t>Food Programs</t>
  </si>
  <si>
    <t>Sanitation and Refuse Collection</t>
  </si>
  <si>
    <t>Public Health Expenses</t>
  </si>
  <si>
    <t>Housing Support</t>
  </si>
  <si>
    <t>Food inspection</t>
  </si>
  <si>
    <t>Cleaning/Disinfection of public buildings</t>
  </si>
  <si>
    <t>Medical Expenses</t>
  </si>
  <si>
    <t>Payroll for Public Health and Safety Employees</t>
  </si>
  <si>
    <t>Costs of debt financing related to COVID-19 investments - short-term borrowing and construction carrying costs</t>
  </si>
  <si>
    <t>Items Not Listed Above – to include other eligible expenses that are not captured in the available expenditure categories</t>
  </si>
  <si>
    <t>Health insurance claims costs in excess of reasonably budgeted claims costs, and directly related to COVID-19 medical costs</t>
  </si>
  <si>
    <t>Expanded Public Health Mission</t>
  </si>
  <si>
    <t>Boards of health staffing needs - to the extent not addressed with public health funding</t>
  </si>
  <si>
    <t>Unemployment Benefits</t>
  </si>
  <si>
    <t>Use of public spaces/buildings as field hospitals</t>
  </si>
  <si>
    <t>Workers' Compensation</t>
  </si>
  <si>
    <t>Shelter for those who are homeless or otherwise have nowhere they can go without significant risk to themselves or other household members, and are at high risk or recovering from COVID-19</t>
  </si>
  <si>
    <t>Food banks/food pantries - need to be tied to COVID-19</t>
  </si>
  <si>
    <t>Travel expenses - for distribution of resources</t>
  </si>
  <si>
    <t>Transporting residents to COVID-19 medical and testing appointments</t>
  </si>
  <si>
    <t>Signage and communication including translation services</t>
  </si>
  <si>
    <t>Educational materials related to COVID-19</t>
  </si>
  <si>
    <t>Testing for COVID-19</t>
  </si>
  <si>
    <t>Services and supports for residents in their homes</t>
  </si>
  <si>
    <t>Grocery and/or meals delivery - modeled on COA activities</t>
  </si>
  <si>
    <t>Wellness check-ins with vulnerable elders</t>
  </si>
  <si>
    <t>Prescription drug delivery</t>
  </si>
  <si>
    <t>Other Request</t>
  </si>
  <si>
    <t>Social distancing measures in public buildings</t>
  </si>
  <si>
    <t>School distance learning - Planning and development, including IT costs</t>
  </si>
  <si>
    <t>School distance learning - Incremental costs of special education services required under individual education plans (IEPs) in a remote, distance, or alternative location</t>
  </si>
  <si>
    <t>School distance learning - Food for families that rely on food through the school system</t>
  </si>
  <si>
    <t>Legal fees</t>
  </si>
  <si>
    <t>Election expenses</t>
  </si>
  <si>
    <t>Summary information (above) has been reviewed for accuracy.</t>
  </si>
  <si>
    <t>Submission Steps:</t>
  </si>
  <si>
    <t xml:space="preserve">a. Report subrecipient information. If DUNS number is not available, address information must be populated. </t>
  </si>
  <si>
    <t xml:space="preserve">b. Provide a brief description of the purpose of the transaction. </t>
  </si>
  <si>
    <t>c. Populate additional transaction type specific information (date, primary place of performance, period of performance, type, etc.).</t>
  </si>
  <si>
    <t xml:space="preserve">e. Populate FEMA reimbursement column. Select yes if you expect FEMA reimbursement for the reported cost.  </t>
  </si>
  <si>
    <t>f. Populate amount, obligation, and expenditure information. Please report the gross total amount. If cost is indicated as FEMA reimbursable, the CvRF total amount, CvRF quarterly obligation, and CvRF quarterly expenditure columns will automatically calculate the non-FEMA share of the total cost as the Coronavirus Relief Fund obligated or expended amount.</t>
  </si>
  <si>
    <t>https://massgov.formstack.com/forms/reporting_municipal_covid19_spending</t>
  </si>
  <si>
    <t>Total</t>
  </si>
  <si>
    <t xml:space="preserve">CvRF Contracts (10/1/2020 - 12/31/2020) </t>
  </si>
  <si>
    <t>Report contract expenditures incurred between 10/1/2020 - 12/31/2020.</t>
  </si>
  <si>
    <t xml:space="preserve">CvRF Grants (10/1/2020 - 12/31/2020) </t>
  </si>
  <si>
    <t>Report grants expenditures incurred between 10/1/2020 - 12/31/2020.</t>
  </si>
  <si>
    <t xml:space="preserve">CvRF Transfers (10/1/2020 - 12/31/2020) </t>
  </si>
  <si>
    <t>Report transfer expenditures incurred between 10/1/2020 - 12/31/2020.</t>
  </si>
  <si>
    <t xml:space="preserve">CvRF Direct Payments (10/1/2020 - 12/31/2020) </t>
  </si>
  <si>
    <t>Report direct payment expenditures incurred between 10/1/2020 - 12/31/2020.</t>
  </si>
  <si>
    <t>TEA</t>
  </si>
  <si>
    <t>CvRF Received</t>
  </si>
  <si>
    <t>Amount Reported</t>
  </si>
  <si>
    <t>Amount Remaining to be Reported</t>
  </si>
  <si>
    <t>Manchester by the Sea</t>
  </si>
  <si>
    <t>Total CvRF Amount Received:</t>
  </si>
  <si>
    <t>Total Amount Reported:</t>
  </si>
  <si>
    <t>Total Amount Remaining to be Reported:</t>
  </si>
  <si>
    <t>FEMA</t>
  </si>
  <si>
    <t>Reimbursable</t>
  </si>
  <si>
    <t>Lump Sum Payment</t>
  </si>
  <si>
    <t>Loan Repurpose</t>
  </si>
  <si>
    <t>No - return to Treasury</t>
  </si>
  <si>
    <t>Grant/Transfer Type</t>
  </si>
  <si>
    <t>Payment Service Start Date</t>
  </si>
  <si>
    <t>Payment Service End Date</t>
  </si>
  <si>
    <t>Total CvRF Amount Received</t>
  </si>
  <si>
    <t>Total Amount Previously Reported</t>
  </si>
  <si>
    <t>Total Amount Reported Submission 3</t>
  </si>
  <si>
    <t>Remaining Amount to be Reported</t>
  </si>
  <si>
    <r>
      <t xml:space="preserve">1. Populate municipality name and contact information. Complete certification section.  </t>
    </r>
    <r>
      <rPr>
        <i/>
        <sz val="11"/>
        <color theme="1"/>
        <rFont val="Calibri"/>
        <family val="2"/>
        <scheme val="minor"/>
      </rPr>
      <t>(Start Here)</t>
    </r>
  </si>
  <si>
    <t>d. Populate Attachment A Expenditure Subcategory column to indicate the category to which the purpose of the expenditure closely relates to.</t>
  </si>
  <si>
    <t xml:space="preserve">All columns highlighted in yellow are populated for each cost reported. </t>
  </si>
  <si>
    <t>Contact information is populated and certification section is complete.</t>
  </si>
  <si>
    <r>
      <t xml:space="preserve">Municipality Key Data - </t>
    </r>
    <r>
      <rPr>
        <b/>
        <i/>
        <sz val="12"/>
        <color theme="1"/>
        <rFont val="Calibri"/>
        <family val="2"/>
        <scheme val="minor"/>
      </rPr>
      <t>Populate Fields Highlighted in Yellow</t>
    </r>
  </si>
  <si>
    <t>CARES Act Coronavirus Relief Fund - Municipal Program Reporting Template: Submission 3</t>
  </si>
  <si>
    <t>Submission 3 Summary</t>
  </si>
  <si>
    <t>Municipal Final Checklist</t>
  </si>
  <si>
    <t>If applicable, provide additional information on submission:</t>
  </si>
  <si>
    <t>*If this value is negative, you have reported costs above the amount received through CvRF. Please ensure you are leveraging the Reconciliation Period to draw down remaining available funding. The Reconciliation Period closes on February 26, 2021.</t>
  </si>
  <si>
    <t>Commitment to pay a third party with Coronavirus Relief Fund proceeds based on a contract, grant, or other arrangement.</t>
  </si>
  <si>
    <t>Disbursement (with or without an existing obligation) to an entity that is not associated with a contract, grant, or transfer to another government entity. If the direct payment is associated with an obligation, then the obligation and expenditure should be reported. If the direct payment does not  involve a previous obligation, the direct payment will be recorded when the expenditure is incurred.</t>
  </si>
  <si>
    <r>
      <t xml:space="preserve">2. Report CvRF costs. Within each transaction type (contracts, grants, transfers, direct payments), populate all fields:  </t>
    </r>
    <r>
      <rPr>
        <i/>
        <sz val="11"/>
        <color theme="1"/>
        <rFont val="Calibri"/>
        <family val="2"/>
        <scheme val="minor"/>
      </rPr>
      <t>(Contracts - Direct Payments tabs)</t>
    </r>
  </si>
  <si>
    <t>Contracts, Grants, Transfers, Direct Payments</t>
  </si>
  <si>
    <t>All</t>
  </si>
  <si>
    <t>FEMA Eligibility Change</t>
  </si>
  <si>
    <r>
      <t xml:space="preserve">3. Review and complete final checklist to ensure reporting template is ready for submission. </t>
    </r>
    <r>
      <rPr>
        <i/>
        <sz val="11"/>
        <color theme="1"/>
        <rFont val="Calibri"/>
        <family val="2"/>
        <scheme val="minor"/>
      </rPr>
      <t xml:space="preserve"> (End Here)</t>
    </r>
  </si>
  <si>
    <t>4. Upload completed reporting submission here:</t>
  </si>
  <si>
    <r>
      <rPr>
        <b/>
        <sz val="11"/>
        <color theme="1"/>
        <rFont val="Calibri"/>
        <family val="2"/>
        <scheme val="minor"/>
      </rPr>
      <t>Background:</t>
    </r>
    <r>
      <rPr>
        <sz val="11"/>
        <color theme="1"/>
        <rFont val="Calibri"/>
        <family val="2"/>
        <scheme val="minor"/>
      </rPr>
      <t xml:space="preserve"> The US Department of the Treasury Office of Inspector General requires recipients of the CARES Act Coronavirus Relief Fund ("CvRF") dollars to file periodic reports that describe the uses of these funds. Please use this template to report CARES Coronavirus Relief Fund costs incurred from October 1, 2020 to December 31, 2020.
</t>
    </r>
    <r>
      <rPr>
        <b/>
        <sz val="11"/>
        <color theme="1"/>
        <rFont val="Calibri"/>
        <family val="2"/>
        <scheme val="minor"/>
      </rPr>
      <t>Template:</t>
    </r>
    <r>
      <rPr>
        <sz val="11"/>
        <color theme="1"/>
        <rFont val="Calibri"/>
        <family val="2"/>
        <scheme val="minor"/>
      </rPr>
      <t xml:space="preserve"> This template has been adjusted based on previous reporting submissions. Please do not use previous reporting templates for this submission.
</t>
    </r>
    <r>
      <rPr>
        <b/>
        <sz val="11"/>
        <color theme="1"/>
        <rFont val="Calibri"/>
        <family val="2"/>
        <scheme val="minor"/>
      </rPr>
      <t>Changes to Previous Submissions:</t>
    </r>
    <r>
      <rPr>
        <sz val="11"/>
        <color theme="1"/>
        <rFont val="Calibri"/>
        <family val="2"/>
        <scheme val="minor"/>
      </rPr>
      <t xml:space="preserve"> Changes to previous reporting submissions can be populated in this template as needed. To add costs from previous quarters, please report the expenditure as a row in the expenditure tabs (Contracts, Grants, Transfers, or Direct Payments). To remove costs from previous quarters, which will no longer be covered by CvRF, please report a negative expenditure as a row in the expenditure tabs. To adjust costs reported in previous quarters, please use an expenditure row in the expenditure tabs to capture the adjustment in the expenditure reported.</t>
    </r>
  </si>
  <si>
    <t>Notes: Contract amount should reflect the total contract cost, obligation amount should reflect the amount committed to the contract this quarter, and the expenditure amount should reflect actual spend against the contract this quarter. Please enter total gross costs, and CvRF cost will automatically populate based on FEMA eligibility. Please see "Changes to Previous Submissions" description on "Start Here" tab for details on how to capture additions, adjustments, or removals needed to previous submissions.</t>
  </si>
  <si>
    <t>Notes: Grant amount should reflect the total grant award, obligation amount should reflect the amount committed to the grant this quarter, and the expenditure amount should reflect actual spend against the grant this quarter. Please enter total gross costs, and CvRF cost will automatically populate based on FEMA eligibility. Please see "Changes to Previous Submissions" description on "Start Here" tab for details on how to capture additions, adjustments, or removals needed to previous submissions.</t>
  </si>
  <si>
    <t>Notes: Transfer amount should reflect the total transfer amount, obligation amount should reflect the amount committed to the transfer this quarter, and the expenditure amount should reflect actual spend against the transfer this quarter. Please enter total gross costs, and CvRF cost will automatically populate based on FEMA eligibility. Please see "Changes to Previous Submissions" description on "Start Here" tab for details on how to capture additions, adjustments, or removals needed to previous submissions.</t>
  </si>
  <si>
    <t>Notes: Please enter total gross costs, and CvRF cost will automatically populate based on FEMA eligibility. For payroll expenses, please bucket expenses by function (e.g., police OT). You do not need to report by individual employee. Please see "Changes to Previous Submissions" description on "Start Here" tab for details on how to capture additions, adjustments, or removals needed to previous submissions.</t>
  </si>
  <si>
    <t>Transferee/Gov't 
Entity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</si>
</sst>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
    <numFmt numFmtId="165" formatCode="_(* #,##0_);_(* \(#,##0\);_(* &quot;-&quot;??_);_(@_)"/>
  </numFmts>
  <fonts count="26"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b/>
      <sz val="16"/>
      <color theme="0"/>
      <name val="Calibri"/>
      <family val="2"/>
      <scheme val="minor"/>
    </font>
    <font>
      <b/>
      <sz val="12"/>
      <color theme="1"/>
      <name val="Calibri"/>
      <family val="2"/>
      <scheme val="minor"/>
    </font>
    <font>
      <sz val="12"/>
      <color theme="1"/>
      <name val="Calibri"/>
      <family val="2"/>
      <scheme val="minor"/>
    </font>
    <font>
      <sz val="11"/>
      <color rgb="FF000000"/>
      <name val="Calibri"/>
      <family val="2"/>
    </font>
    <font>
      <sz val="9"/>
      <color indexed="81"/>
      <name val="Tahoma"/>
      <family val="2"/>
    </font>
    <font>
      <b/>
      <sz val="11"/>
      <color rgb="FFFF0000"/>
      <name val="Calibri"/>
      <family val="2"/>
      <scheme val="minor"/>
    </font>
    <font>
      <i/>
      <sz val="10"/>
      <color theme="1"/>
      <name val="Calibri"/>
      <family val="2"/>
      <scheme val="minor"/>
    </font>
    <font>
      <b/>
      <i/>
      <sz val="12"/>
      <color theme="1"/>
      <name val="Calibri"/>
      <family val="2"/>
      <scheme val="minor"/>
    </font>
    <font>
      <sz val="11"/>
      <color theme="1"/>
      <name val="Calibri"/>
      <family val="2"/>
      <scheme val="minor"/>
    </font>
    <font>
      <sz val="18"/>
      <color theme="0"/>
      <name val="Calibri"/>
      <family val="2"/>
      <scheme val="minor"/>
    </font>
    <font>
      <i/>
      <sz val="12"/>
      <color theme="1"/>
      <name val="Calibri"/>
      <family val="2"/>
      <scheme val="minor"/>
    </font>
    <font>
      <sz val="11"/>
      <name val="Calibri"/>
      <family val="2"/>
      <scheme val="minor"/>
    </font>
    <font>
      <u/>
      <sz val="11"/>
      <color theme="10"/>
      <name val="Calibri"/>
      <family val="2"/>
      <scheme val="minor"/>
    </font>
    <font>
      <b/>
      <u/>
      <sz val="11"/>
      <color theme="10"/>
      <name val="Calibri"/>
      <family val="2"/>
      <scheme val="minor"/>
    </font>
    <font>
      <b/>
      <sz val="12"/>
      <color theme="0"/>
      <name val="Calibri"/>
      <family val="2"/>
      <scheme val="minor"/>
    </font>
    <font>
      <sz val="10"/>
      <color theme="0"/>
      <name val="Calibri"/>
      <family val="2"/>
      <scheme val="minor"/>
    </font>
    <font>
      <sz val="11"/>
      <color rgb="FFFF0000"/>
      <name val="Calibri"/>
      <family val="2"/>
      <scheme val="minor"/>
    </font>
    <font>
      <u/>
      <sz val="11"/>
      <color theme="10"/>
      <name val="Calibri"/>
      <family val="2"/>
    </font>
    <font>
      <sz val="11"/>
      <color rgb="FF000000"/>
      <name val="Calibri"/>
      <family val="2"/>
      <scheme val="minor"/>
    </font>
    <font>
      <i/>
      <sz val="11"/>
      <name val="Calibri"/>
      <family val="2"/>
      <scheme val="minor"/>
    </font>
    <font>
      <b/>
      <sz val="14"/>
      <color theme="0"/>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499984740745262"/>
        <bgColor indexed="64"/>
      </patternFill>
    </fill>
    <fill>
      <patternFill patternType="solid">
        <fgColor theme="4" tint="0.59999389629810485"/>
        <bgColor indexed="64"/>
      </patternFill>
    </fill>
    <fill>
      <patternFill patternType="solid">
        <fgColor rgb="FFFFF2CC"/>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indexed="64"/>
      </right>
      <top/>
      <bottom style="thin">
        <color theme="0" tint="-0.14999847407452621"/>
      </bottom>
      <diagonal/>
    </border>
    <border>
      <left style="thin">
        <color indexed="64"/>
      </left>
      <right/>
      <top/>
      <bottom style="thin">
        <color theme="0" tint="-0.14999847407452621"/>
      </bottom>
      <diagonal/>
    </border>
    <border>
      <left/>
      <right/>
      <top style="hair">
        <color auto="1"/>
      </top>
      <bottom style="hair">
        <color auto="1"/>
      </bottom>
      <diagonal/>
    </border>
    <border>
      <left/>
      <right/>
      <top style="thin">
        <color indexed="64"/>
      </top>
      <bottom style="double">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s>
  <cellStyleXfs count="13">
    <xf numFmtId="0" fontId="0" fillId="0" borderId="0"/>
    <xf numFmtId="0" fontId="8" fillId="0" borderId="0"/>
    <xf numFmtId="0" fontId="8" fillId="0" borderId="0"/>
    <xf numFmtId="44" fontId="13" fillId="0" borderId="0" applyFont="0" applyFill="0" applyBorder="0" applyAlignment="0" applyProtection="0"/>
    <xf numFmtId="0" fontId="13" fillId="0" borderId="0"/>
    <xf numFmtId="0" fontId="8" fillId="0" borderId="0"/>
    <xf numFmtId="43" fontId="13" fillId="0" borderId="0" applyFont="0" applyFill="0" applyBorder="0" applyAlignment="0" applyProtection="0"/>
    <xf numFmtId="0" fontId="17" fillId="0" borderId="0" applyNumberFormat="0" applyFill="0" applyBorder="0" applyAlignment="0" applyProtection="0"/>
    <xf numFmtId="0" fontId="8" fillId="0" borderId="0"/>
    <xf numFmtId="0" fontId="22"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cellStyleXfs>
  <cellXfs count="186">
    <xf numFmtId="0" fontId="0" fillId="0" borderId="0" xfId="0"/>
    <xf numFmtId="0" fontId="1" fillId="0" borderId="0" xfId="0" applyFont="1"/>
    <xf numFmtId="14" fontId="0" fillId="0" borderId="0" xfId="0" applyNumberFormat="1"/>
    <xf numFmtId="0" fontId="0" fillId="2" borderId="0" xfId="0" applyFill="1"/>
    <xf numFmtId="0" fontId="4" fillId="0" borderId="0" xfId="0" applyFont="1"/>
    <xf numFmtId="0" fontId="6" fillId="0" borderId="0" xfId="0" applyFont="1"/>
    <xf numFmtId="0" fontId="7" fillId="0" borderId="0" xfId="0" applyFont="1"/>
    <xf numFmtId="0" fontId="6" fillId="2" borderId="0" xfId="0" applyFont="1" applyFill="1"/>
    <xf numFmtId="0" fontId="10" fillId="0" borderId="0" xfId="0" applyFont="1"/>
    <xf numFmtId="0" fontId="0" fillId="0" borderId="0" xfId="0" applyAlignment="1" applyProtection="1">
      <alignment horizontal="left"/>
    </xf>
    <xf numFmtId="0" fontId="0" fillId="4" borderId="0" xfId="0" applyFill="1" applyProtection="1">
      <protection locked="0"/>
    </xf>
    <xf numFmtId="0" fontId="11" fillId="0" borderId="0" xfId="0" applyFont="1"/>
    <xf numFmtId="0" fontId="0" fillId="0" borderId="0" xfId="0" applyFont="1"/>
    <xf numFmtId="0" fontId="6" fillId="6" borderId="0" xfId="0" applyFont="1" applyFill="1"/>
    <xf numFmtId="0" fontId="0" fillId="6" borderId="0" xfId="0" applyFill="1"/>
    <xf numFmtId="0" fontId="1" fillId="0" borderId="0" xfId="0" applyFont="1" applyAlignment="1">
      <alignment horizontal="right"/>
    </xf>
    <xf numFmtId="0" fontId="0" fillId="4" borderId="2" xfId="0" applyFill="1" applyBorder="1" applyAlignment="1" applyProtection="1">
      <alignment wrapText="1"/>
      <protection locked="0"/>
    </xf>
    <xf numFmtId="14" fontId="0" fillId="4" borderId="2" xfId="0" applyNumberFormat="1" applyFill="1" applyBorder="1" applyAlignment="1" applyProtection="1">
      <alignment wrapText="1"/>
      <protection locked="0"/>
    </xf>
    <xf numFmtId="3" fontId="0" fillId="4" borderId="2" xfId="0" applyNumberFormat="1" applyFill="1" applyBorder="1" applyAlignment="1" applyProtection="1">
      <alignment wrapText="1"/>
      <protection locked="0"/>
    </xf>
    <xf numFmtId="0" fontId="0" fillId="0" borderId="7" xfId="0" applyBorder="1" applyAlignment="1" applyProtection="1">
      <alignment wrapText="1"/>
    </xf>
    <xf numFmtId="0" fontId="0" fillId="0" borderId="0" xfId="0" applyBorder="1" applyAlignment="1" applyProtection="1">
      <alignment wrapText="1"/>
    </xf>
    <xf numFmtId="164" fontId="0" fillId="0" borderId="8" xfId="0" applyNumberFormat="1" applyBorder="1" applyAlignment="1" applyProtection="1">
      <alignment wrapText="1"/>
    </xf>
    <xf numFmtId="0" fontId="0" fillId="4" borderId="12" xfId="0" applyFill="1" applyBorder="1" applyAlignment="1" applyProtection="1">
      <alignment wrapText="1"/>
      <protection locked="0"/>
    </xf>
    <xf numFmtId="164" fontId="0" fillId="4" borderId="13" xfId="0" applyNumberFormat="1"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15" xfId="0" applyFill="1" applyBorder="1" applyAlignment="1" applyProtection="1">
      <alignment wrapText="1"/>
      <protection locked="0"/>
    </xf>
    <xf numFmtId="164" fontId="0" fillId="4" borderId="16" xfId="0" applyNumberFormat="1" applyFill="1" applyBorder="1" applyAlignment="1" applyProtection="1">
      <alignment wrapText="1"/>
      <protection locked="0"/>
    </xf>
    <xf numFmtId="0" fontId="0" fillId="6" borderId="0" xfId="0" applyFill="1" applyAlignment="1">
      <alignment wrapText="1"/>
    </xf>
    <xf numFmtId="164" fontId="0" fillId="6" borderId="0" xfId="0" applyNumberFormat="1" applyFill="1"/>
    <xf numFmtId="3" fontId="0" fillId="6" borderId="0" xfId="0" applyNumberFormat="1" applyFill="1"/>
    <xf numFmtId="3" fontId="0" fillId="0" borderId="8" xfId="0" applyNumberFormat="1" applyBorder="1" applyAlignment="1" applyProtection="1">
      <alignment wrapText="1"/>
    </xf>
    <xf numFmtId="2" fontId="0" fillId="6" borderId="12" xfId="0" quotePrefix="1" applyNumberFormat="1" applyFill="1" applyBorder="1" applyAlignment="1" applyProtection="1">
      <alignment wrapText="1"/>
      <protection locked="0"/>
    </xf>
    <xf numFmtId="0" fontId="0" fillId="6" borderId="12" xfId="0" quotePrefix="1" applyFill="1" applyBorder="1" applyAlignment="1" applyProtection="1">
      <alignment wrapText="1"/>
      <protection locked="0"/>
    </xf>
    <xf numFmtId="0" fontId="0" fillId="6" borderId="14" xfId="0" quotePrefix="1" applyFill="1" applyBorder="1" applyAlignment="1" applyProtection="1">
      <alignment wrapText="1"/>
      <protection locked="0"/>
    </xf>
    <xf numFmtId="3" fontId="0" fillId="0" borderId="0" xfId="0" applyNumberFormat="1" applyBorder="1" applyAlignment="1" applyProtection="1">
      <alignment wrapText="1"/>
    </xf>
    <xf numFmtId="3" fontId="0" fillId="4" borderId="15" xfId="0" applyNumberFormat="1" applyFill="1" applyBorder="1" applyAlignment="1" applyProtection="1">
      <alignment wrapText="1"/>
      <protection locked="0"/>
    </xf>
    <xf numFmtId="0" fontId="0" fillId="4" borderId="3" xfId="0" applyFill="1" applyBorder="1" applyAlignment="1" applyProtection="1">
      <alignment wrapText="1"/>
      <protection locked="0"/>
    </xf>
    <xf numFmtId="44" fontId="0" fillId="6" borderId="11" xfId="3" applyFont="1" applyFill="1" applyBorder="1"/>
    <xf numFmtId="0" fontId="10" fillId="6" borderId="0" xfId="0" applyFont="1" applyFill="1"/>
    <xf numFmtId="0" fontId="0" fillId="0" borderId="18" xfId="0" applyBorder="1" applyAlignment="1" applyProtection="1">
      <alignment wrapText="1"/>
    </xf>
    <xf numFmtId="0" fontId="10" fillId="0" borderId="0" xfId="0" applyFont="1" applyAlignment="1" applyProtection="1">
      <alignment horizontal="left"/>
    </xf>
    <xf numFmtId="14" fontId="10" fillId="0" borderId="0" xfId="0" applyNumberFormat="1" applyFont="1" applyAlignment="1" applyProtection="1">
      <alignment horizontal="left"/>
    </xf>
    <xf numFmtId="0" fontId="10" fillId="0" borderId="0" xfId="0" applyFont="1" applyProtection="1"/>
    <xf numFmtId="0" fontId="0" fillId="0" borderId="0" xfId="0" applyBorder="1" applyAlignment="1" applyProtection="1">
      <alignment vertical="top" wrapText="1"/>
    </xf>
    <xf numFmtId="0" fontId="0" fillId="0" borderId="4" xfId="0" applyBorder="1"/>
    <xf numFmtId="0" fontId="0" fillId="0" borderId="6" xfId="0" applyBorder="1"/>
    <xf numFmtId="0" fontId="1" fillId="0" borderId="7" xfId="0" applyFont="1" applyBorder="1" applyAlignment="1" applyProtection="1">
      <alignment wrapText="1"/>
    </xf>
    <xf numFmtId="0" fontId="0" fillId="0" borderId="8" xfId="0" applyBorder="1" applyAlignment="1" applyProtection="1">
      <alignment wrapText="1"/>
    </xf>
    <xf numFmtId="14" fontId="0" fillId="4" borderId="15" xfId="0" applyNumberFormat="1" applyFill="1" applyBorder="1" applyAlignment="1" applyProtection="1">
      <alignment wrapText="1"/>
      <protection locked="0"/>
    </xf>
    <xf numFmtId="0" fontId="0" fillId="0" borderId="0" xfId="0" applyBorder="1" applyAlignment="1">
      <alignment wrapText="1"/>
    </xf>
    <xf numFmtId="3" fontId="0" fillId="0" borderId="0" xfId="0" applyNumberFormat="1" applyBorder="1" applyAlignment="1">
      <alignment wrapText="1"/>
    </xf>
    <xf numFmtId="0" fontId="0" fillId="4" borderId="2" xfId="0" applyNumberFormat="1" applyFill="1" applyBorder="1" applyAlignment="1" applyProtection="1">
      <alignment wrapText="1"/>
      <protection locked="0"/>
    </xf>
    <xf numFmtId="0" fontId="0" fillId="4" borderId="15" xfId="0" applyNumberFormat="1" applyFill="1" applyBorder="1" applyAlignment="1" applyProtection="1">
      <alignment wrapText="1"/>
      <protection locked="0"/>
    </xf>
    <xf numFmtId="0" fontId="11" fillId="0" borderId="0" xfId="0" applyFont="1" applyAlignment="1"/>
    <xf numFmtId="0" fontId="4" fillId="2" borderId="0" xfId="0" applyFont="1" applyFill="1"/>
    <xf numFmtId="0" fontId="5" fillId="9" borderId="0" xfId="0" applyFont="1" applyFill="1"/>
    <xf numFmtId="0" fontId="2" fillId="9" borderId="0" xfId="0" applyFont="1" applyFill="1"/>
    <xf numFmtId="0" fontId="14" fillId="9" borderId="0" xfId="0" applyFont="1" applyFill="1"/>
    <xf numFmtId="0" fontId="7" fillId="2" borderId="0" xfId="0" applyFont="1" applyFill="1"/>
    <xf numFmtId="0" fontId="15" fillId="0" borderId="0" xfId="0" applyFont="1"/>
    <xf numFmtId="0" fontId="0" fillId="0" borderId="19" xfId="0" applyBorder="1"/>
    <xf numFmtId="0" fontId="6" fillId="0" borderId="19" xfId="0" applyFont="1" applyBorder="1"/>
    <xf numFmtId="0" fontId="15" fillId="0" borderId="19" xfId="0" applyFont="1" applyBorder="1"/>
    <xf numFmtId="0" fontId="7" fillId="0" borderId="19" xfId="0" applyFont="1" applyBorder="1"/>
    <xf numFmtId="0" fontId="0" fillId="0" borderId="20" xfId="0" applyBorder="1"/>
    <xf numFmtId="0" fontId="6" fillId="0" borderId="20" xfId="0" applyFont="1" applyBorder="1"/>
    <xf numFmtId="0" fontId="15" fillId="0" borderId="20" xfId="0" applyFont="1" applyBorder="1"/>
    <xf numFmtId="0" fontId="7" fillId="0" borderId="20" xfId="0" applyFont="1" applyBorder="1"/>
    <xf numFmtId="0" fontId="0" fillId="4" borderId="2" xfId="0" applyFill="1" applyBorder="1" applyProtection="1">
      <protection locked="0"/>
    </xf>
    <xf numFmtId="0" fontId="0" fillId="4" borderId="15" xfId="0" applyFill="1" applyBorder="1" applyProtection="1">
      <protection locked="0"/>
    </xf>
    <xf numFmtId="0" fontId="0" fillId="4" borderId="12" xfId="0" quotePrefix="1" applyFill="1" applyBorder="1" applyAlignment="1" applyProtection="1">
      <alignment wrapText="1"/>
      <protection locked="0"/>
    </xf>
    <xf numFmtId="0" fontId="0" fillId="4" borderId="2" xfId="0" quotePrefix="1" applyFill="1" applyBorder="1" applyAlignment="1" applyProtection="1">
      <alignment wrapText="1"/>
      <protection locked="0"/>
    </xf>
    <xf numFmtId="164" fontId="0" fillId="4" borderId="13" xfId="0" quotePrefix="1" applyNumberFormat="1" applyFill="1" applyBorder="1" applyAlignment="1" applyProtection="1">
      <alignment wrapText="1"/>
      <protection locked="0"/>
    </xf>
    <xf numFmtId="14" fontId="0" fillId="4" borderId="3" xfId="0" applyNumberFormat="1" applyFill="1" applyBorder="1" applyAlignment="1" applyProtection="1">
      <alignment wrapText="1"/>
      <protection locked="0"/>
    </xf>
    <xf numFmtId="165" fontId="0" fillId="4" borderId="2" xfId="6" applyNumberFormat="1" applyFont="1" applyFill="1" applyBorder="1" applyAlignment="1" applyProtection="1">
      <alignment wrapText="1"/>
      <protection locked="0"/>
    </xf>
    <xf numFmtId="14" fontId="0" fillId="4" borderId="2" xfId="0" quotePrefix="1" applyNumberFormat="1" applyFill="1" applyBorder="1" applyAlignment="1" applyProtection="1">
      <alignment wrapText="1"/>
      <protection locked="0"/>
    </xf>
    <xf numFmtId="0" fontId="0" fillId="4" borderId="2" xfId="0" quotePrefix="1" applyNumberFormat="1" applyFill="1" applyBorder="1" applyAlignment="1" applyProtection="1">
      <alignment wrapText="1"/>
      <protection locked="0"/>
    </xf>
    <xf numFmtId="0" fontId="0" fillId="4" borderId="3" xfId="0" applyNumberFormat="1" applyFill="1" applyBorder="1" applyAlignment="1" applyProtection="1">
      <alignment wrapText="1"/>
      <protection locked="0"/>
    </xf>
    <xf numFmtId="165" fontId="0" fillId="4" borderId="2" xfId="6" quotePrefix="1" applyNumberFormat="1" applyFont="1" applyFill="1" applyBorder="1" applyAlignment="1" applyProtection="1">
      <alignment wrapText="1"/>
      <protection locked="0"/>
    </xf>
    <xf numFmtId="165" fontId="0" fillId="6" borderId="13" xfId="6" applyNumberFormat="1" applyFont="1" applyFill="1" applyBorder="1" applyAlignment="1" applyProtection="1">
      <alignment wrapText="1"/>
    </xf>
    <xf numFmtId="165" fontId="0" fillId="4" borderId="3" xfId="6" applyNumberFormat="1" applyFont="1" applyFill="1" applyBorder="1" applyAlignment="1" applyProtection="1">
      <alignment wrapText="1"/>
      <protection locked="0"/>
    </xf>
    <xf numFmtId="165" fontId="0" fillId="6" borderId="17" xfId="6" applyNumberFormat="1" applyFont="1" applyFill="1" applyBorder="1" applyAlignment="1" applyProtection="1">
      <alignment wrapText="1"/>
    </xf>
    <xf numFmtId="165" fontId="0" fillId="4" borderId="15" xfId="6" applyNumberFormat="1" applyFont="1" applyFill="1" applyBorder="1" applyAlignment="1" applyProtection="1">
      <alignment wrapText="1"/>
      <protection locked="0"/>
    </xf>
    <xf numFmtId="0" fontId="7" fillId="0" borderId="0" xfId="0" applyFont="1" applyAlignment="1">
      <alignment wrapText="1"/>
    </xf>
    <xf numFmtId="0" fontId="6" fillId="0" borderId="0" xfId="0" applyFont="1" applyAlignment="1">
      <alignment wrapText="1"/>
    </xf>
    <xf numFmtId="0" fontId="15" fillId="0" borderId="0" xfId="0" applyFont="1" applyAlignment="1">
      <alignment wrapText="1"/>
    </xf>
    <xf numFmtId="0" fontId="6" fillId="2" borderId="0" xfId="0" applyFont="1" applyFill="1" applyAlignment="1">
      <alignment horizontal="left"/>
    </xf>
    <xf numFmtId="2" fontId="0" fillId="6" borderId="14" xfId="0" quotePrefix="1" applyNumberFormat="1" applyFill="1" applyBorder="1" applyAlignment="1" applyProtection="1">
      <alignment wrapText="1"/>
      <protection locked="0"/>
    </xf>
    <xf numFmtId="165" fontId="0" fillId="6" borderId="16" xfId="6" applyNumberFormat="1" applyFont="1" applyFill="1" applyBorder="1" applyAlignment="1" applyProtection="1">
      <alignment wrapText="1"/>
    </xf>
    <xf numFmtId="0" fontId="2" fillId="6" borderId="0" xfId="0" applyFont="1" applyFill="1"/>
    <xf numFmtId="165" fontId="0" fillId="6" borderId="2" xfId="6" applyNumberFormat="1" applyFont="1" applyFill="1" applyBorder="1" applyAlignment="1" applyProtection="1">
      <alignment wrapText="1"/>
    </xf>
    <xf numFmtId="165" fontId="0" fillId="6" borderId="15" xfId="6" applyNumberFormat="1" applyFont="1" applyFill="1" applyBorder="1" applyAlignment="1" applyProtection="1">
      <alignment wrapText="1"/>
    </xf>
    <xf numFmtId="165" fontId="0" fillId="6" borderId="2" xfId="6" quotePrefix="1" applyNumberFormat="1" applyFont="1" applyFill="1" applyBorder="1" applyAlignment="1" applyProtection="1">
      <alignment wrapText="1"/>
    </xf>
    <xf numFmtId="165" fontId="0" fillId="6" borderId="3" xfId="6" applyNumberFormat="1" applyFont="1" applyFill="1" applyBorder="1" applyAlignment="1" applyProtection="1">
      <alignment wrapText="1"/>
    </xf>
    <xf numFmtId="0" fontId="0" fillId="0" borderId="0" xfId="0" applyAlignment="1">
      <alignment horizontal="left" vertical="top" wrapText="1"/>
    </xf>
    <xf numFmtId="0" fontId="4" fillId="6" borderId="0" xfId="0" applyFont="1" applyFill="1" applyAlignment="1">
      <alignment wrapText="1"/>
    </xf>
    <xf numFmtId="0" fontId="6" fillId="0" borderId="0" xfId="0" applyFont="1" applyProtection="1">
      <protection locked="0"/>
    </xf>
    <xf numFmtId="0" fontId="0" fillId="0" borderId="21" xfId="0" applyBorder="1"/>
    <xf numFmtId="0" fontId="0" fillId="0" borderId="0" xfId="0" applyFill="1" applyBorder="1"/>
    <xf numFmtId="0" fontId="0" fillId="0" borderId="21" xfId="0" applyFill="1" applyBorder="1"/>
    <xf numFmtId="0" fontId="0" fillId="0" borderId="19" xfId="0" applyFill="1" applyBorder="1"/>
    <xf numFmtId="0" fontId="0" fillId="0" borderId="0" xfId="0" applyFill="1" applyBorder="1" applyProtection="1">
      <protection locked="0"/>
    </xf>
    <xf numFmtId="0" fontId="0" fillId="9" borderId="0" xfId="0" applyFill="1"/>
    <xf numFmtId="164" fontId="0" fillId="9" borderId="0" xfId="0" applyNumberFormat="1" applyFill="1"/>
    <xf numFmtId="44" fontId="0" fillId="6" borderId="0" xfId="3" applyFont="1" applyFill="1" applyBorder="1"/>
    <xf numFmtId="0" fontId="0" fillId="5" borderId="0" xfId="0" applyFill="1"/>
    <xf numFmtId="164" fontId="0" fillId="5" borderId="0" xfId="0" applyNumberFormat="1" applyFill="1"/>
    <xf numFmtId="3" fontId="0" fillId="9" borderId="0" xfId="0" applyNumberFormat="1" applyFill="1"/>
    <xf numFmtId="3" fontId="0" fillId="5" borderId="0" xfId="0" applyNumberFormat="1" applyFill="1"/>
    <xf numFmtId="0" fontId="1" fillId="6" borderId="10" xfId="0" applyFont="1" applyFill="1" applyBorder="1" applyAlignment="1"/>
    <xf numFmtId="0" fontId="0" fillId="5" borderId="0" xfId="0" applyFill="1" applyAlignment="1"/>
    <xf numFmtId="0" fontId="19" fillId="9" borderId="0" xfId="0" applyFont="1" applyFill="1" applyAlignment="1"/>
    <xf numFmtId="0" fontId="20" fillId="6" borderId="0" xfId="0" applyFont="1" applyFill="1"/>
    <xf numFmtId="0" fontId="0" fillId="6" borderId="12" xfId="0" applyFill="1" applyBorder="1" applyAlignment="1"/>
    <xf numFmtId="0" fontId="0" fillId="6" borderId="13" xfId="0" applyFill="1" applyBorder="1" applyAlignment="1"/>
    <xf numFmtId="0" fontId="0" fillId="6" borderId="14" xfId="0" applyFill="1" applyBorder="1" applyAlignment="1"/>
    <xf numFmtId="0" fontId="0" fillId="6" borderId="16" xfId="0" applyFill="1" applyBorder="1" applyAlignment="1"/>
    <xf numFmtId="0" fontId="21" fillId="6" borderId="0" xfId="0" applyFont="1" applyFill="1"/>
    <xf numFmtId="0" fontId="0" fillId="4" borderId="25" xfId="0" applyFill="1" applyBorder="1" applyAlignment="1" applyProtection="1">
      <alignment wrapText="1"/>
      <protection locked="0"/>
    </xf>
    <xf numFmtId="0" fontId="0" fillId="4" borderId="26" xfId="0" applyFill="1" applyBorder="1" applyAlignment="1" applyProtection="1">
      <alignment wrapText="1"/>
      <protection locked="0"/>
    </xf>
    <xf numFmtId="165" fontId="0" fillId="6" borderId="27" xfId="6" applyNumberFormat="1" applyFont="1" applyFill="1" applyBorder="1" applyAlignment="1" applyProtection="1">
      <alignment wrapText="1"/>
    </xf>
    <xf numFmtId="164" fontId="0" fillId="4" borderId="27" xfId="0" applyNumberFormat="1" applyFill="1" applyBorder="1" applyAlignment="1" applyProtection="1">
      <alignment wrapText="1"/>
      <protection locked="0"/>
    </xf>
    <xf numFmtId="3" fontId="0" fillId="4" borderId="26" xfId="0" applyNumberFormat="1" applyFill="1" applyBorder="1" applyAlignment="1" applyProtection="1">
      <alignment wrapText="1"/>
      <protection locked="0"/>
    </xf>
    <xf numFmtId="14" fontId="16" fillId="4" borderId="2" xfId="0" applyNumberFormat="1" applyFont="1" applyFill="1" applyBorder="1" applyAlignment="1" applyProtection="1">
      <alignment wrapText="1"/>
      <protection locked="0"/>
    </xf>
    <xf numFmtId="14" fontId="16" fillId="4" borderId="26" xfId="0" applyNumberFormat="1" applyFont="1" applyFill="1" applyBorder="1" applyAlignment="1" applyProtection="1">
      <alignment wrapText="1"/>
      <protection locked="0"/>
    </xf>
    <xf numFmtId="14" fontId="16" fillId="4" borderId="15" xfId="0" applyNumberFormat="1" applyFont="1" applyFill="1" applyBorder="1" applyAlignment="1" applyProtection="1">
      <alignment wrapText="1"/>
      <protection locked="0"/>
    </xf>
    <xf numFmtId="0" fontId="0" fillId="0" borderId="21" xfId="0" applyBorder="1" applyAlignment="1">
      <alignment horizontal="left" wrapText="1"/>
    </xf>
    <xf numFmtId="0" fontId="0" fillId="4" borderId="12" xfId="0" applyFont="1" applyFill="1" applyBorder="1" applyAlignment="1" applyProtection="1">
      <alignment wrapText="1"/>
      <protection locked="0"/>
    </xf>
    <xf numFmtId="0" fontId="0" fillId="4" borderId="2" xfId="0" applyFont="1" applyFill="1" applyBorder="1" applyAlignment="1" applyProtection="1">
      <alignment wrapText="1"/>
      <protection locked="0"/>
    </xf>
    <xf numFmtId="14" fontId="0" fillId="4" borderId="2" xfId="0" applyNumberFormat="1" applyFont="1" applyFill="1" applyBorder="1" applyAlignment="1" applyProtection="1">
      <alignment wrapText="1"/>
      <protection locked="0"/>
    </xf>
    <xf numFmtId="0" fontId="0" fillId="4" borderId="2" xfId="0" applyNumberFormat="1" applyFont="1" applyFill="1" applyBorder="1" applyAlignment="1" applyProtection="1">
      <alignment wrapText="1"/>
      <protection locked="0"/>
    </xf>
    <xf numFmtId="0" fontId="0" fillId="4" borderId="14" xfId="0" applyFont="1" applyFill="1" applyBorder="1" applyAlignment="1" applyProtection="1">
      <alignment wrapText="1"/>
      <protection locked="0"/>
    </xf>
    <xf numFmtId="0" fontId="0" fillId="4" borderId="15" xfId="0" applyFont="1" applyFill="1" applyBorder="1" applyAlignment="1" applyProtection="1">
      <alignment wrapText="1"/>
      <protection locked="0"/>
    </xf>
    <xf numFmtId="14" fontId="0" fillId="4" borderId="15" xfId="0" applyNumberFormat="1" applyFont="1" applyFill="1" applyBorder="1" applyAlignment="1" applyProtection="1">
      <alignment wrapText="1"/>
      <protection locked="0"/>
    </xf>
    <xf numFmtId="0" fontId="0" fillId="4" borderId="15" xfId="0" applyNumberFormat="1" applyFont="1" applyFill="1" applyBorder="1" applyAlignment="1" applyProtection="1">
      <alignment wrapText="1"/>
      <protection locked="0"/>
    </xf>
    <xf numFmtId="0" fontId="23" fillId="0" borderId="0" xfId="0" applyFont="1"/>
    <xf numFmtId="0" fontId="23" fillId="11" borderId="0" xfId="0" applyFont="1" applyFill="1"/>
    <xf numFmtId="0" fontId="0" fillId="0" borderId="0" xfId="0"/>
    <xf numFmtId="165" fontId="0" fillId="0" borderId="0" xfId="6" applyNumberFormat="1" applyFont="1"/>
    <xf numFmtId="165" fontId="0" fillId="0" borderId="0" xfId="0" applyNumberFormat="1"/>
    <xf numFmtId="0" fontId="1" fillId="0" borderId="0" xfId="0" applyFont="1"/>
    <xf numFmtId="165" fontId="10" fillId="0" borderId="0" xfId="6" applyNumberFormat="1" applyFont="1" applyAlignment="1" applyProtection="1"/>
    <xf numFmtId="165" fontId="0" fillId="0" borderId="0" xfId="6" applyNumberFormat="1" applyFont="1" applyAlignment="1" applyProtection="1"/>
    <xf numFmtId="164" fontId="0" fillId="4" borderId="2" xfId="0" applyNumberFormat="1" applyFill="1" applyBorder="1" applyAlignment="1" applyProtection="1">
      <alignment wrapText="1"/>
      <protection locked="0"/>
    </xf>
    <xf numFmtId="164" fontId="0" fillId="4" borderId="2" xfId="0" applyNumberFormat="1" applyFont="1" applyFill="1" applyBorder="1" applyAlignment="1" applyProtection="1">
      <alignment wrapText="1"/>
      <protection locked="0"/>
    </xf>
    <xf numFmtId="164" fontId="0" fillId="4" borderId="15" xfId="0" applyNumberFormat="1" applyFont="1" applyFill="1" applyBorder="1" applyAlignment="1" applyProtection="1">
      <alignment wrapText="1"/>
      <protection locked="0"/>
    </xf>
    <xf numFmtId="0" fontId="0" fillId="0" borderId="0" xfId="0" applyAlignment="1">
      <alignment wrapText="1"/>
    </xf>
    <xf numFmtId="165" fontId="7" fillId="0" borderId="19" xfId="6" applyNumberFormat="1" applyFont="1" applyBorder="1"/>
    <xf numFmtId="165" fontId="6" fillId="0" borderId="20" xfId="6" applyNumberFormat="1" applyFont="1" applyBorder="1"/>
    <xf numFmtId="0" fontId="6" fillId="4" borderId="1" xfId="0" applyFont="1" applyFill="1" applyBorder="1" applyAlignment="1" applyProtection="1">
      <alignment vertical="top" wrapText="1"/>
      <protection locked="0"/>
    </xf>
    <xf numFmtId="0" fontId="15" fillId="0" borderId="1" xfId="0" applyFont="1" applyBorder="1" applyAlignment="1">
      <alignment vertical="top" wrapText="1"/>
    </xf>
    <xf numFmtId="0" fontId="25" fillId="9" borderId="0" xfId="0" applyFont="1" applyFill="1"/>
    <xf numFmtId="0" fontId="6" fillId="10" borderId="1" xfId="0" applyFont="1" applyFill="1" applyBorder="1" applyAlignment="1">
      <alignment horizontal="center" vertical="center" wrapText="1"/>
    </xf>
    <xf numFmtId="0" fontId="0" fillId="0" borderId="0" xfId="0" applyFill="1"/>
    <xf numFmtId="0" fontId="23" fillId="0" borderId="0" xfId="0" applyFont="1" applyFill="1"/>
    <xf numFmtId="0" fontId="4" fillId="6" borderId="0" xfId="0" applyFont="1" applyFill="1" applyBorder="1" applyAlignment="1">
      <alignment wrapText="1"/>
    </xf>
    <xf numFmtId="0" fontId="7" fillId="0" borderId="0" xfId="0" applyFont="1" applyFill="1"/>
    <xf numFmtId="0" fontId="17" fillId="0" borderId="0" xfId="7" applyFill="1" applyProtection="1">
      <protection locked="0"/>
    </xf>
    <xf numFmtId="165" fontId="0" fillId="6" borderId="2" xfId="6" applyNumberFormat="1" applyFont="1" applyFill="1" applyBorder="1" applyAlignment="1">
      <alignment wrapText="1"/>
    </xf>
    <xf numFmtId="165" fontId="0" fillId="6" borderId="15" xfId="6" applyNumberFormat="1" applyFont="1" applyFill="1" applyBorder="1" applyAlignment="1">
      <alignment wrapText="1"/>
    </xf>
    <xf numFmtId="165" fontId="0" fillId="6" borderId="13" xfId="6" applyNumberFormat="1" applyFont="1" applyFill="1" applyBorder="1" applyAlignment="1">
      <alignment wrapText="1"/>
    </xf>
    <xf numFmtId="165" fontId="0" fillId="6" borderId="16" xfId="6" applyNumberFormat="1" applyFont="1" applyFill="1" applyBorder="1" applyAlignment="1">
      <alignment wrapText="1"/>
    </xf>
    <xf numFmtId="0" fontId="0" fillId="0" borderId="0" xfId="0" applyAlignment="1">
      <alignment horizontal="left" vertical="top" wrapText="1"/>
    </xf>
    <xf numFmtId="0" fontId="0" fillId="4" borderId="10" xfId="0" applyFill="1" applyBorder="1" applyAlignment="1" applyProtection="1">
      <alignment horizontal="left"/>
      <protection locked="0"/>
    </xf>
    <xf numFmtId="0" fontId="0" fillId="4" borderId="11" xfId="0" applyFill="1" applyBorder="1" applyAlignment="1" applyProtection="1">
      <alignment horizontal="left"/>
      <protection locked="0"/>
    </xf>
    <xf numFmtId="0" fontId="0" fillId="0" borderId="0" xfId="0" applyBorder="1" applyAlignment="1">
      <alignment horizontal="left" wrapText="1"/>
    </xf>
    <xf numFmtId="0" fontId="0" fillId="0" borderId="21" xfId="0" applyBorder="1" applyAlignment="1">
      <alignment horizontal="left" wrapText="1"/>
    </xf>
    <xf numFmtId="0" fontId="24" fillId="0" borderId="0" xfId="0" applyFont="1" applyAlignment="1">
      <alignment horizontal="left" vertical="top" wrapText="1"/>
    </xf>
    <xf numFmtId="0" fontId="0" fillId="6" borderId="0" xfId="0" applyFill="1" applyAlignment="1">
      <alignment horizontal="left" vertical="top" wrapText="1"/>
    </xf>
    <xf numFmtId="0" fontId="1" fillId="7" borderId="1" xfId="0" applyFont="1" applyFill="1" applyBorder="1" applyAlignment="1">
      <alignment horizontal="center"/>
    </xf>
    <xf numFmtId="0" fontId="1" fillId="8" borderId="1" xfId="0" applyFont="1"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pplyProtection="1">
      <alignment horizontal="left" vertical="top" wrapText="1"/>
      <protection locked="0"/>
    </xf>
    <xf numFmtId="0" fontId="1" fillId="8" borderId="1" xfId="0" applyFont="1" applyFill="1" applyBorder="1" applyAlignment="1">
      <alignment horizontal="center" vertical="center" wrapText="1"/>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4" fillId="6" borderId="0" xfId="0" applyFont="1" applyFill="1" applyAlignment="1" applyProtection="1">
      <alignment horizontal="left" wrapText="1"/>
      <protection locked="0"/>
    </xf>
    <xf numFmtId="0" fontId="4" fillId="6" borderId="9" xfId="0" applyFont="1" applyFill="1" applyBorder="1" applyAlignment="1" applyProtection="1">
      <alignment horizontal="left" wrapText="1"/>
      <protection locked="0"/>
    </xf>
    <xf numFmtId="0" fontId="4" fillId="6" borderId="0" xfId="0" applyFont="1" applyFill="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6" fillId="10" borderId="1" xfId="0" applyFont="1" applyFill="1" applyBorder="1" applyAlignment="1">
      <alignment horizontal="center" vertical="center" wrapText="1"/>
    </xf>
    <xf numFmtId="0" fontId="18" fillId="3" borderId="22" xfId="7" applyFont="1" applyFill="1" applyBorder="1" applyAlignment="1" applyProtection="1">
      <alignment horizontal="left"/>
      <protection locked="0"/>
    </xf>
    <xf numFmtId="0" fontId="18" fillId="3" borderId="23" xfId="7" applyFont="1" applyFill="1" applyBorder="1" applyAlignment="1" applyProtection="1">
      <alignment horizontal="left"/>
      <protection locked="0"/>
    </xf>
    <xf numFmtId="0" fontId="18" fillId="3" borderId="24" xfId="7" applyFont="1" applyFill="1" applyBorder="1" applyAlignment="1" applyProtection="1">
      <alignment horizontal="left"/>
      <protection locked="0"/>
    </xf>
    <xf numFmtId="0" fontId="7" fillId="0" borderId="1" xfId="0" applyFont="1" applyBorder="1" applyAlignment="1">
      <alignment horizontal="left" vertical="top" wrapText="1"/>
    </xf>
  </cellXfs>
  <cellStyles count="13">
    <cellStyle name="Comma" xfId="6" builtinId="3"/>
    <cellStyle name="Comma 2" xfId="10" xr:uid="{958AB020-F6F8-4C89-A424-0B838B668082}"/>
    <cellStyle name="Currency" xfId="3" builtinId="4"/>
    <cellStyle name="Currency 2" xfId="12" xr:uid="{87B7D1ED-975E-4EE2-9C84-F751D87E0315}"/>
    <cellStyle name="Hyperlink" xfId="7" builtinId="8"/>
    <cellStyle name="Hyperlink 2" xfId="9" xr:uid="{429163B4-E7DC-4ADF-813C-EB80843F4CA6}"/>
    <cellStyle name="Normal" xfId="0" builtinId="0"/>
    <cellStyle name="Normal 2" xfId="1" xr:uid="{909B1348-D18F-415C-A0DC-45671A7C3E80}"/>
    <cellStyle name="Normal 2 2" xfId="4" xr:uid="{3857A2AD-6227-45D4-93D2-A40EDBDCD290}"/>
    <cellStyle name="Normal 2 2 2" xfId="5" xr:uid="{A9134254-A97B-42C6-940E-252775E1FF7B}"/>
    <cellStyle name="Normal 3" xfId="8" xr:uid="{3AD47F81-22AA-4FBF-B621-53687E6CC47B}"/>
    <cellStyle name="Normal 5" xfId="2" xr:uid="{78AB89EC-30C4-43E2-8DD0-64FBB445A6F2}"/>
    <cellStyle name="Percent 2" xfId="11" xr:uid="{9BBD4A56-F459-474F-8859-D0478B6997F8}"/>
  </cellStyles>
  <dxfs count="105">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fill>
        <patternFill patternType="solid">
          <fgColor rgb="FF000000"/>
          <bgColor rgb="FFFFF2CC"/>
        </patternFill>
      </fill>
    </dxf>
    <dxf>
      <font>
        <b val="0"/>
        <i val="0"/>
        <strike val="0"/>
        <condense val="0"/>
        <extend val="0"/>
        <outline val="0"/>
        <shadow val="0"/>
        <u val="none"/>
        <vertAlign val="baseline"/>
        <sz val="11"/>
        <color rgb="FF000000"/>
        <name val="Calibri"/>
        <family val="2"/>
        <scheme val="minor"/>
      </font>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fill>
        <patternFill patternType="solid">
          <fgColor rgb="FF000000"/>
          <bgColor rgb="FFFFF2CC"/>
        </patternFill>
      </fill>
    </dxf>
    <dxf>
      <font>
        <b val="0"/>
        <i val="0"/>
        <strike val="0"/>
        <condense val="0"/>
        <extend val="0"/>
        <outline val="0"/>
        <shadow val="0"/>
        <u val="none"/>
        <vertAlign val="baseline"/>
        <sz val="11"/>
        <color rgb="FF000000"/>
        <name val="Calibri"/>
        <family val="2"/>
        <scheme val="minor"/>
      </font>
    </dxf>
    <dxf>
      <font>
        <b/>
        <i val="0"/>
        <strike val="0"/>
        <condense val="0"/>
        <extend val="0"/>
        <outline val="0"/>
        <shadow val="0"/>
        <u val="none"/>
        <vertAlign val="baseline"/>
        <sz val="11"/>
        <color theme="1"/>
        <name val="Calibri"/>
        <family val="2"/>
        <scheme val="minor"/>
      </font>
    </dxf>
    <dxf>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numFmt numFmtId="165" formatCode="_(* #,##0_);_(* \(#,##0\);_(* &quot;-&quot;??_);_(@_)"/>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numFmt numFmtId="3" formatCode="#,##0"/>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vertical/>
        <horizontal/>
      </border>
      <protection locked="0" hidden="0"/>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vertical/>
        <horizontal/>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numFmt numFmtId="3" formatCode="#,##0"/>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3" formatCode="#,##0"/>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0"/>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protection locked="0" hidden="0"/>
    </dxf>
    <dxf>
      <numFmt numFmtId="164" formatCode="00000"/>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numFmt numFmtId="3" formatCode="#,##0"/>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5" formatCode="_(* #,##0_);_(* \(#,##0\);_(* &quot;-&quot;??_);_(@_)"/>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00000"/>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00000"/>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00000"/>
      <fill>
        <patternFill patternType="solid">
          <fgColor indexed="64"/>
          <bgColor theme="0"/>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numFmt numFmtId="164" formatCode="00000"/>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dxf>
    <dxf>
      <numFmt numFmtId="3" formatCode="#,##0"/>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5" formatCode="_(* #,##0_);_(* \(#,##0\);_(* &quot;-&quot;??_);_(@_)"/>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9" formatCode="m/d/yyyy"/>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rgb="FFFFFF99"/>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fill>
        <patternFill patternType="solid">
          <fgColor indexed="64"/>
          <bgColor rgb="FFFFFF99"/>
        </patternFill>
      </fil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0"/>
        </patternFill>
      </fill>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indexed="64"/>
        </left>
        <right style="thin">
          <color theme="0" tint="-0.14999847407452621"/>
        </right>
        <top style="thin">
          <color theme="0" tint="-0.14999847407452621"/>
        </top>
        <bottom style="thin">
          <color theme="0" tint="-0.14999847407452621"/>
        </bottom>
      </border>
      <protection locked="0" hidden="0"/>
    </dxf>
    <dxf>
      <numFmt numFmtId="164" formatCode="00000"/>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0" formatCode="General"/>
      <alignment horizontal="general" vertical="bottom" textRotation="0" wrapText="1" indent="0" justifyLastLine="0" shrinkToFit="0" readingOrder="0"/>
      <border diagonalUp="0" diagonalDown="0">
        <left style="thin">
          <color indexed="64"/>
        </left>
        <right style="thin">
          <color theme="0" tint="-0.14999847407452621"/>
        </right>
        <top style="thin">
          <color theme="0" tint="-0.14999847407452621"/>
        </top>
        <bottom style="thin">
          <color theme="0" tint="-0.14999847407452621"/>
        </bottom>
      </border>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protection locked="1" hidden="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60B660-9241-44D3-A175-75DB8DD8D621}" name="Table579105" displayName="Table579105" ref="B10:X510" totalsRowShown="0" headerRowDxfId="104" dataDxfId="103">
  <tableColumns count="23">
    <tableColumn id="1" xr3:uid="{18D034D8-EB4D-40A3-B646-93AC47A3E130}" name="Vendor Name" dataDxfId="102">
      <calculatedColumnFormula array="1">IFERROR((INDEX(#REF!,MATCH(1,(Contracts!$A$12=#REF!)*('Start Here'!$E$7=#REF!),0))),"")</calculatedColumnFormula>
    </tableColumn>
    <tableColumn id="2" xr3:uid="{EAA3573F-0846-41A2-9337-0C3712314D48}" name="DUNS Number" dataDxfId="101">
      <calculatedColumnFormula array="1">IFERROR((INDEX(#REF!,MATCH(1,(Contracts!$A11=#REF!)*('Start Here'!$E$7=#REF!),0))),"")</calculatedColumnFormula>
    </tableColumn>
    <tableColumn id="3" xr3:uid="{BB167E2E-48BA-4EEE-9A31-1830CA94CCD9}" name="Street Address" dataDxfId="100">
      <calculatedColumnFormula array="1">IFERROR((INDEX(#REF!,MATCH(1,(Contracts!$A11=#REF!)*('Start Here'!$E$7=#REF!),0))),"")</calculatedColumnFormula>
    </tableColumn>
    <tableColumn id="4" xr3:uid="{0CC00D6C-E4A9-408B-BE50-46FC2A986DCD}" name="City" dataDxfId="99">
      <calculatedColumnFormula array="1">IFERROR((INDEX(#REF!,MATCH(1,(Contracts!$A11=#REF!)*('Start Here'!$E$7=#REF!),0))),"")</calculatedColumnFormula>
    </tableColumn>
    <tableColumn id="5" xr3:uid="{ED39066B-3656-4261-9CB8-74C4CFA5FDE1}" name="State" dataDxfId="98"/>
    <tableColumn id="6" xr3:uid="{2FE236CE-F962-417F-9CEA-7B62B6F4FF71}" name="Zip" dataDxfId="97"/>
    <tableColumn id="7" xr3:uid="{888D3100-C771-4336-9423-E63C5EC3EB64}" name="Contract Number" dataDxfId="96"/>
    <tableColumn id="16" xr3:uid="{8F5FE9C2-D0EF-4E6D-90A4-3E6D9AE35800}" name="Contract Description" dataDxfId="95"/>
    <tableColumn id="20" xr3:uid="{43BD2E7D-3939-48DE-B384-7F0D55B8C949}" name="Contract Type" dataDxfId="94">
      <calculatedColumnFormula array="1">IFERROR((INDEX(#REF!,MATCH(1,(Contracts!$A11=#REF!)*('Start Here'!$E$7=#REF!),0))),"")</calculatedColumnFormula>
    </tableColumn>
    <tableColumn id="8" xr3:uid="{6A707CAA-FBD1-4709-8606-9A6F76E50636}" name="Contract Date" dataDxfId="93">
      <calculatedColumnFormula array="1">IFERROR((INDEX(#REF!,MATCH(1,(Contracts!$A11=#REF!)*('Start Here'!$E$7=#REF!),0))),"")</calculatedColumnFormula>
    </tableColumn>
    <tableColumn id="23" xr3:uid="{F039D542-6DA8-4B7C-AF0B-ACD03017234E}" name="Primary Place of Performance" dataDxfId="92"/>
    <tableColumn id="22" xr3:uid="{8723559D-33A5-4BE6-865B-E33F9336650E}" name="Period of Performance Start Date" dataDxfId="91"/>
    <tableColumn id="21" xr3:uid="{670B7C25-F1A8-43CE-A638-73CF6306FA95}" name="Period of Performance End Date" dataDxfId="90"/>
    <tableColumn id="17" xr3:uid="{1BE46B42-A886-4846-BFEF-DFE3102358D0}" name="Attachment A Expenditure Subcategory" dataDxfId="89">
      <calculatedColumnFormula array="1">IFERROR((INDEX(#REF!,MATCH(1,(Contracts!$A11=#REF!)*('Start Here'!$E$7=#REF!),0))),"")</calculatedColumnFormula>
    </tableColumn>
    <tableColumn id="12" xr3:uid="{95733AC2-CF02-43C6-8046-A128877AA8E7}" name="FEMA Reimbursable?" dataDxfId="88">
      <calculatedColumnFormula array="1">IFERROR((INDEX(#REF!,MATCH(1,(Contracts!$A11=#REF!)*('Start Here'!$E$7=#REF!),0))),"")</calculatedColumnFormula>
    </tableColumn>
    <tableColumn id="19" xr3:uid="{F0BC1052-7A68-4ED8-907C-101876FD4B0B}" name="Total Contract Amount" dataDxfId="87"/>
    <tableColumn id="10" xr3:uid="{74EDFE66-E82D-4BBB-8DEE-609066965498}" name="CvRF Contract Amount" dataDxfId="86" dataCellStyle="Comma">
      <calculatedColumnFormula>IF(Table579105[[#This Row],[FEMA Reimbursable?]]="Yes", Table579105[[#This Row],[Total Contract Amount]]*0.25, Table579105[[#This Row],[Total Contract Amount]])</calculatedColumnFormula>
    </tableColumn>
    <tableColumn id="18" xr3:uid="{84665280-CDB8-4AF5-87E9-BAF654734BBA}" name="Total Quarterly Obligation Amount" dataDxfId="85"/>
    <tableColumn id="11" xr3:uid="{4CCC569B-2D22-4E5E-9D8D-2E928E93164F}" name="CvRF Quarterly Obligation Amount" dataDxfId="84" dataCellStyle="Comma">
      <calculatedColumnFormula>IF(Table579105[[#This Row],[FEMA Reimbursable?]]="Yes",Table579105[[#This Row],[Total Quarterly Obligation Amount]]*0.25,Table579105[[#This Row],[Total Quarterly Obligation Amount]])</calculatedColumnFormula>
    </tableColumn>
    <tableColumn id="9" xr3:uid="{FC2D278B-AD59-4F34-A763-D0F8B9B330DE}" name="Total Quarterly Expenditure Amount" dataDxfId="83">
      <calculatedColumnFormula array="1">IFERROR((INDEX(#REF!,MATCH(1,(Contracts!$A11=#REF!)*('Start Here'!$E$7=#REF!),0))),"")</calculatedColumnFormula>
    </tableColumn>
    <tableColumn id="13" xr3:uid="{387C5D52-728C-46BD-BA2F-014386895BCD}" name="CvRF Quarterly Expenditure Amount" dataDxfId="82">
      <calculatedColumnFormula>IF(Table579105[[#This Row],[FEMA Reimbursable?]]="Yes", Table579105[[#This Row],[Total Quarterly Expenditure Amount]]*0.25, Table579105[[#This Row],[Total Quarterly Expenditure Amount]])</calculatedColumnFormula>
    </tableColumn>
    <tableColumn id="15" xr3:uid="{8345C012-3DB0-4264-88CC-0516B87287A0}" name="Attachment A Expenditure Category" dataDxfId="81">
      <calculatedColumnFormula>INDEX(#REF!,MATCH(#REF!,#REF!,0))</calculatedColumnFormula>
    </tableColumn>
    <tableColumn id="14" xr3:uid="{7417DEF1-5496-413A-8623-AA414B15DCD8}" name="Treasury Expenditure Category" dataDxfId="80">
      <calculatedColumnFormula>INDEX(#REF!,MATCH(#REF!,#REF!,0))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DF48A01-9FA8-4939-B557-FC63906DFFAD}" name="Table579" displayName="Table579" ref="B10:X510" totalsRowShown="0" headerRowDxfId="79" dataDxfId="78">
  <tableColumns count="23">
    <tableColumn id="1" xr3:uid="{13DCF4F7-50CE-4808-B0D5-8444D2F01B6D}" name="Grantee Name" dataDxfId="77"/>
    <tableColumn id="2" xr3:uid="{144B4742-209C-4477-B72A-FA0F4B4A5734}" name="DUNS Number" dataDxfId="76"/>
    <tableColumn id="3" xr3:uid="{B3A6C201-2073-48A2-B5A7-0971AB5FAFD2}" name="Street Address" dataDxfId="75"/>
    <tableColumn id="4" xr3:uid="{AAFBCAF1-0768-4325-A40E-20EC8CD618C4}" name="City" dataDxfId="74"/>
    <tableColumn id="5" xr3:uid="{BDECE9B1-92FA-4F0B-B165-9A5BFA4187FB}" name="State" dataDxfId="73"/>
    <tableColumn id="6" xr3:uid="{67217691-CCA3-44DB-BAFE-A4624C090422}" name="Zip" dataDxfId="72"/>
    <tableColumn id="7" xr3:uid="{5F227151-CEE5-46E2-B524-72AD249A97F0}" name="Award Number" dataDxfId="71"/>
    <tableColumn id="16" xr3:uid="{A409C22F-AB41-46B2-A315-75398C621C19}" name="Award Description" dataDxfId="70">
      <calculatedColumnFormula array="1">IFERROR((INDEX(#REF!,MATCH(1,(Grants!$A11=#REF!)*('Start Here'!$E$7=#REF!),0))),"")</calculatedColumnFormula>
    </tableColumn>
    <tableColumn id="20" xr3:uid="{BAC1DFEE-03BF-480C-87B9-DD3EF39550C3}" name="Award Payment Method" dataDxfId="69">
      <calculatedColumnFormula array="1">IFERROR((INDEX(#REF!,MATCH(1,(Grants!$A11=#REF!)*('Start Here'!$E$7=#REF!),0))),"")</calculatedColumnFormula>
    </tableColumn>
    <tableColumn id="8" xr3:uid="{665C8E55-0BB3-4B4C-8D31-302FA66B112B}" name="Award Date" dataDxfId="68">
      <calculatedColumnFormula array="1">IFERROR((INDEX(#REF!,MATCH(1,(Grants!$A11=#REF!)*('Start Here'!$E$7=#REF!),0))),"")</calculatedColumnFormula>
    </tableColumn>
    <tableColumn id="23" xr3:uid="{569FD59E-080E-49AA-B327-4C78AA001A54}" name="Primary Place of Performance" dataDxfId="67"/>
    <tableColumn id="22" xr3:uid="{F6674FBF-8B81-47E3-85D8-579618F3261A}" name="Period of Performance Start Date" dataDxfId="66"/>
    <tableColumn id="21" xr3:uid="{32B098F5-07C6-47E0-A033-163EA26D9C2F}" name="Period of Performance End Date" dataDxfId="65"/>
    <tableColumn id="17" xr3:uid="{33FA13D7-76B3-4000-BD80-49CBB9E61556}" name="Attachment A Expenditure Subcategory" dataDxfId="64"/>
    <tableColumn id="12" xr3:uid="{EB8564D0-BF32-40D2-8808-CE7F2B283715}" name="FEMA Reimbursable?" dataDxfId="63"/>
    <tableColumn id="19" xr3:uid="{48469055-CD85-4C89-91D7-63B1979D73D4}" name="Total Grant Amount" dataDxfId="62"/>
    <tableColumn id="11" xr3:uid="{C6A4C0E4-6F0B-4DBC-A1E0-9CE3BFE82EEA}" name="CvRF Grant Amount" dataDxfId="61" dataCellStyle="Comma">
      <calculatedColumnFormula array="1">IFERROR((INDEX(#REF!,MATCH(1,(Grants!$A11=#REF!)*('Start Here'!$E$7=#REF!),0))),"")</calculatedColumnFormula>
    </tableColumn>
    <tableColumn id="18" xr3:uid="{1518FFFA-C5AB-4D47-B439-49749FAF4DA5}" name="Total Quarterly Obligation Amount" dataDxfId="60">
      <calculatedColumnFormula array="1">IFERROR((INDEX(#REF!,MATCH(1,(Grants!$A11=#REF!)*('Start Here'!$E$7=#REF!),0))),"")</calculatedColumnFormula>
    </tableColumn>
    <tableColumn id="10" xr3:uid="{B896C509-4039-4E73-AB60-97C790F43F14}" name="CvRF Quarterly Obligation Amount" dataDxfId="59" dataCellStyle="Comma">
      <calculatedColumnFormula array="1">IFERROR((INDEX(#REF!,MATCH(1,(Grants!$A11=#REF!)*('Start Here'!$E$7=#REF!),0))),"")</calculatedColumnFormula>
    </tableColumn>
    <tableColumn id="9" xr3:uid="{ED698587-668E-4775-ADAA-45ED647C8517}" name="Total Quarterly Expenditure Amount" dataDxfId="58">
      <calculatedColumnFormula array="1">IFERROR((INDEX(#REF!,MATCH(1,(Grants!$A11=#REF!)*('Start Here'!$E$7=#REF!),0))),"")</calculatedColumnFormula>
    </tableColumn>
    <tableColumn id="13" xr3:uid="{B20983D3-1EF6-4418-B598-A926FF4B693B}" name="CvRF Quarterly Expenditure Amount" dataDxfId="57">
      <calculatedColumnFormula>IF(Table579[[#This Row],[FEMA Reimbursable?]]="Yes", Table579[[#This Row],[Total Quarterly Expenditure Amount]]*0.25, Table579[[#This Row],[Total Quarterly Expenditure Amount]])</calculatedColumnFormula>
    </tableColumn>
    <tableColumn id="15" xr3:uid="{181AB1D1-13EB-49B1-86F5-956D9B33A21E}" name="Attachment A Expenditure Category" dataDxfId="56">
      <calculatedColumnFormula>INDEX(#REF!,MATCH(#REF!,#REF!,0))</calculatedColumnFormula>
    </tableColumn>
    <tableColumn id="14" xr3:uid="{E6BC9D63-1F34-4304-9CA9-334DF235224D}" name="Treasury Expenditure Category" dataDxfId="55">
      <calculatedColumnFormula>INDEX(#REF!,MATCH(#REF!,#REF!,0))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34AA7ED-5C81-4A8D-AA8D-249D7075AA52}" name="Table5712" displayName="Table5712" ref="B10:U510" totalsRowShown="0" headerRowDxfId="54" dataDxfId="53">
  <tableColumns count="20">
    <tableColumn id="1" xr3:uid="{B1E43CD1-104B-4EFD-9B19-7DD3E4110BF6}" name="Transferee/Gov't _x000a_Entity Name" dataDxfId="52"/>
    <tableColumn id="2" xr3:uid="{3492B6EC-8706-4B24-A24B-13D6AC5E9E5E}" name="DUNS Number" dataDxfId="51"/>
    <tableColumn id="3" xr3:uid="{B8BD13B9-3CAD-43F8-BC9C-D041B858FB17}" name="Street Address" dataDxfId="50"/>
    <tableColumn id="4" xr3:uid="{4B7204D3-76FF-49E5-A27C-AF9508A8A7C0}" name="City" dataDxfId="49"/>
    <tableColumn id="5" xr3:uid="{DE389400-9FCC-47CD-8280-F949A788A216}" name="State" dataDxfId="48"/>
    <tableColumn id="6" xr3:uid="{2EA551DF-4A69-4BCB-A541-2C12D89F1BBF}" name="Zip" dataDxfId="47"/>
    <tableColumn id="7" xr3:uid="{9A7256D9-FCAF-40B1-BBF6-D7D758118DE8}" name="Transfer Number" dataDxfId="46"/>
    <tableColumn id="16" xr3:uid="{37CE8BAA-C174-43B6-9EB5-5D2EF71DFC83}" name="Transfer Description" dataDxfId="45"/>
    <tableColumn id="10" xr3:uid="{A5708C39-CC31-4BBF-8BEC-87AFF5EC24E8}" name="Transfer Type" dataDxfId="44">
      <calculatedColumnFormula array="1">IFERROR((INDEX(#REF!,MATCH(1,(Transfers!$A11=#REF!)*('Start Here'!$E$7=#REF!),0))),"")</calculatedColumnFormula>
    </tableColumn>
    <tableColumn id="8" xr3:uid="{72BB45E6-D9DD-4A84-92A3-D7E083334DB5}" name="Transfer Date" dataDxfId="43"/>
    <tableColumn id="17" xr3:uid="{5CF69D0A-FCC9-46B7-AB0F-9DEE2E3A4A0F}" name="Attachment A Expenditure Subcategory" dataDxfId="42">
      <calculatedColumnFormula array="1">IFERROR((INDEX(#REF!,MATCH(1,(Transfers!$A11=#REF!)*('Start Here'!$E$7=#REF!),0))),"")</calculatedColumnFormula>
    </tableColumn>
    <tableColumn id="12" xr3:uid="{B9E2B94E-EFBB-4737-91C9-D4D358881F8F}" name="FEMA Reimbursable?" dataDxfId="41">
      <calculatedColumnFormula array="1">IFERROR((INDEX(#REF!,MATCH(1,(Transfers!$A11=#REF!)*('Start Here'!$E$7=#REF!),0))),"")</calculatedColumnFormula>
    </tableColumn>
    <tableColumn id="19" xr3:uid="{B48CC716-5E7E-4545-B0ED-4A2E171F506C}" name="Total Transfer  Amount" dataDxfId="40"/>
    <tableColumn id="11" xr3:uid="{DB101599-73AF-4047-92A2-7D7DA82B43C6}" name="CvRF Transfer Amount" dataDxfId="39" dataCellStyle="Comma">
      <calculatedColumnFormula>IF(Table5712[[#This Row],[FEMA Reimbursable?]]="Yes",Table5712[[#This Row],[Total Transfer  Amount]]*0.25, Table5712[[#This Row],[Total Transfer  Amount]])</calculatedColumnFormula>
    </tableColumn>
    <tableColumn id="18" xr3:uid="{0A233934-8E6C-4FA8-A1B5-26DE251F2893}" name="Total Quarterly Obligation Amount" dataDxfId="38"/>
    <tableColumn id="20" xr3:uid="{ED6BC92E-8321-4BCA-A292-1E14CD57C155}" name="CvRF Quarterly Obligation Amount" dataDxfId="37" dataCellStyle="Comma">
      <calculatedColumnFormula>IF(Table5712[[#This Row],[FEMA Reimbursable?]]="Yes",Table5712[[#This Row],[Total Quarterly Obligation Amount]]*0.25, Table5712[[#This Row],[Total Quarterly Obligation Amount]])</calculatedColumnFormula>
    </tableColumn>
    <tableColumn id="9" xr3:uid="{728941B6-0057-48DD-BDD2-3A5934AAAFB1}" name="Total Quarterly Expenditure Amount" dataDxfId="36"/>
    <tableColumn id="13" xr3:uid="{DC4D2A08-A55F-4AB7-87CF-13E0961984C4}" name="CvRF Quarterly Expenditure Amount" dataDxfId="35">
      <calculatedColumnFormula>IF(Table5712[[#This Row],[FEMA Reimbursable?]]="Yes", Table5712[[#This Row],[Total Quarterly Expenditure Amount]]*0.25, Table5712[[#This Row],[Total Quarterly Expenditure Amount]])</calculatedColumnFormula>
    </tableColumn>
    <tableColumn id="15" xr3:uid="{978FF3CE-0DEC-467D-947F-2002776CBB79}" name="Attachment A Expenditure Category" dataDxfId="34">
      <calculatedColumnFormula>INDEX(#REF!,MATCH(#REF!,#REF!,0))</calculatedColumnFormula>
    </tableColumn>
    <tableColumn id="14" xr3:uid="{DCAC25E5-14B3-4EB3-8CB3-19344892D81C}" name="Treasury Expenditure Category" dataDxfId="33">
      <calculatedColumnFormula>INDEX(#REF!,MATCH(#REF!,#REF!,0))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4957A3-C158-4510-A4CE-C88B8FE32BDC}" name="Table5" displayName="Table5" ref="B10:R510" totalsRowShown="0" headerRowDxfId="32" dataDxfId="31">
  <tableColumns count="17">
    <tableColumn id="1" xr3:uid="{5A317CDC-F231-4989-BD7A-57519A085DEF}" name="Payee Name" dataDxfId="30"/>
    <tableColumn id="2" xr3:uid="{620AE928-8C30-4DEA-A189-6622D5721373}" name="DUNS Number" dataDxfId="29"/>
    <tableColumn id="3" xr3:uid="{11F7261D-E6F8-4675-A9AA-89B425AFC6E2}" name="Street Address" dataDxfId="28"/>
    <tableColumn id="4" xr3:uid="{4308B4F0-A276-4626-9E81-ACC6181FB8E6}" name="City" dataDxfId="27"/>
    <tableColumn id="5" xr3:uid="{40ED73BA-3ABF-4EBC-AC17-082F4FF2FDB1}" name="State" dataDxfId="26"/>
    <tableColumn id="6" xr3:uid="{02544355-8410-4F7B-8E5F-1BB1F905E6BF}" name="Zip" dataDxfId="25"/>
    <tableColumn id="7" xr3:uid="{D501DC02-725D-4E57-9590-35E69D39EF92}" name="Payment Number" dataDxfId="24"/>
    <tableColumn id="16" xr3:uid="{685EB79F-0653-42A7-9806-7B46B031BC9D}" name="Payment Description" dataDxfId="23"/>
    <tableColumn id="8" xr3:uid="{37DDB80E-49E2-4B11-A8C3-8C6965193CFF}" name="Payment Date" dataDxfId="22"/>
    <tableColumn id="11" xr3:uid="{13D94240-452D-48E1-AC4D-B123D2F3AF06}" name="Payment Service Start Date" dataDxfId="21"/>
    <tableColumn id="10" xr3:uid="{EBF06452-3A5C-4999-BDEF-A9AEEBC24AAA}" name="Payment Service End Date" dataDxfId="20"/>
    <tableColumn id="17" xr3:uid="{7AAAC00B-C398-40A3-BFD2-65209BB30D93}" name="Attachment A Expenditure Subcategory" dataDxfId="19"/>
    <tableColumn id="12" xr3:uid="{718B13ED-9083-4E5E-8013-E870E60E4913}" name="FEMA Reimbursable?" dataDxfId="18"/>
    <tableColumn id="9" xr3:uid="{E36A7681-8570-41D2-8C13-7FE219BF9DC3}" name="Total Quarterly Payment Amount" dataDxfId="17"/>
    <tableColumn id="13" xr3:uid="{09A8AEE6-0715-4B43-BA49-404484B1D2E1}" name="CvRF Quarterly Expenditure Amount" dataDxfId="16">
      <calculatedColumnFormula>IF(Table5[[#This Row],[FEMA Reimbursable?]]="Yes", Table5[[#This Row],[Total Quarterly Payment Amount]]*0.25, Table5[[#This Row],[Total Quarterly Payment Amount]])</calculatedColumnFormula>
    </tableColumn>
    <tableColumn id="15" xr3:uid="{CE04FFFC-F141-4BBD-9DEB-48831385AE28}" name="Attachment A Expenditure Category" dataDxfId="15">
      <calculatedColumnFormula>INDEX(#REF!,MATCH(#REF!,#REF!,0))</calculatedColumnFormula>
    </tableColumn>
    <tableColumn id="14" xr3:uid="{92257F1F-DEB3-45A2-87EF-012C7B67BC35}" name="Treasury Expenditure Category" dataDxfId="14">
      <calculatedColumnFormula>INDEX(#REF!,MATCH(#REF!,#REF!,0))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B1C4B3-99B7-4DB2-A6FD-27354D57758A}" name="Table1" displayName="Table1" ref="A1:F352" totalsRowShown="0" headerRowDxfId="13" dataDxfId="12" dataCellStyle="Comma">
  <autoFilter ref="A1:F352" xr:uid="{EA998F68-3746-4BB5-81C1-0C8A513CFB1F}"/>
  <tableColumns count="6">
    <tableColumn id="1" xr3:uid="{35E70DD1-4609-406D-8422-247DACC9BD60}" name="DOR Code"/>
    <tableColumn id="2" xr3:uid="{67C2F5BD-989A-440D-ACC2-620983B47872}" name="Municipality"/>
    <tableColumn id="3" xr3:uid="{D6F39797-69F8-400C-BA90-CF3E6B0B72EB}" name="TEA" dataDxfId="11" dataCellStyle="Comma"/>
    <tableColumn id="4" xr3:uid="{BA33024E-E289-4E1A-B81D-63945DC41A25}" name="CvRF Received" dataDxfId="10" dataCellStyle="Comma"/>
    <tableColumn id="5" xr3:uid="{F3C63F6C-A874-4FF9-B90F-727CA32C3D17}" name="Amount Reported" dataDxfId="9" dataCellStyle="Comma"/>
    <tableColumn id="6" xr3:uid="{62DB8918-96F4-4561-B0FB-6C63B556BCAB}" name="Amount Remaining to be Reported" dataDxfId="8">
      <calculatedColumnFormula>D2-E2</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21C641-2CC6-4A61-996B-32A0708574D7}" name="Table2" displayName="Table2" ref="J1:L38" totalsRowShown="0" headerRowDxfId="7">
  <autoFilter ref="J1:L38" xr:uid="{A0FCC922-5D97-49C2-BE81-FE112D2A6189}"/>
  <tableColumns count="3">
    <tableColumn id="1" xr3:uid="{45A5B655-25F1-487F-8272-A463BCCCCDDE}" name="Attachment A Category" dataDxfId="6"/>
    <tableColumn id="2" xr3:uid="{1D7F9893-40D1-4923-A048-0095F49E6DB0}" name="Attachment A Subcategory" dataDxfId="5"/>
    <tableColumn id="3" xr3:uid="{35002347-DE99-46C9-80C5-FF61F2164DCA}" name="Treasury OIG Category" dataDxfId="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6F95F46-3851-4F57-A12D-AE420A4C04F3}" name="Table27" displayName="Table27" ref="O1:Q13" totalsRowShown="0" headerRowDxfId="3">
  <autoFilter ref="O1:Q13" xr:uid="{7CD9145F-93A9-4D7F-A3BA-63F0BFE1EA70}"/>
  <tableColumns count="3">
    <tableColumn id="1" xr3:uid="{72FFBAB9-9B8C-4233-8008-43EE4A017212}" name="Attachment A Category" dataDxfId="2"/>
    <tableColumn id="2" xr3:uid="{719BBB0D-A9A7-4FF3-8FC7-692613840416}" name="Attachment A Subcategory" dataDxfId="1"/>
    <tableColumn id="3" xr3:uid="{A9A0372A-E2F7-4B7F-BFE2-21F109C9B9C6}" name="Treasury OIG Catego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ssgov.formstack.com/forms/reporting_municipal_covid19_spending"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massgov.formstack.com/forms/reporting_municipal_covid19_spending"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E6E9C-B25D-4180-9FF2-7906307B21F3}">
  <sheetPr codeName="Sheet1">
    <tabColor rgb="FFC00000"/>
  </sheetPr>
  <dimension ref="A1:M60"/>
  <sheetViews>
    <sheetView showGridLines="0" tabSelected="1" zoomScaleNormal="100" workbookViewId="0">
      <selection activeCell="E6" sqref="E6"/>
    </sheetView>
  </sheetViews>
  <sheetFormatPr defaultRowHeight="15" x14ac:dyDescent="0.25"/>
  <cols>
    <col min="1" max="2" width="1.7109375" customWidth="1"/>
    <col min="3" max="3" width="14.5703125" customWidth="1"/>
    <col min="4" max="4" width="17.85546875" customWidth="1"/>
    <col min="5" max="5" width="23.85546875" customWidth="1"/>
    <col min="6" max="6" width="13.42578125" customWidth="1"/>
    <col min="7" max="7" width="39.85546875" customWidth="1"/>
    <col min="8" max="8" width="6.42578125" customWidth="1"/>
    <col min="9" max="9" width="13.5703125" customWidth="1"/>
  </cols>
  <sheetData>
    <row r="1" spans="1:13" ht="21" x14ac:dyDescent="0.35">
      <c r="A1" s="55" t="s">
        <v>1040</v>
      </c>
      <c r="B1" s="56"/>
      <c r="C1" s="56"/>
      <c r="D1" s="56"/>
      <c r="E1" s="56"/>
      <c r="F1" s="56"/>
      <c r="G1" s="56"/>
      <c r="H1" s="56"/>
      <c r="I1" s="56"/>
      <c r="J1" s="56"/>
    </row>
    <row r="2" spans="1:13" ht="15.75" x14ac:dyDescent="0.25">
      <c r="B2" s="5" t="s">
        <v>0</v>
      </c>
    </row>
    <row r="3" spans="1:13" ht="171.75" customHeight="1" x14ac:dyDescent="0.25">
      <c r="B3" s="6"/>
      <c r="C3" s="162" t="s">
        <v>1053</v>
      </c>
      <c r="D3" s="162"/>
      <c r="E3" s="162"/>
      <c r="F3" s="162"/>
      <c r="G3" s="162"/>
      <c r="H3" s="162"/>
      <c r="I3" s="162"/>
      <c r="J3" s="162"/>
    </row>
    <row r="4" spans="1:13" ht="11.25" customHeight="1" x14ac:dyDescent="0.25">
      <c r="B4" s="6"/>
      <c r="K4" s="8"/>
      <c r="L4" s="8"/>
      <c r="M4" s="42"/>
    </row>
    <row r="5" spans="1:13" ht="15.75" x14ac:dyDescent="0.25">
      <c r="B5" s="7" t="s">
        <v>1039</v>
      </c>
      <c r="C5" s="3"/>
      <c r="D5" s="3"/>
      <c r="E5" s="3"/>
      <c r="F5" s="3"/>
      <c r="G5" s="3"/>
      <c r="H5" s="3"/>
      <c r="I5" s="3"/>
      <c r="J5" s="3"/>
    </row>
    <row r="6" spans="1:13" ht="15.75" x14ac:dyDescent="0.25">
      <c r="B6" s="6"/>
      <c r="C6" s="1" t="s">
        <v>1</v>
      </c>
      <c r="E6" s="10"/>
      <c r="G6" s="1" t="s">
        <v>3</v>
      </c>
      <c r="I6" s="142" t="str">
        <f>IFERROR(INDEX(Table1[TEA], MATCH(DORCODE, Table1[DOR Code], 0)), "N/A")</f>
        <v>N/A</v>
      </c>
    </row>
    <row r="7" spans="1:13" s="137" customFormat="1" ht="15.75" x14ac:dyDescent="0.25">
      <c r="B7" s="6"/>
      <c r="C7" s="1" t="s">
        <v>10</v>
      </c>
      <c r="D7"/>
      <c r="E7" s="9" t="str">
        <f>IFERROR(INDEX(Table1[DOR Code],MATCH($E$6,Table1[Municipality],0)),"N/A")</f>
        <v>N/A</v>
      </c>
      <c r="G7" s="1" t="s">
        <v>1020</v>
      </c>
      <c r="H7"/>
      <c r="I7" s="142" t="str">
        <f>IFERROR(INDEX(Table1[CvRF Received], MATCH(DORCODE, Table1[DOR Code],0)),"N/A")</f>
        <v>N/A</v>
      </c>
    </row>
    <row r="8" spans="1:13" ht="15.75" x14ac:dyDescent="0.25">
      <c r="B8" s="6"/>
      <c r="C8" s="1" t="s">
        <v>4</v>
      </c>
      <c r="E8" s="10"/>
      <c r="G8" s="1" t="s">
        <v>1021</v>
      </c>
      <c r="I8" s="142" t="str">
        <f>IFERROR(INDEX(Table1[Amount Reported], MATCH(DORCODE, Table1[DOR Code],0)),"N/A")</f>
        <v>N/A</v>
      </c>
    </row>
    <row r="9" spans="1:13" ht="15.75" x14ac:dyDescent="0.25">
      <c r="B9" s="6"/>
      <c r="C9" s="1" t="s">
        <v>5</v>
      </c>
      <c r="E9" s="10"/>
      <c r="G9" s="8" t="s">
        <v>1022</v>
      </c>
      <c r="I9" s="141" t="str">
        <f>IFERROR(INDEX(Table1[Amount Remaining to be Reported], MATCH(DORCODE, Table1[DOR Code],0)),"N/A")</f>
        <v>N/A</v>
      </c>
    </row>
    <row r="10" spans="1:13" ht="15.75" customHeight="1" x14ac:dyDescent="0.25">
      <c r="B10" s="6"/>
      <c r="C10" s="1" t="s">
        <v>6</v>
      </c>
      <c r="E10" s="10"/>
      <c r="G10" s="167" t="s">
        <v>1044</v>
      </c>
      <c r="H10" s="167"/>
      <c r="I10" s="167"/>
    </row>
    <row r="11" spans="1:13" ht="15.75" x14ac:dyDescent="0.25">
      <c r="B11" s="6"/>
      <c r="C11" s="1" t="s">
        <v>8</v>
      </c>
      <c r="E11" s="10"/>
      <c r="G11" s="167"/>
      <c r="H11" s="167"/>
      <c r="I11" s="167"/>
    </row>
    <row r="12" spans="1:13" x14ac:dyDescent="0.25">
      <c r="B12" s="53"/>
      <c r="C12" s="8" t="s">
        <v>7</v>
      </c>
      <c r="D12" s="8"/>
      <c r="E12" s="40">
        <v>3</v>
      </c>
      <c r="G12" s="167"/>
      <c r="H12" s="167"/>
      <c r="I12" s="167"/>
    </row>
    <row r="13" spans="1:13" s="137" customFormat="1" x14ac:dyDescent="0.25">
      <c r="B13" s="53"/>
      <c r="C13" s="8" t="s">
        <v>9</v>
      </c>
      <c r="D13" s="8"/>
      <c r="E13" s="42" t="s">
        <v>956</v>
      </c>
      <c r="G13" s="167"/>
      <c r="H13" s="167"/>
      <c r="I13" s="167"/>
    </row>
    <row r="14" spans="1:13" s="137" customFormat="1" x14ac:dyDescent="0.25">
      <c r="B14" s="53"/>
      <c r="C14" s="8" t="s">
        <v>11</v>
      </c>
      <c r="D14" s="8"/>
      <c r="E14" s="41">
        <v>44260</v>
      </c>
    </row>
    <row r="15" spans="1:13" s="137" customFormat="1" x14ac:dyDescent="0.25">
      <c r="B15" s="53"/>
      <c r="C15" s="8"/>
      <c r="D15" s="8"/>
      <c r="E15" s="41"/>
    </row>
    <row r="16" spans="1:13" ht="9" customHeight="1" x14ac:dyDescent="0.25">
      <c r="B16" s="11"/>
    </row>
    <row r="17" spans="2:10" ht="15.75" x14ac:dyDescent="0.25">
      <c r="B17" s="7" t="s">
        <v>12</v>
      </c>
      <c r="C17" s="3"/>
      <c r="D17" s="3"/>
      <c r="E17" s="3"/>
      <c r="F17" s="3"/>
      <c r="G17" s="3"/>
      <c r="H17" s="3"/>
      <c r="I17" s="3"/>
      <c r="J17" s="3"/>
    </row>
    <row r="18" spans="2:10" ht="15.75" customHeight="1" x14ac:dyDescent="0.25">
      <c r="B18" s="13"/>
      <c r="C18" s="168" t="s">
        <v>13</v>
      </c>
      <c r="D18" s="168"/>
      <c r="E18" s="168"/>
      <c r="F18" s="168"/>
      <c r="G18" s="168"/>
      <c r="H18" s="168"/>
      <c r="I18" s="168"/>
      <c r="J18" s="168"/>
    </row>
    <row r="19" spans="2:10" ht="142.5" customHeight="1" x14ac:dyDescent="0.25">
      <c r="B19" s="13"/>
      <c r="C19" s="168"/>
      <c r="D19" s="168"/>
      <c r="E19" s="168"/>
      <c r="F19" s="168"/>
      <c r="G19" s="168"/>
      <c r="H19" s="168"/>
      <c r="I19" s="168"/>
      <c r="J19" s="168"/>
    </row>
    <row r="20" spans="2:10" ht="15.75" x14ac:dyDescent="0.25">
      <c r="B20" s="13"/>
      <c r="C20" s="15" t="s">
        <v>14</v>
      </c>
      <c r="D20" s="163"/>
      <c r="E20" s="164"/>
      <c r="F20" s="14"/>
      <c r="G20" s="14"/>
      <c r="H20" s="14"/>
      <c r="I20" s="14"/>
    </row>
    <row r="21" spans="2:10" ht="15.75" x14ac:dyDescent="0.25">
      <c r="B21" s="13"/>
      <c r="C21" s="15" t="s">
        <v>15</v>
      </c>
      <c r="D21" s="163"/>
      <c r="E21" s="164"/>
      <c r="F21" s="14"/>
      <c r="G21" s="14"/>
      <c r="H21" s="14"/>
      <c r="I21" s="14"/>
    </row>
    <row r="22" spans="2:10" ht="17.25" customHeight="1" x14ac:dyDescent="0.25">
      <c r="B22" s="6"/>
    </row>
    <row r="23" spans="2:10" ht="15.75" x14ac:dyDescent="0.25">
      <c r="B23" s="7" t="s">
        <v>999</v>
      </c>
      <c r="C23" s="3"/>
      <c r="D23" s="3"/>
      <c r="E23" s="3"/>
      <c r="F23" s="3"/>
      <c r="G23" s="3"/>
      <c r="H23" s="3"/>
      <c r="I23" s="3"/>
      <c r="J23" s="3"/>
    </row>
    <row r="24" spans="2:10" ht="15.75" x14ac:dyDescent="0.25">
      <c r="B24" s="6"/>
      <c r="C24" s="97" t="s">
        <v>1035</v>
      </c>
      <c r="D24" s="97"/>
      <c r="E24" s="97"/>
      <c r="F24" s="97"/>
      <c r="G24" s="97"/>
      <c r="H24" s="97"/>
      <c r="I24" s="97"/>
      <c r="J24" s="97"/>
    </row>
    <row r="25" spans="2:10" ht="15.75" x14ac:dyDescent="0.25">
      <c r="B25" s="6"/>
      <c r="C25" s="98" t="s">
        <v>1047</v>
      </c>
    </row>
    <row r="26" spans="2:10" ht="15.75" x14ac:dyDescent="0.25">
      <c r="B26" s="6"/>
      <c r="C26" s="98"/>
      <c r="D26" t="s">
        <v>1000</v>
      </c>
    </row>
    <row r="27" spans="2:10" ht="15.75" x14ac:dyDescent="0.25">
      <c r="B27" s="6"/>
      <c r="C27" s="98"/>
      <c r="D27" t="s">
        <v>1001</v>
      </c>
    </row>
    <row r="28" spans="2:10" ht="15.75" x14ac:dyDescent="0.25">
      <c r="B28" s="6"/>
      <c r="C28" s="98"/>
      <c r="D28" t="s">
        <v>1002</v>
      </c>
    </row>
    <row r="29" spans="2:10" ht="15.75" x14ac:dyDescent="0.25">
      <c r="B29" s="6"/>
      <c r="C29" s="98"/>
      <c r="D29" t="s">
        <v>1036</v>
      </c>
    </row>
    <row r="30" spans="2:10" ht="15.75" x14ac:dyDescent="0.25">
      <c r="B30" s="6"/>
      <c r="C30" s="98"/>
      <c r="D30" t="s">
        <v>1003</v>
      </c>
    </row>
    <row r="31" spans="2:10" ht="15.75" x14ac:dyDescent="0.25">
      <c r="B31" s="6"/>
      <c r="C31" s="98"/>
      <c r="D31" s="165" t="s">
        <v>1004</v>
      </c>
      <c r="E31" s="165"/>
      <c r="F31" s="165"/>
      <c r="G31" s="165"/>
      <c r="H31" s="165"/>
      <c r="I31" s="165"/>
    </row>
    <row r="32" spans="2:10" ht="15.75" x14ac:dyDescent="0.25">
      <c r="B32" s="6"/>
      <c r="C32" s="98"/>
      <c r="D32" s="165"/>
      <c r="E32" s="165"/>
      <c r="F32" s="165"/>
      <c r="G32" s="165"/>
      <c r="H32" s="165"/>
      <c r="I32" s="165"/>
    </row>
    <row r="33" spans="2:10" ht="15.75" x14ac:dyDescent="0.25">
      <c r="B33" s="6"/>
      <c r="C33" s="99"/>
      <c r="D33" s="166"/>
      <c r="E33" s="166"/>
      <c r="F33" s="166"/>
      <c r="G33" s="166"/>
      <c r="H33" s="166"/>
      <c r="I33" s="166"/>
      <c r="J33" s="126"/>
    </row>
    <row r="34" spans="2:10" ht="15.75" x14ac:dyDescent="0.25">
      <c r="B34" s="6"/>
      <c r="C34" s="100" t="s">
        <v>1051</v>
      </c>
      <c r="D34" s="60"/>
      <c r="E34" s="60"/>
      <c r="F34" s="60"/>
      <c r="G34" s="60"/>
      <c r="H34" s="60"/>
      <c r="I34" s="60"/>
    </row>
    <row r="35" spans="2:10" ht="15.75" x14ac:dyDescent="0.25">
      <c r="B35" s="6"/>
      <c r="C35" s="101" t="s">
        <v>1052</v>
      </c>
      <c r="F35" s="137"/>
    </row>
    <row r="36" spans="2:10" s="137" customFormat="1" ht="15.75" x14ac:dyDescent="0.25">
      <c r="B36" s="156"/>
      <c r="C36" s="157" t="s">
        <v>1005</v>
      </c>
      <c r="D36" s="153"/>
      <c r="E36" s="153"/>
      <c r="F36" s="157"/>
      <c r="G36" s="153"/>
    </row>
    <row r="37" spans="2:10" ht="16.5" customHeight="1" x14ac:dyDescent="0.25">
      <c r="B37" s="6"/>
      <c r="C37" s="94"/>
      <c r="D37" s="94"/>
      <c r="E37" s="94"/>
      <c r="F37" s="94"/>
      <c r="G37" s="94"/>
      <c r="H37" s="94"/>
      <c r="I37" s="94"/>
    </row>
    <row r="38" spans="2:10" ht="15.75" x14ac:dyDescent="0.25">
      <c r="B38" s="7" t="s">
        <v>16</v>
      </c>
      <c r="C38" s="3"/>
      <c r="D38" s="3"/>
      <c r="E38" s="3"/>
      <c r="F38" s="3"/>
      <c r="G38" s="3"/>
      <c r="H38" s="3"/>
      <c r="I38" s="3"/>
      <c r="J38" s="3"/>
    </row>
    <row r="39" spans="2:10" ht="15.75" x14ac:dyDescent="0.25">
      <c r="B39" s="6"/>
      <c r="C39" s="2">
        <v>44228</v>
      </c>
    </row>
    <row r="40" spans="2:10" ht="8.25" customHeight="1" x14ac:dyDescent="0.25">
      <c r="B40" s="6"/>
    </row>
    <row r="41" spans="2:10" ht="15.75" x14ac:dyDescent="0.25">
      <c r="B41" s="7" t="s">
        <v>17</v>
      </c>
      <c r="C41" s="3"/>
      <c r="D41" s="3"/>
      <c r="E41" s="3"/>
      <c r="F41" s="3"/>
      <c r="G41" s="3"/>
      <c r="H41" s="3"/>
      <c r="I41" s="3"/>
      <c r="J41" s="3"/>
    </row>
    <row r="42" spans="2:10" ht="15.75" x14ac:dyDescent="0.25">
      <c r="B42" s="6"/>
      <c r="C42" t="s">
        <v>18</v>
      </c>
      <c r="F42" s="4" t="str">
        <f>E6&amp;"."&amp;E12&amp;".xlsx"</f>
        <v>.3.xlsx</v>
      </c>
    </row>
    <row r="43" spans="2:10" ht="14.25" customHeight="1" x14ac:dyDescent="0.25">
      <c r="B43" s="6"/>
    </row>
    <row r="44" spans="2:10" ht="59.25" customHeight="1" x14ac:dyDescent="0.25">
      <c r="C44" s="162" t="s">
        <v>19</v>
      </c>
      <c r="D44" s="162"/>
      <c r="E44" s="162"/>
      <c r="F44" s="162"/>
      <c r="G44" s="162"/>
      <c r="H44" s="162"/>
      <c r="I44" s="162"/>
      <c r="J44" s="162"/>
    </row>
    <row r="45" spans="2:10" ht="15.75" x14ac:dyDescent="0.25">
      <c r="B45" s="7" t="s">
        <v>20</v>
      </c>
      <c r="C45" s="3"/>
      <c r="D45" s="3"/>
      <c r="E45" s="3"/>
      <c r="F45" s="3"/>
      <c r="G45" s="3"/>
      <c r="H45" s="3"/>
      <c r="I45" s="3"/>
      <c r="J45" s="3"/>
    </row>
    <row r="46" spans="2:10" x14ac:dyDescent="0.25">
      <c r="C46" s="12" t="s">
        <v>1043</v>
      </c>
    </row>
    <row r="47" spans="2:10" x14ac:dyDescent="0.25">
      <c r="C47" s="172"/>
      <c r="D47" s="172"/>
      <c r="E47" s="172"/>
      <c r="F47" s="172"/>
      <c r="G47" s="172"/>
      <c r="H47" s="172"/>
      <c r="I47" s="172"/>
      <c r="J47" s="172"/>
    </row>
    <row r="48" spans="2:10" x14ac:dyDescent="0.25">
      <c r="C48" s="172"/>
      <c r="D48" s="172"/>
      <c r="E48" s="172"/>
      <c r="F48" s="172"/>
      <c r="G48" s="172"/>
      <c r="H48" s="172"/>
      <c r="I48" s="172"/>
      <c r="J48" s="172"/>
    </row>
    <row r="49" spans="1:11" x14ac:dyDescent="0.25">
      <c r="C49" s="172"/>
      <c r="D49" s="172"/>
      <c r="E49" s="172"/>
      <c r="F49" s="172"/>
      <c r="G49" s="172"/>
      <c r="H49" s="172"/>
      <c r="I49" s="172"/>
      <c r="J49" s="172"/>
    </row>
    <row r="50" spans="1:11" x14ac:dyDescent="0.25">
      <c r="C50" s="172"/>
      <c r="D50" s="172"/>
      <c r="E50" s="172"/>
      <c r="F50" s="172"/>
      <c r="G50" s="172"/>
      <c r="H50" s="172"/>
      <c r="I50" s="172"/>
      <c r="J50" s="172"/>
    </row>
    <row r="52" spans="1:11" ht="15.75" x14ac:dyDescent="0.25">
      <c r="B52" s="7" t="s">
        <v>21</v>
      </c>
      <c r="C52" s="3"/>
      <c r="D52" s="3"/>
      <c r="E52" s="3"/>
      <c r="F52" s="3"/>
      <c r="G52" s="3"/>
      <c r="H52" s="3"/>
      <c r="I52" s="3"/>
      <c r="J52" s="3"/>
    </row>
    <row r="53" spans="1:11" ht="15.75" x14ac:dyDescent="0.25">
      <c r="A53" s="14"/>
      <c r="B53" s="13"/>
      <c r="C53" s="14"/>
      <c r="D53" s="14"/>
      <c r="E53" s="14"/>
      <c r="F53" s="14"/>
      <c r="G53" s="14"/>
      <c r="H53" s="14"/>
      <c r="I53" s="14"/>
      <c r="J53" s="14"/>
      <c r="K53" s="14"/>
    </row>
    <row r="54" spans="1:11" x14ac:dyDescent="0.25">
      <c r="C54" s="169" t="s">
        <v>22</v>
      </c>
      <c r="D54" s="169"/>
      <c r="E54" s="169" t="s">
        <v>23</v>
      </c>
      <c r="F54" s="169"/>
      <c r="G54" s="169"/>
      <c r="H54" s="169"/>
      <c r="I54" s="169"/>
      <c r="J54" s="169"/>
    </row>
    <row r="55" spans="1:11" ht="34.5" customHeight="1" x14ac:dyDescent="0.25">
      <c r="C55" s="170" t="s">
        <v>24</v>
      </c>
      <c r="D55" s="170"/>
      <c r="E55" s="171" t="s">
        <v>1045</v>
      </c>
      <c r="F55" s="171"/>
      <c r="G55" s="171"/>
      <c r="H55" s="171"/>
      <c r="I55" s="171"/>
      <c r="J55" s="171"/>
    </row>
    <row r="56" spans="1:11" ht="79.5" customHeight="1" x14ac:dyDescent="0.25">
      <c r="C56" s="170" t="s">
        <v>25</v>
      </c>
      <c r="D56" s="170"/>
      <c r="E56" s="171" t="s">
        <v>26</v>
      </c>
      <c r="F56" s="171"/>
      <c r="G56" s="171"/>
      <c r="H56" s="171"/>
      <c r="I56" s="171"/>
      <c r="J56" s="171"/>
    </row>
    <row r="57" spans="1:11" ht="29.25" customHeight="1" x14ac:dyDescent="0.25">
      <c r="C57" s="170" t="s">
        <v>27</v>
      </c>
      <c r="D57" s="170"/>
      <c r="E57" s="171" t="s">
        <v>28</v>
      </c>
      <c r="F57" s="171"/>
      <c r="G57" s="171"/>
      <c r="H57" s="171"/>
      <c r="I57" s="171"/>
      <c r="J57" s="171"/>
    </row>
    <row r="58" spans="1:11" ht="60.75" customHeight="1" x14ac:dyDescent="0.25">
      <c r="C58" s="170" t="s">
        <v>29</v>
      </c>
      <c r="D58" s="170"/>
      <c r="E58" s="171" t="s">
        <v>30</v>
      </c>
      <c r="F58" s="171"/>
      <c r="G58" s="171"/>
      <c r="H58" s="171"/>
      <c r="I58" s="171"/>
      <c r="J58" s="171"/>
    </row>
    <row r="59" spans="1:11" ht="69" customHeight="1" x14ac:dyDescent="0.25">
      <c r="C59" s="173" t="s">
        <v>31</v>
      </c>
      <c r="D59" s="173"/>
      <c r="E59" s="171" t="s">
        <v>32</v>
      </c>
      <c r="F59" s="171"/>
      <c r="G59" s="171"/>
      <c r="H59" s="171"/>
      <c r="I59" s="171"/>
      <c r="J59" s="171"/>
    </row>
    <row r="60" spans="1:11" ht="63" customHeight="1" x14ac:dyDescent="0.25">
      <c r="C60" s="170" t="s">
        <v>33</v>
      </c>
      <c r="D60" s="170"/>
      <c r="E60" s="171" t="s">
        <v>1046</v>
      </c>
      <c r="F60" s="171"/>
      <c r="G60" s="171"/>
      <c r="H60" s="171"/>
      <c r="I60" s="171"/>
      <c r="J60" s="171"/>
    </row>
  </sheetData>
  <sheetProtection algorithmName="SHA-512" hashValue="FeJwJSIGzsX7L1S0nA9yJesiSI/vJhtUGvF4Dak5x0rjUadK5CVETvgxNrV0rzGOKHj6DXaSYFpxMiCKLyMSqw==" saltValue="TzWTMN6UL3WTwZZlXpuMbw==" spinCount="100000" sheet="1" objects="1" scenarios="1"/>
  <mergeCells count="22">
    <mergeCell ref="E56:J56"/>
    <mergeCell ref="E57:J57"/>
    <mergeCell ref="E58:J58"/>
    <mergeCell ref="E59:J59"/>
    <mergeCell ref="E60:J60"/>
    <mergeCell ref="C56:D56"/>
    <mergeCell ref="C57:D57"/>
    <mergeCell ref="C58:D58"/>
    <mergeCell ref="C59:D59"/>
    <mergeCell ref="C60:D60"/>
    <mergeCell ref="C44:J44"/>
    <mergeCell ref="C18:J19"/>
    <mergeCell ref="C54:D54"/>
    <mergeCell ref="C55:D55"/>
    <mergeCell ref="E54:J54"/>
    <mergeCell ref="E55:J55"/>
    <mergeCell ref="C47:J50"/>
    <mergeCell ref="C3:J3"/>
    <mergeCell ref="D20:E20"/>
    <mergeCell ref="D21:E21"/>
    <mergeCell ref="D31:I33"/>
    <mergeCell ref="G10:I13"/>
  </mergeCells>
  <hyperlinks>
    <hyperlink ref="C36" r:id="rId1" xr:uid="{CD5FAB75-A2E1-452D-B093-36AAB9EC67B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5EE56A15-E467-4686-BD57-2130ADFD8714}">
          <x14:formula1>
            <xm:f>'Muni Data'!$B$2:$B$352</xm:f>
          </x14:formula1>
          <xm:sqref>E6:E7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AF80-0032-47D2-A806-FA2795EF7F58}">
  <sheetPr codeName="Sheet9">
    <tabColor rgb="FFFF0000"/>
  </sheetPr>
  <dimension ref="A1:X510"/>
  <sheetViews>
    <sheetView zoomScale="80" zoomScaleNormal="80" workbookViewId="0"/>
  </sheetViews>
  <sheetFormatPr defaultColWidth="9.140625" defaultRowHeight="15" x14ac:dyDescent="0.25"/>
  <cols>
    <col min="1" max="1" width="4.5703125" style="14" customWidth="1"/>
    <col min="2" max="6" width="21.7109375" style="14" customWidth="1"/>
    <col min="7" max="7" width="21.7109375" style="28" customWidth="1"/>
    <col min="8" max="14" width="21.7109375" style="14" customWidth="1"/>
    <col min="15" max="15" width="24.7109375" style="14" customWidth="1"/>
    <col min="16" max="20" width="21.7109375" style="14" customWidth="1"/>
    <col min="21" max="22" width="21.7109375" style="29" customWidth="1"/>
    <col min="23" max="24" width="28.42578125" style="14" hidden="1" customWidth="1"/>
    <col min="25" max="25" width="9.140625" style="14" customWidth="1"/>
    <col min="26" max="16384" width="9.140625" style="14"/>
  </cols>
  <sheetData>
    <row r="1" spans="1:24" ht="20.100000000000001" customHeight="1" x14ac:dyDescent="0.3">
      <c r="A1" s="151" t="s">
        <v>1007</v>
      </c>
      <c r="B1" s="102"/>
      <c r="C1" s="102"/>
      <c r="D1" s="102"/>
      <c r="E1" s="102"/>
      <c r="F1" s="102"/>
      <c r="G1" s="103"/>
      <c r="H1" s="102"/>
      <c r="I1" s="102"/>
      <c r="J1" s="102"/>
      <c r="K1" s="102"/>
      <c r="L1" s="102"/>
      <c r="M1" s="102"/>
      <c r="N1" s="102"/>
      <c r="O1" s="102"/>
      <c r="P1" s="102"/>
      <c r="Q1" s="102"/>
      <c r="R1" s="102"/>
      <c r="S1" s="102"/>
      <c r="T1" s="102"/>
      <c r="U1" s="107"/>
      <c r="V1" s="107"/>
    </row>
    <row r="2" spans="1:24" ht="15.95" customHeight="1" x14ac:dyDescent="0.25">
      <c r="A2" s="105" t="s">
        <v>1008</v>
      </c>
      <c r="B2" s="105"/>
      <c r="C2" s="105"/>
      <c r="D2" s="105"/>
      <c r="E2" s="105"/>
      <c r="F2" s="105"/>
      <c r="G2" s="106"/>
      <c r="H2" s="105"/>
      <c r="I2" s="105"/>
      <c r="J2" s="105"/>
      <c r="K2" s="105"/>
      <c r="L2" s="105"/>
      <c r="M2" s="105"/>
      <c r="N2" s="105"/>
      <c r="O2" s="105"/>
      <c r="P2" s="105"/>
      <c r="Q2" s="105"/>
      <c r="R2" s="105"/>
      <c r="S2" s="105"/>
      <c r="T2" s="105"/>
      <c r="U2" s="108"/>
      <c r="V2" s="108"/>
    </row>
    <row r="4" spans="1:24" x14ac:dyDescent="0.25">
      <c r="B4" s="109" t="s">
        <v>1006</v>
      </c>
      <c r="C4" s="37">
        <f>SUM(V11:V510)</f>
        <v>0</v>
      </c>
      <c r="D4" s="104"/>
    </row>
    <row r="5" spans="1:24" ht="15" customHeight="1" x14ac:dyDescent="0.25">
      <c r="B5" s="177" t="s">
        <v>1054</v>
      </c>
      <c r="C5" s="177"/>
      <c r="D5" s="177"/>
      <c r="E5" s="177"/>
      <c r="F5" s="177"/>
      <c r="G5" s="177"/>
    </row>
    <row r="6" spans="1:24" x14ac:dyDescent="0.25">
      <c r="B6" s="177"/>
      <c r="C6" s="177"/>
      <c r="D6" s="177"/>
      <c r="E6" s="177"/>
      <c r="F6" s="177"/>
      <c r="G6" s="177"/>
      <c r="K6" s="38"/>
      <c r="L6" s="38"/>
      <c r="M6" s="38"/>
      <c r="N6" s="38"/>
    </row>
    <row r="7" spans="1:24" x14ac:dyDescent="0.25">
      <c r="B7" s="177"/>
      <c r="C7" s="177"/>
      <c r="D7" s="177"/>
      <c r="E7" s="177"/>
      <c r="F7" s="177"/>
      <c r="G7" s="177"/>
      <c r="K7" s="38"/>
      <c r="L7" s="38"/>
      <c r="M7" s="38"/>
      <c r="N7" s="38"/>
    </row>
    <row r="8" spans="1:24" x14ac:dyDescent="0.25">
      <c r="B8" s="178"/>
      <c r="C8" s="178"/>
      <c r="D8" s="178"/>
      <c r="E8" s="178"/>
      <c r="F8" s="178"/>
      <c r="G8" s="178"/>
      <c r="K8" s="38"/>
      <c r="L8" s="38"/>
      <c r="M8" s="38"/>
      <c r="N8" s="38"/>
    </row>
    <row r="9" spans="1:24" x14ac:dyDescent="0.25">
      <c r="B9" s="174" t="s">
        <v>34</v>
      </c>
      <c r="C9" s="175"/>
      <c r="D9" s="175"/>
      <c r="E9" s="175"/>
      <c r="F9" s="175"/>
      <c r="G9" s="176"/>
      <c r="H9" s="174" t="s">
        <v>35</v>
      </c>
      <c r="I9" s="175"/>
      <c r="J9" s="175"/>
      <c r="K9" s="175"/>
      <c r="L9" s="175"/>
      <c r="M9" s="175"/>
      <c r="N9" s="175"/>
      <c r="O9" s="175"/>
      <c r="P9" s="175"/>
      <c r="Q9" s="175"/>
      <c r="R9" s="175"/>
      <c r="S9" s="175"/>
      <c r="T9" s="175"/>
      <c r="U9" s="175"/>
      <c r="V9" s="176"/>
      <c r="W9" s="44"/>
      <c r="X9" s="45"/>
    </row>
    <row r="10" spans="1:24" s="27" customFormat="1" ht="30" customHeight="1" x14ac:dyDescent="0.25">
      <c r="B10" s="39" t="s">
        <v>36</v>
      </c>
      <c r="C10" s="20" t="s">
        <v>37</v>
      </c>
      <c r="D10" s="20" t="s">
        <v>38</v>
      </c>
      <c r="E10" s="20" t="s">
        <v>39</v>
      </c>
      <c r="F10" s="20" t="s">
        <v>40</v>
      </c>
      <c r="G10" s="21" t="s">
        <v>41</v>
      </c>
      <c r="H10" s="19" t="s">
        <v>42</v>
      </c>
      <c r="I10" s="20" t="s">
        <v>43</v>
      </c>
      <c r="J10" s="20" t="s">
        <v>44</v>
      </c>
      <c r="K10" s="20" t="s">
        <v>45</v>
      </c>
      <c r="L10" s="20" t="s">
        <v>46</v>
      </c>
      <c r="M10" s="43" t="s">
        <v>47</v>
      </c>
      <c r="N10" s="43" t="s">
        <v>48</v>
      </c>
      <c r="O10" s="20" t="s">
        <v>49</v>
      </c>
      <c r="P10" s="20" t="s">
        <v>50</v>
      </c>
      <c r="Q10" s="34" t="s">
        <v>51</v>
      </c>
      <c r="R10" s="34" t="s">
        <v>52</v>
      </c>
      <c r="S10" s="34" t="s">
        <v>53</v>
      </c>
      <c r="T10" s="34" t="s">
        <v>54</v>
      </c>
      <c r="U10" s="34" t="s">
        <v>55</v>
      </c>
      <c r="V10" s="30" t="s">
        <v>56</v>
      </c>
      <c r="W10" s="46" t="s">
        <v>57</v>
      </c>
      <c r="X10" s="47" t="s">
        <v>58</v>
      </c>
    </row>
    <row r="11" spans="1:24" x14ac:dyDescent="0.25">
      <c r="B11" s="22"/>
      <c r="C11" s="16"/>
      <c r="D11" s="16"/>
      <c r="E11" s="16"/>
      <c r="F11" s="16"/>
      <c r="G11" s="23"/>
      <c r="H11" s="31" t="s">
        <v>59</v>
      </c>
      <c r="I11" s="16"/>
      <c r="J11" s="68"/>
      <c r="K11" s="17"/>
      <c r="L11" s="51"/>
      <c r="M11" s="17"/>
      <c r="N11" s="17"/>
      <c r="O11" s="51"/>
      <c r="P11" s="51"/>
      <c r="Q11" s="74"/>
      <c r="R11" s="90">
        <f>IF(Table579105[[#This Row],[FEMA Reimbursable?]]="Yes", Table579105[[#This Row],[Total Contract Amount]]*0.25, Table579105[[#This Row],[Total Contract Amount]])</f>
        <v>0</v>
      </c>
      <c r="S11" s="74"/>
      <c r="T11" s="90">
        <f>IF(Table579105[[#This Row],[FEMA Reimbursable?]]="Yes",Table579105[[#This Row],[Total Quarterly Obligation Amount]]*0.25,Table579105[[#This Row],[Total Quarterly Obligation Amount]])</f>
        <v>0</v>
      </c>
      <c r="U11" s="74"/>
      <c r="V11" s="79">
        <f>IF(Table579105[[#This Row],[FEMA Reimbursable?]]="Yes", Table579105[[#This Row],[Total Quarterly Expenditure Amount]]*0.25, Table579105[[#This Row],[Total Quarterly Expenditure Amount]])</f>
        <v>0</v>
      </c>
      <c r="W11" s="113" t="str">
        <f>IFERROR(INDEX(Table2[Attachment A Category], MATCH(Table579105[[#This Row],[Attachment A Expenditure Subcategory]], Table2[Attachment A Subcategory])),"")</f>
        <v/>
      </c>
      <c r="X11" s="114" t="str">
        <f>IFERROR(INDEX(Table2[Treasury OIG Category], MATCH(Table579105[[#This Row],[Attachment A Expenditure Subcategory]], Table2[Attachment A Subcategory])),"")</f>
        <v/>
      </c>
    </row>
    <row r="12" spans="1:24" x14ac:dyDescent="0.25">
      <c r="B12" s="22"/>
      <c r="C12" s="16"/>
      <c r="D12" s="16"/>
      <c r="E12" s="16"/>
      <c r="F12" s="16"/>
      <c r="G12" s="23"/>
      <c r="H12" s="32" t="s">
        <v>60</v>
      </c>
      <c r="I12" s="16"/>
      <c r="J12" s="68"/>
      <c r="K12" s="17"/>
      <c r="L12" s="51"/>
      <c r="M12" s="17"/>
      <c r="N12" s="17"/>
      <c r="O12" s="51"/>
      <c r="P12" s="51"/>
      <c r="Q12" s="74"/>
      <c r="R12" s="90">
        <f>IF(Table579105[[#This Row],[FEMA Reimbursable?]]="Yes", Table579105[[#This Row],[Total Contract Amount]]*0.25, Table579105[[#This Row],[Total Contract Amount]])</f>
        <v>0</v>
      </c>
      <c r="S12" s="74"/>
      <c r="T12" s="90">
        <f>IF(Table579105[[#This Row],[FEMA Reimbursable?]]="Yes",Table579105[[#This Row],[Total Quarterly Obligation Amount]]*0.25,Table579105[[#This Row],[Total Quarterly Obligation Amount]])</f>
        <v>0</v>
      </c>
      <c r="U12" s="74"/>
      <c r="V12" s="79">
        <f>IF(Table579105[[#This Row],[FEMA Reimbursable?]]="Yes", Table579105[[#This Row],[Total Quarterly Expenditure Amount]]*0.25, Table579105[[#This Row],[Total Quarterly Expenditure Amount]])</f>
        <v>0</v>
      </c>
      <c r="W12" s="113" t="str">
        <f>IFERROR(INDEX(Table2[Attachment A Category], MATCH(Table579105[[#This Row],[Attachment A Expenditure Subcategory]], Table2[Attachment A Subcategory])),"")</f>
        <v/>
      </c>
      <c r="X12" s="114" t="str">
        <f>IFERROR(INDEX(Table2[Treasury OIG Category], MATCH(Table579105[[#This Row],[Attachment A Expenditure Subcategory]], Table2[Attachment A Subcategory])),"")</f>
        <v/>
      </c>
    </row>
    <row r="13" spans="1:24" x14ac:dyDescent="0.25">
      <c r="B13" s="22"/>
      <c r="C13" s="16"/>
      <c r="D13" s="16"/>
      <c r="E13" s="16"/>
      <c r="F13" s="16"/>
      <c r="G13" s="23"/>
      <c r="H13" s="32" t="s">
        <v>61</v>
      </c>
      <c r="I13" s="16"/>
      <c r="J13" s="68"/>
      <c r="K13" s="17"/>
      <c r="L13" s="51"/>
      <c r="M13" s="17"/>
      <c r="N13" s="17"/>
      <c r="O13" s="51"/>
      <c r="P13" s="51"/>
      <c r="Q13" s="74"/>
      <c r="R13" s="90">
        <f>IF(Table579105[[#This Row],[FEMA Reimbursable?]]="Yes", Table579105[[#This Row],[Total Contract Amount]]*0.25, Table579105[[#This Row],[Total Contract Amount]])</f>
        <v>0</v>
      </c>
      <c r="S13" s="74"/>
      <c r="T13" s="90">
        <f>IF(Table579105[[#This Row],[FEMA Reimbursable?]]="Yes",Table579105[[#This Row],[Total Quarterly Obligation Amount]]*0.25,Table579105[[#This Row],[Total Quarterly Obligation Amount]])</f>
        <v>0</v>
      </c>
      <c r="U13" s="74"/>
      <c r="V13" s="79">
        <f>IF(Table579105[[#This Row],[FEMA Reimbursable?]]="Yes", Table579105[[#This Row],[Total Quarterly Expenditure Amount]]*0.25, Table579105[[#This Row],[Total Quarterly Expenditure Amount]])</f>
        <v>0</v>
      </c>
      <c r="W13" s="113" t="str">
        <f>IFERROR(INDEX(Table2[Attachment A Category], MATCH(Table579105[[#This Row],[Attachment A Expenditure Subcategory]], Table2[Attachment A Subcategory])),"")</f>
        <v/>
      </c>
      <c r="X13" s="114" t="str">
        <f>IFERROR(INDEX(Table2[Treasury OIG Category], MATCH(Table579105[[#This Row],[Attachment A Expenditure Subcategory]], Table2[Attachment A Subcategory])),"")</f>
        <v/>
      </c>
    </row>
    <row r="14" spans="1:24" x14ac:dyDescent="0.25">
      <c r="B14" s="22"/>
      <c r="C14" s="16"/>
      <c r="D14" s="16"/>
      <c r="E14" s="16"/>
      <c r="F14" s="16"/>
      <c r="G14" s="23"/>
      <c r="H14" s="32" t="s">
        <v>62</v>
      </c>
      <c r="I14" s="16"/>
      <c r="J14" s="68"/>
      <c r="K14" s="17"/>
      <c r="L14" s="51"/>
      <c r="M14" s="17"/>
      <c r="N14" s="17"/>
      <c r="O14" s="51"/>
      <c r="P14" s="51"/>
      <c r="Q14" s="74"/>
      <c r="R14" s="90">
        <f>IF(Table579105[[#This Row],[FEMA Reimbursable?]]="Yes", Table579105[[#This Row],[Total Contract Amount]]*0.25, Table579105[[#This Row],[Total Contract Amount]])</f>
        <v>0</v>
      </c>
      <c r="S14" s="74"/>
      <c r="T14" s="90">
        <f>IF(Table579105[[#This Row],[FEMA Reimbursable?]]="Yes",Table579105[[#This Row],[Total Quarterly Obligation Amount]]*0.25,Table579105[[#This Row],[Total Quarterly Obligation Amount]])</f>
        <v>0</v>
      </c>
      <c r="U14" s="74"/>
      <c r="V14" s="79">
        <f>IF(Table579105[[#This Row],[FEMA Reimbursable?]]="Yes", Table579105[[#This Row],[Total Quarterly Expenditure Amount]]*0.25, Table579105[[#This Row],[Total Quarterly Expenditure Amount]])</f>
        <v>0</v>
      </c>
      <c r="W14" s="113" t="str">
        <f>IFERROR(INDEX(Table2[Attachment A Category], MATCH(Table579105[[#This Row],[Attachment A Expenditure Subcategory]], Table2[Attachment A Subcategory])),"")</f>
        <v/>
      </c>
      <c r="X14" s="114" t="str">
        <f>IFERROR(INDEX(Table2[Treasury OIG Category], MATCH(Table579105[[#This Row],[Attachment A Expenditure Subcategory]], Table2[Attachment A Subcategory])),"")</f>
        <v/>
      </c>
    </row>
    <row r="15" spans="1:24" x14ac:dyDescent="0.25">
      <c r="B15" s="22"/>
      <c r="C15" s="16"/>
      <c r="D15" s="16"/>
      <c r="E15" s="16"/>
      <c r="F15" s="16"/>
      <c r="G15" s="23"/>
      <c r="H15" s="32" t="s">
        <v>63</v>
      </c>
      <c r="I15" s="16"/>
      <c r="J15" s="68"/>
      <c r="K15" s="17"/>
      <c r="L15" s="51"/>
      <c r="M15" s="17"/>
      <c r="N15" s="17"/>
      <c r="O15" s="51"/>
      <c r="P15" s="51"/>
      <c r="Q15" s="74"/>
      <c r="R15" s="90">
        <f>IF(Table579105[[#This Row],[FEMA Reimbursable?]]="Yes", Table579105[[#This Row],[Total Contract Amount]]*0.25, Table579105[[#This Row],[Total Contract Amount]])</f>
        <v>0</v>
      </c>
      <c r="S15" s="74"/>
      <c r="T15" s="90">
        <f>IF(Table579105[[#This Row],[FEMA Reimbursable?]]="Yes",Table579105[[#This Row],[Total Quarterly Obligation Amount]]*0.25,Table579105[[#This Row],[Total Quarterly Obligation Amount]])</f>
        <v>0</v>
      </c>
      <c r="U15" s="74"/>
      <c r="V15" s="79">
        <f>IF(Table579105[[#This Row],[FEMA Reimbursable?]]="Yes", Table579105[[#This Row],[Total Quarterly Expenditure Amount]]*0.25, Table579105[[#This Row],[Total Quarterly Expenditure Amount]])</f>
        <v>0</v>
      </c>
      <c r="W15" s="113" t="str">
        <f>IFERROR(INDEX(Table2[Attachment A Category], MATCH(Table579105[[#This Row],[Attachment A Expenditure Subcategory]], Table2[Attachment A Subcategory])),"")</f>
        <v/>
      </c>
      <c r="X15" s="114" t="str">
        <f>IFERROR(INDEX(Table2[Treasury OIG Category], MATCH(Table579105[[#This Row],[Attachment A Expenditure Subcategory]], Table2[Attachment A Subcategory])),"")</f>
        <v/>
      </c>
    </row>
    <row r="16" spans="1:24" x14ac:dyDescent="0.25">
      <c r="B16" s="22"/>
      <c r="C16" s="16"/>
      <c r="D16" s="16"/>
      <c r="E16" s="16"/>
      <c r="F16" s="16"/>
      <c r="G16" s="23"/>
      <c r="H16" s="31" t="s">
        <v>64</v>
      </c>
      <c r="I16" s="16"/>
      <c r="J16" s="68"/>
      <c r="K16" s="17"/>
      <c r="L16" s="51"/>
      <c r="M16" s="17"/>
      <c r="N16" s="17"/>
      <c r="O16" s="51"/>
      <c r="P16" s="51"/>
      <c r="Q16" s="74"/>
      <c r="R16" s="90">
        <f>IF(Table579105[[#This Row],[FEMA Reimbursable?]]="Yes", Table579105[[#This Row],[Total Contract Amount]]*0.25, Table579105[[#This Row],[Total Contract Amount]])</f>
        <v>0</v>
      </c>
      <c r="S16" s="74"/>
      <c r="T16" s="90">
        <f>IF(Table579105[[#This Row],[FEMA Reimbursable?]]="Yes",Table579105[[#This Row],[Total Quarterly Obligation Amount]]*0.25,Table579105[[#This Row],[Total Quarterly Obligation Amount]])</f>
        <v>0</v>
      </c>
      <c r="U16" s="74"/>
      <c r="V16" s="79">
        <f>IF(Table579105[[#This Row],[FEMA Reimbursable?]]="Yes", Table579105[[#This Row],[Total Quarterly Expenditure Amount]]*0.25, Table579105[[#This Row],[Total Quarterly Expenditure Amount]])</f>
        <v>0</v>
      </c>
      <c r="W16" s="113" t="str">
        <f>IFERROR(INDEX(Table2[Attachment A Category], MATCH(Table579105[[#This Row],[Attachment A Expenditure Subcategory]], Table2[Attachment A Subcategory])),"")</f>
        <v/>
      </c>
      <c r="X16" s="114" t="str">
        <f>IFERROR(INDEX(Table2[Treasury OIG Category], MATCH(Table579105[[#This Row],[Attachment A Expenditure Subcategory]], Table2[Attachment A Subcategory])),"")</f>
        <v/>
      </c>
    </row>
    <row r="17" spans="2:24" x14ac:dyDescent="0.25">
      <c r="B17" s="22"/>
      <c r="C17" s="16"/>
      <c r="D17" s="16"/>
      <c r="E17" s="16"/>
      <c r="F17" s="16"/>
      <c r="G17" s="23"/>
      <c r="H17" s="32" t="s">
        <v>65</v>
      </c>
      <c r="I17" s="16"/>
      <c r="J17" s="68"/>
      <c r="K17" s="17"/>
      <c r="L17" s="51"/>
      <c r="M17" s="17"/>
      <c r="N17" s="17"/>
      <c r="O17" s="51"/>
      <c r="P17" s="51"/>
      <c r="Q17" s="74"/>
      <c r="R17" s="90">
        <f>IF(Table579105[[#This Row],[FEMA Reimbursable?]]="Yes", Table579105[[#This Row],[Total Contract Amount]]*0.25, Table579105[[#This Row],[Total Contract Amount]])</f>
        <v>0</v>
      </c>
      <c r="S17" s="74"/>
      <c r="T17" s="90">
        <f>IF(Table579105[[#This Row],[FEMA Reimbursable?]]="Yes",Table579105[[#This Row],[Total Quarterly Obligation Amount]]*0.25,Table579105[[#This Row],[Total Quarterly Obligation Amount]])</f>
        <v>0</v>
      </c>
      <c r="U17" s="74"/>
      <c r="V17" s="79">
        <f>IF(Table579105[[#This Row],[FEMA Reimbursable?]]="Yes", Table579105[[#This Row],[Total Quarterly Expenditure Amount]]*0.25, Table579105[[#This Row],[Total Quarterly Expenditure Amount]])</f>
        <v>0</v>
      </c>
      <c r="W17" s="113" t="str">
        <f>IFERROR(INDEX(Table2[Attachment A Category], MATCH(Table579105[[#This Row],[Attachment A Expenditure Subcategory]], Table2[Attachment A Subcategory])),"")</f>
        <v/>
      </c>
      <c r="X17" s="114" t="str">
        <f>IFERROR(INDEX(Table2[Treasury OIG Category], MATCH(Table579105[[#This Row],[Attachment A Expenditure Subcategory]], Table2[Attachment A Subcategory])),"")</f>
        <v/>
      </c>
    </row>
    <row r="18" spans="2:24" x14ac:dyDescent="0.25">
      <c r="B18" s="22"/>
      <c r="C18" s="16"/>
      <c r="D18" s="16"/>
      <c r="E18" s="16"/>
      <c r="F18" s="16"/>
      <c r="G18" s="23"/>
      <c r="H18" s="32" t="s">
        <v>66</v>
      </c>
      <c r="I18" s="16"/>
      <c r="J18" s="68"/>
      <c r="K18" s="17"/>
      <c r="L18" s="51"/>
      <c r="M18" s="17"/>
      <c r="N18" s="17"/>
      <c r="O18" s="51"/>
      <c r="P18" s="51"/>
      <c r="Q18" s="74"/>
      <c r="R18" s="90">
        <f>IF(Table579105[[#This Row],[FEMA Reimbursable?]]="Yes", Table579105[[#This Row],[Total Contract Amount]]*0.25, Table579105[[#This Row],[Total Contract Amount]])</f>
        <v>0</v>
      </c>
      <c r="S18" s="74"/>
      <c r="T18" s="90">
        <f>IF(Table579105[[#This Row],[FEMA Reimbursable?]]="Yes",Table579105[[#This Row],[Total Quarterly Obligation Amount]]*0.25,Table579105[[#This Row],[Total Quarterly Obligation Amount]])</f>
        <v>0</v>
      </c>
      <c r="U18" s="74"/>
      <c r="V18" s="79">
        <f>IF(Table579105[[#This Row],[FEMA Reimbursable?]]="Yes", Table579105[[#This Row],[Total Quarterly Expenditure Amount]]*0.25, Table579105[[#This Row],[Total Quarterly Expenditure Amount]])</f>
        <v>0</v>
      </c>
      <c r="W18" s="113" t="str">
        <f>IFERROR(INDEX(Table2[Attachment A Category], MATCH(Table579105[[#This Row],[Attachment A Expenditure Subcategory]], Table2[Attachment A Subcategory])),"")</f>
        <v/>
      </c>
      <c r="X18" s="114" t="str">
        <f>IFERROR(INDEX(Table2[Treasury OIG Category], MATCH(Table579105[[#This Row],[Attachment A Expenditure Subcategory]], Table2[Attachment A Subcategory])),"")</f>
        <v/>
      </c>
    </row>
    <row r="19" spans="2:24" x14ac:dyDescent="0.25">
      <c r="B19" s="22"/>
      <c r="C19" s="16"/>
      <c r="D19" s="16"/>
      <c r="E19" s="16"/>
      <c r="F19" s="16"/>
      <c r="G19" s="23"/>
      <c r="H19" s="31" t="s">
        <v>67</v>
      </c>
      <c r="I19" s="16"/>
      <c r="J19" s="68"/>
      <c r="K19" s="17"/>
      <c r="L19" s="51"/>
      <c r="M19" s="17"/>
      <c r="N19" s="17"/>
      <c r="O19" s="51"/>
      <c r="P19" s="51"/>
      <c r="Q19" s="74"/>
      <c r="R19" s="90">
        <f>IF(Table579105[[#This Row],[FEMA Reimbursable?]]="Yes", Table579105[[#This Row],[Total Contract Amount]]*0.25, Table579105[[#This Row],[Total Contract Amount]])</f>
        <v>0</v>
      </c>
      <c r="S19" s="74"/>
      <c r="T19" s="90">
        <f>IF(Table579105[[#This Row],[FEMA Reimbursable?]]="Yes",Table579105[[#This Row],[Total Quarterly Obligation Amount]]*0.25,Table579105[[#This Row],[Total Quarterly Obligation Amount]])</f>
        <v>0</v>
      </c>
      <c r="U19" s="74"/>
      <c r="V19" s="79">
        <f>IF(Table579105[[#This Row],[FEMA Reimbursable?]]="Yes", Table579105[[#This Row],[Total Quarterly Expenditure Amount]]*0.25, Table579105[[#This Row],[Total Quarterly Expenditure Amount]])</f>
        <v>0</v>
      </c>
      <c r="W19" s="113" t="str">
        <f>IFERROR(INDEX(Table2[Attachment A Category], MATCH(Table579105[[#This Row],[Attachment A Expenditure Subcategory]], Table2[Attachment A Subcategory])),"")</f>
        <v/>
      </c>
      <c r="X19" s="114" t="str">
        <f>IFERROR(INDEX(Table2[Treasury OIG Category], MATCH(Table579105[[#This Row],[Attachment A Expenditure Subcategory]], Table2[Attachment A Subcategory])),"")</f>
        <v/>
      </c>
    </row>
    <row r="20" spans="2:24" x14ac:dyDescent="0.25">
      <c r="B20" s="22"/>
      <c r="C20" s="16"/>
      <c r="D20" s="16"/>
      <c r="E20" s="16"/>
      <c r="F20" s="16"/>
      <c r="G20" s="23"/>
      <c r="H20" s="32" t="s">
        <v>68</v>
      </c>
      <c r="I20" s="16"/>
      <c r="J20" s="68"/>
      <c r="K20" s="17"/>
      <c r="L20" s="51"/>
      <c r="M20" s="17"/>
      <c r="N20" s="17"/>
      <c r="O20" s="51"/>
      <c r="P20" s="51"/>
      <c r="Q20" s="74"/>
      <c r="R20" s="90">
        <f>IF(Table579105[[#This Row],[FEMA Reimbursable?]]="Yes", Table579105[[#This Row],[Total Contract Amount]]*0.25, Table579105[[#This Row],[Total Contract Amount]])</f>
        <v>0</v>
      </c>
      <c r="S20" s="74"/>
      <c r="T20" s="90">
        <f>IF(Table579105[[#This Row],[FEMA Reimbursable?]]="Yes",Table579105[[#This Row],[Total Quarterly Obligation Amount]]*0.25,Table579105[[#This Row],[Total Quarterly Obligation Amount]])</f>
        <v>0</v>
      </c>
      <c r="U20" s="74"/>
      <c r="V20" s="79">
        <f>IF(Table579105[[#This Row],[FEMA Reimbursable?]]="Yes", Table579105[[#This Row],[Total Quarterly Expenditure Amount]]*0.25, Table579105[[#This Row],[Total Quarterly Expenditure Amount]])</f>
        <v>0</v>
      </c>
      <c r="W20" s="113" t="str">
        <f>IFERROR(INDEX(Table2[Attachment A Category], MATCH(Table579105[[#This Row],[Attachment A Expenditure Subcategory]], Table2[Attachment A Subcategory])),"")</f>
        <v/>
      </c>
      <c r="X20" s="114" t="str">
        <f>IFERROR(INDEX(Table2[Treasury OIG Category], MATCH(Table579105[[#This Row],[Attachment A Expenditure Subcategory]], Table2[Attachment A Subcategory])),"")</f>
        <v/>
      </c>
    </row>
    <row r="21" spans="2:24" x14ac:dyDescent="0.25">
      <c r="B21" s="22"/>
      <c r="C21" s="16"/>
      <c r="D21" s="16"/>
      <c r="E21" s="16"/>
      <c r="F21" s="16"/>
      <c r="G21" s="23"/>
      <c r="H21" s="32" t="s">
        <v>69</v>
      </c>
      <c r="I21" s="16"/>
      <c r="J21" s="68"/>
      <c r="K21" s="17"/>
      <c r="L21" s="51"/>
      <c r="M21" s="17"/>
      <c r="N21" s="17"/>
      <c r="O21" s="51"/>
      <c r="P21" s="51"/>
      <c r="Q21" s="74"/>
      <c r="R21" s="90">
        <f>IF(Table579105[[#This Row],[FEMA Reimbursable?]]="Yes", Table579105[[#This Row],[Total Contract Amount]]*0.25, Table579105[[#This Row],[Total Contract Amount]])</f>
        <v>0</v>
      </c>
      <c r="S21" s="74"/>
      <c r="T21" s="90">
        <f>IF(Table579105[[#This Row],[FEMA Reimbursable?]]="Yes",Table579105[[#This Row],[Total Quarterly Obligation Amount]]*0.25,Table579105[[#This Row],[Total Quarterly Obligation Amount]])</f>
        <v>0</v>
      </c>
      <c r="U21" s="74"/>
      <c r="V21" s="79">
        <f>IF(Table579105[[#This Row],[FEMA Reimbursable?]]="Yes", Table579105[[#This Row],[Total Quarterly Expenditure Amount]]*0.25, Table579105[[#This Row],[Total Quarterly Expenditure Amount]])</f>
        <v>0</v>
      </c>
      <c r="W21" s="113" t="str">
        <f>IFERROR(INDEX(Table2[Attachment A Category], MATCH(Table579105[[#This Row],[Attachment A Expenditure Subcategory]], Table2[Attachment A Subcategory])),"")</f>
        <v/>
      </c>
      <c r="X21" s="114" t="str">
        <f>IFERROR(INDEX(Table2[Treasury OIG Category], MATCH(Table579105[[#This Row],[Attachment A Expenditure Subcategory]], Table2[Attachment A Subcategory])),"")</f>
        <v/>
      </c>
    </row>
    <row r="22" spans="2:24" x14ac:dyDescent="0.25">
      <c r="B22" s="22"/>
      <c r="C22" s="16"/>
      <c r="D22" s="16"/>
      <c r="E22" s="16"/>
      <c r="F22" s="16"/>
      <c r="G22" s="23"/>
      <c r="H22" s="32" t="s">
        <v>70</v>
      </c>
      <c r="I22" s="16"/>
      <c r="J22" s="68"/>
      <c r="K22" s="17"/>
      <c r="L22" s="51"/>
      <c r="M22" s="17"/>
      <c r="N22" s="17"/>
      <c r="O22" s="51"/>
      <c r="P22" s="51"/>
      <c r="Q22" s="74"/>
      <c r="R22" s="90">
        <f>IF(Table579105[[#This Row],[FEMA Reimbursable?]]="Yes", Table579105[[#This Row],[Total Contract Amount]]*0.25, Table579105[[#This Row],[Total Contract Amount]])</f>
        <v>0</v>
      </c>
      <c r="S22" s="74"/>
      <c r="T22" s="90">
        <f>IF(Table579105[[#This Row],[FEMA Reimbursable?]]="Yes",Table579105[[#This Row],[Total Quarterly Obligation Amount]]*0.25,Table579105[[#This Row],[Total Quarterly Obligation Amount]])</f>
        <v>0</v>
      </c>
      <c r="U22" s="74"/>
      <c r="V22" s="79">
        <f>IF(Table579105[[#This Row],[FEMA Reimbursable?]]="Yes", Table579105[[#This Row],[Total Quarterly Expenditure Amount]]*0.25, Table579105[[#This Row],[Total Quarterly Expenditure Amount]])</f>
        <v>0</v>
      </c>
      <c r="W22" s="113" t="str">
        <f>IFERROR(INDEX(Table2[Attachment A Category], MATCH(Table579105[[#This Row],[Attachment A Expenditure Subcategory]], Table2[Attachment A Subcategory])),"")</f>
        <v/>
      </c>
      <c r="X22" s="114" t="str">
        <f>IFERROR(INDEX(Table2[Treasury OIG Category], MATCH(Table579105[[#This Row],[Attachment A Expenditure Subcategory]], Table2[Attachment A Subcategory])),"")</f>
        <v/>
      </c>
    </row>
    <row r="23" spans="2:24" x14ac:dyDescent="0.25">
      <c r="B23" s="22"/>
      <c r="C23" s="16"/>
      <c r="D23" s="16"/>
      <c r="E23" s="16"/>
      <c r="F23" s="16"/>
      <c r="G23" s="23"/>
      <c r="H23" s="32" t="s">
        <v>71</v>
      </c>
      <c r="I23" s="16"/>
      <c r="J23" s="68"/>
      <c r="K23" s="17"/>
      <c r="L23" s="51"/>
      <c r="M23" s="17"/>
      <c r="N23" s="17"/>
      <c r="O23" s="51"/>
      <c r="P23" s="51"/>
      <c r="Q23" s="74"/>
      <c r="R23" s="90">
        <f>IF(Table579105[[#This Row],[FEMA Reimbursable?]]="Yes", Table579105[[#This Row],[Total Contract Amount]]*0.25, Table579105[[#This Row],[Total Contract Amount]])</f>
        <v>0</v>
      </c>
      <c r="S23" s="74"/>
      <c r="T23" s="90">
        <f>IF(Table579105[[#This Row],[FEMA Reimbursable?]]="Yes",Table579105[[#This Row],[Total Quarterly Obligation Amount]]*0.25,Table579105[[#This Row],[Total Quarterly Obligation Amount]])</f>
        <v>0</v>
      </c>
      <c r="U23" s="74"/>
      <c r="V23" s="79">
        <f>IF(Table579105[[#This Row],[FEMA Reimbursable?]]="Yes", Table579105[[#This Row],[Total Quarterly Expenditure Amount]]*0.25, Table579105[[#This Row],[Total Quarterly Expenditure Amount]])</f>
        <v>0</v>
      </c>
      <c r="W23" s="113" t="str">
        <f>IFERROR(INDEX(Table2[Attachment A Category], MATCH(Table579105[[#This Row],[Attachment A Expenditure Subcategory]], Table2[Attachment A Subcategory])),"")</f>
        <v/>
      </c>
      <c r="X23" s="114" t="str">
        <f>IFERROR(INDEX(Table2[Treasury OIG Category], MATCH(Table579105[[#This Row],[Attachment A Expenditure Subcategory]], Table2[Attachment A Subcategory])),"")</f>
        <v/>
      </c>
    </row>
    <row r="24" spans="2:24" x14ac:dyDescent="0.25">
      <c r="B24" s="22"/>
      <c r="C24" s="16"/>
      <c r="D24" s="16"/>
      <c r="E24" s="16"/>
      <c r="F24" s="16"/>
      <c r="G24" s="23"/>
      <c r="H24" s="31" t="s">
        <v>72</v>
      </c>
      <c r="I24" s="16"/>
      <c r="J24" s="68"/>
      <c r="K24" s="17"/>
      <c r="L24" s="51"/>
      <c r="M24" s="17"/>
      <c r="N24" s="17"/>
      <c r="O24" s="51"/>
      <c r="P24" s="51"/>
      <c r="Q24" s="74"/>
      <c r="R24" s="90">
        <f>IF(Table579105[[#This Row],[FEMA Reimbursable?]]="Yes", Table579105[[#This Row],[Total Contract Amount]]*0.25, Table579105[[#This Row],[Total Contract Amount]])</f>
        <v>0</v>
      </c>
      <c r="S24" s="74"/>
      <c r="T24" s="90">
        <f>IF(Table579105[[#This Row],[FEMA Reimbursable?]]="Yes",Table579105[[#This Row],[Total Quarterly Obligation Amount]]*0.25,Table579105[[#This Row],[Total Quarterly Obligation Amount]])</f>
        <v>0</v>
      </c>
      <c r="U24" s="74"/>
      <c r="V24" s="79">
        <f>IF(Table579105[[#This Row],[FEMA Reimbursable?]]="Yes", Table579105[[#This Row],[Total Quarterly Expenditure Amount]]*0.25, Table579105[[#This Row],[Total Quarterly Expenditure Amount]])</f>
        <v>0</v>
      </c>
      <c r="W24" s="113" t="str">
        <f>IFERROR(INDEX(Table2[Attachment A Category], MATCH(Table579105[[#This Row],[Attachment A Expenditure Subcategory]], Table2[Attachment A Subcategory])),"")</f>
        <v/>
      </c>
      <c r="X24" s="114" t="str">
        <f>IFERROR(INDEX(Table2[Treasury OIG Category], MATCH(Table579105[[#This Row],[Attachment A Expenditure Subcategory]], Table2[Attachment A Subcategory])),"")</f>
        <v/>
      </c>
    </row>
    <row r="25" spans="2:24" x14ac:dyDescent="0.25">
      <c r="B25" s="22"/>
      <c r="C25" s="16"/>
      <c r="D25" s="16"/>
      <c r="E25" s="16"/>
      <c r="F25" s="16"/>
      <c r="G25" s="23"/>
      <c r="H25" s="32" t="s">
        <v>73</v>
      </c>
      <c r="I25" s="16"/>
      <c r="J25" s="68"/>
      <c r="K25" s="17"/>
      <c r="L25" s="51"/>
      <c r="M25" s="17"/>
      <c r="N25" s="17"/>
      <c r="O25" s="51"/>
      <c r="P25" s="51"/>
      <c r="Q25" s="74"/>
      <c r="R25" s="90">
        <f>IF(Table579105[[#This Row],[FEMA Reimbursable?]]="Yes", Table579105[[#This Row],[Total Contract Amount]]*0.25, Table579105[[#This Row],[Total Contract Amount]])</f>
        <v>0</v>
      </c>
      <c r="S25" s="74"/>
      <c r="T25" s="90">
        <f>IF(Table579105[[#This Row],[FEMA Reimbursable?]]="Yes",Table579105[[#This Row],[Total Quarterly Obligation Amount]]*0.25,Table579105[[#This Row],[Total Quarterly Obligation Amount]])</f>
        <v>0</v>
      </c>
      <c r="U25" s="74"/>
      <c r="V25" s="79">
        <f>IF(Table579105[[#This Row],[FEMA Reimbursable?]]="Yes", Table579105[[#This Row],[Total Quarterly Expenditure Amount]]*0.25, Table579105[[#This Row],[Total Quarterly Expenditure Amount]])</f>
        <v>0</v>
      </c>
      <c r="W25" s="113" t="str">
        <f>IFERROR(INDEX(Table2[Attachment A Category], MATCH(Table579105[[#This Row],[Attachment A Expenditure Subcategory]], Table2[Attachment A Subcategory])),"")</f>
        <v/>
      </c>
      <c r="X25" s="114" t="str">
        <f>IFERROR(INDEX(Table2[Treasury OIG Category], MATCH(Table579105[[#This Row],[Attachment A Expenditure Subcategory]], Table2[Attachment A Subcategory])),"")</f>
        <v/>
      </c>
    </row>
    <row r="26" spans="2:24" x14ac:dyDescent="0.25">
      <c r="B26" s="22"/>
      <c r="C26" s="16"/>
      <c r="D26" s="16"/>
      <c r="E26" s="16"/>
      <c r="F26" s="16"/>
      <c r="G26" s="23"/>
      <c r="H26" s="32" t="s">
        <v>74</v>
      </c>
      <c r="I26" s="16"/>
      <c r="J26" s="68"/>
      <c r="K26" s="17"/>
      <c r="L26" s="51"/>
      <c r="M26" s="17"/>
      <c r="N26" s="17"/>
      <c r="O26" s="51"/>
      <c r="P26" s="51"/>
      <c r="Q26" s="74"/>
      <c r="R26" s="90">
        <f>IF(Table579105[[#This Row],[FEMA Reimbursable?]]="Yes", Table579105[[#This Row],[Total Contract Amount]]*0.25, Table579105[[#This Row],[Total Contract Amount]])</f>
        <v>0</v>
      </c>
      <c r="S26" s="74"/>
      <c r="T26" s="90">
        <f>IF(Table579105[[#This Row],[FEMA Reimbursable?]]="Yes",Table579105[[#This Row],[Total Quarterly Obligation Amount]]*0.25,Table579105[[#This Row],[Total Quarterly Obligation Amount]])</f>
        <v>0</v>
      </c>
      <c r="U26" s="74"/>
      <c r="V26" s="79">
        <f>IF(Table579105[[#This Row],[FEMA Reimbursable?]]="Yes", Table579105[[#This Row],[Total Quarterly Expenditure Amount]]*0.25, Table579105[[#This Row],[Total Quarterly Expenditure Amount]])</f>
        <v>0</v>
      </c>
      <c r="W26" s="113" t="str">
        <f>IFERROR(INDEX(Table2[Attachment A Category], MATCH(Table579105[[#This Row],[Attachment A Expenditure Subcategory]], Table2[Attachment A Subcategory])),"")</f>
        <v/>
      </c>
      <c r="X26" s="114" t="str">
        <f>IFERROR(INDEX(Table2[Treasury OIG Category], MATCH(Table579105[[#This Row],[Attachment A Expenditure Subcategory]], Table2[Attachment A Subcategory])),"")</f>
        <v/>
      </c>
    </row>
    <row r="27" spans="2:24" x14ac:dyDescent="0.25">
      <c r="B27" s="22"/>
      <c r="C27" s="16"/>
      <c r="D27" s="16"/>
      <c r="E27" s="16"/>
      <c r="F27" s="16"/>
      <c r="G27" s="23"/>
      <c r="H27" s="31" t="s">
        <v>75</v>
      </c>
      <c r="I27" s="16"/>
      <c r="J27" s="68"/>
      <c r="K27" s="17"/>
      <c r="L27" s="51"/>
      <c r="M27" s="17"/>
      <c r="N27" s="17"/>
      <c r="O27" s="51"/>
      <c r="P27" s="51"/>
      <c r="Q27" s="74"/>
      <c r="R27" s="90">
        <f>IF(Table579105[[#This Row],[FEMA Reimbursable?]]="Yes", Table579105[[#This Row],[Total Contract Amount]]*0.25, Table579105[[#This Row],[Total Contract Amount]])</f>
        <v>0</v>
      </c>
      <c r="S27" s="74"/>
      <c r="T27" s="90">
        <f>IF(Table579105[[#This Row],[FEMA Reimbursable?]]="Yes",Table579105[[#This Row],[Total Quarterly Obligation Amount]]*0.25,Table579105[[#This Row],[Total Quarterly Obligation Amount]])</f>
        <v>0</v>
      </c>
      <c r="U27" s="74"/>
      <c r="V27" s="79">
        <f>IF(Table579105[[#This Row],[FEMA Reimbursable?]]="Yes", Table579105[[#This Row],[Total Quarterly Expenditure Amount]]*0.25, Table579105[[#This Row],[Total Quarterly Expenditure Amount]])</f>
        <v>0</v>
      </c>
      <c r="W27" s="113" t="str">
        <f>IFERROR(INDEX(Table2[Attachment A Category], MATCH(Table579105[[#This Row],[Attachment A Expenditure Subcategory]], Table2[Attachment A Subcategory])),"")</f>
        <v/>
      </c>
      <c r="X27" s="114" t="str">
        <f>IFERROR(INDEX(Table2[Treasury OIG Category], MATCH(Table579105[[#This Row],[Attachment A Expenditure Subcategory]], Table2[Attachment A Subcategory])),"")</f>
        <v/>
      </c>
    </row>
    <row r="28" spans="2:24" x14ac:dyDescent="0.25">
      <c r="B28" s="22"/>
      <c r="C28" s="16"/>
      <c r="D28" s="16"/>
      <c r="E28" s="16"/>
      <c r="F28" s="16"/>
      <c r="G28" s="23"/>
      <c r="H28" s="32" t="s">
        <v>76</v>
      </c>
      <c r="I28" s="16"/>
      <c r="J28" s="68"/>
      <c r="K28" s="17"/>
      <c r="L28" s="51"/>
      <c r="M28" s="17"/>
      <c r="N28" s="17"/>
      <c r="O28" s="51"/>
      <c r="P28" s="51"/>
      <c r="Q28" s="74"/>
      <c r="R28" s="90">
        <f>IF(Table579105[[#This Row],[FEMA Reimbursable?]]="Yes", Table579105[[#This Row],[Total Contract Amount]]*0.25, Table579105[[#This Row],[Total Contract Amount]])</f>
        <v>0</v>
      </c>
      <c r="S28" s="74"/>
      <c r="T28" s="90">
        <f>IF(Table579105[[#This Row],[FEMA Reimbursable?]]="Yes",Table579105[[#This Row],[Total Quarterly Obligation Amount]]*0.25,Table579105[[#This Row],[Total Quarterly Obligation Amount]])</f>
        <v>0</v>
      </c>
      <c r="U28" s="74"/>
      <c r="V28" s="79">
        <f>IF(Table579105[[#This Row],[FEMA Reimbursable?]]="Yes", Table579105[[#This Row],[Total Quarterly Expenditure Amount]]*0.25, Table579105[[#This Row],[Total Quarterly Expenditure Amount]])</f>
        <v>0</v>
      </c>
      <c r="W28" s="113" t="str">
        <f>IFERROR(INDEX(Table2[Attachment A Category], MATCH(Table579105[[#This Row],[Attachment A Expenditure Subcategory]], Table2[Attachment A Subcategory])),"")</f>
        <v/>
      </c>
      <c r="X28" s="114" t="str">
        <f>IFERROR(INDEX(Table2[Treasury OIG Category], MATCH(Table579105[[#This Row],[Attachment A Expenditure Subcategory]], Table2[Attachment A Subcategory])),"")</f>
        <v/>
      </c>
    </row>
    <row r="29" spans="2:24" x14ac:dyDescent="0.25">
      <c r="B29" s="22"/>
      <c r="C29" s="16"/>
      <c r="D29" s="16"/>
      <c r="E29" s="16"/>
      <c r="F29" s="16"/>
      <c r="G29" s="23"/>
      <c r="H29" s="32" t="s">
        <v>77</v>
      </c>
      <c r="I29" s="16"/>
      <c r="J29" s="68"/>
      <c r="K29" s="17"/>
      <c r="L29" s="51"/>
      <c r="M29" s="17"/>
      <c r="N29" s="17"/>
      <c r="O29" s="51"/>
      <c r="P29" s="51"/>
      <c r="Q29" s="74"/>
      <c r="R29" s="90">
        <f>IF(Table579105[[#This Row],[FEMA Reimbursable?]]="Yes", Table579105[[#This Row],[Total Contract Amount]]*0.25, Table579105[[#This Row],[Total Contract Amount]])</f>
        <v>0</v>
      </c>
      <c r="S29" s="74"/>
      <c r="T29" s="90">
        <f>IF(Table579105[[#This Row],[FEMA Reimbursable?]]="Yes",Table579105[[#This Row],[Total Quarterly Obligation Amount]]*0.25,Table579105[[#This Row],[Total Quarterly Obligation Amount]])</f>
        <v>0</v>
      </c>
      <c r="U29" s="74"/>
      <c r="V29" s="79">
        <f>IF(Table579105[[#This Row],[FEMA Reimbursable?]]="Yes", Table579105[[#This Row],[Total Quarterly Expenditure Amount]]*0.25, Table579105[[#This Row],[Total Quarterly Expenditure Amount]])</f>
        <v>0</v>
      </c>
      <c r="W29" s="113" t="str">
        <f>IFERROR(INDEX(Table2[Attachment A Category], MATCH(Table579105[[#This Row],[Attachment A Expenditure Subcategory]], Table2[Attachment A Subcategory])),"")</f>
        <v/>
      </c>
      <c r="X29" s="114" t="str">
        <f>IFERROR(INDEX(Table2[Treasury OIG Category], MATCH(Table579105[[#This Row],[Attachment A Expenditure Subcategory]], Table2[Attachment A Subcategory])),"")</f>
        <v/>
      </c>
    </row>
    <row r="30" spans="2:24" x14ac:dyDescent="0.25">
      <c r="B30" s="22"/>
      <c r="C30" s="16"/>
      <c r="D30" s="16"/>
      <c r="E30" s="16"/>
      <c r="F30" s="16"/>
      <c r="G30" s="23"/>
      <c r="H30" s="32" t="s">
        <v>78</v>
      </c>
      <c r="I30" s="16"/>
      <c r="J30" s="68"/>
      <c r="K30" s="17"/>
      <c r="L30" s="51"/>
      <c r="M30" s="17"/>
      <c r="N30" s="17"/>
      <c r="O30" s="51"/>
      <c r="P30" s="51"/>
      <c r="Q30" s="74"/>
      <c r="R30" s="90">
        <f>IF(Table579105[[#This Row],[FEMA Reimbursable?]]="Yes", Table579105[[#This Row],[Total Contract Amount]]*0.25, Table579105[[#This Row],[Total Contract Amount]])</f>
        <v>0</v>
      </c>
      <c r="S30" s="74"/>
      <c r="T30" s="90">
        <f>IF(Table579105[[#This Row],[FEMA Reimbursable?]]="Yes",Table579105[[#This Row],[Total Quarterly Obligation Amount]]*0.25,Table579105[[#This Row],[Total Quarterly Obligation Amount]])</f>
        <v>0</v>
      </c>
      <c r="U30" s="74"/>
      <c r="V30" s="79">
        <f>IF(Table579105[[#This Row],[FEMA Reimbursable?]]="Yes", Table579105[[#This Row],[Total Quarterly Expenditure Amount]]*0.25, Table579105[[#This Row],[Total Quarterly Expenditure Amount]])</f>
        <v>0</v>
      </c>
      <c r="W30" s="113" t="str">
        <f>IFERROR(INDEX(Table2[Attachment A Category], MATCH(Table579105[[#This Row],[Attachment A Expenditure Subcategory]], Table2[Attachment A Subcategory])),"")</f>
        <v/>
      </c>
      <c r="X30" s="114" t="str">
        <f>IFERROR(INDEX(Table2[Treasury OIG Category], MATCH(Table579105[[#This Row],[Attachment A Expenditure Subcategory]], Table2[Attachment A Subcategory])),"")</f>
        <v/>
      </c>
    </row>
    <row r="31" spans="2:24" x14ac:dyDescent="0.25">
      <c r="B31" s="22"/>
      <c r="C31" s="16"/>
      <c r="D31" s="16"/>
      <c r="E31" s="16"/>
      <c r="F31" s="16"/>
      <c r="G31" s="23"/>
      <c r="H31" s="32" t="s">
        <v>79</v>
      </c>
      <c r="I31" s="16"/>
      <c r="J31" s="68"/>
      <c r="K31" s="17"/>
      <c r="L31" s="51"/>
      <c r="M31" s="17"/>
      <c r="N31" s="17"/>
      <c r="O31" s="51"/>
      <c r="P31" s="51"/>
      <c r="Q31" s="74"/>
      <c r="R31" s="90">
        <f>IF(Table579105[[#This Row],[FEMA Reimbursable?]]="Yes", Table579105[[#This Row],[Total Contract Amount]]*0.25, Table579105[[#This Row],[Total Contract Amount]])</f>
        <v>0</v>
      </c>
      <c r="S31" s="74"/>
      <c r="T31" s="90">
        <f>IF(Table579105[[#This Row],[FEMA Reimbursable?]]="Yes",Table579105[[#This Row],[Total Quarterly Obligation Amount]]*0.25,Table579105[[#This Row],[Total Quarterly Obligation Amount]])</f>
        <v>0</v>
      </c>
      <c r="U31" s="74"/>
      <c r="V31" s="79">
        <f>IF(Table579105[[#This Row],[FEMA Reimbursable?]]="Yes", Table579105[[#This Row],[Total Quarterly Expenditure Amount]]*0.25, Table579105[[#This Row],[Total Quarterly Expenditure Amount]])</f>
        <v>0</v>
      </c>
      <c r="W31" s="113" t="str">
        <f>IFERROR(INDEX(Table2[Attachment A Category], MATCH(Table579105[[#This Row],[Attachment A Expenditure Subcategory]], Table2[Attachment A Subcategory])),"")</f>
        <v/>
      </c>
      <c r="X31" s="114" t="str">
        <f>IFERROR(INDEX(Table2[Treasury OIG Category], MATCH(Table579105[[#This Row],[Attachment A Expenditure Subcategory]], Table2[Attachment A Subcategory])),"")</f>
        <v/>
      </c>
    </row>
    <row r="32" spans="2:24" x14ac:dyDescent="0.25">
      <c r="B32" s="22"/>
      <c r="C32" s="16"/>
      <c r="D32" s="16"/>
      <c r="E32" s="16"/>
      <c r="F32" s="16"/>
      <c r="G32" s="23"/>
      <c r="H32" s="31" t="s">
        <v>80</v>
      </c>
      <c r="I32" s="16"/>
      <c r="J32" s="68"/>
      <c r="K32" s="17"/>
      <c r="L32" s="51"/>
      <c r="M32" s="17"/>
      <c r="N32" s="17"/>
      <c r="O32" s="51"/>
      <c r="P32" s="51"/>
      <c r="Q32" s="74"/>
      <c r="R32" s="90">
        <f>IF(Table579105[[#This Row],[FEMA Reimbursable?]]="Yes", Table579105[[#This Row],[Total Contract Amount]]*0.25, Table579105[[#This Row],[Total Contract Amount]])</f>
        <v>0</v>
      </c>
      <c r="S32" s="74"/>
      <c r="T32" s="90">
        <f>IF(Table579105[[#This Row],[FEMA Reimbursable?]]="Yes",Table579105[[#This Row],[Total Quarterly Obligation Amount]]*0.25,Table579105[[#This Row],[Total Quarterly Obligation Amount]])</f>
        <v>0</v>
      </c>
      <c r="U32" s="74"/>
      <c r="V32" s="79">
        <f>IF(Table579105[[#This Row],[FEMA Reimbursable?]]="Yes", Table579105[[#This Row],[Total Quarterly Expenditure Amount]]*0.25, Table579105[[#This Row],[Total Quarterly Expenditure Amount]])</f>
        <v>0</v>
      </c>
      <c r="W32" s="113" t="str">
        <f>IFERROR(INDEX(Table2[Attachment A Category], MATCH(Table579105[[#This Row],[Attachment A Expenditure Subcategory]], Table2[Attachment A Subcategory])),"")</f>
        <v/>
      </c>
      <c r="X32" s="114" t="str">
        <f>IFERROR(INDEX(Table2[Treasury OIG Category], MATCH(Table579105[[#This Row],[Attachment A Expenditure Subcategory]], Table2[Attachment A Subcategory])),"")</f>
        <v/>
      </c>
    </row>
    <row r="33" spans="2:24" x14ac:dyDescent="0.25">
      <c r="B33" s="22"/>
      <c r="C33" s="16"/>
      <c r="D33" s="16"/>
      <c r="E33" s="16"/>
      <c r="F33" s="16"/>
      <c r="G33" s="23"/>
      <c r="H33" s="32" t="s">
        <v>81</v>
      </c>
      <c r="I33" s="16"/>
      <c r="J33" s="68"/>
      <c r="K33" s="17"/>
      <c r="L33" s="51"/>
      <c r="M33" s="17"/>
      <c r="N33" s="17"/>
      <c r="O33" s="51"/>
      <c r="P33" s="51"/>
      <c r="Q33" s="74"/>
      <c r="R33" s="90">
        <f>IF(Table579105[[#This Row],[FEMA Reimbursable?]]="Yes", Table579105[[#This Row],[Total Contract Amount]]*0.25, Table579105[[#This Row],[Total Contract Amount]])</f>
        <v>0</v>
      </c>
      <c r="S33" s="74"/>
      <c r="T33" s="90">
        <f>IF(Table579105[[#This Row],[FEMA Reimbursable?]]="Yes",Table579105[[#This Row],[Total Quarterly Obligation Amount]]*0.25,Table579105[[#This Row],[Total Quarterly Obligation Amount]])</f>
        <v>0</v>
      </c>
      <c r="U33" s="74"/>
      <c r="V33" s="79">
        <f>IF(Table579105[[#This Row],[FEMA Reimbursable?]]="Yes", Table579105[[#This Row],[Total Quarterly Expenditure Amount]]*0.25, Table579105[[#This Row],[Total Quarterly Expenditure Amount]])</f>
        <v>0</v>
      </c>
      <c r="W33" s="113" t="str">
        <f>IFERROR(INDEX(Table2[Attachment A Category], MATCH(Table579105[[#This Row],[Attachment A Expenditure Subcategory]], Table2[Attachment A Subcategory])),"")</f>
        <v/>
      </c>
      <c r="X33" s="114" t="str">
        <f>IFERROR(INDEX(Table2[Treasury OIG Category], MATCH(Table579105[[#This Row],[Attachment A Expenditure Subcategory]], Table2[Attachment A Subcategory])),"")</f>
        <v/>
      </c>
    </row>
    <row r="34" spans="2:24" x14ac:dyDescent="0.25">
      <c r="B34" s="22"/>
      <c r="C34" s="16"/>
      <c r="D34" s="16"/>
      <c r="E34" s="16"/>
      <c r="F34" s="16"/>
      <c r="G34" s="23"/>
      <c r="H34" s="32" t="s">
        <v>82</v>
      </c>
      <c r="I34" s="16"/>
      <c r="J34" s="68"/>
      <c r="K34" s="17"/>
      <c r="L34" s="51"/>
      <c r="M34" s="17"/>
      <c r="N34" s="17"/>
      <c r="O34" s="51"/>
      <c r="P34" s="51"/>
      <c r="Q34" s="74"/>
      <c r="R34" s="90">
        <f>IF(Table579105[[#This Row],[FEMA Reimbursable?]]="Yes", Table579105[[#This Row],[Total Contract Amount]]*0.25, Table579105[[#This Row],[Total Contract Amount]])</f>
        <v>0</v>
      </c>
      <c r="S34" s="74"/>
      <c r="T34" s="90">
        <f>IF(Table579105[[#This Row],[FEMA Reimbursable?]]="Yes",Table579105[[#This Row],[Total Quarterly Obligation Amount]]*0.25,Table579105[[#This Row],[Total Quarterly Obligation Amount]])</f>
        <v>0</v>
      </c>
      <c r="U34" s="74"/>
      <c r="V34" s="79">
        <f>IF(Table579105[[#This Row],[FEMA Reimbursable?]]="Yes", Table579105[[#This Row],[Total Quarterly Expenditure Amount]]*0.25, Table579105[[#This Row],[Total Quarterly Expenditure Amount]])</f>
        <v>0</v>
      </c>
      <c r="W34" s="113" t="str">
        <f>IFERROR(INDEX(Table2[Attachment A Category], MATCH(Table579105[[#This Row],[Attachment A Expenditure Subcategory]], Table2[Attachment A Subcategory])),"")</f>
        <v/>
      </c>
      <c r="X34" s="114" t="str">
        <f>IFERROR(INDEX(Table2[Treasury OIG Category], MATCH(Table579105[[#This Row],[Attachment A Expenditure Subcategory]], Table2[Attachment A Subcategory])),"")</f>
        <v/>
      </c>
    </row>
    <row r="35" spans="2:24" x14ac:dyDescent="0.25">
      <c r="B35" s="22"/>
      <c r="C35" s="16"/>
      <c r="D35" s="16"/>
      <c r="E35" s="16"/>
      <c r="F35" s="16"/>
      <c r="G35" s="23"/>
      <c r="H35" s="31" t="s">
        <v>83</v>
      </c>
      <c r="I35" s="16"/>
      <c r="J35" s="68"/>
      <c r="K35" s="17"/>
      <c r="L35" s="51"/>
      <c r="M35" s="17"/>
      <c r="N35" s="17"/>
      <c r="O35" s="51"/>
      <c r="P35" s="51"/>
      <c r="Q35" s="74"/>
      <c r="R35" s="90">
        <f>IF(Table579105[[#This Row],[FEMA Reimbursable?]]="Yes", Table579105[[#This Row],[Total Contract Amount]]*0.25, Table579105[[#This Row],[Total Contract Amount]])</f>
        <v>0</v>
      </c>
      <c r="S35" s="74"/>
      <c r="T35" s="90">
        <f>IF(Table579105[[#This Row],[FEMA Reimbursable?]]="Yes",Table579105[[#This Row],[Total Quarterly Obligation Amount]]*0.25,Table579105[[#This Row],[Total Quarterly Obligation Amount]])</f>
        <v>0</v>
      </c>
      <c r="U35" s="74"/>
      <c r="V35" s="79">
        <f>IF(Table579105[[#This Row],[FEMA Reimbursable?]]="Yes", Table579105[[#This Row],[Total Quarterly Expenditure Amount]]*0.25, Table579105[[#This Row],[Total Quarterly Expenditure Amount]])</f>
        <v>0</v>
      </c>
      <c r="W35" s="113" t="str">
        <f>IFERROR(INDEX(Table2[Attachment A Category], MATCH(Table579105[[#This Row],[Attachment A Expenditure Subcategory]], Table2[Attachment A Subcategory])),"")</f>
        <v/>
      </c>
      <c r="X35" s="114" t="str">
        <f>IFERROR(INDEX(Table2[Treasury OIG Category], MATCH(Table579105[[#This Row],[Attachment A Expenditure Subcategory]], Table2[Attachment A Subcategory])),"")</f>
        <v/>
      </c>
    </row>
    <row r="36" spans="2:24" x14ac:dyDescent="0.25">
      <c r="B36" s="22"/>
      <c r="C36" s="16"/>
      <c r="D36" s="16"/>
      <c r="E36" s="16"/>
      <c r="F36" s="16"/>
      <c r="G36" s="23"/>
      <c r="H36" s="32" t="s">
        <v>84</v>
      </c>
      <c r="I36" s="16"/>
      <c r="J36" s="68"/>
      <c r="K36" s="17"/>
      <c r="L36" s="51"/>
      <c r="M36" s="17"/>
      <c r="N36" s="17"/>
      <c r="O36" s="51"/>
      <c r="P36" s="51"/>
      <c r="Q36" s="74"/>
      <c r="R36" s="90">
        <f>IF(Table579105[[#This Row],[FEMA Reimbursable?]]="Yes", Table579105[[#This Row],[Total Contract Amount]]*0.25, Table579105[[#This Row],[Total Contract Amount]])</f>
        <v>0</v>
      </c>
      <c r="S36" s="74"/>
      <c r="T36" s="90">
        <f>IF(Table579105[[#This Row],[FEMA Reimbursable?]]="Yes",Table579105[[#This Row],[Total Quarterly Obligation Amount]]*0.25,Table579105[[#This Row],[Total Quarterly Obligation Amount]])</f>
        <v>0</v>
      </c>
      <c r="U36" s="74"/>
      <c r="V36" s="79">
        <f>IF(Table579105[[#This Row],[FEMA Reimbursable?]]="Yes", Table579105[[#This Row],[Total Quarterly Expenditure Amount]]*0.25, Table579105[[#This Row],[Total Quarterly Expenditure Amount]])</f>
        <v>0</v>
      </c>
      <c r="W36" s="113" t="str">
        <f>IFERROR(INDEX(Table2[Attachment A Category], MATCH(Table579105[[#This Row],[Attachment A Expenditure Subcategory]], Table2[Attachment A Subcategory])),"")</f>
        <v/>
      </c>
      <c r="X36" s="114" t="str">
        <f>IFERROR(INDEX(Table2[Treasury OIG Category], MATCH(Table579105[[#This Row],[Attachment A Expenditure Subcategory]], Table2[Attachment A Subcategory])),"")</f>
        <v/>
      </c>
    </row>
    <row r="37" spans="2:24" x14ac:dyDescent="0.25">
      <c r="B37" s="22"/>
      <c r="C37" s="16"/>
      <c r="D37" s="16"/>
      <c r="E37" s="16"/>
      <c r="F37" s="16"/>
      <c r="G37" s="23"/>
      <c r="H37" s="32" t="s">
        <v>85</v>
      </c>
      <c r="I37" s="16"/>
      <c r="J37" s="68"/>
      <c r="K37" s="17"/>
      <c r="L37" s="51"/>
      <c r="M37" s="17"/>
      <c r="N37" s="17"/>
      <c r="O37" s="51"/>
      <c r="P37" s="51"/>
      <c r="Q37" s="74"/>
      <c r="R37" s="90">
        <f>IF(Table579105[[#This Row],[FEMA Reimbursable?]]="Yes", Table579105[[#This Row],[Total Contract Amount]]*0.25, Table579105[[#This Row],[Total Contract Amount]])</f>
        <v>0</v>
      </c>
      <c r="S37" s="74"/>
      <c r="T37" s="90">
        <f>IF(Table579105[[#This Row],[FEMA Reimbursable?]]="Yes",Table579105[[#This Row],[Total Quarterly Obligation Amount]]*0.25,Table579105[[#This Row],[Total Quarterly Obligation Amount]])</f>
        <v>0</v>
      </c>
      <c r="U37" s="74"/>
      <c r="V37" s="79">
        <f>IF(Table579105[[#This Row],[FEMA Reimbursable?]]="Yes", Table579105[[#This Row],[Total Quarterly Expenditure Amount]]*0.25, Table579105[[#This Row],[Total Quarterly Expenditure Amount]])</f>
        <v>0</v>
      </c>
      <c r="W37" s="113" t="str">
        <f>IFERROR(INDEX(Table2[Attachment A Category], MATCH(Table579105[[#This Row],[Attachment A Expenditure Subcategory]], Table2[Attachment A Subcategory])),"")</f>
        <v/>
      </c>
      <c r="X37" s="114" t="str">
        <f>IFERROR(INDEX(Table2[Treasury OIG Category], MATCH(Table579105[[#This Row],[Attachment A Expenditure Subcategory]], Table2[Attachment A Subcategory])),"")</f>
        <v/>
      </c>
    </row>
    <row r="38" spans="2:24" x14ac:dyDescent="0.25">
      <c r="B38" s="22"/>
      <c r="C38" s="16"/>
      <c r="D38" s="16"/>
      <c r="E38" s="16"/>
      <c r="F38" s="16"/>
      <c r="G38" s="23"/>
      <c r="H38" s="32" t="s">
        <v>86</v>
      </c>
      <c r="I38" s="16"/>
      <c r="J38" s="68"/>
      <c r="K38" s="17"/>
      <c r="L38" s="51"/>
      <c r="M38" s="17"/>
      <c r="N38" s="17"/>
      <c r="O38" s="51"/>
      <c r="P38" s="51"/>
      <c r="Q38" s="74"/>
      <c r="R38" s="90">
        <f>IF(Table579105[[#This Row],[FEMA Reimbursable?]]="Yes", Table579105[[#This Row],[Total Contract Amount]]*0.25, Table579105[[#This Row],[Total Contract Amount]])</f>
        <v>0</v>
      </c>
      <c r="S38" s="74"/>
      <c r="T38" s="90">
        <f>IF(Table579105[[#This Row],[FEMA Reimbursable?]]="Yes",Table579105[[#This Row],[Total Quarterly Obligation Amount]]*0.25,Table579105[[#This Row],[Total Quarterly Obligation Amount]])</f>
        <v>0</v>
      </c>
      <c r="U38" s="74"/>
      <c r="V38" s="79">
        <f>IF(Table579105[[#This Row],[FEMA Reimbursable?]]="Yes", Table579105[[#This Row],[Total Quarterly Expenditure Amount]]*0.25, Table579105[[#This Row],[Total Quarterly Expenditure Amount]])</f>
        <v>0</v>
      </c>
      <c r="W38" s="113" t="str">
        <f>IFERROR(INDEX(Table2[Attachment A Category], MATCH(Table579105[[#This Row],[Attachment A Expenditure Subcategory]], Table2[Attachment A Subcategory])),"")</f>
        <v/>
      </c>
      <c r="X38" s="114" t="str">
        <f>IFERROR(INDEX(Table2[Treasury OIG Category], MATCH(Table579105[[#This Row],[Attachment A Expenditure Subcategory]], Table2[Attachment A Subcategory])),"")</f>
        <v/>
      </c>
    </row>
    <row r="39" spans="2:24" x14ac:dyDescent="0.25">
      <c r="B39" s="22"/>
      <c r="C39" s="16"/>
      <c r="D39" s="16"/>
      <c r="E39" s="16"/>
      <c r="F39" s="16"/>
      <c r="G39" s="23"/>
      <c r="H39" s="32" t="s">
        <v>87</v>
      </c>
      <c r="I39" s="16"/>
      <c r="J39" s="68"/>
      <c r="K39" s="17"/>
      <c r="L39" s="51"/>
      <c r="M39" s="17"/>
      <c r="N39" s="17"/>
      <c r="O39" s="51"/>
      <c r="P39" s="51"/>
      <c r="Q39" s="74"/>
      <c r="R39" s="90">
        <f>IF(Table579105[[#This Row],[FEMA Reimbursable?]]="Yes", Table579105[[#This Row],[Total Contract Amount]]*0.25, Table579105[[#This Row],[Total Contract Amount]])</f>
        <v>0</v>
      </c>
      <c r="S39" s="74"/>
      <c r="T39" s="90">
        <f>IF(Table579105[[#This Row],[FEMA Reimbursable?]]="Yes",Table579105[[#This Row],[Total Quarterly Obligation Amount]]*0.25,Table579105[[#This Row],[Total Quarterly Obligation Amount]])</f>
        <v>0</v>
      </c>
      <c r="U39" s="74"/>
      <c r="V39" s="79">
        <f>IF(Table579105[[#This Row],[FEMA Reimbursable?]]="Yes", Table579105[[#This Row],[Total Quarterly Expenditure Amount]]*0.25, Table579105[[#This Row],[Total Quarterly Expenditure Amount]])</f>
        <v>0</v>
      </c>
      <c r="W39" s="113" t="str">
        <f>IFERROR(INDEX(Table2[Attachment A Category], MATCH(Table579105[[#This Row],[Attachment A Expenditure Subcategory]], Table2[Attachment A Subcategory])),"")</f>
        <v/>
      </c>
      <c r="X39" s="114" t="str">
        <f>IFERROR(INDEX(Table2[Treasury OIG Category], MATCH(Table579105[[#This Row],[Attachment A Expenditure Subcategory]], Table2[Attachment A Subcategory])),"")</f>
        <v/>
      </c>
    </row>
    <row r="40" spans="2:24" x14ac:dyDescent="0.25">
      <c r="B40" s="22"/>
      <c r="C40" s="16"/>
      <c r="D40" s="16"/>
      <c r="E40" s="16"/>
      <c r="F40" s="16"/>
      <c r="G40" s="23"/>
      <c r="H40" s="31" t="s">
        <v>88</v>
      </c>
      <c r="I40" s="16"/>
      <c r="J40" s="68"/>
      <c r="K40" s="17"/>
      <c r="L40" s="51"/>
      <c r="M40" s="17"/>
      <c r="N40" s="17"/>
      <c r="O40" s="51"/>
      <c r="P40" s="51"/>
      <c r="Q40" s="74"/>
      <c r="R40" s="90">
        <f>IF(Table579105[[#This Row],[FEMA Reimbursable?]]="Yes", Table579105[[#This Row],[Total Contract Amount]]*0.25, Table579105[[#This Row],[Total Contract Amount]])</f>
        <v>0</v>
      </c>
      <c r="S40" s="74"/>
      <c r="T40" s="90">
        <f>IF(Table579105[[#This Row],[FEMA Reimbursable?]]="Yes",Table579105[[#This Row],[Total Quarterly Obligation Amount]]*0.25,Table579105[[#This Row],[Total Quarterly Obligation Amount]])</f>
        <v>0</v>
      </c>
      <c r="U40" s="74"/>
      <c r="V40" s="79">
        <f>IF(Table579105[[#This Row],[FEMA Reimbursable?]]="Yes", Table579105[[#This Row],[Total Quarterly Expenditure Amount]]*0.25, Table579105[[#This Row],[Total Quarterly Expenditure Amount]])</f>
        <v>0</v>
      </c>
      <c r="W40" s="113" t="str">
        <f>IFERROR(INDEX(Table2[Attachment A Category], MATCH(Table579105[[#This Row],[Attachment A Expenditure Subcategory]], Table2[Attachment A Subcategory])),"")</f>
        <v/>
      </c>
      <c r="X40" s="114" t="str">
        <f>IFERROR(INDEX(Table2[Treasury OIG Category], MATCH(Table579105[[#This Row],[Attachment A Expenditure Subcategory]], Table2[Attachment A Subcategory])),"")</f>
        <v/>
      </c>
    </row>
    <row r="41" spans="2:24" x14ac:dyDescent="0.25">
      <c r="B41" s="22"/>
      <c r="C41" s="16"/>
      <c r="D41" s="16"/>
      <c r="E41" s="16"/>
      <c r="F41" s="16"/>
      <c r="G41" s="23"/>
      <c r="H41" s="32" t="s">
        <v>89</v>
      </c>
      <c r="I41" s="16"/>
      <c r="J41" s="68"/>
      <c r="K41" s="17"/>
      <c r="L41" s="51"/>
      <c r="M41" s="17"/>
      <c r="N41" s="17"/>
      <c r="O41" s="51"/>
      <c r="P41" s="51"/>
      <c r="Q41" s="74"/>
      <c r="R41" s="90">
        <f>IF(Table579105[[#This Row],[FEMA Reimbursable?]]="Yes", Table579105[[#This Row],[Total Contract Amount]]*0.25, Table579105[[#This Row],[Total Contract Amount]])</f>
        <v>0</v>
      </c>
      <c r="S41" s="74"/>
      <c r="T41" s="90">
        <f>IF(Table579105[[#This Row],[FEMA Reimbursable?]]="Yes",Table579105[[#This Row],[Total Quarterly Obligation Amount]]*0.25,Table579105[[#This Row],[Total Quarterly Obligation Amount]])</f>
        <v>0</v>
      </c>
      <c r="U41" s="74"/>
      <c r="V41" s="79">
        <f>IF(Table579105[[#This Row],[FEMA Reimbursable?]]="Yes", Table579105[[#This Row],[Total Quarterly Expenditure Amount]]*0.25, Table579105[[#This Row],[Total Quarterly Expenditure Amount]])</f>
        <v>0</v>
      </c>
      <c r="W41" s="113" t="str">
        <f>IFERROR(INDEX(Table2[Attachment A Category], MATCH(Table579105[[#This Row],[Attachment A Expenditure Subcategory]], Table2[Attachment A Subcategory])),"")</f>
        <v/>
      </c>
      <c r="X41" s="114" t="str">
        <f>IFERROR(INDEX(Table2[Treasury OIG Category], MATCH(Table579105[[#This Row],[Attachment A Expenditure Subcategory]], Table2[Attachment A Subcategory])),"")</f>
        <v/>
      </c>
    </row>
    <row r="42" spans="2:24" x14ac:dyDescent="0.25">
      <c r="B42" s="22"/>
      <c r="C42" s="16"/>
      <c r="D42" s="16"/>
      <c r="E42" s="16"/>
      <c r="F42" s="16"/>
      <c r="G42" s="23"/>
      <c r="H42" s="32" t="s">
        <v>90</v>
      </c>
      <c r="I42" s="16"/>
      <c r="J42" s="68"/>
      <c r="K42" s="17"/>
      <c r="L42" s="51"/>
      <c r="M42" s="17"/>
      <c r="N42" s="17"/>
      <c r="O42" s="51"/>
      <c r="P42" s="51"/>
      <c r="Q42" s="74"/>
      <c r="R42" s="90">
        <f>IF(Table579105[[#This Row],[FEMA Reimbursable?]]="Yes", Table579105[[#This Row],[Total Contract Amount]]*0.25, Table579105[[#This Row],[Total Contract Amount]])</f>
        <v>0</v>
      </c>
      <c r="S42" s="74"/>
      <c r="T42" s="90">
        <f>IF(Table579105[[#This Row],[FEMA Reimbursable?]]="Yes",Table579105[[#This Row],[Total Quarterly Obligation Amount]]*0.25,Table579105[[#This Row],[Total Quarterly Obligation Amount]])</f>
        <v>0</v>
      </c>
      <c r="U42" s="74"/>
      <c r="V42" s="79">
        <f>IF(Table579105[[#This Row],[FEMA Reimbursable?]]="Yes", Table579105[[#This Row],[Total Quarterly Expenditure Amount]]*0.25, Table579105[[#This Row],[Total Quarterly Expenditure Amount]])</f>
        <v>0</v>
      </c>
      <c r="W42" s="113" t="str">
        <f>IFERROR(INDEX(Table2[Attachment A Category], MATCH(Table579105[[#This Row],[Attachment A Expenditure Subcategory]], Table2[Attachment A Subcategory])),"")</f>
        <v/>
      </c>
      <c r="X42" s="114" t="str">
        <f>IFERROR(INDEX(Table2[Treasury OIG Category], MATCH(Table579105[[#This Row],[Attachment A Expenditure Subcategory]], Table2[Attachment A Subcategory])),"")</f>
        <v/>
      </c>
    </row>
    <row r="43" spans="2:24" x14ac:dyDescent="0.25">
      <c r="B43" s="22"/>
      <c r="C43" s="16"/>
      <c r="D43" s="16"/>
      <c r="E43" s="16"/>
      <c r="F43" s="16"/>
      <c r="G43" s="23"/>
      <c r="H43" s="31" t="s">
        <v>91</v>
      </c>
      <c r="I43" s="16"/>
      <c r="J43" s="68"/>
      <c r="K43" s="17"/>
      <c r="L43" s="51"/>
      <c r="M43" s="17"/>
      <c r="N43" s="17"/>
      <c r="O43" s="51"/>
      <c r="P43" s="51"/>
      <c r="Q43" s="74"/>
      <c r="R43" s="90">
        <f>IF(Table579105[[#This Row],[FEMA Reimbursable?]]="Yes", Table579105[[#This Row],[Total Contract Amount]]*0.25, Table579105[[#This Row],[Total Contract Amount]])</f>
        <v>0</v>
      </c>
      <c r="S43" s="74"/>
      <c r="T43" s="90">
        <f>IF(Table579105[[#This Row],[FEMA Reimbursable?]]="Yes",Table579105[[#This Row],[Total Quarterly Obligation Amount]]*0.25,Table579105[[#This Row],[Total Quarterly Obligation Amount]])</f>
        <v>0</v>
      </c>
      <c r="U43" s="74"/>
      <c r="V43" s="79">
        <f>IF(Table579105[[#This Row],[FEMA Reimbursable?]]="Yes", Table579105[[#This Row],[Total Quarterly Expenditure Amount]]*0.25, Table579105[[#This Row],[Total Quarterly Expenditure Amount]])</f>
        <v>0</v>
      </c>
      <c r="W43" s="113" t="str">
        <f>IFERROR(INDEX(Table2[Attachment A Category], MATCH(Table579105[[#This Row],[Attachment A Expenditure Subcategory]], Table2[Attachment A Subcategory])),"")</f>
        <v/>
      </c>
      <c r="X43" s="114" t="str">
        <f>IFERROR(INDEX(Table2[Treasury OIG Category], MATCH(Table579105[[#This Row],[Attachment A Expenditure Subcategory]], Table2[Attachment A Subcategory])),"")</f>
        <v/>
      </c>
    </row>
    <row r="44" spans="2:24" x14ac:dyDescent="0.25">
      <c r="B44" s="22"/>
      <c r="C44" s="16"/>
      <c r="D44" s="16"/>
      <c r="E44" s="16"/>
      <c r="F44" s="16"/>
      <c r="G44" s="23"/>
      <c r="H44" s="32" t="s">
        <v>92</v>
      </c>
      <c r="I44" s="16"/>
      <c r="J44" s="68"/>
      <c r="K44" s="17"/>
      <c r="L44" s="51"/>
      <c r="M44" s="17"/>
      <c r="N44" s="17"/>
      <c r="O44" s="51"/>
      <c r="P44" s="51"/>
      <c r="Q44" s="74"/>
      <c r="R44" s="90">
        <f>IF(Table579105[[#This Row],[FEMA Reimbursable?]]="Yes", Table579105[[#This Row],[Total Contract Amount]]*0.25, Table579105[[#This Row],[Total Contract Amount]])</f>
        <v>0</v>
      </c>
      <c r="S44" s="74"/>
      <c r="T44" s="90">
        <f>IF(Table579105[[#This Row],[FEMA Reimbursable?]]="Yes",Table579105[[#This Row],[Total Quarterly Obligation Amount]]*0.25,Table579105[[#This Row],[Total Quarterly Obligation Amount]])</f>
        <v>0</v>
      </c>
      <c r="U44" s="74"/>
      <c r="V44" s="79">
        <f>IF(Table579105[[#This Row],[FEMA Reimbursable?]]="Yes", Table579105[[#This Row],[Total Quarterly Expenditure Amount]]*0.25, Table579105[[#This Row],[Total Quarterly Expenditure Amount]])</f>
        <v>0</v>
      </c>
      <c r="W44" s="113" t="str">
        <f>IFERROR(INDEX(Table2[Attachment A Category], MATCH(Table579105[[#This Row],[Attachment A Expenditure Subcategory]], Table2[Attachment A Subcategory])),"")</f>
        <v/>
      </c>
      <c r="X44" s="114" t="str">
        <f>IFERROR(INDEX(Table2[Treasury OIG Category], MATCH(Table579105[[#This Row],[Attachment A Expenditure Subcategory]], Table2[Attachment A Subcategory])),"")</f>
        <v/>
      </c>
    </row>
    <row r="45" spans="2:24" x14ac:dyDescent="0.25">
      <c r="B45" s="22"/>
      <c r="C45" s="16"/>
      <c r="D45" s="16"/>
      <c r="E45" s="16"/>
      <c r="F45" s="16"/>
      <c r="G45" s="23"/>
      <c r="H45" s="32" t="s">
        <v>93</v>
      </c>
      <c r="I45" s="16"/>
      <c r="J45" s="68"/>
      <c r="K45" s="17"/>
      <c r="L45" s="51"/>
      <c r="M45" s="17"/>
      <c r="N45" s="17"/>
      <c r="O45" s="51"/>
      <c r="P45" s="51"/>
      <c r="Q45" s="74"/>
      <c r="R45" s="90">
        <f>IF(Table579105[[#This Row],[FEMA Reimbursable?]]="Yes", Table579105[[#This Row],[Total Contract Amount]]*0.25, Table579105[[#This Row],[Total Contract Amount]])</f>
        <v>0</v>
      </c>
      <c r="S45" s="74"/>
      <c r="T45" s="90">
        <f>IF(Table579105[[#This Row],[FEMA Reimbursable?]]="Yes",Table579105[[#This Row],[Total Quarterly Obligation Amount]]*0.25,Table579105[[#This Row],[Total Quarterly Obligation Amount]])</f>
        <v>0</v>
      </c>
      <c r="U45" s="74"/>
      <c r="V45" s="79">
        <f>IF(Table579105[[#This Row],[FEMA Reimbursable?]]="Yes", Table579105[[#This Row],[Total Quarterly Expenditure Amount]]*0.25, Table579105[[#This Row],[Total Quarterly Expenditure Amount]])</f>
        <v>0</v>
      </c>
      <c r="W45" s="113" t="str">
        <f>IFERROR(INDEX(Table2[Attachment A Category], MATCH(Table579105[[#This Row],[Attachment A Expenditure Subcategory]], Table2[Attachment A Subcategory])),"")</f>
        <v/>
      </c>
      <c r="X45" s="114" t="str">
        <f>IFERROR(INDEX(Table2[Treasury OIG Category], MATCH(Table579105[[#This Row],[Attachment A Expenditure Subcategory]], Table2[Attachment A Subcategory])),"")</f>
        <v/>
      </c>
    </row>
    <row r="46" spans="2:24" x14ac:dyDescent="0.25">
      <c r="B46" s="22"/>
      <c r="C46" s="16"/>
      <c r="D46" s="16"/>
      <c r="E46" s="16"/>
      <c r="F46" s="16"/>
      <c r="G46" s="23"/>
      <c r="H46" s="32" t="s">
        <v>94</v>
      </c>
      <c r="I46" s="16"/>
      <c r="J46" s="68"/>
      <c r="K46" s="17"/>
      <c r="L46" s="51"/>
      <c r="M46" s="17"/>
      <c r="N46" s="17"/>
      <c r="O46" s="51"/>
      <c r="P46" s="51"/>
      <c r="Q46" s="74"/>
      <c r="R46" s="90">
        <f>IF(Table579105[[#This Row],[FEMA Reimbursable?]]="Yes", Table579105[[#This Row],[Total Contract Amount]]*0.25, Table579105[[#This Row],[Total Contract Amount]])</f>
        <v>0</v>
      </c>
      <c r="S46" s="74"/>
      <c r="T46" s="90">
        <f>IF(Table579105[[#This Row],[FEMA Reimbursable?]]="Yes",Table579105[[#This Row],[Total Quarterly Obligation Amount]]*0.25,Table579105[[#This Row],[Total Quarterly Obligation Amount]])</f>
        <v>0</v>
      </c>
      <c r="U46" s="74"/>
      <c r="V46" s="79">
        <f>IF(Table579105[[#This Row],[FEMA Reimbursable?]]="Yes", Table579105[[#This Row],[Total Quarterly Expenditure Amount]]*0.25, Table579105[[#This Row],[Total Quarterly Expenditure Amount]])</f>
        <v>0</v>
      </c>
      <c r="W46" s="113" t="str">
        <f>IFERROR(INDEX(Table2[Attachment A Category], MATCH(Table579105[[#This Row],[Attachment A Expenditure Subcategory]], Table2[Attachment A Subcategory])),"")</f>
        <v/>
      </c>
      <c r="X46" s="114" t="str">
        <f>IFERROR(INDEX(Table2[Treasury OIG Category], MATCH(Table579105[[#This Row],[Attachment A Expenditure Subcategory]], Table2[Attachment A Subcategory])),"")</f>
        <v/>
      </c>
    </row>
    <row r="47" spans="2:24" x14ac:dyDescent="0.25">
      <c r="B47" s="22"/>
      <c r="C47" s="16"/>
      <c r="D47" s="16"/>
      <c r="E47" s="16"/>
      <c r="F47" s="16"/>
      <c r="G47" s="23"/>
      <c r="H47" s="32" t="s">
        <v>95</v>
      </c>
      <c r="I47" s="16"/>
      <c r="J47" s="68"/>
      <c r="K47" s="17"/>
      <c r="L47" s="51"/>
      <c r="M47" s="17"/>
      <c r="N47" s="17"/>
      <c r="O47" s="51"/>
      <c r="P47" s="51"/>
      <c r="Q47" s="74"/>
      <c r="R47" s="90">
        <f>IF(Table579105[[#This Row],[FEMA Reimbursable?]]="Yes", Table579105[[#This Row],[Total Contract Amount]]*0.25, Table579105[[#This Row],[Total Contract Amount]])</f>
        <v>0</v>
      </c>
      <c r="S47" s="74"/>
      <c r="T47" s="90">
        <f>IF(Table579105[[#This Row],[FEMA Reimbursable?]]="Yes",Table579105[[#This Row],[Total Quarterly Obligation Amount]]*0.25,Table579105[[#This Row],[Total Quarterly Obligation Amount]])</f>
        <v>0</v>
      </c>
      <c r="U47" s="74"/>
      <c r="V47" s="79">
        <f>IF(Table579105[[#This Row],[FEMA Reimbursable?]]="Yes", Table579105[[#This Row],[Total Quarterly Expenditure Amount]]*0.25, Table579105[[#This Row],[Total Quarterly Expenditure Amount]])</f>
        <v>0</v>
      </c>
      <c r="W47" s="113" t="str">
        <f>IFERROR(INDEX(Table2[Attachment A Category], MATCH(Table579105[[#This Row],[Attachment A Expenditure Subcategory]], Table2[Attachment A Subcategory])),"")</f>
        <v/>
      </c>
      <c r="X47" s="114" t="str">
        <f>IFERROR(INDEX(Table2[Treasury OIG Category], MATCH(Table579105[[#This Row],[Attachment A Expenditure Subcategory]], Table2[Attachment A Subcategory])),"")</f>
        <v/>
      </c>
    </row>
    <row r="48" spans="2:24" x14ac:dyDescent="0.25">
      <c r="B48" s="22"/>
      <c r="C48" s="16"/>
      <c r="D48" s="16"/>
      <c r="E48" s="16"/>
      <c r="F48" s="16"/>
      <c r="G48" s="23"/>
      <c r="H48" s="31" t="s">
        <v>96</v>
      </c>
      <c r="I48" s="16"/>
      <c r="J48" s="68"/>
      <c r="K48" s="17"/>
      <c r="L48" s="51"/>
      <c r="M48" s="17"/>
      <c r="N48" s="17"/>
      <c r="O48" s="51"/>
      <c r="P48" s="51"/>
      <c r="Q48" s="74"/>
      <c r="R48" s="90">
        <f>IF(Table579105[[#This Row],[FEMA Reimbursable?]]="Yes", Table579105[[#This Row],[Total Contract Amount]]*0.25, Table579105[[#This Row],[Total Contract Amount]])</f>
        <v>0</v>
      </c>
      <c r="S48" s="74"/>
      <c r="T48" s="90">
        <f>IF(Table579105[[#This Row],[FEMA Reimbursable?]]="Yes",Table579105[[#This Row],[Total Quarterly Obligation Amount]]*0.25,Table579105[[#This Row],[Total Quarterly Obligation Amount]])</f>
        <v>0</v>
      </c>
      <c r="U48" s="74"/>
      <c r="V48" s="79">
        <f>IF(Table579105[[#This Row],[FEMA Reimbursable?]]="Yes", Table579105[[#This Row],[Total Quarterly Expenditure Amount]]*0.25, Table579105[[#This Row],[Total Quarterly Expenditure Amount]])</f>
        <v>0</v>
      </c>
      <c r="W48" s="113" t="str">
        <f>IFERROR(INDEX(Table2[Attachment A Category], MATCH(Table579105[[#This Row],[Attachment A Expenditure Subcategory]], Table2[Attachment A Subcategory])),"")</f>
        <v/>
      </c>
      <c r="X48" s="114" t="str">
        <f>IFERROR(INDEX(Table2[Treasury OIG Category], MATCH(Table579105[[#This Row],[Attachment A Expenditure Subcategory]], Table2[Attachment A Subcategory])),"")</f>
        <v/>
      </c>
    </row>
    <row r="49" spans="2:24" x14ac:dyDescent="0.25">
      <c r="B49" s="22"/>
      <c r="C49" s="16"/>
      <c r="D49" s="16"/>
      <c r="E49" s="16"/>
      <c r="F49" s="16"/>
      <c r="G49" s="23"/>
      <c r="H49" s="32" t="s">
        <v>97</v>
      </c>
      <c r="I49" s="16"/>
      <c r="J49" s="68"/>
      <c r="K49" s="17"/>
      <c r="L49" s="51"/>
      <c r="M49" s="17"/>
      <c r="N49" s="17"/>
      <c r="O49" s="51"/>
      <c r="P49" s="51"/>
      <c r="Q49" s="74"/>
      <c r="R49" s="90">
        <f>IF(Table579105[[#This Row],[FEMA Reimbursable?]]="Yes", Table579105[[#This Row],[Total Contract Amount]]*0.25, Table579105[[#This Row],[Total Contract Amount]])</f>
        <v>0</v>
      </c>
      <c r="S49" s="74"/>
      <c r="T49" s="90">
        <f>IF(Table579105[[#This Row],[FEMA Reimbursable?]]="Yes",Table579105[[#This Row],[Total Quarterly Obligation Amount]]*0.25,Table579105[[#This Row],[Total Quarterly Obligation Amount]])</f>
        <v>0</v>
      </c>
      <c r="U49" s="74"/>
      <c r="V49" s="79">
        <f>IF(Table579105[[#This Row],[FEMA Reimbursable?]]="Yes", Table579105[[#This Row],[Total Quarterly Expenditure Amount]]*0.25, Table579105[[#This Row],[Total Quarterly Expenditure Amount]])</f>
        <v>0</v>
      </c>
      <c r="W49" s="113" t="str">
        <f>IFERROR(INDEX(Table2[Attachment A Category], MATCH(Table579105[[#This Row],[Attachment A Expenditure Subcategory]], Table2[Attachment A Subcategory])),"")</f>
        <v/>
      </c>
      <c r="X49" s="114" t="str">
        <f>IFERROR(INDEX(Table2[Treasury OIG Category], MATCH(Table579105[[#This Row],[Attachment A Expenditure Subcategory]], Table2[Attachment A Subcategory])),"")</f>
        <v/>
      </c>
    </row>
    <row r="50" spans="2:24" x14ac:dyDescent="0.25">
      <c r="B50" s="22"/>
      <c r="C50" s="16"/>
      <c r="D50" s="16"/>
      <c r="E50" s="16"/>
      <c r="F50" s="16"/>
      <c r="G50" s="23"/>
      <c r="H50" s="32" t="s">
        <v>98</v>
      </c>
      <c r="I50" s="16"/>
      <c r="J50" s="68"/>
      <c r="K50" s="17"/>
      <c r="L50" s="51"/>
      <c r="M50" s="17"/>
      <c r="N50" s="17"/>
      <c r="O50" s="51"/>
      <c r="P50" s="51"/>
      <c r="Q50" s="74"/>
      <c r="R50" s="90">
        <f>IF(Table579105[[#This Row],[FEMA Reimbursable?]]="Yes", Table579105[[#This Row],[Total Contract Amount]]*0.25, Table579105[[#This Row],[Total Contract Amount]])</f>
        <v>0</v>
      </c>
      <c r="S50" s="74"/>
      <c r="T50" s="90">
        <f>IF(Table579105[[#This Row],[FEMA Reimbursable?]]="Yes",Table579105[[#This Row],[Total Quarterly Obligation Amount]]*0.25,Table579105[[#This Row],[Total Quarterly Obligation Amount]])</f>
        <v>0</v>
      </c>
      <c r="U50" s="74"/>
      <c r="V50" s="79">
        <f>IF(Table579105[[#This Row],[FEMA Reimbursable?]]="Yes", Table579105[[#This Row],[Total Quarterly Expenditure Amount]]*0.25, Table579105[[#This Row],[Total Quarterly Expenditure Amount]])</f>
        <v>0</v>
      </c>
      <c r="W50" s="113" t="str">
        <f>IFERROR(INDEX(Table2[Attachment A Category], MATCH(Table579105[[#This Row],[Attachment A Expenditure Subcategory]], Table2[Attachment A Subcategory])),"")</f>
        <v/>
      </c>
      <c r="X50" s="114" t="str">
        <f>IFERROR(INDEX(Table2[Treasury OIG Category], MATCH(Table579105[[#This Row],[Attachment A Expenditure Subcategory]], Table2[Attachment A Subcategory])),"")</f>
        <v/>
      </c>
    </row>
    <row r="51" spans="2:24" x14ac:dyDescent="0.25">
      <c r="B51" s="22"/>
      <c r="C51" s="16"/>
      <c r="D51" s="16"/>
      <c r="E51" s="16"/>
      <c r="F51" s="16"/>
      <c r="G51" s="23"/>
      <c r="H51" s="31" t="s">
        <v>99</v>
      </c>
      <c r="I51" s="16"/>
      <c r="J51" s="68"/>
      <c r="K51" s="17"/>
      <c r="L51" s="51"/>
      <c r="M51" s="17"/>
      <c r="N51" s="17"/>
      <c r="O51" s="51"/>
      <c r="P51" s="51"/>
      <c r="Q51" s="74"/>
      <c r="R51" s="90">
        <f>IF(Table579105[[#This Row],[FEMA Reimbursable?]]="Yes", Table579105[[#This Row],[Total Contract Amount]]*0.25, Table579105[[#This Row],[Total Contract Amount]])</f>
        <v>0</v>
      </c>
      <c r="S51" s="74"/>
      <c r="T51" s="90">
        <f>IF(Table579105[[#This Row],[FEMA Reimbursable?]]="Yes",Table579105[[#This Row],[Total Quarterly Obligation Amount]]*0.25,Table579105[[#This Row],[Total Quarterly Obligation Amount]])</f>
        <v>0</v>
      </c>
      <c r="U51" s="74"/>
      <c r="V51" s="79">
        <f>IF(Table579105[[#This Row],[FEMA Reimbursable?]]="Yes", Table579105[[#This Row],[Total Quarterly Expenditure Amount]]*0.25, Table579105[[#This Row],[Total Quarterly Expenditure Amount]])</f>
        <v>0</v>
      </c>
      <c r="W51" s="113" t="str">
        <f>IFERROR(INDEX(Table2[Attachment A Category], MATCH(Table579105[[#This Row],[Attachment A Expenditure Subcategory]], Table2[Attachment A Subcategory])),"")</f>
        <v/>
      </c>
      <c r="X51" s="114" t="str">
        <f>IFERROR(INDEX(Table2[Treasury OIG Category], MATCH(Table579105[[#This Row],[Attachment A Expenditure Subcategory]], Table2[Attachment A Subcategory])),"")</f>
        <v/>
      </c>
    </row>
    <row r="52" spans="2:24" x14ac:dyDescent="0.25">
      <c r="B52" s="22"/>
      <c r="C52" s="16"/>
      <c r="D52" s="16"/>
      <c r="E52" s="16"/>
      <c r="F52" s="16"/>
      <c r="G52" s="23"/>
      <c r="H52" s="32" t="s">
        <v>100</v>
      </c>
      <c r="I52" s="16"/>
      <c r="J52" s="68"/>
      <c r="K52" s="17"/>
      <c r="L52" s="51"/>
      <c r="M52" s="17"/>
      <c r="N52" s="17"/>
      <c r="O52" s="51"/>
      <c r="P52" s="51"/>
      <c r="Q52" s="74"/>
      <c r="R52" s="90">
        <f>IF(Table579105[[#This Row],[FEMA Reimbursable?]]="Yes", Table579105[[#This Row],[Total Contract Amount]]*0.25, Table579105[[#This Row],[Total Contract Amount]])</f>
        <v>0</v>
      </c>
      <c r="S52" s="74"/>
      <c r="T52" s="90">
        <f>IF(Table579105[[#This Row],[FEMA Reimbursable?]]="Yes",Table579105[[#This Row],[Total Quarterly Obligation Amount]]*0.25,Table579105[[#This Row],[Total Quarterly Obligation Amount]])</f>
        <v>0</v>
      </c>
      <c r="U52" s="74"/>
      <c r="V52" s="79">
        <f>IF(Table579105[[#This Row],[FEMA Reimbursable?]]="Yes", Table579105[[#This Row],[Total Quarterly Expenditure Amount]]*0.25, Table579105[[#This Row],[Total Quarterly Expenditure Amount]])</f>
        <v>0</v>
      </c>
      <c r="W52" s="113" t="str">
        <f>IFERROR(INDEX(Table2[Attachment A Category], MATCH(Table579105[[#This Row],[Attachment A Expenditure Subcategory]], Table2[Attachment A Subcategory])),"")</f>
        <v/>
      </c>
      <c r="X52" s="114" t="str">
        <f>IFERROR(INDEX(Table2[Treasury OIG Category], MATCH(Table579105[[#This Row],[Attachment A Expenditure Subcategory]], Table2[Attachment A Subcategory])),"")</f>
        <v/>
      </c>
    </row>
    <row r="53" spans="2:24" x14ac:dyDescent="0.25">
      <c r="B53" s="22"/>
      <c r="C53" s="16"/>
      <c r="D53" s="16"/>
      <c r="E53" s="16"/>
      <c r="F53" s="16"/>
      <c r="G53" s="23"/>
      <c r="H53" s="32" t="s">
        <v>101</v>
      </c>
      <c r="I53" s="16"/>
      <c r="J53" s="68"/>
      <c r="K53" s="17"/>
      <c r="L53" s="51"/>
      <c r="M53" s="17"/>
      <c r="N53" s="17"/>
      <c r="O53" s="51"/>
      <c r="P53" s="51"/>
      <c r="Q53" s="74"/>
      <c r="R53" s="90">
        <f>IF(Table579105[[#This Row],[FEMA Reimbursable?]]="Yes", Table579105[[#This Row],[Total Contract Amount]]*0.25, Table579105[[#This Row],[Total Contract Amount]])</f>
        <v>0</v>
      </c>
      <c r="S53" s="74"/>
      <c r="T53" s="90">
        <f>IF(Table579105[[#This Row],[FEMA Reimbursable?]]="Yes",Table579105[[#This Row],[Total Quarterly Obligation Amount]]*0.25,Table579105[[#This Row],[Total Quarterly Obligation Amount]])</f>
        <v>0</v>
      </c>
      <c r="U53" s="74"/>
      <c r="V53" s="79">
        <f>IF(Table579105[[#This Row],[FEMA Reimbursable?]]="Yes", Table579105[[#This Row],[Total Quarterly Expenditure Amount]]*0.25, Table579105[[#This Row],[Total Quarterly Expenditure Amount]])</f>
        <v>0</v>
      </c>
      <c r="W53" s="113" t="str">
        <f>IFERROR(INDEX(Table2[Attachment A Category], MATCH(Table579105[[#This Row],[Attachment A Expenditure Subcategory]], Table2[Attachment A Subcategory])),"")</f>
        <v/>
      </c>
      <c r="X53" s="114" t="str">
        <f>IFERROR(INDEX(Table2[Treasury OIG Category], MATCH(Table579105[[#This Row],[Attachment A Expenditure Subcategory]], Table2[Attachment A Subcategory])),"")</f>
        <v/>
      </c>
    </row>
    <row r="54" spans="2:24" x14ac:dyDescent="0.25">
      <c r="B54" s="22"/>
      <c r="C54" s="16"/>
      <c r="D54" s="16"/>
      <c r="E54" s="16"/>
      <c r="F54" s="16"/>
      <c r="G54" s="23"/>
      <c r="H54" s="32" t="s">
        <v>102</v>
      </c>
      <c r="I54" s="16"/>
      <c r="J54" s="68"/>
      <c r="K54" s="17"/>
      <c r="L54" s="51"/>
      <c r="M54" s="17"/>
      <c r="N54" s="17"/>
      <c r="O54" s="51"/>
      <c r="P54" s="51"/>
      <c r="Q54" s="74"/>
      <c r="R54" s="90">
        <f>IF(Table579105[[#This Row],[FEMA Reimbursable?]]="Yes", Table579105[[#This Row],[Total Contract Amount]]*0.25, Table579105[[#This Row],[Total Contract Amount]])</f>
        <v>0</v>
      </c>
      <c r="S54" s="74"/>
      <c r="T54" s="90">
        <f>IF(Table579105[[#This Row],[FEMA Reimbursable?]]="Yes",Table579105[[#This Row],[Total Quarterly Obligation Amount]]*0.25,Table579105[[#This Row],[Total Quarterly Obligation Amount]])</f>
        <v>0</v>
      </c>
      <c r="U54" s="74"/>
      <c r="V54" s="79">
        <f>IF(Table579105[[#This Row],[FEMA Reimbursable?]]="Yes", Table579105[[#This Row],[Total Quarterly Expenditure Amount]]*0.25, Table579105[[#This Row],[Total Quarterly Expenditure Amount]])</f>
        <v>0</v>
      </c>
      <c r="W54" s="113" t="str">
        <f>IFERROR(INDEX(Table2[Attachment A Category], MATCH(Table579105[[#This Row],[Attachment A Expenditure Subcategory]], Table2[Attachment A Subcategory])),"")</f>
        <v/>
      </c>
      <c r="X54" s="114" t="str">
        <f>IFERROR(INDEX(Table2[Treasury OIG Category], MATCH(Table579105[[#This Row],[Attachment A Expenditure Subcategory]], Table2[Attachment A Subcategory])),"")</f>
        <v/>
      </c>
    </row>
    <row r="55" spans="2:24" x14ac:dyDescent="0.25">
      <c r="B55" s="22"/>
      <c r="C55" s="16"/>
      <c r="D55" s="16"/>
      <c r="E55" s="16"/>
      <c r="F55" s="16"/>
      <c r="G55" s="23"/>
      <c r="H55" s="32" t="s">
        <v>103</v>
      </c>
      <c r="I55" s="16"/>
      <c r="J55" s="68"/>
      <c r="K55" s="17"/>
      <c r="L55" s="51"/>
      <c r="M55" s="17"/>
      <c r="N55" s="17"/>
      <c r="O55" s="51"/>
      <c r="P55" s="51"/>
      <c r="Q55" s="74"/>
      <c r="R55" s="90">
        <f>IF(Table579105[[#This Row],[FEMA Reimbursable?]]="Yes", Table579105[[#This Row],[Total Contract Amount]]*0.25, Table579105[[#This Row],[Total Contract Amount]])</f>
        <v>0</v>
      </c>
      <c r="S55" s="74"/>
      <c r="T55" s="90">
        <f>IF(Table579105[[#This Row],[FEMA Reimbursable?]]="Yes",Table579105[[#This Row],[Total Quarterly Obligation Amount]]*0.25,Table579105[[#This Row],[Total Quarterly Obligation Amount]])</f>
        <v>0</v>
      </c>
      <c r="U55" s="74"/>
      <c r="V55" s="79">
        <f>IF(Table579105[[#This Row],[FEMA Reimbursable?]]="Yes", Table579105[[#This Row],[Total Quarterly Expenditure Amount]]*0.25, Table579105[[#This Row],[Total Quarterly Expenditure Amount]])</f>
        <v>0</v>
      </c>
      <c r="W55" s="113" t="str">
        <f>IFERROR(INDEX(Table2[Attachment A Category], MATCH(Table579105[[#This Row],[Attachment A Expenditure Subcategory]], Table2[Attachment A Subcategory])),"")</f>
        <v/>
      </c>
      <c r="X55" s="114" t="str">
        <f>IFERROR(INDEX(Table2[Treasury OIG Category], MATCH(Table579105[[#This Row],[Attachment A Expenditure Subcategory]], Table2[Attachment A Subcategory])),"")</f>
        <v/>
      </c>
    </row>
    <row r="56" spans="2:24" x14ac:dyDescent="0.25">
      <c r="B56" s="22"/>
      <c r="C56" s="16"/>
      <c r="D56" s="16"/>
      <c r="E56" s="16"/>
      <c r="F56" s="16"/>
      <c r="G56" s="23"/>
      <c r="H56" s="31" t="s">
        <v>104</v>
      </c>
      <c r="I56" s="16"/>
      <c r="J56" s="68"/>
      <c r="K56" s="17"/>
      <c r="L56" s="51"/>
      <c r="M56" s="17"/>
      <c r="N56" s="17"/>
      <c r="O56" s="51"/>
      <c r="P56" s="51"/>
      <c r="Q56" s="74"/>
      <c r="R56" s="90">
        <f>IF(Table579105[[#This Row],[FEMA Reimbursable?]]="Yes", Table579105[[#This Row],[Total Contract Amount]]*0.25, Table579105[[#This Row],[Total Contract Amount]])</f>
        <v>0</v>
      </c>
      <c r="S56" s="74"/>
      <c r="T56" s="90">
        <f>IF(Table579105[[#This Row],[FEMA Reimbursable?]]="Yes",Table579105[[#This Row],[Total Quarterly Obligation Amount]]*0.25,Table579105[[#This Row],[Total Quarterly Obligation Amount]])</f>
        <v>0</v>
      </c>
      <c r="U56" s="74"/>
      <c r="V56" s="79">
        <f>IF(Table579105[[#This Row],[FEMA Reimbursable?]]="Yes", Table579105[[#This Row],[Total Quarterly Expenditure Amount]]*0.25, Table579105[[#This Row],[Total Quarterly Expenditure Amount]])</f>
        <v>0</v>
      </c>
      <c r="W56" s="113" t="str">
        <f>IFERROR(INDEX(Table2[Attachment A Category], MATCH(Table579105[[#This Row],[Attachment A Expenditure Subcategory]], Table2[Attachment A Subcategory])),"")</f>
        <v/>
      </c>
      <c r="X56" s="114" t="str">
        <f>IFERROR(INDEX(Table2[Treasury OIG Category], MATCH(Table579105[[#This Row],[Attachment A Expenditure Subcategory]], Table2[Attachment A Subcategory])),"")</f>
        <v/>
      </c>
    </row>
    <row r="57" spans="2:24" x14ac:dyDescent="0.25">
      <c r="B57" s="22"/>
      <c r="C57" s="16"/>
      <c r="D57" s="16"/>
      <c r="E57" s="16"/>
      <c r="F57" s="16"/>
      <c r="G57" s="23"/>
      <c r="H57" s="32" t="s">
        <v>105</v>
      </c>
      <c r="I57" s="16"/>
      <c r="J57" s="68"/>
      <c r="K57" s="17"/>
      <c r="L57" s="51"/>
      <c r="M57" s="17"/>
      <c r="N57" s="17"/>
      <c r="O57" s="51"/>
      <c r="P57" s="51"/>
      <c r="Q57" s="74"/>
      <c r="R57" s="90">
        <f>IF(Table579105[[#This Row],[FEMA Reimbursable?]]="Yes", Table579105[[#This Row],[Total Contract Amount]]*0.25, Table579105[[#This Row],[Total Contract Amount]])</f>
        <v>0</v>
      </c>
      <c r="S57" s="74"/>
      <c r="T57" s="90">
        <f>IF(Table579105[[#This Row],[FEMA Reimbursable?]]="Yes",Table579105[[#This Row],[Total Quarterly Obligation Amount]]*0.25,Table579105[[#This Row],[Total Quarterly Obligation Amount]])</f>
        <v>0</v>
      </c>
      <c r="U57" s="74"/>
      <c r="V57" s="79">
        <f>IF(Table579105[[#This Row],[FEMA Reimbursable?]]="Yes", Table579105[[#This Row],[Total Quarterly Expenditure Amount]]*0.25, Table579105[[#This Row],[Total Quarterly Expenditure Amount]])</f>
        <v>0</v>
      </c>
      <c r="W57" s="113" t="str">
        <f>IFERROR(INDEX(Table2[Attachment A Category], MATCH(Table579105[[#This Row],[Attachment A Expenditure Subcategory]], Table2[Attachment A Subcategory])),"")</f>
        <v/>
      </c>
      <c r="X57" s="114" t="str">
        <f>IFERROR(INDEX(Table2[Treasury OIG Category], MATCH(Table579105[[#This Row],[Attachment A Expenditure Subcategory]], Table2[Attachment A Subcategory])),"")</f>
        <v/>
      </c>
    </row>
    <row r="58" spans="2:24" x14ac:dyDescent="0.25">
      <c r="B58" s="22"/>
      <c r="C58" s="16"/>
      <c r="D58" s="16"/>
      <c r="E58" s="16"/>
      <c r="F58" s="16"/>
      <c r="G58" s="23"/>
      <c r="H58" s="32" t="s">
        <v>106</v>
      </c>
      <c r="I58" s="16"/>
      <c r="J58" s="68"/>
      <c r="K58" s="17"/>
      <c r="L58" s="51"/>
      <c r="M58" s="17"/>
      <c r="N58" s="17"/>
      <c r="O58" s="51"/>
      <c r="P58" s="51"/>
      <c r="Q58" s="74"/>
      <c r="R58" s="90">
        <f>IF(Table579105[[#This Row],[FEMA Reimbursable?]]="Yes", Table579105[[#This Row],[Total Contract Amount]]*0.25, Table579105[[#This Row],[Total Contract Amount]])</f>
        <v>0</v>
      </c>
      <c r="S58" s="74"/>
      <c r="T58" s="90">
        <f>IF(Table579105[[#This Row],[FEMA Reimbursable?]]="Yes",Table579105[[#This Row],[Total Quarterly Obligation Amount]]*0.25,Table579105[[#This Row],[Total Quarterly Obligation Amount]])</f>
        <v>0</v>
      </c>
      <c r="U58" s="74"/>
      <c r="V58" s="79">
        <f>IF(Table579105[[#This Row],[FEMA Reimbursable?]]="Yes", Table579105[[#This Row],[Total Quarterly Expenditure Amount]]*0.25, Table579105[[#This Row],[Total Quarterly Expenditure Amount]])</f>
        <v>0</v>
      </c>
      <c r="W58" s="113" t="str">
        <f>IFERROR(INDEX(Table2[Attachment A Category], MATCH(Table579105[[#This Row],[Attachment A Expenditure Subcategory]], Table2[Attachment A Subcategory])),"")</f>
        <v/>
      </c>
      <c r="X58" s="114" t="str">
        <f>IFERROR(INDEX(Table2[Treasury OIG Category], MATCH(Table579105[[#This Row],[Attachment A Expenditure Subcategory]], Table2[Attachment A Subcategory])),"")</f>
        <v/>
      </c>
    </row>
    <row r="59" spans="2:24" x14ac:dyDescent="0.25">
      <c r="B59" s="22"/>
      <c r="C59" s="16"/>
      <c r="D59" s="16"/>
      <c r="E59" s="16"/>
      <c r="F59" s="16"/>
      <c r="G59" s="23"/>
      <c r="H59" s="31" t="s">
        <v>107</v>
      </c>
      <c r="I59" s="16"/>
      <c r="J59" s="68"/>
      <c r="K59" s="17"/>
      <c r="L59" s="51"/>
      <c r="M59" s="17"/>
      <c r="N59" s="17"/>
      <c r="O59" s="51"/>
      <c r="P59" s="51"/>
      <c r="Q59" s="74"/>
      <c r="R59" s="90">
        <f>IF(Table579105[[#This Row],[FEMA Reimbursable?]]="Yes", Table579105[[#This Row],[Total Contract Amount]]*0.25, Table579105[[#This Row],[Total Contract Amount]])</f>
        <v>0</v>
      </c>
      <c r="S59" s="74"/>
      <c r="T59" s="90">
        <f>IF(Table579105[[#This Row],[FEMA Reimbursable?]]="Yes",Table579105[[#This Row],[Total Quarterly Obligation Amount]]*0.25,Table579105[[#This Row],[Total Quarterly Obligation Amount]])</f>
        <v>0</v>
      </c>
      <c r="U59" s="74"/>
      <c r="V59" s="79">
        <f>IF(Table579105[[#This Row],[FEMA Reimbursable?]]="Yes", Table579105[[#This Row],[Total Quarterly Expenditure Amount]]*0.25, Table579105[[#This Row],[Total Quarterly Expenditure Amount]])</f>
        <v>0</v>
      </c>
      <c r="W59" s="113" t="str">
        <f>IFERROR(INDEX(Table2[Attachment A Category], MATCH(Table579105[[#This Row],[Attachment A Expenditure Subcategory]], Table2[Attachment A Subcategory])),"")</f>
        <v/>
      </c>
      <c r="X59" s="114" t="str">
        <f>IFERROR(INDEX(Table2[Treasury OIG Category], MATCH(Table579105[[#This Row],[Attachment A Expenditure Subcategory]], Table2[Attachment A Subcategory])),"")</f>
        <v/>
      </c>
    </row>
    <row r="60" spans="2:24" x14ac:dyDescent="0.25">
      <c r="B60" s="22"/>
      <c r="C60" s="16"/>
      <c r="D60" s="16"/>
      <c r="E60" s="16"/>
      <c r="F60" s="16"/>
      <c r="G60" s="23"/>
      <c r="H60" s="32" t="s">
        <v>108</v>
      </c>
      <c r="I60" s="16"/>
      <c r="J60" s="68"/>
      <c r="K60" s="17"/>
      <c r="L60" s="51"/>
      <c r="M60" s="17"/>
      <c r="N60" s="17"/>
      <c r="O60" s="51"/>
      <c r="P60" s="51"/>
      <c r="Q60" s="74"/>
      <c r="R60" s="90">
        <f>IF(Table579105[[#This Row],[FEMA Reimbursable?]]="Yes", Table579105[[#This Row],[Total Contract Amount]]*0.25, Table579105[[#This Row],[Total Contract Amount]])</f>
        <v>0</v>
      </c>
      <c r="S60" s="74"/>
      <c r="T60" s="90">
        <f>IF(Table579105[[#This Row],[FEMA Reimbursable?]]="Yes",Table579105[[#This Row],[Total Quarterly Obligation Amount]]*0.25,Table579105[[#This Row],[Total Quarterly Obligation Amount]])</f>
        <v>0</v>
      </c>
      <c r="U60" s="74"/>
      <c r="V60" s="79">
        <f>IF(Table579105[[#This Row],[FEMA Reimbursable?]]="Yes", Table579105[[#This Row],[Total Quarterly Expenditure Amount]]*0.25, Table579105[[#This Row],[Total Quarterly Expenditure Amount]])</f>
        <v>0</v>
      </c>
      <c r="W60" s="113" t="str">
        <f>IFERROR(INDEX(Table2[Attachment A Category], MATCH(Table579105[[#This Row],[Attachment A Expenditure Subcategory]], Table2[Attachment A Subcategory])),"")</f>
        <v/>
      </c>
      <c r="X60" s="114" t="str">
        <f>IFERROR(INDEX(Table2[Treasury OIG Category], MATCH(Table579105[[#This Row],[Attachment A Expenditure Subcategory]], Table2[Attachment A Subcategory])),"")</f>
        <v/>
      </c>
    </row>
    <row r="61" spans="2:24" x14ac:dyDescent="0.25">
      <c r="B61" s="70"/>
      <c r="C61" s="71"/>
      <c r="D61" s="71"/>
      <c r="E61" s="71"/>
      <c r="F61" s="71"/>
      <c r="G61" s="23"/>
      <c r="H61" s="32" t="s">
        <v>109</v>
      </c>
      <c r="I61" s="71"/>
      <c r="J61" s="68"/>
      <c r="K61" s="17"/>
      <c r="L61" s="76"/>
      <c r="M61" s="75"/>
      <c r="N61" s="17"/>
      <c r="O61" s="51"/>
      <c r="P61" s="51"/>
      <c r="Q61" s="78" t="s">
        <v>110</v>
      </c>
      <c r="R61" s="92" t="str">
        <f>IF(Table579105[[#This Row],[FEMA Reimbursable?]]="Yes", Table579105[[#This Row],[Total Contract Amount]]*0.25, Table579105[[#This Row],[Total Contract Amount]])</f>
        <v/>
      </c>
      <c r="S61" s="78" t="s">
        <v>110</v>
      </c>
      <c r="T61" s="92" t="str">
        <f>IF(Table579105[[#This Row],[FEMA Reimbursable?]]="Yes",Table579105[[#This Row],[Total Quarterly Obligation Amount]]*0.25,Table579105[[#This Row],[Total Quarterly Obligation Amount]])</f>
        <v/>
      </c>
      <c r="U61" s="74"/>
      <c r="V61" s="79">
        <f>IF(Table579105[[#This Row],[FEMA Reimbursable?]]="Yes", Table579105[[#This Row],[Total Quarterly Expenditure Amount]]*0.25, Table579105[[#This Row],[Total Quarterly Expenditure Amount]])</f>
        <v>0</v>
      </c>
      <c r="W61" s="113" t="str">
        <f>IFERROR(INDEX(Table2[Attachment A Category], MATCH(Table579105[[#This Row],[Attachment A Expenditure Subcategory]], Table2[Attachment A Subcategory])),"")</f>
        <v/>
      </c>
      <c r="X61" s="114" t="str">
        <f>IFERROR(INDEX(Table2[Treasury OIG Category], MATCH(Table579105[[#This Row],[Attachment A Expenditure Subcategory]], Table2[Attachment A Subcategory])),"")</f>
        <v/>
      </c>
    </row>
    <row r="62" spans="2:24" x14ac:dyDescent="0.25">
      <c r="B62" s="22"/>
      <c r="C62" s="16"/>
      <c r="D62" s="16"/>
      <c r="E62" s="16"/>
      <c r="F62" s="16"/>
      <c r="G62" s="23"/>
      <c r="H62" s="32" t="s">
        <v>111</v>
      </c>
      <c r="I62" s="16"/>
      <c r="J62" s="68"/>
      <c r="K62" s="17"/>
      <c r="L62" s="51"/>
      <c r="M62" s="17"/>
      <c r="N62" s="17"/>
      <c r="O62" s="51"/>
      <c r="P62" s="51"/>
      <c r="Q62" s="74"/>
      <c r="R62" s="90">
        <f>IF(Table579105[[#This Row],[FEMA Reimbursable?]]="Yes", Table579105[[#This Row],[Total Contract Amount]]*0.25, Table579105[[#This Row],[Total Contract Amount]])</f>
        <v>0</v>
      </c>
      <c r="S62" s="74"/>
      <c r="T62" s="90">
        <f>IF(Table579105[[#This Row],[FEMA Reimbursable?]]="Yes",Table579105[[#This Row],[Total Quarterly Obligation Amount]]*0.25,Table579105[[#This Row],[Total Quarterly Obligation Amount]])</f>
        <v>0</v>
      </c>
      <c r="U62" s="74"/>
      <c r="V62" s="79">
        <f>IF(Table579105[[#This Row],[FEMA Reimbursable?]]="Yes", Table579105[[#This Row],[Total Quarterly Expenditure Amount]]*0.25, Table579105[[#This Row],[Total Quarterly Expenditure Amount]])</f>
        <v>0</v>
      </c>
      <c r="W62" s="113" t="str">
        <f>IFERROR(INDEX(Table2[Attachment A Category], MATCH(Table579105[[#This Row],[Attachment A Expenditure Subcategory]], Table2[Attachment A Subcategory])),"")</f>
        <v/>
      </c>
      <c r="X62" s="114" t="str">
        <f>IFERROR(INDEX(Table2[Treasury OIG Category], MATCH(Table579105[[#This Row],[Attachment A Expenditure Subcategory]], Table2[Attachment A Subcategory])),"")</f>
        <v/>
      </c>
    </row>
    <row r="63" spans="2:24" x14ac:dyDescent="0.25">
      <c r="B63" s="22"/>
      <c r="C63" s="16"/>
      <c r="D63" s="16"/>
      <c r="E63" s="16"/>
      <c r="F63" s="16"/>
      <c r="G63" s="23"/>
      <c r="H63" s="32" t="s">
        <v>112</v>
      </c>
      <c r="I63" s="16"/>
      <c r="J63" s="68"/>
      <c r="K63" s="17"/>
      <c r="L63" s="51"/>
      <c r="M63" s="17"/>
      <c r="N63" s="17"/>
      <c r="O63" s="51"/>
      <c r="P63" s="51"/>
      <c r="Q63" s="74"/>
      <c r="R63" s="90">
        <f>IF(Table579105[[#This Row],[FEMA Reimbursable?]]="Yes", Table579105[[#This Row],[Total Contract Amount]]*0.25, Table579105[[#This Row],[Total Contract Amount]])</f>
        <v>0</v>
      </c>
      <c r="S63" s="74"/>
      <c r="T63" s="90">
        <f>IF(Table579105[[#This Row],[FEMA Reimbursable?]]="Yes",Table579105[[#This Row],[Total Quarterly Obligation Amount]]*0.25,Table579105[[#This Row],[Total Quarterly Obligation Amount]])</f>
        <v>0</v>
      </c>
      <c r="U63" s="74"/>
      <c r="V63" s="79">
        <f>IF(Table579105[[#This Row],[FEMA Reimbursable?]]="Yes", Table579105[[#This Row],[Total Quarterly Expenditure Amount]]*0.25, Table579105[[#This Row],[Total Quarterly Expenditure Amount]])</f>
        <v>0</v>
      </c>
      <c r="W63" s="113" t="str">
        <f>IFERROR(INDEX(Table2[Attachment A Category], MATCH(Table579105[[#This Row],[Attachment A Expenditure Subcategory]], Table2[Attachment A Subcategory])),"")</f>
        <v/>
      </c>
      <c r="X63" s="114" t="str">
        <f>IFERROR(INDEX(Table2[Treasury OIG Category], MATCH(Table579105[[#This Row],[Attachment A Expenditure Subcategory]], Table2[Attachment A Subcategory])),"")</f>
        <v/>
      </c>
    </row>
    <row r="64" spans="2:24" x14ac:dyDescent="0.25">
      <c r="B64" s="22"/>
      <c r="C64" s="16"/>
      <c r="D64" s="16"/>
      <c r="E64" s="16"/>
      <c r="F64" s="16"/>
      <c r="G64" s="23"/>
      <c r="H64" s="31" t="s">
        <v>113</v>
      </c>
      <c r="I64" s="16"/>
      <c r="J64" s="68"/>
      <c r="K64" s="17"/>
      <c r="L64" s="51"/>
      <c r="M64" s="17"/>
      <c r="N64" s="17"/>
      <c r="O64" s="51"/>
      <c r="P64" s="51"/>
      <c r="Q64" s="74"/>
      <c r="R64" s="90">
        <f>IF(Table579105[[#This Row],[FEMA Reimbursable?]]="Yes", Table579105[[#This Row],[Total Contract Amount]]*0.25, Table579105[[#This Row],[Total Contract Amount]])</f>
        <v>0</v>
      </c>
      <c r="S64" s="74"/>
      <c r="T64" s="90">
        <f>IF(Table579105[[#This Row],[FEMA Reimbursable?]]="Yes",Table579105[[#This Row],[Total Quarterly Obligation Amount]]*0.25,Table579105[[#This Row],[Total Quarterly Obligation Amount]])</f>
        <v>0</v>
      </c>
      <c r="U64" s="74"/>
      <c r="V64" s="79">
        <f>IF(Table579105[[#This Row],[FEMA Reimbursable?]]="Yes", Table579105[[#This Row],[Total Quarterly Expenditure Amount]]*0.25, Table579105[[#This Row],[Total Quarterly Expenditure Amount]])</f>
        <v>0</v>
      </c>
      <c r="W64" s="113" t="str">
        <f>IFERROR(INDEX(Table2[Attachment A Category], MATCH(Table579105[[#This Row],[Attachment A Expenditure Subcategory]], Table2[Attachment A Subcategory])),"")</f>
        <v/>
      </c>
      <c r="X64" s="114" t="str">
        <f>IFERROR(INDEX(Table2[Treasury OIG Category], MATCH(Table579105[[#This Row],[Attachment A Expenditure Subcategory]], Table2[Attachment A Subcategory])),"")</f>
        <v/>
      </c>
    </row>
    <row r="65" spans="2:24" x14ac:dyDescent="0.25">
      <c r="B65" s="22"/>
      <c r="C65" s="16"/>
      <c r="D65" s="16"/>
      <c r="E65" s="16"/>
      <c r="F65" s="16"/>
      <c r="G65" s="23"/>
      <c r="H65" s="32" t="s">
        <v>114</v>
      </c>
      <c r="I65" s="16"/>
      <c r="J65" s="68"/>
      <c r="K65" s="17"/>
      <c r="L65" s="51"/>
      <c r="M65" s="17"/>
      <c r="N65" s="17"/>
      <c r="O65" s="51"/>
      <c r="P65" s="51"/>
      <c r="Q65" s="74"/>
      <c r="R65" s="90">
        <f>IF(Table579105[[#This Row],[FEMA Reimbursable?]]="Yes", Table579105[[#This Row],[Total Contract Amount]]*0.25, Table579105[[#This Row],[Total Contract Amount]])</f>
        <v>0</v>
      </c>
      <c r="S65" s="74"/>
      <c r="T65" s="90">
        <f>IF(Table579105[[#This Row],[FEMA Reimbursable?]]="Yes",Table579105[[#This Row],[Total Quarterly Obligation Amount]]*0.25,Table579105[[#This Row],[Total Quarterly Obligation Amount]])</f>
        <v>0</v>
      </c>
      <c r="U65" s="74"/>
      <c r="V65" s="79">
        <f>IF(Table579105[[#This Row],[FEMA Reimbursable?]]="Yes", Table579105[[#This Row],[Total Quarterly Expenditure Amount]]*0.25, Table579105[[#This Row],[Total Quarterly Expenditure Amount]])</f>
        <v>0</v>
      </c>
      <c r="W65" s="113" t="str">
        <f>IFERROR(INDEX(Table2[Attachment A Category], MATCH(Table579105[[#This Row],[Attachment A Expenditure Subcategory]], Table2[Attachment A Subcategory])),"")</f>
        <v/>
      </c>
      <c r="X65" s="114" t="str">
        <f>IFERROR(INDEX(Table2[Treasury OIG Category], MATCH(Table579105[[#This Row],[Attachment A Expenditure Subcategory]], Table2[Attachment A Subcategory])),"")</f>
        <v/>
      </c>
    </row>
    <row r="66" spans="2:24" x14ac:dyDescent="0.25">
      <c r="B66" s="22"/>
      <c r="C66" s="16"/>
      <c r="D66" s="16"/>
      <c r="E66" s="16"/>
      <c r="F66" s="16"/>
      <c r="G66" s="23"/>
      <c r="H66" s="32" t="s">
        <v>115</v>
      </c>
      <c r="I66" s="16"/>
      <c r="J66" s="68"/>
      <c r="K66" s="17"/>
      <c r="L66" s="51"/>
      <c r="M66" s="17"/>
      <c r="N66" s="17"/>
      <c r="O66" s="51"/>
      <c r="P66" s="51"/>
      <c r="Q66" s="74"/>
      <c r="R66" s="90">
        <f>IF(Table579105[[#This Row],[FEMA Reimbursable?]]="Yes", Table579105[[#This Row],[Total Contract Amount]]*0.25, Table579105[[#This Row],[Total Contract Amount]])</f>
        <v>0</v>
      </c>
      <c r="S66" s="74"/>
      <c r="T66" s="90">
        <f>IF(Table579105[[#This Row],[FEMA Reimbursable?]]="Yes",Table579105[[#This Row],[Total Quarterly Obligation Amount]]*0.25,Table579105[[#This Row],[Total Quarterly Obligation Amount]])</f>
        <v>0</v>
      </c>
      <c r="U66" s="74"/>
      <c r="V66" s="79">
        <f>IF(Table579105[[#This Row],[FEMA Reimbursable?]]="Yes", Table579105[[#This Row],[Total Quarterly Expenditure Amount]]*0.25, Table579105[[#This Row],[Total Quarterly Expenditure Amount]])</f>
        <v>0</v>
      </c>
      <c r="W66" s="113" t="str">
        <f>IFERROR(INDEX(Table2[Attachment A Category], MATCH(Table579105[[#This Row],[Attachment A Expenditure Subcategory]], Table2[Attachment A Subcategory])),"")</f>
        <v/>
      </c>
      <c r="X66" s="114" t="str">
        <f>IFERROR(INDEX(Table2[Treasury OIG Category], MATCH(Table579105[[#This Row],[Attachment A Expenditure Subcategory]], Table2[Attachment A Subcategory])),"")</f>
        <v/>
      </c>
    </row>
    <row r="67" spans="2:24" x14ac:dyDescent="0.25">
      <c r="B67" s="22"/>
      <c r="C67" s="16"/>
      <c r="D67" s="16"/>
      <c r="E67" s="16"/>
      <c r="F67" s="16"/>
      <c r="G67" s="23"/>
      <c r="H67" s="31" t="s">
        <v>116</v>
      </c>
      <c r="I67" s="16"/>
      <c r="J67" s="68"/>
      <c r="K67" s="17"/>
      <c r="L67" s="51"/>
      <c r="M67" s="17"/>
      <c r="N67" s="17"/>
      <c r="O67" s="51"/>
      <c r="P67" s="51"/>
      <c r="Q67" s="74"/>
      <c r="R67" s="90">
        <f>IF(Table579105[[#This Row],[FEMA Reimbursable?]]="Yes", Table579105[[#This Row],[Total Contract Amount]]*0.25, Table579105[[#This Row],[Total Contract Amount]])</f>
        <v>0</v>
      </c>
      <c r="S67" s="74"/>
      <c r="T67" s="90">
        <f>IF(Table579105[[#This Row],[FEMA Reimbursable?]]="Yes",Table579105[[#This Row],[Total Quarterly Obligation Amount]]*0.25,Table579105[[#This Row],[Total Quarterly Obligation Amount]])</f>
        <v>0</v>
      </c>
      <c r="U67" s="74"/>
      <c r="V67" s="79">
        <f>IF(Table579105[[#This Row],[FEMA Reimbursable?]]="Yes", Table579105[[#This Row],[Total Quarterly Expenditure Amount]]*0.25, Table579105[[#This Row],[Total Quarterly Expenditure Amount]])</f>
        <v>0</v>
      </c>
      <c r="W67" s="113" t="str">
        <f>IFERROR(INDEX(Table2[Attachment A Category], MATCH(Table579105[[#This Row],[Attachment A Expenditure Subcategory]], Table2[Attachment A Subcategory])),"")</f>
        <v/>
      </c>
      <c r="X67" s="114" t="str">
        <f>IFERROR(INDEX(Table2[Treasury OIG Category], MATCH(Table579105[[#This Row],[Attachment A Expenditure Subcategory]], Table2[Attachment A Subcategory])),"")</f>
        <v/>
      </c>
    </row>
    <row r="68" spans="2:24" x14ac:dyDescent="0.25">
      <c r="B68" s="22"/>
      <c r="C68" s="16"/>
      <c r="D68" s="16"/>
      <c r="E68" s="16"/>
      <c r="F68" s="16"/>
      <c r="G68" s="23"/>
      <c r="H68" s="32" t="s">
        <v>117</v>
      </c>
      <c r="I68" s="16"/>
      <c r="J68" s="68"/>
      <c r="K68" s="17"/>
      <c r="L68" s="51"/>
      <c r="M68" s="17"/>
      <c r="N68" s="17"/>
      <c r="O68" s="51"/>
      <c r="P68" s="51"/>
      <c r="Q68" s="74"/>
      <c r="R68" s="90">
        <f>IF(Table579105[[#This Row],[FEMA Reimbursable?]]="Yes", Table579105[[#This Row],[Total Contract Amount]]*0.25, Table579105[[#This Row],[Total Contract Amount]])</f>
        <v>0</v>
      </c>
      <c r="S68" s="74"/>
      <c r="T68" s="90">
        <f>IF(Table579105[[#This Row],[FEMA Reimbursable?]]="Yes",Table579105[[#This Row],[Total Quarterly Obligation Amount]]*0.25,Table579105[[#This Row],[Total Quarterly Obligation Amount]])</f>
        <v>0</v>
      </c>
      <c r="U68" s="74"/>
      <c r="V68" s="79">
        <f>IF(Table579105[[#This Row],[FEMA Reimbursable?]]="Yes", Table579105[[#This Row],[Total Quarterly Expenditure Amount]]*0.25, Table579105[[#This Row],[Total Quarterly Expenditure Amount]])</f>
        <v>0</v>
      </c>
      <c r="W68" s="113" t="str">
        <f>IFERROR(INDEX(Table2[Attachment A Category], MATCH(Table579105[[#This Row],[Attachment A Expenditure Subcategory]], Table2[Attachment A Subcategory])),"")</f>
        <v/>
      </c>
      <c r="X68" s="114" t="str">
        <f>IFERROR(INDEX(Table2[Treasury OIG Category], MATCH(Table579105[[#This Row],[Attachment A Expenditure Subcategory]], Table2[Attachment A Subcategory])),"")</f>
        <v/>
      </c>
    </row>
    <row r="69" spans="2:24" x14ac:dyDescent="0.25">
      <c r="B69" s="22"/>
      <c r="C69" s="16"/>
      <c r="D69" s="16"/>
      <c r="E69" s="16"/>
      <c r="F69" s="16"/>
      <c r="G69" s="23"/>
      <c r="H69" s="32" t="s">
        <v>118</v>
      </c>
      <c r="I69" s="16"/>
      <c r="J69" s="68"/>
      <c r="K69" s="17"/>
      <c r="L69" s="51"/>
      <c r="M69" s="17"/>
      <c r="N69" s="17"/>
      <c r="O69" s="51"/>
      <c r="P69" s="51"/>
      <c r="Q69" s="74"/>
      <c r="R69" s="90">
        <f>IF(Table579105[[#This Row],[FEMA Reimbursable?]]="Yes", Table579105[[#This Row],[Total Contract Amount]]*0.25, Table579105[[#This Row],[Total Contract Amount]])</f>
        <v>0</v>
      </c>
      <c r="S69" s="74"/>
      <c r="T69" s="90">
        <f>IF(Table579105[[#This Row],[FEMA Reimbursable?]]="Yes",Table579105[[#This Row],[Total Quarterly Obligation Amount]]*0.25,Table579105[[#This Row],[Total Quarterly Obligation Amount]])</f>
        <v>0</v>
      </c>
      <c r="U69" s="74"/>
      <c r="V69" s="79">
        <f>IF(Table579105[[#This Row],[FEMA Reimbursable?]]="Yes", Table579105[[#This Row],[Total Quarterly Expenditure Amount]]*0.25, Table579105[[#This Row],[Total Quarterly Expenditure Amount]])</f>
        <v>0</v>
      </c>
      <c r="W69" s="113" t="str">
        <f>IFERROR(INDEX(Table2[Attachment A Category], MATCH(Table579105[[#This Row],[Attachment A Expenditure Subcategory]], Table2[Attachment A Subcategory])),"")</f>
        <v/>
      </c>
      <c r="X69" s="114" t="str">
        <f>IFERROR(INDEX(Table2[Treasury OIG Category], MATCH(Table579105[[#This Row],[Attachment A Expenditure Subcategory]], Table2[Attachment A Subcategory])),"")</f>
        <v/>
      </c>
    </row>
    <row r="70" spans="2:24" x14ac:dyDescent="0.25">
      <c r="B70" s="22"/>
      <c r="C70" s="16"/>
      <c r="D70" s="16"/>
      <c r="E70" s="16"/>
      <c r="F70" s="16"/>
      <c r="G70" s="23"/>
      <c r="H70" s="32" t="s">
        <v>119</v>
      </c>
      <c r="I70" s="16"/>
      <c r="J70" s="68"/>
      <c r="K70" s="17"/>
      <c r="L70" s="51"/>
      <c r="M70" s="17"/>
      <c r="N70" s="17"/>
      <c r="O70" s="51"/>
      <c r="P70" s="51"/>
      <c r="Q70" s="74"/>
      <c r="R70" s="90">
        <f>IF(Table579105[[#This Row],[FEMA Reimbursable?]]="Yes", Table579105[[#This Row],[Total Contract Amount]]*0.25, Table579105[[#This Row],[Total Contract Amount]])</f>
        <v>0</v>
      </c>
      <c r="S70" s="74"/>
      <c r="T70" s="90">
        <f>IF(Table579105[[#This Row],[FEMA Reimbursable?]]="Yes",Table579105[[#This Row],[Total Quarterly Obligation Amount]]*0.25,Table579105[[#This Row],[Total Quarterly Obligation Amount]])</f>
        <v>0</v>
      </c>
      <c r="U70" s="74"/>
      <c r="V70" s="79">
        <f>IF(Table579105[[#This Row],[FEMA Reimbursable?]]="Yes", Table579105[[#This Row],[Total Quarterly Expenditure Amount]]*0.25, Table579105[[#This Row],[Total Quarterly Expenditure Amount]])</f>
        <v>0</v>
      </c>
      <c r="W70" s="113" t="str">
        <f>IFERROR(INDEX(Table2[Attachment A Category], MATCH(Table579105[[#This Row],[Attachment A Expenditure Subcategory]], Table2[Attachment A Subcategory])),"")</f>
        <v/>
      </c>
      <c r="X70" s="114" t="str">
        <f>IFERROR(INDEX(Table2[Treasury OIG Category], MATCH(Table579105[[#This Row],[Attachment A Expenditure Subcategory]], Table2[Attachment A Subcategory])),"")</f>
        <v/>
      </c>
    </row>
    <row r="71" spans="2:24" x14ac:dyDescent="0.25">
      <c r="B71" s="22"/>
      <c r="C71" s="16"/>
      <c r="D71" s="16"/>
      <c r="E71" s="16"/>
      <c r="F71" s="16"/>
      <c r="G71" s="23"/>
      <c r="H71" s="32" t="s">
        <v>120</v>
      </c>
      <c r="I71" s="16"/>
      <c r="J71" s="68"/>
      <c r="K71" s="17"/>
      <c r="L71" s="51"/>
      <c r="M71" s="17"/>
      <c r="N71" s="17"/>
      <c r="O71" s="51"/>
      <c r="P71" s="51"/>
      <c r="Q71" s="74"/>
      <c r="R71" s="90">
        <f>IF(Table579105[[#This Row],[FEMA Reimbursable?]]="Yes", Table579105[[#This Row],[Total Contract Amount]]*0.25, Table579105[[#This Row],[Total Contract Amount]])</f>
        <v>0</v>
      </c>
      <c r="S71" s="74"/>
      <c r="T71" s="90">
        <f>IF(Table579105[[#This Row],[FEMA Reimbursable?]]="Yes",Table579105[[#This Row],[Total Quarterly Obligation Amount]]*0.25,Table579105[[#This Row],[Total Quarterly Obligation Amount]])</f>
        <v>0</v>
      </c>
      <c r="U71" s="74"/>
      <c r="V71" s="79">
        <f>IF(Table579105[[#This Row],[FEMA Reimbursable?]]="Yes", Table579105[[#This Row],[Total Quarterly Expenditure Amount]]*0.25, Table579105[[#This Row],[Total Quarterly Expenditure Amount]])</f>
        <v>0</v>
      </c>
      <c r="W71" s="113" t="str">
        <f>IFERROR(INDEX(Table2[Attachment A Category], MATCH(Table579105[[#This Row],[Attachment A Expenditure Subcategory]], Table2[Attachment A Subcategory])),"")</f>
        <v/>
      </c>
      <c r="X71" s="114" t="str">
        <f>IFERROR(INDEX(Table2[Treasury OIG Category], MATCH(Table579105[[#This Row],[Attachment A Expenditure Subcategory]], Table2[Attachment A Subcategory])),"")</f>
        <v/>
      </c>
    </row>
    <row r="72" spans="2:24" x14ac:dyDescent="0.25">
      <c r="B72" s="22"/>
      <c r="C72" s="16"/>
      <c r="D72" s="16"/>
      <c r="E72" s="16"/>
      <c r="F72" s="16"/>
      <c r="G72" s="23"/>
      <c r="H72" s="31" t="s">
        <v>121</v>
      </c>
      <c r="I72" s="16"/>
      <c r="J72" s="68"/>
      <c r="K72" s="17"/>
      <c r="L72" s="51"/>
      <c r="M72" s="17"/>
      <c r="N72" s="17"/>
      <c r="O72" s="51"/>
      <c r="P72" s="51"/>
      <c r="Q72" s="74"/>
      <c r="R72" s="90">
        <f>IF(Table579105[[#This Row],[FEMA Reimbursable?]]="Yes", Table579105[[#This Row],[Total Contract Amount]]*0.25, Table579105[[#This Row],[Total Contract Amount]])</f>
        <v>0</v>
      </c>
      <c r="S72" s="74"/>
      <c r="T72" s="90">
        <f>IF(Table579105[[#This Row],[FEMA Reimbursable?]]="Yes",Table579105[[#This Row],[Total Quarterly Obligation Amount]]*0.25,Table579105[[#This Row],[Total Quarterly Obligation Amount]])</f>
        <v>0</v>
      </c>
      <c r="U72" s="74"/>
      <c r="V72" s="79">
        <f>IF(Table579105[[#This Row],[FEMA Reimbursable?]]="Yes", Table579105[[#This Row],[Total Quarterly Expenditure Amount]]*0.25, Table579105[[#This Row],[Total Quarterly Expenditure Amount]])</f>
        <v>0</v>
      </c>
      <c r="W72" s="113" t="str">
        <f>IFERROR(INDEX(Table2[Attachment A Category], MATCH(Table579105[[#This Row],[Attachment A Expenditure Subcategory]], Table2[Attachment A Subcategory])),"")</f>
        <v/>
      </c>
      <c r="X72" s="114" t="str">
        <f>IFERROR(INDEX(Table2[Treasury OIG Category], MATCH(Table579105[[#This Row],[Attachment A Expenditure Subcategory]], Table2[Attachment A Subcategory])),"")</f>
        <v/>
      </c>
    </row>
    <row r="73" spans="2:24" x14ac:dyDescent="0.25">
      <c r="B73" s="22"/>
      <c r="C73" s="16"/>
      <c r="D73" s="16"/>
      <c r="E73" s="16"/>
      <c r="F73" s="16"/>
      <c r="G73" s="23"/>
      <c r="H73" s="32" t="s">
        <v>122</v>
      </c>
      <c r="I73" s="16"/>
      <c r="J73" s="68"/>
      <c r="K73" s="17"/>
      <c r="L73" s="51"/>
      <c r="M73" s="17"/>
      <c r="N73" s="17"/>
      <c r="O73" s="51"/>
      <c r="P73" s="51"/>
      <c r="Q73" s="74"/>
      <c r="R73" s="90">
        <f>IF(Table579105[[#This Row],[FEMA Reimbursable?]]="Yes", Table579105[[#This Row],[Total Contract Amount]]*0.25, Table579105[[#This Row],[Total Contract Amount]])</f>
        <v>0</v>
      </c>
      <c r="S73" s="74"/>
      <c r="T73" s="90">
        <f>IF(Table579105[[#This Row],[FEMA Reimbursable?]]="Yes",Table579105[[#This Row],[Total Quarterly Obligation Amount]]*0.25,Table579105[[#This Row],[Total Quarterly Obligation Amount]])</f>
        <v>0</v>
      </c>
      <c r="U73" s="74"/>
      <c r="V73" s="79">
        <f>IF(Table579105[[#This Row],[FEMA Reimbursable?]]="Yes", Table579105[[#This Row],[Total Quarterly Expenditure Amount]]*0.25, Table579105[[#This Row],[Total Quarterly Expenditure Amount]])</f>
        <v>0</v>
      </c>
      <c r="W73" s="113" t="str">
        <f>IFERROR(INDEX(Table2[Attachment A Category], MATCH(Table579105[[#This Row],[Attachment A Expenditure Subcategory]], Table2[Attachment A Subcategory])),"")</f>
        <v/>
      </c>
      <c r="X73" s="114" t="str">
        <f>IFERROR(INDEX(Table2[Treasury OIG Category], MATCH(Table579105[[#This Row],[Attachment A Expenditure Subcategory]], Table2[Attachment A Subcategory])),"")</f>
        <v/>
      </c>
    </row>
    <row r="74" spans="2:24" x14ac:dyDescent="0.25">
      <c r="B74" s="22"/>
      <c r="C74" s="16"/>
      <c r="D74" s="16"/>
      <c r="E74" s="16"/>
      <c r="F74" s="16"/>
      <c r="G74" s="23"/>
      <c r="H74" s="32" t="s">
        <v>123</v>
      </c>
      <c r="I74" s="16"/>
      <c r="J74" s="68"/>
      <c r="K74" s="17"/>
      <c r="L74" s="51"/>
      <c r="M74" s="17"/>
      <c r="N74" s="17"/>
      <c r="O74" s="51"/>
      <c r="P74" s="51"/>
      <c r="Q74" s="74"/>
      <c r="R74" s="90">
        <f>IF(Table579105[[#This Row],[FEMA Reimbursable?]]="Yes", Table579105[[#This Row],[Total Contract Amount]]*0.25, Table579105[[#This Row],[Total Contract Amount]])</f>
        <v>0</v>
      </c>
      <c r="S74" s="74"/>
      <c r="T74" s="90">
        <f>IF(Table579105[[#This Row],[FEMA Reimbursable?]]="Yes",Table579105[[#This Row],[Total Quarterly Obligation Amount]]*0.25,Table579105[[#This Row],[Total Quarterly Obligation Amount]])</f>
        <v>0</v>
      </c>
      <c r="U74" s="74"/>
      <c r="V74" s="79">
        <f>IF(Table579105[[#This Row],[FEMA Reimbursable?]]="Yes", Table579105[[#This Row],[Total Quarterly Expenditure Amount]]*0.25, Table579105[[#This Row],[Total Quarterly Expenditure Amount]])</f>
        <v>0</v>
      </c>
      <c r="W74" s="113" t="str">
        <f>IFERROR(INDEX(Table2[Attachment A Category], MATCH(Table579105[[#This Row],[Attachment A Expenditure Subcategory]], Table2[Attachment A Subcategory])),"")</f>
        <v/>
      </c>
      <c r="X74" s="114" t="str">
        <f>IFERROR(INDEX(Table2[Treasury OIG Category], MATCH(Table579105[[#This Row],[Attachment A Expenditure Subcategory]], Table2[Attachment A Subcategory])),"")</f>
        <v/>
      </c>
    </row>
    <row r="75" spans="2:24" x14ac:dyDescent="0.25">
      <c r="B75" s="22"/>
      <c r="C75" s="16"/>
      <c r="D75" s="16"/>
      <c r="E75" s="16"/>
      <c r="F75" s="16"/>
      <c r="G75" s="23"/>
      <c r="H75" s="31" t="s">
        <v>124</v>
      </c>
      <c r="I75" s="16"/>
      <c r="J75" s="68"/>
      <c r="K75" s="17"/>
      <c r="L75" s="51"/>
      <c r="M75" s="17"/>
      <c r="N75" s="17"/>
      <c r="O75" s="51"/>
      <c r="P75" s="51"/>
      <c r="Q75" s="74"/>
      <c r="R75" s="90">
        <f>IF(Table579105[[#This Row],[FEMA Reimbursable?]]="Yes", Table579105[[#This Row],[Total Contract Amount]]*0.25, Table579105[[#This Row],[Total Contract Amount]])</f>
        <v>0</v>
      </c>
      <c r="S75" s="74"/>
      <c r="T75" s="90">
        <f>IF(Table579105[[#This Row],[FEMA Reimbursable?]]="Yes",Table579105[[#This Row],[Total Quarterly Obligation Amount]]*0.25,Table579105[[#This Row],[Total Quarterly Obligation Amount]])</f>
        <v>0</v>
      </c>
      <c r="U75" s="74"/>
      <c r="V75" s="79">
        <f>IF(Table579105[[#This Row],[FEMA Reimbursable?]]="Yes", Table579105[[#This Row],[Total Quarterly Expenditure Amount]]*0.25, Table579105[[#This Row],[Total Quarterly Expenditure Amount]])</f>
        <v>0</v>
      </c>
      <c r="W75" s="113" t="str">
        <f>IFERROR(INDEX(Table2[Attachment A Category], MATCH(Table579105[[#This Row],[Attachment A Expenditure Subcategory]], Table2[Attachment A Subcategory])),"")</f>
        <v/>
      </c>
      <c r="X75" s="114" t="str">
        <f>IFERROR(INDEX(Table2[Treasury OIG Category], MATCH(Table579105[[#This Row],[Attachment A Expenditure Subcategory]], Table2[Attachment A Subcategory])),"")</f>
        <v/>
      </c>
    </row>
    <row r="76" spans="2:24" x14ac:dyDescent="0.25">
      <c r="B76" s="22"/>
      <c r="C76" s="16"/>
      <c r="D76" s="16"/>
      <c r="E76" s="16"/>
      <c r="F76" s="16"/>
      <c r="G76" s="23"/>
      <c r="H76" s="32" t="s">
        <v>125</v>
      </c>
      <c r="I76" s="16"/>
      <c r="J76" s="68"/>
      <c r="K76" s="17"/>
      <c r="L76" s="51"/>
      <c r="M76" s="17"/>
      <c r="N76" s="17"/>
      <c r="O76" s="51"/>
      <c r="P76" s="51"/>
      <c r="Q76" s="74"/>
      <c r="R76" s="90">
        <f>IF(Table579105[[#This Row],[FEMA Reimbursable?]]="Yes", Table579105[[#This Row],[Total Contract Amount]]*0.25, Table579105[[#This Row],[Total Contract Amount]])</f>
        <v>0</v>
      </c>
      <c r="S76" s="74"/>
      <c r="T76" s="90">
        <f>IF(Table579105[[#This Row],[FEMA Reimbursable?]]="Yes",Table579105[[#This Row],[Total Quarterly Obligation Amount]]*0.25,Table579105[[#This Row],[Total Quarterly Obligation Amount]])</f>
        <v>0</v>
      </c>
      <c r="U76" s="74"/>
      <c r="V76" s="79">
        <f>IF(Table579105[[#This Row],[FEMA Reimbursable?]]="Yes", Table579105[[#This Row],[Total Quarterly Expenditure Amount]]*0.25, Table579105[[#This Row],[Total Quarterly Expenditure Amount]])</f>
        <v>0</v>
      </c>
      <c r="W76" s="113" t="str">
        <f>IFERROR(INDEX(Table2[Attachment A Category], MATCH(Table579105[[#This Row],[Attachment A Expenditure Subcategory]], Table2[Attachment A Subcategory])),"")</f>
        <v/>
      </c>
      <c r="X76" s="114" t="str">
        <f>IFERROR(INDEX(Table2[Treasury OIG Category], MATCH(Table579105[[#This Row],[Attachment A Expenditure Subcategory]], Table2[Attachment A Subcategory])),"")</f>
        <v/>
      </c>
    </row>
    <row r="77" spans="2:24" x14ac:dyDescent="0.25">
      <c r="B77" s="22"/>
      <c r="C77" s="16"/>
      <c r="D77" s="16"/>
      <c r="E77" s="16"/>
      <c r="F77" s="16"/>
      <c r="G77" s="23"/>
      <c r="H77" s="32" t="s">
        <v>126</v>
      </c>
      <c r="I77" s="16"/>
      <c r="J77" s="68"/>
      <c r="K77" s="17"/>
      <c r="L77" s="51"/>
      <c r="M77" s="17"/>
      <c r="N77" s="17"/>
      <c r="O77" s="51"/>
      <c r="P77" s="51"/>
      <c r="Q77" s="74"/>
      <c r="R77" s="90">
        <f>IF(Table579105[[#This Row],[FEMA Reimbursable?]]="Yes", Table579105[[#This Row],[Total Contract Amount]]*0.25, Table579105[[#This Row],[Total Contract Amount]])</f>
        <v>0</v>
      </c>
      <c r="S77" s="74"/>
      <c r="T77" s="90">
        <f>IF(Table579105[[#This Row],[FEMA Reimbursable?]]="Yes",Table579105[[#This Row],[Total Quarterly Obligation Amount]]*0.25,Table579105[[#This Row],[Total Quarterly Obligation Amount]])</f>
        <v>0</v>
      </c>
      <c r="U77" s="74"/>
      <c r="V77" s="79">
        <f>IF(Table579105[[#This Row],[FEMA Reimbursable?]]="Yes", Table579105[[#This Row],[Total Quarterly Expenditure Amount]]*0.25, Table579105[[#This Row],[Total Quarterly Expenditure Amount]])</f>
        <v>0</v>
      </c>
      <c r="W77" s="113" t="str">
        <f>IFERROR(INDEX(Table2[Attachment A Category], MATCH(Table579105[[#This Row],[Attachment A Expenditure Subcategory]], Table2[Attachment A Subcategory])),"")</f>
        <v/>
      </c>
      <c r="X77" s="114" t="str">
        <f>IFERROR(INDEX(Table2[Treasury OIG Category], MATCH(Table579105[[#This Row],[Attachment A Expenditure Subcategory]], Table2[Attachment A Subcategory])),"")</f>
        <v/>
      </c>
    </row>
    <row r="78" spans="2:24" x14ac:dyDescent="0.25">
      <c r="B78" s="22"/>
      <c r="C78" s="16"/>
      <c r="D78" s="16"/>
      <c r="E78" s="16"/>
      <c r="F78" s="16"/>
      <c r="G78" s="23"/>
      <c r="H78" s="32" t="s">
        <v>127</v>
      </c>
      <c r="I78" s="16"/>
      <c r="J78" s="68"/>
      <c r="K78" s="17"/>
      <c r="L78" s="51"/>
      <c r="M78" s="17"/>
      <c r="N78" s="17"/>
      <c r="O78" s="51"/>
      <c r="P78" s="51"/>
      <c r="Q78" s="74"/>
      <c r="R78" s="90">
        <f>IF(Table579105[[#This Row],[FEMA Reimbursable?]]="Yes", Table579105[[#This Row],[Total Contract Amount]]*0.25, Table579105[[#This Row],[Total Contract Amount]])</f>
        <v>0</v>
      </c>
      <c r="S78" s="74"/>
      <c r="T78" s="90">
        <f>IF(Table579105[[#This Row],[FEMA Reimbursable?]]="Yes",Table579105[[#This Row],[Total Quarterly Obligation Amount]]*0.25,Table579105[[#This Row],[Total Quarterly Obligation Amount]])</f>
        <v>0</v>
      </c>
      <c r="U78" s="74"/>
      <c r="V78" s="79">
        <f>IF(Table579105[[#This Row],[FEMA Reimbursable?]]="Yes", Table579105[[#This Row],[Total Quarterly Expenditure Amount]]*0.25, Table579105[[#This Row],[Total Quarterly Expenditure Amount]])</f>
        <v>0</v>
      </c>
      <c r="W78" s="113" t="str">
        <f>IFERROR(INDEX(Table2[Attachment A Category], MATCH(Table579105[[#This Row],[Attachment A Expenditure Subcategory]], Table2[Attachment A Subcategory])),"")</f>
        <v/>
      </c>
      <c r="X78" s="114" t="str">
        <f>IFERROR(INDEX(Table2[Treasury OIG Category], MATCH(Table579105[[#This Row],[Attachment A Expenditure Subcategory]], Table2[Attachment A Subcategory])),"")</f>
        <v/>
      </c>
    </row>
    <row r="79" spans="2:24" x14ac:dyDescent="0.25">
      <c r="B79" s="22"/>
      <c r="C79" s="16"/>
      <c r="D79" s="16"/>
      <c r="E79" s="16"/>
      <c r="F79" s="16"/>
      <c r="G79" s="23"/>
      <c r="H79" s="32" t="s">
        <v>128</v>
      </c>
      <c r="I79" s="16"/>
      <c r="J79" s="68"/>
      <c r="K79" s="17"/>
      <c r="L79" s="51"/>
      <c r="M79" s="17"/>
      <c r="N79" s="17"/>
      <c r="O79" s="51"/>
      <c r="P79" s="51"/>
      <c r="Q79" s="74"/>
      <c r="R79" s="90">
        <f>IF(Table579105[[#This Row],[FEMA Reimbursable?]]="Yes", Table579105[[#This Row],[Total Contract Amount]]*0.25, Table579105[[#This Row],[Total Contract Amount]])</f>
        <v>0</v>
      </c>
      <c r="S79" s="74"/>
      <c r="T79" s="90">
        <f>IF(Table579105[[#This Row],[FEMA Reimbursable?]]="Yes",Table579105[[#This Row],[Total Quarterly Obligation Amount]]*0.25,Table579105[[#This Row],[Total Quarterly Obligation Amount]])</f>
        <v>0</v>
      </c>
      <c r="U79" s="74"/>
      <c r="V79" s="79">
        <f>IF(Table579105[[#This Row],[FEMA Reimbursable?]]="Yes", Table579105[[#This Row],[Total Quarterly Expenditure Amount]]*0.25, Table579105[[#This Row],[Total Quarterly Expenditure Amount]])</f>
        <v>0</v>
      </c>
      <c r="W79" s="113" t="str">
        <f>IFERROR(INDEX(Table2[Attachment A Category], MATCH(Table579105[[#This Row],[Attachment A Expenditure Subcategory]], Table2[Attachment A Subcategory])),"")</f>
        <v/>
      </c>
      <c r="X79" s="114" t="str">
        <f>IFERROR(INDEX(Table2[Treasury OIG Category], MATCH(Table579105[[#This Row],[Attachment A Expenditure Subcategory]], Table2[Attachment A Subcategory])),"")</f>
        <v/>
      </c>
    </row>
    <row r="80" spans="2:24" x14ac:dyDescent="0.25">
      <c r="B80" s="22"/>
      <c r="C80" s="16"/>
      <c r="D80" s="16"/>
      <c r="E80" s="16"/>
      <c r="F80" s="16"/>
      <c r="G80" s="23"/>
      <c r="H80" s="31" t="s">
        <v>129</v>
      </c>
      <c r="I80" s="16"/>
      <c r="J80" s="68"/>
      <c r="K80" s="17"/>
      <c r="L80" s="51"/>
      <c r="M80" s="17"/>
      <c r="N80" s="17"/>
      <c r="O80" s="51"/>
      <c r="P80" s="51"/>
      <c r="Q80" s="74"/>
      <c r="R80" s="90">
        <f>IF(Table579105[[#This Row],[FEMA Reimbursable?]]="Yes", Table579105[[#This Row],[Total Contract Amount]]*0.25, Table579105[[#This Row],[Total Contract Amount]])</f>
        <v>0</v>
      </c>
      <c r="S80" s="74"/>
      <c r="T80" s="90">
        <f>IF(Table579105[[#This Row],[FEMA Reimbursable?]]="Yes",Table579105[[#This Row],[Total Quarterly Obligation Amount]]*0.25,Table579105[[#This Row],[Total Quarterly Obligation Amount]])</f>
        <v>0</v>
      </c>
      <c r="U80" s="74"/>
      <c r="V80" s="79">
        <f>IF(Table579105[[#This Row],[FEMA Reimbursable?]]="Yes", Table579105[[#This Row],[Total Quarterly Expenditure Amount]]*0.25, Table579105[[#This Row],[Total Quarterly Expenditure Amount]])</f>
        <v>0</v>
      </c>
      <c r="W80" s="113" t="str">
        <f>IFERROR(INDEX(Table2[Attachment A Category], MATCH(Table579105[[#This Row],[Attachment A Expenditure Subcategory]], Table2[Attachment A Subcategory])),"")</f>
        <v/>
      </c>
      <c r="X80" s="114" t="str">
        <f>IFERROR(INDEX(Table2[Treasury OIG Category], MATCH(Table579105[[#This Row],[Attachment A Expenditure Subcategory]], Table2[Attachment A Subcategory])),"")</f>
        <v/>
      </c>
    </row>
    <row r="81" spans="2:24" x14ac:dyDescent="0.25">
      <c r="B81" s="22"/>
      <c r="C81" s="16"/>
      <c r="D81" s="16"/>
      <c r="E81" s="16"/>
      <c r="F81" s="16"/>
      <c r="G81" s="23"/>
      <c r="H81" s="32" t="s">
        <v>130</v>
      </c>
      <c r="I81" s="16"/>
      <c r="J81" s="68"/>
      <c r="K81" s="17"/>
      <c r="L81" s="51"/>
      <c r="M81" s="17"/>
      <c r="N81" s="17"/>
      <c r="O81" s="51"/>
      <c r="P81" s="51"/>
      <c r="Q81" s="74"/>
      <c r="R81" s="90">
        <f>IF(Table579105[[#This Row],[FEMA Reimbursable?]]="Yes", Table579105[[#This Row],[Total Contract Amount]]*0.25, Table579105[[#This Row],[Total Contract Amount]])</f>
        <v>0</v>
      </c>
      <c r="S81" s="74"/>
      <c r="T81" s="90">
        <f>IF(Table579105[[#This Row],[FEMA Reimbursable?]]="Yes",Table579105[[#This Row],[Total Quarterly Obligation Amount]]*0.25,Table579105[[#This Row],[Total Quarterly Obligation Amount]])</f>
        <v>0</v>
      </c>
      <c r="U81" s="74"/>
      <c r="V81" s="79">
        <f>IF(Table579105[[#This Row],[FEMA Reimbursable?]]="Yes", Table579105[[#This Row],[Total Quarterly Expenditure Amount]]*0.25, Table579105[[#This Row],[Total Quarterly Expenditure Amount]])</f>
        <v>0</v>
      </c>
      <c r="W81" s="113" t="str">
        <f>IFERROR(INDEX(Table2[Attachment A Category], MATCH(Table579105[[#This Row],[Attachment A Expenditure Subcategory]], Table2[Attachment A Subcategory])),"")</f>
        <v/>
      </c>
      <c r="X81" s="114" t="str">
        <f>IFERROR(INDEX(Table2[Treasury OIG Category], MATCH(Table579105[[#This Row],[Attachment A Expenditure Subcategory]], Table2[Attachment A Subcategory])),"")</f>
        <v/>
      </c>
    </row>
    <row r="82" spans="2:24" x14ac:dyDescent="0.25">
      <c r="B82" s="22"/>
      <c r="C82" s="16"/>
      <c r="D82" s="16"/>
      <c r="E82" s="16"/>
      <c r="F82" s="16"/>
      <c r="G82" s="23"/>
      <c r="H82" s="32" t="s">
        <v>131</v>
      </c>
      <c r="I82" s="16"/>
      <c r="J82" s="68"/>
      <c r="K82" s="17"/>
      <c r="L82" s="51"/>
      <c r="M82" s="17"/>
      <c r="N82" s="17"/>
      <c r="O82" s="51"/>
      <c r="P82" s="51"/>
      <c r="Q82" s="74"/>
      <c r="R82" s="90">
        <f>IF(Table579105[[#This Row],[FEMA Reimbursable?]]="Yes", Table579105[[#This Row],[Total Contract Amount]]*0.25, Table579105[[#This Row],[Total Contract Amount]])</f>
        <v>0</v>
      </c>
      <c r="S82" s="74"/>
      <c r="T82" s="90">
        <f>IF(Table579105[[#This Row],[FEMA Reimbursable?]]="Yes",Table579105[[#This Row],[Total Quarterly Obligation Amount]]*0.25,Table579105[[#This Row],[Total Quarterly Obligation Amount]])</f>
        <v>0</v>
      </c>
      <c r="U82" s="74"/>
      <c r="V82" s="79">
        <f>IF(Table579105[[#This Row],[FEMA Reimbursable?]]="Yes", Table579105[[#This Row],[Total Quarterly Expenditure Amount]]*0.25, Table579105[[#This Row],[Total Quarterly Expenditure Amount]])</f>
        <v>0</v>
      </c>
      <c r="W82" s="113" t="str">
        <f>IFERROR(INDEX(Table2[Attachment A Category], MATCH(Table579105[[#This Row],[Attachment A Expenditure Subcategory]], Table2[Attachment A Subcategory])),"")</f>
        <v/>
      </c>
      <c r="X82" s="114" t="str">
        <f>IFERROR(INDEX(Table2[Treasury OIG Category], MATCH(Table579105[[#This Row],[Attachment A Expenditure Subcategory]], Table2[Attachment A Subcategory])),"")</f>
        <v/>
      </c>
    </row>
    <row r="83" spans="2:24" x14ac:dyDescent="0.25">
      <c r="B83" s="22"/>
      <c r="C83" s="16"/>
      <c r="D83" s="16"/>
      <c r="E83" s="16"/>
      <c r="F83" s="16"/>
      <c r="G83" s="23"/>
      <c r="H83" s="31" t="s">
        <v>132</v>
      </c>
      <c r="I83" s="16"/>
      <c r="J83" s="68"/>
      <c r="K83" s="17"/>
      <c r="L83" s="51"/>
      <c r="M83" s="17"/>
      <c r="N83" s="17"/>
      <c r="O83" s="51"/>
      <c r="P83" s="51"/>
      <c r="Q83" s="74"/>
      <c r="R83" s="90">
        <f>IF(Table579105[[#This Row],[FEMA Reimbursable?]]="Yes", Table579105[[#This Row],[Total Contract Amount]]*0.25, Table579105[[#This Row],[Total Contract Amount]])</f>
        <v>0</v>
      </c>
      <c r="S83" s="74"/>
      <c r="T83" s="90">
        <f>IF(Table579105[[#This Row],[FEMA Reimbursable?]]="Yes",Table579105[[#This Row],[Total Quarterly Obligation Amount]]*0.25,Table579105[[#This Row],[Total Quarterly Obligation Amount]])</f>
        <v>0</v>
      </c>
      <c r="U83" s="74"/>
      <c r="V83" s="79">
        <f>IF(Table579105[[#This Row],[FEMA Reimbursable?]]="Yes", Table579105[[#This Row],[Total Quarterly Expenditure Amount]]*0.25, Table579105[[#This Row],[Total Quarterly Expenditure Amount]])</f>
        <v>0</v>
      </c>
      <c r="W83" s="113" t="str">
        <f>IFERROR(INDEX(Table2[Attachment A Category], MATCH(Table579105[[#This Row],[Attachment A Expenditure Subcategory]], Table2[Attachment A Subcategory])),"")</f>
        <v/>
      </c>
      <c r="X83" s="114" t="str">
        <f>IFERROR(INDEX(Table2[Treasury OIG Category], MATCH(Table579105[[#This Row],[Attachment A Expenditure Subcategory]], Table2[Attachment A Subcategory])),"")</f>
        <v/>
      </c>
    </row>
    <row r="84" spans="2:24" x14ac:dyDescent="0.25">
      <c r="B84" s="22"/>
      <c r="C84" s="16"/>
      <c r="D84" s="16"/>
      <c r="E84" s="16"/>
      <c r="F84" s="16"/>
      <c r="G84" s="23"/>
      <c r="H84" s="32" t="s">
        <v>133</v>
      </c>
      <c r="I84" s="16"/>
      <c r="J84" s="68"/>
      <c r="K84" s="17"/>
      <c r="L84" s="51"/>
      <c r="M84" s="17"/>
      <c r="N84" s="17"/>
      <c r="O84" s="51"/>
      <c r="P84" s="51"/>
      <c r="Q84" s="74"/>
      <c r="R84" s="90">
        <f>IF(Table579105[[#This Row],[FEMA Reimbursable?]]="Yes", Table579105[[#This Row],[Total Contract Amount]]*0.25, Table579105[[#This Row],[Total Contract Amount]])</f>
        <v>0</v>
      </c>
      <c r="S84" s="74"/>
      <c r="T84" s="90">
        <f>IF(Table579105[[#This Row],[FEMA Reimbursable?]]="Yes",Table579105[[#This Row],[Total Quarterly Obligation Amount]]*0.25,Table579105[[#This Row],[Total Quarterly Obligation Amount]])</f>
        <v>0</v>
      </c>
      <c r="U84" s="74"/>
      <c r="V84" s="79">
        <f>IF(Table579105[[#This Row],[FEMA Reimbursable?]]="Yes", Table579105[[#This Row],[Total Quarterly Expenditure Amount]]*0.25, Table579105[[#This Row],[Total Quarterly Expenditure Amount]])</f>
        <v>0</v>
      </c>
      <c r="W84" s="113" t="str">
        <f>IFERROR(INDEX(Table2[Attachment A Category], MATCH(Table579105[[#This Row],[Attachment A Expenditure Subcategory]], Table2[Attachment A Subcategory])),"")</f>
        <v/>
      </c>
      <c r="X84" s="114" t="str">
        <f>IFERROR(INDEX(Table2[Treasury OIG Category], MATCH(Table579105[[#This Row],[Attachment A Expenditure Subcategory]], Table2[Attachment A Subcategory])),"")</f>
        <v/>
      </c>
    </row>
    <row r="85" spans="2:24" x14ac:dyDescent="0.25">
      <c r="B85" s="22"/>
      <c r="C85" s="16"/>
      <c r="D85" s="16"/>
      <c r="E85" s="16"/>
      <c r="F85" s="16"/>
      <c r="G85" s="23"/>
      <c r="H85" s="32" t="s">
        <v>134</v>
      </c>
      <c r="I85" s="16"/>
      <c r="J85" s="68"/>
      <c r="K85" s="17"/>
      <c r="L85" s="51"/>
      <c r="M85" s="17"/>
      <c r="N85" s="17"/>
      <c r="O85" s="51"/>
      <c r="P85" s="51"/>
      <c r="Q85" s="74"/>
      <c r="R85" s="90">
        <f>IF(Table579105[[#This Row],[FEMA Reimbursable?]]="Yes", Table579105[[#This Row],[Total Contract Amount]]*0.25, Table579105[[#This Row],[Total Contract Amount]])</f>
        <v>0</v>
      </c>
      <c r="S85" s="74"/>
      <c r="T85" s="90">
        <f>IF(Table579105[[#This Row],[FEMA Reimbursable?]]="Yes",Table579105[[#This Row],[Total Quarterly Obligation Amount]]*0.25,Table579105[[#This Row],[Total Quarterly Obligation Amount]])</f>
        <v>0</v>
      </c>
      <c r="U85" s="74"/>
      <c r="V85" s="79">
        <f>IF(Table579105[[#This Row],[FEMA Reimbursable?]]="Yes", Table579105[[#This Row],[Total Quarterly Expenditure Amount]]*0.25, Table579105[[#This Row],[Total Quarterly Expenditure Amount]])</f>
        <v>0</v>
      </c>
      <c r="W85" s="113" t="str">
        <f>IFERROR(INDEX(Table2[Attachment A Category], MATCH(Table579105[[#This Row],[Attachment A Expenditure Subcategory]], Table2[Attachment A Subcategory])),"")</f>
        <v/>
      </c>
      <c r="X85" s="114" t="str">
        <f>IFERROR(INDEX(Table2[Treasury OIG Category], MATCH(Table579105[[#This Row],[Attachment A Expenditure Subcategory]], Table2[Attachment A Subcategory])),"")</f>
        <v/>
      </c>
    </row>
    <row r="86" spans="2:24" x14ac:dyDescent="0.25">
      <c r="B86" s="22"/>
      <c r="C86" s="16"/>
      <c r="D86" s="16"/>
      <c r="E86" s="16"/>
      <c r="F86" s="16"/>
      <c r="G86" s="23"/>
      <c r="H86" s="32" t="s">
        <v>135</v>
      </c>
      <c r="I86" s="16"/>
      <c r="J86" s="68"/>
      <c r="K86" s="17"/>
      <c r="L86" s="51"/>
      <c r="M86" s="17"/>
      <c r="N86" s="17"/>
      <c r="O86" s="51"/>
      <c r="P86" s="51"/>
      <c r="Q86" s="74"/>
      <c r="R86" s="90">
        <f>IF(Table579105[[#This Row],[FEMA Reimbursable?]]="Yes", Table579105[[#This Row],[Total Contract Amount]]*0.25, Table579105[[#This Row],[Total Contract Amount]])</f>
        <v>0</v>
      </c>
      <c r="S86" s="74"/>
      <c r="T86" s="90">
        <f>IF(Table579105[[#This Row],[FEMA Reimbursable?]]="Yes",Table579105[[#This Row],[Total Quarterly Obligation Amount]]*0.25,Table579105[[#This Row],[Total Quarterly Obligation Amount]])</f>
        <v>0</v>
      </c>
      <c r="U86" s="74"/>
      <c r="V86" s="79">
        <f>IF(Table579105[[#This Row],[FEMA Reimbursable?]]="Yes", Table579105[[#This Row],[Total Quarterly Expenditure Amount]]*0.25, Table579105[[#This Row],[Total Quarterly Expenditure Amount]])</f>
        <v>0</v>
      </c>
      <c r="W86" s="113" t="str">
        <f>IFERROR(INDEX(Table2[Attachment A Category], MATCH(Table579105[[#This Row],[Attachment A Expenditure Subcategory]], Table2[Attachment A Subcategory])),"")</f>
        <v/>
      </c>
      <c r="X86" s="114" t="str">
        <f>IFERROR(INDEX(Table2[Treasury OIG Category], MATCH(Table579105[[#This Row],[Attachment A Expenditure Subcategory]], Table2[Attachment A Subcategory])),"")</f>
        <v/>
      </c>
    </row>
    <row r="87" spans="2:24" x14ac:dyDescent="0.25">
      <c r="B87" s="22"/>
      <c r="C87" s="16"/>
      <c r="D87" s="16"/>
      <c r="E87" s="16"/>
      <c r="F87" s="16"/>
      <c r="G87" s="23"/>
      <c r="H87" s="32" t="s">
        <v>136</v>
      </c>
      <c r="I87" s="16"/>
      <c r="J87" s="68"/>
      <c r="K87" s="17"/>
      <c r="L87" s="51"/>
      <c r="M87" s="17"/>
      <c r="N87" s="17"/>
      <c r="O87" s="51"/>
      <c r="P87" s="51"/>
      <c r="Q87" s="74"/>
      <c r="R87" s="90">
        <f>IF(Table579105[[#This Row],[FEMA Reimbursable?]]="Yes", Table579105[[#This Row],[Total Contract Amount]]*0.25, Table579105[[#This Row],[Total Contract Amount]])</f>
        <v>0</v>
      </c>
      <c r="S87" s="74"/>
      <c r="T87" s="90">
        <f>IF(Table579105[[#This Row],[FEMA Reimbursable?]]="Yes",Table579105[[#This Row],[Total Quarterly Obligation Amount]]*0.25,Table579105[[#This Row],[Total Quarterly Obligation Amount]])</f>
        <v>0</v>
      </c>
      <c r="U87" s="74"/>
      <c r="V87" s="79">
        <f>IF(Table579105[[#This Row],[FEMA Reimbursable?]]="Yes", Table579105[[#This Row],[Total Quarterly Expenditure Amount]]*0.25, Table579105[[#This Row],[Total Quarterly Expenditure Amount]])</f>
        <v>0</v>
      </c>
      <c r="W87" s="113" t="str">
        <f>IFERROR(INDEX(Table2[Attachment A Category], MATCH(Table579105[[#This Row],[Attachment A Expenditure Subcategory]], Table2[Attachment A Subcategory])),"")</f>
        <v/>
      </c>
      <c r="X87" s="114" t="str">
        <f>IFERROR(INDEX(Table2[Treasury OIG Category], MATCH(Table579105[[#This Row],[Attachment A Expenditure Subcategory]], Table2[Attachment A Subcategory])),"")</f>
        <v/>
      </c>
    </row>
    <row r="88" spans="2:24" x14ac:dyDescent="0.25">
      <c r="B88" s="22"/>
      <c r="C88" s="16"/>
      <c r="D88" s="16"/>
      <c r="E88" s="16"/>
      <c r="F88" s="16"/>
      <c r="G88" s="23"/>
      <c r="H88" s="31" t="s">
        <v>137</v>
      </c>
      <c r="I88" s="16"/>
      <c r="J88" s="68"/>
      <c r="K88" s="17"/>
      <c r="L88" s="51"/>
      <c r="M88" s="17"/>
      <c r="N88" s="17"/>
      <c r="O88" s="51"/>
      <c r="P88" s="51"/>
      <c r="Q88" s="74"/>
      <c r="R88" s="90">
        <f>IF(Table579105[[#This Row],[FEMA Reimbursable?]]="Yes", Table579105[[#This Row],[Total Contract Amount]]*0.25, Table579105[[#This Row],[Total Contract Amount]])</f>
        <v>0</v>
      </c>
      <c r="S88" s="74"/>
      <c r="T88" s="90">
        <f>IF(Table579105[[#This Row],[FEMA Reimbursable?]]="Yes",Table579105[[#This Row],[Total Quarterly Obligation Amount]]*0.25,Table579105[[#This Row],[Total Quarterly Obligation Amount]])</f>
        <v>0</v>
      </c>
      <c r="U88" s="74"/>
      <c r="V88" s="79">
        <f>IF(Table579105[[#This Row],[FEMA Reimbursable?]]="Yes", Table579105[[#This Row],[Total Quarterly Expenditure Amount]]*0.25, Table579105[[#This Row],[Total Quarterly Expenditure Amount]])</f>
        <v>0</v>
      </c>
      <c r="W88" s="113" t="str">
        <f>IFERROR(INDEX(Table2[Attachment A Category], MATCH(Table579105[[#This Row],[Attachment A Expenditure Subcategory]], Table2[Attachment A Subcategory])),"")</f>
        <v/>
      </c>
      <c r="X88" s="114" t="str">
        <f>IFERROR(INDEX(Table2[Treasury OIG Category], MATCH(Table579105[[#This Row],[Attachment A Expenditure Subcategory]], Table2[Attachment A Subcategory])),"")</f>
        <v/>
      </c>
    </row>
    <row r="89" spans="2:24" x14ac:dyDescent="0.25">
      <c r="B89" s="22"/>
      <c r="C89" s="16"/>
      <c r="D89" s="16"/>
      <c r="E89" s="16"/>
      <c r="F89" s="16"/>
      <c r="G89" s="23"/>
      <c r="H89" s="32" t="s">
        <v>138</v>
      </c>
      <c r="I89" s="16"/>
      <c r="J89" s="68"/>
      <c r="K89" s="17"/>
      <c r="L89" s="51"/>
      <c r="M89" s="17"/>
      <c r="N89" s="17"/>
      <c r="O89" s="51"/>
      <c r="P89" s="51"/>
      <c r="Q89" s="74"/>
      <c r="R89" s="90">
        <f>IF(Table579105[[#This Row],[FEMA Reimbursable?]]="Yes", Table579105[[#This Row],[Total Contract Amount]]*0.25, Table579105[[#This Row],[Total Contract Amount]])</f>
        <v>0</v>
      </c>
      <c r="S89" s="74"/>
      <c r="T89" s="90">
        <f>IF(Table579105[[#This Row],[FEMA Reimbursable?]]="Yes",Table579105[[#This Row],[Total Quarterly Obligation Amount]]*0.25,Table579105[[#This Row],[Total Quarterly Obligation Amount]])</f>
        <v>0</v>
      </c>
      <c r="U89" s="74"/>
      <c r="V89" s="79">
        <f>IF(Table579105[[#This Row],[FEMA Reimbursable?]]="Yes", Table579105[[#This Row],[Total Quarterly Expenditure Amount]]*0.25, Table579105[[#This Row],[Total Quarterly Expenditure Amount]])</f>
        <v>0</v>
      </c>
      <c r="W89" s="113" t="str">
        <f>IFERROR(INDEX(Table2[Attachment A Category], MATCH(Table579105[[#This Row],[Attachment A Expenditure Subcategory]], Table2[Attachment A Subcategory])),"")</f>
        <v/>
      </c>
      <c r="X89" s="114" t="str">
        <f>IFERROR(INDEX(Table2[Treasury OIG Category], MATCH(Table579105[[#This Row],[Attachment A Expenditure Subcategory]], Table2[Attachment A Subcategory])),"")</f>
        <v/>
      </c>
    </row>
    <row r="90" spans="2:24" x14ac:dyDescent="0.25">
      <c r="B90" s="22"/>
      <c r="C90" s="16"/>
      <c r="D90" s="16"/>
      <c r="E90" s="16"/>
      <c r="F90" s="16"/>
      <c r="G90" s="23"/>
      <c r="H90" s="32" t="s">
        <v>139</v>
      </c>
      <c r="I90" s="16"/>
      <c r="J90" s="68"/>
      <c r="K90" s="17"/>
      <c r="L90" s="51"/>
      <c r="M90" s="17"/>
      <c r="N90" s="17"/>
      <c r="O90" s="51"/>
      <c r="P90" s="51"/>
      <c r="Q90" s="74"/>
      <c r="R90" s="90">
        <f>IF(Table579105[[#This Row],[FEMA Reimbursable?]]="Yes", Table579105[[#This Row],[Total Contract Amount]]*0.25, Table579105[[#This Row],[Total Contract Amount]])</f>
        <v>0</v>
      </c>
      <c r="S90" s="74"/>
      <c r="T90" s="90">
        <f>IF(Table579105[[#This Row],[FEMA Reimbursable?]]="Yes",Table579105[[#This Row],[Total Quarterly Obligation Amount]]*0.25,Table579105[[#This Row],[Total Quarterly Obligation Amount]])</f>
        <v>0</v>
      </c>
      <c r="U90" s="74"/>
      <c r="V90" s="79">
        <f>IF(Table579105[[#This Row],[FEMA Reimbursable?]]="Yes", Table579105[[#This Row],[Total Quarterly Expenditure Amount]]*0.25, Table579105[[#This Row],[Total Quarterly Expenditure Amount]])</f>
        <v>0</v>
      </c>
      <c r="W90" s="113" t="str">
        <f>IFERROR(INDEX(Table2[Attachment A Category], MATCH(Table579105[[#This Row],[Attachment A Expenditure Subcategory]], Table2[Attachment A Subcategory])),"")</f>
        <v/>
      </c>
      <c r="X90" s="114" t="str">
        <f>IFERROR(INDEX(Table2[Treasury OIG Category], MATCH(Table579105[[#This Row],[Attachment A Expenditure Subcategory]], Table2[Attachment A Subcategory])),"")</f>
        <v/>
      </c>
    </row>
    <row r="91" spans="2:24" x14ac:dyDescent="0.25">
      <c r="B91" s="22"/>
      <c r="C91" s="16"/>
      <c r="D91" s="16"/>
      <c r="E91" s="16"/>
      <c r="F91" s="16"/>
      <c r="G91" s="23"/>
      <c r="H91" s="31" t="s">
        <v>140</v>
      </c>
      <c r="I91" s="16"/>
      <c r="J91" s="68"/>
      <c r="K91" s="17"/>
      <c r="L91" s="51"/>
      <c r="M91" s="17"/>
      <c r="N91" s="17"/>
      <c r="O91" s="51"/>
      <c r="P91" s="51"/>
      <c r="Q91" s="74"/>
      <c r="R91" s="90">
        <f>IF(Table579105[[#This Row],[FEMA Reimbursable?]]="Yes", Table579105[[#This Row],[Total Contract Amount]]*0.25, Table579105[[#This Row],[Total Contract Amount]])</f>
        <v>0</v>
      </c>
      <c r="S91" s="74"/>
      <c r="T91" s="90">
        <f>IF(Table579105[[#This Row],[FEMA Reimbursable?]]="Yes",Table579105[[#This Row],[Total Quarterly Obligation Amount]]*0.25,Table579105[[#This Row],[Total Quarterly Obligation Amount]])</f>
        <v>0</v>
      </c>
      <c r="U91" s="74"/>
      <c r="V91" s="79">
        <f>IF(Table579105[[#This Row],[FEMA Reimbursable?]]="Yes", Table579105[[#This Row],[Total Quarterly Expenditure Amount]]*0.25, Table579105[[#This Row],[Total Quarterly Expenditure Amount]])</f>
        <v>0</v>
      </c>
      <c r="W91" s="113" t="str">
        <f>IFERROR(INDEX(Table2[Attachment A Category], MATCH(Table579105[[#This Row],[Attachment A Expenditure Subcategory]], Table2[Attachment A Subcategory])),"")</f>
        <v/>
      </c>
      <c r="X91" s="114" t="str">
        <f>IFERROR(INDEX(Table2[Treasury OIG Category], MATCH(Table579105[[#This Row],[Attachment A Expenditure Subcategory]], Table2[Attachment A Subcategory])),"")</f>
        <v/>
      </c>
    </row>
    <row r="92" spans="2:24" x14ac:dyDescent="0.25">
      <c r="B92" s="22"/>
      <c r="C92" s="16"/>
      <c r="D92" s="16"/>
      <c r="E92" s="16"/>
      <c r="F92" s="16"/>
      <c r="G92" s="23"/>
      <c r="H92" s="32" t="s">
        <v>141</v>
      </c>
      <c r="I92" s="16"/>
      <c r="J92" s="68"/>
      <c r="K92" s="17"/>
      <c r="L92" s="51"/>
      <c r="M92" s="17"/>
      <c r="N92" s="17"/>
      <c r="O92" s="51"/>
      <c r="P92" s="51"/>
      <c r="Q92" s="74"/>
      <c r="R92" s="90">
        <f>IF(Table579105[[#This Row],[FEMA Reimbursable?]]="Yes", Table579105[[#This Row],[Total Contract Amount]]*0.25, Table579105[[#This Row],[Total Contract Amount]])</f>
        <v>0</v>
      </c>
      <c r="S92" s="74"/>
      <c r="T92" s="90">
        <f>IF(Table579105[[#This Row],[FEMA Reimbursable?]]="Yes",Table579105[[#This Row],[Total Quarterly Obligation Amount]]*0.25,Table579105[[#This Row],[Total Quarterly Obligation Amount]])</f>
        <v>0</v>
      </c>
      <c r="U92" s="74"/>
      <c r="V92" s="79">
        <f>IF(Table579105[[#This Row],[FEMA Reimbursable?]]="Yes", Table579105[[#This Row],[Total Quarterly Expenditure Amount]]*0.25, Table579105[[#This Row],[Total Quarterly Expenditure Amount]])</f>
        <v>0</v>
      </c>
      <c r="W92" s="113" t="str">
        <f>IFERROR(INDEX(Table2[Attachment A Category], MATCH(Table579105[[#This Row],[Attachment A Expenditure Subcategory]], Table2[Attachment A Subcategory])),"")</f>
        <v/>
      </c>
      <c r="X92" s="114" t="str">
        <f>IFERROR(INDEX(Table2[Treasury OIG Category], MATCH(Table579105[[#This Row],[Attachment A Expenditure Subcategory]], Table2[Attachment A Subcategory])),"")</f>
        <v/>
      </c>
    </row>
    <row r="93" spans="2:24" x14ac:dyDescent="0.25">
      <c r="B93" s="22"/>
      <c r="C93" s="16"/>
      <c r="D93" s="16"/>
      <c r="E93" s="16"/>
      <c r="F93" s="16"/>
      <c r="G93" s="23"/>
      <c r="H93" s="32" t="s">
        <v>142</v>
      </c>
      <c r="I93" s="16"/>
      <c r="J93" s="68"/>
      <c r="K93" s="17"/>
      <c r="L93" s="51"/>
      <c r="M93" s="17"/>
      <c r="N93" s="17"/>
      <c r="O93" s="51"/>
      <c r="P93" s="51"/>
      <c r="Q93" s="74"/>
      <c r="R93" s="90">
        <f>IF(Table579105[[#This Row],[FEMA Reimbursable?]]="Yes", Table579105[[#This Row],[Total Contract Amount]]*0.25, Table579105[[#This Row],[Total Contract Amount]])</f>
        <v>0</v>
      </c>
      <c r="S93" s="74"/>
      <c r="T93" s="90">
        <f>IF(Table579105[[#This Row],[FEMA Reimbursable?]]="Yes",Table579105[[#This Row],[Total Quarterly Obligation Amount]]*0.25,Table579105[[#This Row],[Total Quarterly Obligation Amount]])</f>
        <v>0</v>
      </c>
      <c r="U93" s="74"/>
      <c r="V93" s="79">
        <f>IF(Table579105[[#This Row],[FEMA Reimbursable?]]="Yes", Table579105[[#This Row],[Total Quarterly Expenditure Amount]]*0.25, Table579105[[#This Row],[Total Quarterly Expenditure Amount]])</f>
        <v>0</v>
      </c>
      <c r="W93" s="113" t="str">
        <f>IFERROR(INDEX(Table2[Attachment A Category], MATCH(Table579105[[#This Row],[Attachment A Expenditure Subcategory]], Table2[Attachment A Subcategory])),"")</f>
        <v/>
      </c>
      <c r="X93" s="114" t="str">
        <f>IFERROR(INDEX(Table2[Treasury OIG Category], MATCH(Table579105[[#This Row],[Attachment A Expenditure Subcategory]], Table2[Attachment A Subcategory])),"")</f>
        <v/>
      </c>
    </row>
    <row r="94" spans="2:24" x14ac:dyDescent="0.25">
      <c r="B94" s="22"/>
      <c r="C94" s="16"/>
      <c r="D94" s="16"/>
      <c r="E94" s="16"/>
      <c r="F94" s="16"/>
      <c r="G94" s="23"/>
      <c r="H94" s="32" t="s">
        <v>143</v>
      </c>
      <c r="I94" s="16"/>
      <c r="J94" s="68"/>
      <c r="K94" s="17"/>
      <c r="L94" s="51"/>
      <c r="M94" s="17"/>
      <c r="N94" s="17"/>
      <c r="O94" s="51"/>
      <c r="P94" s="51"/>
      <c r="Q94" s="74"/>
      <c r="R94" s="90">
        <f>IF(Table579105[[#This Row],[FEMA Reimbursable?]]="Yes", Table579105[[#This Row],[Total Contract Amount]]*0.25, Table579105[[#This Row],[Total Contract Amount]])</f>
        <v>0</v>
      </c>
      <c r="S94" s="74"/>
      <c r="T94" s="90">
        <f>IF(Table579105[[#This Row],[FEMA Reimbursable?]]="Yes",Table579105[[#This Row],[Total Quarterly Obligation Amount]]*0.25,Table579105[[#This Row],[Total Quarterly Obligation Amount]])</f>
        <v>0</v>
      </c>
      <c r="U94" s="74"/>
      <c r="V94" s="79">
        <f>IF(Table579105[[#This Row],[FEMA Reimbursable?]]="Yes", Table579105[[#This Row],[Total Quarterly Expenditure Amount]]*0.25, Table579105[[#This Row],[Total Quarterly Expenditure Amount]])</f>
        <v>0</v>
      </c>
      <c r="W94" s="113" t="str">
        <f>IFERROR(INDEX(Table2[Attachment A Category], MATCH(Table579105[[#This Row],[Attachment A Expenditure Subcategory]], Table2[Attachment A Subcategory])),"")</f>
        <v/>
      </c>
      <c r="X94" s="114" t="str">
        <f>IFERROR(INDEX(Table2[Treasury OIG Category], MATCH(Table579105[[#This Row],[Attachment A Expenditure Subcategory]], Table2[Attachment A Subcategory])),"")</f>
        <v/>
      </c>
    </row>
    <row r="95" spans="2:24" x14ac:dyDescent="0.25">
      <c r="B95" s="22"/>
      <c r="C95" s="16"/>
      <c r="D95" s="16"/>
      <c r="E95" s="16"/>
      <c r="F95" s="16"/>
      <c r="G95" s="23"/>
      <c r="H95" s="32" t="s">
        <v>144</v>
      </c>
      <c r="I95" s="16"/>
      <c r="J95" s="68"/>
      <c r="K95" s="17"/>
      <c r="L95" s="51"/>
      <c r="M95" s="17"/>
      <c r="N95" s="17"/>
      <c r="O95" s="51"/>
      <c r="P95" s="51"/>
      <c r="Q95" s="74"/>
      <c r="R95" s="90">
        <f>IF(Table579105[[#This Row],[FEMA Reimbursable?]]="Yes", Table579105[[#This Row],[Total Contract Amount]]*0.25, Table579105[[#This Row],[Total Contract Amount]])</f>
        <v>0</v>
      </c>
      <c r="S95" s="74"/>
      <c r="T95" s="90">
        <f>IF(Table579105[[#This Row],[FEMA Reimbursable?]]="Yes",Table579105[[#This Row],[Total Quarterly Obligation Amount]]*0.25,Table579105[[#This Row],[Total Quarterly Obligation Amount]])</f>
        <v>0</v>
      </c>
      <c r="U95" s="74"/>
      <c r="V95" s="79">
        <f>IF(Table579105[[#This Row],[FEMA Reimbursable?]]="Yes", Table579105[[#This Row],[Total Quarterly Expenditure Amount]]*0.25, Table579105[[#This Row],[Total Quarterly Expenditure Amount]])</f>
        <v>0</v>
      </c>
      <c r="W95" s="113" t="str">
        <f>IFERROR(INDEX(Table2[Attachment A Category], MATCH(Table579105[[#This Row],[Attachment A Expenditure Subcategory]], Table2[Attachment A Subcategory])),"")</f>
        <v/>
      </c>
      <c r="X95" s="114" t="str">
        <f>IFERROR(INDEX(Table2[Treasury OIG Category], MATCH(Table579105[[#This Row],[Attachment A Expenditure Subcategory]], Table2[Attachment A Subcategory])),"")</f>
        <v/>
      </c>
    </row>
    <row r="96" spans="2:24" x14ac:dyDescent="0.25">
      <c r="B96" s="22"/>
      <c r="C96" s="16"/>
      <c r="D96" s="16"/>
      <c r="E96" s="16"/>
      <c r="F96" s="16"/>
      <c r="G96" s="23"/>
      <c r="H96" s="31" t="s">
        <v>145</v>
      </c>
      <c r="I96" s="16"/>
      <c r="J96" s="68"/>
      <c r="K96" s="17"/>
      <c r="L96" s="51"/>
      <c r="M96" s="17"/>
      <c r="N96" s="17"/>
      <c r="O96" s="51"/>
      <c r="P96" s="51"/>
      <c r="Q96" s="74"/>
      <c r="R96" s="90">
        <f>IF(Table579105[[#This Row],[FEMA Reimbursable?]]="Yes", Table579105[[#This Row],[Total Contract Amount]]*0.25, Table579105[[#This Row],[Total Contract Amount]])</f>
        <v>0</v>
      </c>
      <c r="S96" s="74"/>
      <c r="T96" s="90">
        <f>IF(Table579105[[#This Row],[FEMA Reimbursable?]]="Yes",Table579105[[#This Row],[Total Quarterly Obligation Amount]]*0.25,Table579105[[#This Row],[Total Quarterly Obligation Amount]])</f>
        <v>0</v>
      </c>
      <c r="U96" s="74"/>
      <c r="V96" s="79">
        <f>IF(Table579105[[#This Row],[FEMA Reimbursable?]]="Yes", Table579105[[#This Row],[Total Quarterly Expenditure Amount]]*0.25, Table579105[[#This Row],[Total Quarterly Expenditure Amount]])</f>
        <v>0</v>
      </c>
      <c r="W96" s="113" t="str">
        <f>IFERROR(INDEX(Table2[Attachment A Category], MATCH(Table579105[[#This Row],[Attachment A Expenditure Subcategory]], Table2[Attachment A Subcategory])),"")</f>
        <v/>
      </c>
      <c r="X96" s="114" t="str">
        <f>IFERROR(INDEX(Table2[Treasury OIG Category], MATCH(Table579105[[#This Row],[Attachment A Expenditure Subcategory]], Table2[Attachment A Subcategory])),"")</f>
        <v/>
      </c>
    </row>
    <row r="97" spans="2:24" x14ac:dyDescent="0.25">
      <c r="B97" s="22"/>
      <c r="C97" s="16"/>
      <c r="D97" s="16"/>
      <c r="E97" s="16"/>
      <c r="F97" s="16"/>
      <c r="G97" s="23"/>
      <c r="H97" s="32" t="s">
        <v>146</v>
      </c>
      <c r="I97" s="16"/>
      <c r="J97" s="68"/>
      <c r="K97" s="17"/>
      <c r="L97" s="51"/>
      <c r="M97" s="17"/>
      <c r="N97" s="17"/>
      <c r="O97" s="51"/>
      <c r="P97" s="51"/>
      <c r="Q97" s="74"/>
      <c r="R97" s="90">
        <f>IF(Table579105[[#This Row],[FEMA Reimbursable?]]="Yes", Table579105[[#This Row],[Total Contract Amount]]*0.25, Table579105[[#This Row],[Total Contract Amount]])</f>
        <v>0</v>
      </c>
      <c r="S97" s="74"/>
      <c r="T97" s="90">
        <f>IF(Table579105[[#This Row],[FEMA Reimbursable?]]="Yes",Table579105[[#This Row],[Total Quarterly Obligation Amount]]*0.25,Table579105[[#This Row],[Total Quarterly Obligation Amount]])</f>
        <v>0</v>
      </c>
      <c r="U97" s="74"/>
      <c r="V97" s="79">
        <f>IF(Table579105[[#This Row],[FEMA Reimbursable?]]="Yes", Table579105[[#This Row],[Total Quarterly Expenditure Amount]]*0.25, Table579105[[#This Row],[Total Quarterly Expenditure Amount]])</f>
        <v>0</v>
      </c>
      <c r="W97" s="113" t="str">
        <f>IFERROR(INDEX(Table2[Attachment A Category], MATCH(Table579105[[#This Row],[Attachment A Expenditure Subcategory]], Table2[Attachment A Subcategory])),"")</f>
        <v/>
      </c>
      <c r="X97" s="114" t="str">
        <f>IFERROR(INDEX(Table2[Treasury OIG Category], MATCH(Table579105[[#This Row],[Attachment A Expenditure Subcategory]], Table2[Attachment A Subcategory])),"")</f>
        <v/>
      </c>
    </row>
    <row r="98" spans="2:24" x14ac:dyDescent="0.25">
      <c r="B98" s="22"/>
      <c r="C98" s="16"/>
      <c r="D98" s="16"/>
      <c r="E98" s="16"/>
      <c r="F98" s="16"/>
      <c r="G98" s="23"/>
      <c r="H98" s="32" t="s">
        <v>147</v>
      </c>
      <c r="I98" s="16"/>
      <c r="J98" s="68"/>
      <c r="K98" s="17"/>
      <c r="L98" s="51"/>
      <c r="M98" s="17"/>
      <c r="N98" s="17"/>
      <c r="O98" s="51"/>
      <c r="P98" s="51"/>
      <c r="Q98" s="74"/>
      <c r="R98" s="90">
        <f>IF(Table579105[[#This Row],[FEMA Reimbursable?]]="Yes", Table579105[[#This Row],[Total Contract Amount]]*0.25, Table579105[[#This Row],[Total Contract Amount]])</f>
        <v>0</v>
      </c>
      <c r="S98" s="74"/>
      <c r="T98" s="90">
        <f>IF(Table579105[[#This Row],[FEMA Reimbursable?]]="Yes",Table579105[[#This Row],[Total Quarterly Obligation Amount]]*0.25,Table579105[[#This Row],[Total Quarterly Obligation Amount]])</f>
        <v>0</v>
      </c>
      <c r="U98" s="74"/>
      <c r="V98" s="79">
        <f>IF(Table579105[[#This Row],[FEMA Reimbursable?]]="Yes", Table579105[[#This Row],[Total Quarterly Expenditure Amount]]*0.25, Table579105[[#This Row],[Total Quarterly Expenditure Amount]])</f>
        <v>0</v>
      </c>
      <c r="W98" s="113" t="str">
        <f>IFERROR(INDEX(Table2[Attachment A Category], MATCH(Table579105[[#This Row],[Attachment A Expenditure Subcategory]], Table2[Attachment A Subcategory])),"")</f>
        <v/>
      </c>
      <c r="X98" s="114" t="str">
        <f>IFERROR(INDEX(Table2[Treasury OIG Category], MATCH(Table579105[[#This Row],[Attachment A Expenditure Subcategory]], Table2[Attachment A Subcategory])),"")</f>
        <v/>
      </c>
    </row>
    <row r="99" spans="2:24" x14ac:dyDescent="0.25">
      <c r="B99" s="22"/>
      <c r="C99" s="16"/>
      <c r="D99" s="16"/>
      <c r="E99" s="16"/>
      <c r="F99" s="16"/>
      <c r="G99" s="23"/>
      <c r="H99" s="31" t="s">
        <v>148</v>
      </c>
      <c r="I99" s="16"/>
      <c r="J99" s="68"/>
      <c r="K99" s="17"/>
      <c r="L99" s="51"/>
      <c r="M99" s="17"/>
      <c r="N99" s="17"/>
      <c r="O99" s="51"/>
      <c r="P99" s="51"/>
      <c r="Q99" s="74"/>
      <c r="R99" s="90">
        <f>IF(Table579105[[#This Row],[FEMA Reimbursable?]]="Yes", Table579105[[#This Row],[Total Contract Amount]]*0.25, Table579105[[#This Row],[Total Contract Amount]])</f>
        <v>0</v>
      </c>
      <c r="S99" s="74"/>
      <c r="T99" s="90">
        <f>IF(Table579105[[#This Row],[FEMA Reimbursable?]]="Yes",Table579105[[#This Row],[Total Quarterly Obligation Amount]]*0.25,Table579105[[#This Row],[Total Quarterly Obligation Amount]])</f>
        <v>0</v>
      </c>
      <c r="U99" s="74"/>
      <c r="V99" s="79">
        <f>IF(Table579105[[#This Row],[FEMA Reimbursable?]]="Yes", Table579105[[#This Row],[Total Quarterly Expenditure Amount]]*0.25, Table579105[[#This Row],[Total Quarterly Expenditure Amount]])</f>
        <v>0</v>
      </c>
      <c r="W99" s="113" t="str">
        <f>IFERROR(INDEX(Table2[Attachment A Category], MATCH(Table579105[[#This Row],[Attachment A Expenditure Subcategory]], Table2[Attachment A Subcategory])),"")</f>
        <v/>
      </c>
      <c r="X99" s="114" t="str">
        <f>IFERROR(INDEX(Table2[Treasury OIG Category], MATCH(Table579105[[#This Row],[Attachment A Expenditure Subcategory]], Table2[Attachment A Subcategory])),"")</f>
        <v/>
      </c>
    </row>
    <row r="100" spans="2:24" x14ac:dyDescent="0.25">
      <c r="B100" s="22"/>
      <c r="C100" s="16"/>
      <c r="D100" s="16"/>
      <c r="E100" s="16"/>
      <c r="F100" s="16"/>
      <c r="G100" s="23"/>
      <c r="H100" s="32" t="s">
        <v>149</v>
      </c>
      <c r="I100" s="16"/>
      <c r="J100" s="68"/>
      <c r="K100" s="17"/>
      <c r="L100" s="51"/>
      <c r="M100" s="17"/>
      <c r="N100" s="17"/>
      <c r="O100" s="51"/>
      <c r="P100" s="51"/>
      <c r="Q100" s="74"/>
      <c r="R100" s="90">
        <f>IF(Table579105[[#This Row],[FEMA Reimbursable?]]="Yes", Table579105[[#This Row],[Total Contract Amount]]*0.25, Table579105[[#This Row],[Total Contract Amount]])</f>
        <v>0</v>
      </c>
      <c r="S100" s="74"/>
      <c r="T100" s="90">
        <f>IF(Table579105[[#This Row],[FEMA Reimbursable?]]="Yes",Table579105[[#This Row],[Total Quarterly Obligation Amount]]*0.25,Table579105[[#This Row],[Total Quarterly Obligation Amount]])</f>
        <v>0</v>
      </c>
      <c r="U100" s="74"/>
      <c r="V100" s="79">
        <f>IF(Table579105[[#This Row],[FEMA Reimbursable?]]="Yes", Table579105[[#This Row],[Total Quarterly Expenditure Amount]]*0.25, Table579105[[#This Row],[Total Quarterly Expenditure Amount]])</f>
        <v>0</v>
      </c>
      <c r="W100" s="113" t="str">
        <f>IFERROR(INDEX(Table2[Attachment A Category], MATCH(Table579105[[#This Row],[Attachment A Expenditure Subcategory]], Table2[Attachment A Subcategory])),"")</f>
        <v/>
      </c>
      <c r="X100" s="114" t="str">
        <f>IFERROR(INDEX(Table2[Treasury OIG Category], MATCH(Table579105[[#This Row],[Attachment A Expenditure Subcategory]], Table2[Attachment A Subcategory])),"")</f>
        <v/>
      </c>
    </row>
    <row r="101" spans="2:24" x14ac:dyDescent="0.25">
      <c r="B101" s="22"/>
      <c r="C101" s="16"/>
      <c r="D101" s="16"/>
      <c r="E101" s="16"/>
      <c r="F101" s="16"/>
      <c r="G101" s="23"/>
      <c r="H101" s="32" t="s">
        <v>150</v>
      </c>
      <c r="I101" s="16"/>
      <c r="J101" s="68"/>
      <c r="K101" s="17"/>
      <c r="L101" s="51"/>
      <c r="M101" s="17"/>
      <c r="N101" s="17"/>
      <c r="O101" s="51"/>
      <c r="P101" s="51"/>
      <c r="Q101" s="74"/>
      <c r="R101" s="90">
        <f>IF(Table579105[[#This Row],[FEMA Reimbursable?]]="Yes", Table579105[[#This Row],[Total Contract Amount]]*0.25, Table579105[[#This Row],[Total Contract Amount]])</f>
        <v>0</v>
      </c>
      <c r="S101" s="74"/>
      <c r="T101" s="90">
        <f>IF(Table579105[[#This Row],[FEMA Reimbursable?]]="Yes",Table579105[[#This Row],[Total Quarterly Obligation Amount]]*0.25,Table579105[[#This Row],[Total Quarterly Obligation Amount]])</f>
        <v>0</v>
      </c>
      <c r="U101" s="74"/>
      <c r="V101" s="79">
        <f>IF(Table579105[[#This Row],[FEMA Reimbursable?]]="Yes", Table579105[[#This Row],[Total Quarterly Expenditure Amount]]*0.25, Table579105[[#This Row],[Total Quarterly Expenditure Amount]])</f>
        <v>0</v>
      </c>
      <c r="W101" s="113" t="str">
        <f>IFERROR(INDEX(Table2[Attachment A Category], MATCH(Table579105[[#This Row],[Attachment A Expenditure Subcategory]], Table2[Attachment A Subcategory])),"")</f>
        <v/>
      </c>
      <c r="X101" s="114" t="str">
        <f>IFERROR(INDEX(Table2[Treasury OIG Category], MATCH(Table579105[[#This Row],[Attachment A Expenditure Subcategory]], Table2[Attachment A Subcategory])),"")</f>
        <v/>
      </c>
    </row>
    <row r="102" spans="2:24" x14ac:dyDescent="0.25">
      <c r="B102" s="22"/>
      <c r="C102" s="16"/>
      <c r="D102" s="16"/>
      <c r="E102" s="16"/>
      <c r="F102" s="16"/>
      <c r="G102" s="23"/>
      <c r="H102" s="32" t="s">
        <v>151</v>
      </c>
      <c r="I102" s="16"/>
      <c r="J102" s="68"/>
      <c r="K102" s="17"/>
      <c r="L102" s="51"/>
      <c r="M102" s="17"/>
      <c r="N102" s="17"/>
      <c r="O102" s="51"/>
      <c r="P102" s="51"/>
      <c r="Q102" s="74"/>
      <c r="R102" s="90">
        <f>IF(Table579105[[#This Row],[FEMA Reimbursable?]]="Yes", Table579105[[#This Row],[Total Contract Amount]]*0.25, Table579105[[#This Row],[Total Contract Amount]])</f>
        <v>0</v>
      </c>
      <c r="S102" s="74"/>
      <c r="T102" s="90">
        <f>IF(Table579105[[#This Row],[FEMA Reimbursable?]]="Yes",Table579105[[#This Row],[Total Quarterly Obligation Amount]]*0.25,Table579105[[#This Row],[Total Quarterly Obligation Amount]])</f>
        <v>0</v>
      </c>
      <c r="U102" s="74"/>
      <c r="V102" s="79">
        <f>IF(Table579105[[#This Row],[FEMA Reimbursable?]]="Yes", Table579105[[#This Row],[Total Quarterly Expenditure Amount]]*0.25, Table579105[[#This Row],[Total Quarterly Expenditure Amount]])</f>
        <v>0</v>
      </c>
      <c r="W102" s="113" t="str">
        <f>IFERROR(INDEX(Table2[Attachment A Category], MATCH(Table579105[[#This Row],[Attachment A Expenditure Subcategory]], Table2[Attachment A Subcategory])),"")</f>
        <v/>
      </c>
      <c r="X102" s="114" t="str">
        <f>IFERROR(INDEX(Table2[Treasury OIG Category], MATCH(Table579105[[#This Row],[Attachment A Expenditure Subcategory]], Table2[Attachment A Subcategory])),"")</f>
        <v/>
      </c>
    </row>
    <row r="103" spans="2:24" x14ac:dyDescent="0.25">
      <c r="B103" s="22"/>
      <c r="C103" s="16"/>
      <c r="D103" s="16"/>
      <c r="E103" s="16"/>
      <c r="F103" s="16"/>
      <c r="G103" s="23"/>
      <c r="H103" s="32" t="s">
        <v>152</v>
      </c>
      <c r="I103" s="16"/>
      <c r="J103" s="68"/>
      <c r="K103" s="17"/>
      <c r="L103" s="51"/>
      <c r="M103" s="17"/>
      <c r="N103" s="17"/>
      <c r="O103" s="51"/>
      <c r="P103" s="51"/>
      <c r="Q103" s="74"/>
      <c r="R103" s="90">
        <f>IF(Table579105[[#This Row],[FEMA Reimbursable?]]="Yes", Table579105[[#This Row],[Total Contract Amount]]*0.25, Table579105[[#This Row],[Total Contract Amount]])</f>
        <v>0</v>
      </c>
      <c r="S103" s="74"/>
      <c r="T103" s="90">
        <f>IF(Table579105[[#This Row],[FEMA Reimbursable?]]="Yes",Table579105[[#This Row],[Total Quarterly Obligation Amount]]*0.25,Table579105[[#This Row],[Total Quarterly Obligation Amount]])</f>
        <v>0</v>
      </c>
      <c r="U103" s="74"/>
      <c r="V103" s="79">
        <f>IF(Table579105[[#This Row],[FEMA Reimbursable?]]="Yes", Table579105[[#This Row],[Total Quarterly Expenditure Amount]]*0.25, Table579105[[#This Row],[Total Quarterly Expenditure Amount]])</f>
        <v>0</v>
      </c>
      <c r="W103" s="113" t="str">
        <f>IFERROR(INDEX(Table2[Attachment A Category], MATCH(Table579105[[#This Row],[Attachment A Expenditure Subcategory]], Table2[Attachment A Subcategory])),"")</f>
        <v/>
      </c>
      <c r="X103" s="114" t="str">
        <f>IFERROR(INDEX(Table2[Treasury OIG Category], MATCH(Table579105[[#This Row],[Attachment A Expenditure Subcategory]], Table2[Attachment A Subcategory])),"")</f>
        <v/>
      </c>
    </row>
    <row r="104" spans="2:24" x14ac:dyDescent="0.25">
      <c r="B104" s="22"/>
      <c r="C104" s="16"/>
      <c r="D104" s="16"/>
      <c r="E104" s="16"/>
      <c r="F104" s="16"/>
      <c r="G104" s="23"/>
      <c r="H104" s="31" t="s">
        <v>153</v>
      </c>
      <c r="I104" s="16"/>
      <c r="J104" s="68"/>
      <c r="K104" s="17"/>
      <c r="L104" s="51"/>
      <c r="M104" s="17"/>
      <c r="N104" s="17"/>
      <c r="O104" s="51"/>
      <c r="P104" s="51"/>
      <c r="Q104" s="74"/>
      <c r="R104" s="90">
        <f>IF(Table579105[[#This Row],[FEMA Reimbursable?]]="Yes", Table579105[[#This Row],[Total Contract Amount]]*0.25, Table579105[[#This Row],[Total Contract Amount]])</f>
        <v>0</v>
      </c>
      <c r="S104" s="74"/>
      <c r="T104" s="90">
        <f>IF(Table579105[[#This Row],[FEMA Reimbursable?]]="Yes",Table579105[[#This Row],[Total Quarterly Obligation Amount]]*0.25,Table579105[[#This Row],[Total Quarterly Obligation Amount]])</f>
        <v>0</v>
      </c>
      <c r="U104" s="74"/>
      <c r="V104" s="79">
        <f>IF(Table579105[[#This Row],[FEMA Reimbursable?]]="Yes", Table579105[[#This Row],[Total Quarterly Expenditure Amount]]*0.25, Table579105[[#This Row],[Total Quarterly Expenditure Amount]])</f>
        <v>0</v>
      </c>
      <c r="W104" s="113" t="str">
        <f>IFERROR(INDEX(Table2[Attachment A Category], MATCH(Table579105[[#This Row],[Attachment A Expenditure Subcategory]], Table2[Attachment A Subcategory])),"")</f>
        <v/>
      </c>
      <c r="X104" s="114" t="str">
        <f>IFERROR(INDEX(Table2[Treasury OIG Category], MATCH(Table579105[[#This Row],[Attachment A Expenditure Subcategory]], Table2[Attachment A Subcategory])),"")</f>
        <v/>
      </c>
    </row>
    <row r="105" spans="2:24" x14ac:dyDescent="0.25">
      <c r="B105" s="22"/>
      <c r="C105" s="16"/>
      <c r="D105" s="16"/>
      <c r="E105" s="16"/>
      <c r="F105" s="16"/>
      <c r="G105" s="23"/>
      <c r="H105" s="32" t="s">
        <v>154</v>
      </c>
      <c r="I105" s="16"/>
      <c r="J105" s="68"/>
      <c r="K105" s="17"/>
      <c r="L105" s="51"/>
      <c r="M105" s="17"/>
      <c r="N105" s="17"/>
      <c r="O105" s="51"/>
      <c r="P105" s="51"/>
      <c r="Q105" s="74"/>
      <c r="R105" s="90">
        <f>IF(Table579105[[#This Row],[FEMA Reimbursable?]]="Yes", Table579105[[#This Row],[Total Contract Amount]]*0.25, Table579105[[#This Row],[Total Contract Amount]])</f>
        <v>0</v>
      </c>
      <c r="S105" s="74"/>
      <c r="T105" s="90">
        <f>IF(Table579105[[#This Row],[FEMA Reimbursable?]]="Yes",Table579105[[#This Row],[Total Quarterly Obligation Amount]]*0.25,Table579105[[#This Row],[Total Quarterly Obligation Amount]])</f>
        <v>0</v>
      </c>
      <c r="U105" s="74"/>
      <c r="V105" s="79">
        <f>IF(Table579105[[#This Row],[FEMA Reimbursable?]]="Yes", Table579105[[#This Row],[Total Quarterly Expenditure Amount]]*0.25, Table579105[[#This Row],[Total Quarterly Expenditure Amount]])</f>
        <v>0</v>
      </c>
      <c r="W105" s="113" t="str">
        <f>IFERROR(INDEX(Table2[Attachment A Category], MATCH(Table579105[[#This Row],[Attachment A Expenditure Subcategory]], Table2[Attachment A Subcategory])),"")</f>
        <v/>
      </c>
      <c r="X105" s="114" t="str">
        <f>IFERROR(INDEX(Table2[Treasury OIG Category], MATCH(Table579105[[#This Row],[Attachment A Expenditure Subcategory]], Table2[Attachment A Subcategory])),"")</f>
        <v/>
      </c>
    </row>
    <row r="106" spans="2:24" x14ac:dyDescent="0.25">
      <c r="B106" s="22"/>
      <c r="C106" s="16"/>
      <c r="D106" s="16"/>
      <c r="E106" s="16"/>
      <c r="F106" s="16"/>
      <c r="G106" s="23"/>
      <c r="H106" s="32" t="s">
        <v>155</v>
      </c>
      <c r="I106" s="16"/>
      <c r="J106" s="68"/>
      <c r="K106" s="17"/>
      <c r="L106" s="51"/>
      <c r="M106" s="17"/>
      <c r="N106" s="17"/>
      <c r="O106" s="51"/>
      <c r="P106" s="51"/>
      <c r="Q106" s="74"/>
      <c r="R106" s="90">
        <f>IF(Table579105[[#This Row],[FEMA Reimbursable?]]="Yes", Table579105[[#This Row],[Total Contract Amount]]*0.25, Table579105[[#This Row],[Total Contract Amount]])</f>
        <v>0</v>
      </c>
      <c r="S106" s="74"/>
      <c r="T106" s="90">
        <f>IF(Table579105[[#This Row],[FEMA Reimbursable?]]="Yes",Table579105[[#This Row],[Total Quarterly Obligation Amount]]*0.25,Table579105[[#This Row],[Total Quarterly Obligation Amount]])</f>
        <v>0</v>
      </c>
      <c r="U106" s="74"/>
      <c r="V106" s="79">
        <f>IF(Table579105[[#This Row],[FEMA Reimbursable?]]="Yes", Table579105[[#This Row],[Total Quarterly Expenditure Amount]]*0.25, Table579105[[#This Row],[Total Quarterly Expenditure Amount]])</f>
        <v>0</v>
      </c>
      <c r="W106" s="113" t="str">
        <f>IFERROR(INDEX(Table2[Attachment A Category], MATCH(Table579105[[#This Row],[Attachment A Expenditure Subcategory]], Table2[Attachment A Subcategory])),"")</f>
        <v/>
      </c>
      <c r="X106" s="114" t="str">
        <f>IFERROR(INDEX(Table2[Treasury OIG Category], MATCH(Table579105[[#This Row],[Attachment A Expenditure Subcategory]], Table2[Attachment A Subcategory])),"")</f>
        <v/>
      </c>
    </row>
    <row r="107" spans="2:24" x14ac:dyDescent="0.25">
      <c r="B107" s="22"/>
      <c r="C107" s="16"/>
      <c r="D107" s="16"/>
      <c r="E107" s="16"/>
      <c r="F107" s="16"/>
      <c r="G107" s="23"/>
      <c r="H107" s="31" t="s">
        <v>156</v>
      </c>
      <c r="I107" s="16"/>
      <c r="J107" s="68"/>
      <c r="K107" s="17"/>
      <c r="L107" s="51"/>
      <c r="M107" s="17"/>
      <c r="N107" s="17"/>
      <c r="O107" s="51"/>
      <c r="P107" s="51"/>
      <c r="Q107" s="74"/>
      <c r="R107" s="90">
        <f>IF(Table579105[[#This Row],[FEMA Reimbursable?]]="Yes", Table579105[[#This Row],[Total Contract Amount]]*0.25, Table579105[[#This Row],[Total Contract Amount]])</f>
        <v>0</v>
      </c>
      <c r="S107" s="74"/>
      <c r="T107" s="90">
        <f>IF(Table579105[[#This Row],[FEMA Reimbursable?]]="Yes",Table579105[[#This Row],[Total Quarterly Obligation Amount]]*0.25,Table579105[[#This Row],[Total Quarterly Obligation Amount]])</f>
        <v>0</v>
      </c>
      <c r="U107" s="74"/>
      <c r="V107" s="79">
        <f>IF(Table579105[[#This Row],[FEMA Reimbursable?]]="Yes", Table579105[[#This Row],[Total Quarterly Expenditure Amount]]*0.25, Table579105[[#This Row],[Total Quarterly Expenditure Amount]])</f>
        <v>0</v>
      </c>
      <c r="W107" s="113" t="str">
        <f>IFERROR(INDEX(Table2[Attachment A Category], MATCH(Table579105[[#This Row],[Attachment A Expenditure Subcategory]], Table2[Attachment A Subcategory])),"")</f>
        <v/>
      </c>
      <c r="X107" s="114" t="str">
        <f>IFERROR(INDEX(Table2[Treasury OIG Category], MATCH(Table579105[[#This Row],[Attachment A Expenditure Subcategory]], Table2[Attachment A Subcategory])),"")</f>
        <v/>
      </c>
    </row>
    <row r="108" spans="2:24" x14ac:dyDescent="0.25">
      <c r="B108" s="22"/>
      <c r="C108" s="16"/>
      <c r="D108" s="16"/>
      <c r="E108" s="16"/>
      <c r="F108" s="16"/>
      <c r="G108" s="23"/>
      <c r="H108" s="32" t="s">
        <v>157</v>
      </c>
      <c r="I108" s="16"/>
      <c r="J108" s="68"/>
      <c r="K108" s="17"/>
      <c r="L108" s="51"/>
      <c r="M108" s="17"/>
      <c r="N108" s="17"/>
      <c r="O108" s="51"/>
      <c r="P108" s="51"/>
      <c r="Q108" s="74"/>
      <c r="R108" s="90">
        <f>IF(Table579105[[#This Row],[FEMA Reimbursable?]]="Yes", Table579105[[#This Row],[Total Contract Amount]]*0.25, Table579105[[#This Row],[Total Contract Amount]])</f>
        <v>0</v>
      </c>
      <c r="S108" s="74"/>
      <c r="T108" s="90">
        <f>IF(Table579105[[#This Row],[FEMA Reimbursable?]]="Yes",Table579105[[#This Row],[Total Quarterly Obligation Amount]]*0.25,Table579105[[#This Row],[Total Quarterly Obligation Amount]])</f>
        <v>0</v>
      </c>
      <c r="U108" s="74"/>
      <c r="V108" s="79">
        <f>IF(Table579105[[#This Row],[FEMA Reimbursable?]]="Yes", Table579105[[#This Row],[Total Quarterly Expenditure Amount]]*0.25, Table579105[[#This Row],[Total Quarterly Expenditure Amount]])</f>
        <v>0</v>
      </c>
      <c r="W108" s="113" t="str">
        <f>IFERROR(INDEX(Table2[Attachment A Category], MATCH(Table579105[[#This Row],[Attachment A Expenditure Subcategory]], Table2[Attachment A Subcategory])),"")</f>
        <v/>
      </c>
      <c r="X108" s="114" t="str">
        <f>IFERROR(INDEX(Table2[Treasury OIG Category], MATCH(Table579105[[#This Row],[Attachment A Expenditure Subcategory]], Table2[Attachment A Subcategory])),"")</f>
        <v/>
      </c>
    </row>
    <row r="109" spans="2:24" x14ac:dyDescent="0.25">
      <c r="B109" s="22"/>
      <c r="C109" s="16"/>
      <c r="D109" s="16"/>
      <c r="E109" s="16"/>
      <c r="F109" s="16"/>
      <c r="G109" s="23"/>
      <c r="H109" s="32" t="s">
        <v>158</v>
      </c>
      <c r="I109" s="16"/>
      <c r="J109" s="68"/>
      <c r="K109" s="17"/>
      <c r="L109" s="51"/>
      <c r="M109" s="17"/>
      <c r="N109" s="17"/>
      <c r="O109" s="51"/>
      <c r="P109" s="51"/>
      <c r="Q109" s="74"/>
      <c r="R109" s="90">
        <f>IF(Table579105[[#This Row],[FEMA Reimbursable?]]="Yes", Table579105[[#This Row],[Total Contract Amount]]*0.25, Table579105[[#This Row],[Total Contract Amount]])</f>
        <v>0</v>
      </c>
      <c r="S109" s="74"/>
      <c r="T109" s="90">
        <f>IF(Table579105[[#This Row],[FEMA Reimbursable?]]="Yes",Table579105[[#This Row],[Total Quarterly Obligation Amount]]*0.25,Table579105[[#This Row],[Total Quarterly Obligation Amount]])</f>
        <v>0</v>
      </c>
      <c r="U109" s="74"/>
      <c r="V109" s="79">
        <f>IF(Table579105[[#This Row],[FEMA Reimbursable?]]="Yes", Table579105[[#This Row],[Total Quarterly Expenditure Amount]]*0.25, Table579105[[#This Row],[Total Quarterly Expenditure Amount]])</f>
        <v>0</v>
      </c>
      <c r="W109" s="113" t="str">
        <f>IFERROR(INDEX(Table2[Attachment A Category], MATCH(Table579105[[#This Row],[Attachment A Expenditure Subcategory]], Table2[Attachment A Subcategory])),"")</f>
        <v/>
      </c>
      <c r="X109" s="114" t="str">
        <f>IFERROR(INDEX(Table2[Treasury OIG Category], MATCH(Table579105[[#This Row],[Attachment A Expenditure Subcategory]], Table2[Attachment A Subcategory])),"")</f>
        <v/>
      </c>
    </row>
    <row r="110" spans="2:24" x14ac:dyDescent="0.25">
      <c r="B110" s="22"/>
      <c r="C110" s="16"/>
      <c r="D110" s="16"/>
      <c r="E110" s="16"/>
      <c r="F110" s="16"/>
      <c r="G110" s="23"/>
      <c r="H110" s="32" t="s">
        <v>159</v>
      </c>
      <c r="I110" s="16"/>
      <c r="J110" s="68"/>
      <c r="K110" s="17"/>
      <c r="L110" s="51"/>
      <c r="M110" s="17"/>
      <c r="N110" s="17"/>
      <c r="O110" s="51"/>
      <c r="P110" s="51"/>
      <c r="Q110" s="74"/>
      <c r="R110" s="90">
        <f>IF(Table579105[[#This Row],[FEMA Reimbursable?]]="Yes", Table579105[[#This Row],[Total Contract Amount]]*0.25, Table579105[[#This Row],[Total Contract Amount]])</f>
        <v>0</v>
      </c>
      <c r="S110" s="74"/>
      <c r="T110" s="90">
        <f>IF(Table579105[[#This Row],[FEMA Reimbursable?]]="Yes",Table579105[[#This Row],[Total Quarterly Obligation Amount]]*0.25,Table579105[[#This Row],[Total Quarterly Obligation Amount]])</f>
        <v>0</v>
      </c>
      <c r="U110" s="74"/>
      <c r="V110" s="79">
        <f>IF(Table579105[[#This Row],[FEMA Reimbursable?]]="Yes", Table579105[[#This Row],[Total Quarterly Expenditure Amount]]*0.25, Table579105[[#This Row],[Total Quarterly Expenditure Amount]])</f>
        <v>0</v>
      </c>
      <c r="W110" s="113" t="str">
        <f>IFERROR(INDEX(Table2[Attachment A Category], MATCH(Table579105[[#This Row],[Attachment A Expenditure Subcategory]], Table2[Attachment A Subcategory])),"")</f>
        <v/>
      </c>
      <c r="X110" s="114" t="str">
        <f>IFERROR(INDEX(Table2[Treasury OIG Category], MATCH(Table579105[[#This Row],[Attachment A Expenditure Subcategory]], Table2[Attachment A Subcategory])),"")</f>
        <v/>
      </c>
    </row>
    <row r="111" spans="2:24" x14ac:dyDescent="0.25">
      <c r="B111" s="22"/>
      <c r="C111" s="16"/>
      <c r="D111" s="16"/>
      <c r="E111" s="16"/>
      <c r="F111" s="16"/>
      <c r="G111" s="23"/>
      <c r="H111" s="32" t="s">
        <v>160</v>
      </c>
      <c r="I111" s="36"/>
      <c r="J111" s="68"/>
      <c r="K111" s="73"/>
      <c r="L111" s="77"/>
      <c r="M111" s="73"/>
      <c r="N111" s="73"/>
      <c r="O111" s="51"/>
      <c r="P111" s="51"/>
      <c r="Q111" s="80"/>
      <c r="R111" s="93">
        <f>IF(Table579105[[#This Row],[FEMA Reimbursable?]]="Yes", Table579105[[#This Row],[Total Contract Amount]]*0.25, Table579105[[#This Row],[Total Contract Amount]])</f>
        <v>0</v>
      </c>
      <c r="S111" s="80"/>
      <c r="T111" s="93">
        <f>IF(Table579105[[#This Row],[FEMA Reimbursable?]]="Yes",Table579105[[#This Row],[Total Quarterly Obligation Amount]]*0.25,Table579105[[#This Row],[Total Quarterly Obligation Amount]])</f>
        <v>0</v>
      </c>
      <c r="U111" s="80"/>
      <c r="V111" s="81">
        <f>IF(Table579105[[#This Row],[FEMA Reimbursable?]]="Yes", Table579105[[#This Row],[Total Quarterly Expenditure Amount]]*0.25, Table579105[[#This Row],[Total Quarterly Expenditure Amount]])</f>
        <v>0</v>
      </c>
      <c r="W111" s="113" t="str">
        <f>IFERROR(INDEX(Table2[Attachment A Category], MATCH(Table579105[[#This Row],[Attachment A Expenditure Subcategory]], Table2[Attachment A Subcategory])),"")</f>
        <v/>
      </c>
      <c r="X111" s="114" t="str">
        <f>IFERROR(INDEX(Table2[Treasury OIG Category], MATCH(Table579105[[#This Row],[Attachment A Expenditure Subcategory]], Table2[Attachment A Subcategory])),"")</f>
        <v/>
      </c>
    </row>
    <row r="112" spans="2:24" x14ac:dyDescent="0.25">
      <c r="B112" s="22"/>
      <c r="C112" s="16"/>
      <c r="D112" s="16"/>
      <c r="E112" s="16"/>
      <c r="F112" s="16"/>
      <c r="G112" s="23"/>
      <c r="H112" s="31" t="s">
        <v>161</v>
      </c>
      <c r="I112" s="16"/>
      <c r="J112" s="68"/>
      <c r="K112" s="17"/>
      <c r="L112" s="51"/>
      <c r="M112" s="17"/>
      <c r="N112" s="17"/>
      <c r="O112" s="51"/>
      <c r="P112" s="51"/>
      <c r="Q112" s="74"/>
      <c r="R112" s="90">
        <f>IF(Table579105[[#This Row],[FEMA Reimbursable?]]="Yes", Table579105[[#This Row],[Total Contract Amount]]*0.25, Table579105[[#This Row],[Total Contract Amount]])</f>
        <v>0</v>
      </c>
      <c r="S112" s="74"/>
      <c r="T112" s="90">
        <f>IF(Table579105[[#This Row],[FEMA Reimbursable?]]="Yes",Table579105[[#This Row],[Total Quarterly Obligation Amount]]*0.25,Table579105[[#This Row],[Total Quarterly Obligation Amount]])</f>
        <v>0</v>
      </c>
      <c r="U112" s="74"/>
      <c r="V112" s="79">
        <f>IF(Table579105[[#This Row],[FEMA Reimbursable?]]="Yes", Table579105[[#This Row],[Total Quarterly Expenditure Amount]]*0.25, Table579105[[#This Row],[Total Quarterly Expenditure Amount]])</f>
        <v>0</v>
      </c>
      <c r="W112" s="113" t="str">
        <f>IFERROR(INDEX(Table2[Attachment A Category], MATCH(Table579105[[#This Row],[Attachment A Expenditure Subcategory]], Table2[Attachment A Subcategory])),"")</f>
        <v/>
      </c>
      <c r="X112" s="114" t="str">
        <f>IFERROR(INDEX(Table2[Treasury OIG Category], MATCH(Table579105[[#This Row],[Attachment A Expenditure Subcategory]], Table2[Attachment A Subcategory])),"")</f>
        <v/>
      </c>
    </row>
    <row r="113" spans="2:24" x14ac:dyDescent="0.25">
      <c r="B113" s="22"/>
      <c r="C113" s="16"/>
      <c r="D113" s="16"/>
      <c r="E113" s="16"/>
      <c r="F113" s="16"/>
      <c r="G113" s="23"/>
      <c r="H113" s="32" t="s">
        <v>162</v>
      </c>
      <c r="I113" s="16"/>
      <c r="J113" s="68"/>
      <c r="K113" s="17"/>
      <c r="L113" s="51"/>
      <c r="M113" s="17"/>
      <c r="N113" s="17"/>
      <c r="O113" s="51"/>
      <c r="P113" s="51"/>
      <c r="Q113" s="74"/>
      <c r="R113" s="90">
        <f>IF(Table579105[[#This Row],[FEMA Reimbursable?]]="Yes", Table579105[[#This Row],[Total Contract Amount]]*0.25, Table579105[[#This Row],[Total Contract Amount]])</f>
        <v>0</v>
      </c>
      <c r="S113" s="74"/>
      <c r="T113" s="90">
        <f>IF(Table579105[[#This Row],[FEMA Reimbursable?]]="Yes",Table579105[[#This Row],[Total Quarterly Obligation Amount]]*0.25,Table579105[[#This Row],[Total Quarterly Obligation Amount]])</f>
        <v>0</v>
      </c>
      <c r="U113" s="74"/>
      <c r="V113" s="79">
        <f>IF(Table579105[[#This Row],[FEMA Reimbursable?]]="Yes", Table579105[[#This Row],[Total Quarterly Expenditure Amount]]*0.25, Table579105[[#This Row],[Total Quarterly Expenditure Amount]])</f>
        <v>0</v>
      </c>
      <c r="W113" s="113" t="str">
        <f>IFERROR(INDEX(Table2[Attachment A Category], MATCH(Table579105[[#This Row],[Attachment A Expenditure Subcategory]], Table2[Attachment A Subcategory])),"")</f>
        <v/>
      </c>
      <c r="X113" s="114" t="str">
        <f>IFERROR(INDEX(Table2[Treasury OIG Category], MATCH(Table579105[[#This Row],[Attachment A Expenditure Subcategory]], Table2[Attachment A Subcategory])),"")</f>
        <v/>
      </c>
    </row>
    <row r="114" spans="2:24" x14ac:dyDescent="0.25">
      <c r="B114" s="22"/>
      <c r="C114" s="16"/>
      <c r="D114" s="16"/>
      <c r="E114" s="16"/>
      <c r="F114" s="16"/>
      <c r="G114" s="23"/>
      <c r="H114" s="32" t="s">
        <v>163</v>
      </c>
      <c r="I114" s="16"/>
      <c r="J114" s="68"/>
      <c r="K114" s="17"/>
      <c r="L114" s="51"/>
      <c r="M114" s="17"/>
      <c r="N114" s="17"/>
      <c r="O114" s="51"/>
      <c r="P114" s="51"/>
      <c r="Q114" s="74"/>
      <c r="R114" s="90">
        <f>IF(Table579105[[#This Row],[FEMA Reimbursable?]]="Yes", Table579105[[#This Row],[Total Contract Amount]]*0.25, Table579105[[#This Row],[Total Contract Amount]])</f>
        <v>0</v>
      </c>
      <c r="S114" s="74"/>
      <c r="T114" s="90">
        <f>IF(Table579105[[#This Row],[FEMA Reimbursable?]]="Yes",Table579105[[#This Row],[Total Quarterly Obligation Amount]]*0.25,Table579105[[#This Row],[Total Quarterly Obligation Amount]])</f>
        <v>0</v>
      </c>
      <c r="U114" s="74"/>
      <c r="V114" s="79">
        <f>IF(Table579105[[#This Row],[FEMA Reimbursable?]]="Yes", Table579105[[#This Row],[Total Quarterly Expenditure Amount]]*0.25, Table579105[[#This Row],[Total Quarterly Expenditure Amount]])</f>
        <v>0</v>
      </c>
      <c r="W114" s="113" t="str">
        <f>IFERROR(INDEX(Table2[Attachment A Category], MATCH(Table579105[[#This Row],[Attachment A Expenditure Subcategory]], Table2[Attachment A Subcategory])),"")</f>
        <v/>
      </c>
      <c r="X114" s="114" t="str">
        <f>IFERROR(INDEX(Table2[Treasury OIG Category], MATCH(Table579105[[#This Row],[Attachment A Expenditure Subcategory]], Table2[Attachment A Subcategory])),"")</f>
        <v/>
      </c>
    </row>
    <row r="115" spans="2:24" x14ac:dyDescent="0.25">
      <c r="B115" s="22"/>
      <c r="C115" s="16"/>
      <c r="D115" s="16"/>
      <c r="E115" s="16"/>
      <c r="F115" s="16"/>
      <c r="G115" s="23"/>
      <c r="H115" s="31" t="s">
        <v>164</v>
      </c>
      <c r="I115" s="16"/>
      <c r="J115" s="68"/>
      <c r="K115" s="17"/>
      <c r="L115" s="51"/>
      <c r="M115" s="17"/>
      <c r="N115" s="17"/>
      <c r="O115" s="51"/>
      <c r="P115" s="51"/>
      <c r="Q115" s="74"/>
      <c r="R115" s="90">
        <f>IF(Table579105[[#This Row],[FEMA Reimbursable?]]="Yes", Table579105[[#This Row],[Total Contract Amount]]*0.25, Table579105[[#This Row],[Total Contract Amount]])</f>
        <v>0</v>
      </c>
      <c r="S115" s="74"/>
      <c r="T115" s="90">
        <f>IF(Table579105[[#This Row],[FEMA Reimbursable?]]="Yes",Table579105[[#This Row],[Total Quarterly Obligation Amount]]*0.25,Table579105[[#This Row],[Total Quarterly Obligation Amount]])</f>
        <v>0</v>
      </c>
      <c r="U115" s="74"/>
      <c r="V115" s="79">
        <f>IF(Table579105[[#This Row],[FEMA Reimbursable?]]="Yes", Table579105[[#This Row],[Total Quarterly Expenditure Amount]]*0.25, Table579105[[#This Row],[Total Quarterly Expenditure Amount]])</f>
        <v>0</v>
      </c>
      <c r="W115" s="113" t="str">
        <f>IFERROR(INDEX(Table2[Attachment A Category], MATCH(Table579105[[#This Row],[Attachment A Expenditure Subcategory]], Table2[Attachment A Subcategory])),"")</f>
        <v/>
      </c>
      <c r="X115" s="114" t="str">
        <f>IFERROR(INDEX(Table2[Treasury OIG Category], MATCH(Table579105[[#This Row],[Attachment A Expenditure Subcategory]], Table2[Attachment A Subcategory])),"")</f>
        <v/>
      </c>
    </row>
    <row r="116" spans="2:24" x14ac:dyDescent="0.25">
      <c r="B116" s="22"/>
      <c r="C116" s="16"/>
      <c r="D116" s="16"/>
      <c r="E116" s="16"/>
      <c r="F116" s="16"/>
      <c r="G116" s="23"/>
      <c r="H116" s="32" t="s">
        <v>165</v>
      </c>
      <c r="I116" s="16"/>
      <c r="J116" s="68"/>
      <c r="K116" s="17"/>
      <c r="L116" s="51"/>
      <c r="M116" s="17"/>
      <c r="N116" s="17"/>
      <c r="O116" s="51"/>
      <c r="P116" s="51"/>
      <c r="Q116" s="74"/>
      <c r="R116" s="90">
        <f>IF(Table579105[[#This Row],[FEMA Reimbursable?]]="Yes", Table579105[[#This Row],[Total Contract Amount]]*0.25, Table579105[[#This Row],[Total Contract Amount]])</f>
        <v>0</v>
      </c>
      <c r="S116" s="74"/>
      <c r="T116" s="90">
        <f>IF(Table579105[[#This Row],[FEMA Reimbursable?]]="Yes",Table579105[[#This Row],[Total Quarterly Obligation Amount]]*0.25,Table579105[[#This Row],[Total Quarterly Obligation Amount]])</f>
        <v>0</v>
      </c>
      <c r="U116" s="74"/>
      <c r="V116" s="79">
        <f>IF(Table579105[[#This Row],[FEMA Reimbursable?]]="Yes", Table579105[[#This Row],[Total Quarterly Expenditure Amount]]*0.25, Table579105[[#This Row],[Total Quarterly Expenditure Amount]])</f>
        <v>0</v>
      </c>
      <c r="W116" s="113" t="str">
        <f>IFERROR(INDEX(Table2[Attachment A Category], MATCH(Table579105[[#This Row],[Attachment A Expenditure Subcategory]], Table2[Attachment A Subcategory])),"")</f>
        <v/>
      </c>
      <c r="X116" s="114" t="str">
        <f>IFERROR(INDEX(Table2[Treasury OIG Category], MATCH(Table579105[[#This Row],[Attachment A Expenditure Subcategory]], Table2[Attachment A Subcategory])),"")</f>
        <v/>
      </c>
    </row>
    <row r="117" spans="2:24" x14ac:dyDescent="0.25">
      <c r="B117" s="22"/>
      <c r="C117" s="16"/>
      <c r="D117" s="16"/>
      <c r="E117" s="16"/>
      <c r="F117" s="16"/>
      <c r="G117" s="23"/>
      <c r="H117" s="32" t="s">
        <v>166</v>
      </c>
      <c r="I117" s="16"/>
      <c r="J117" s="68"/>
      <c r="K117" s="17"/>
      <c r="L117" s="51"/>
      <c r="M117" s="17"/>
      <c r="N117" s="17"/>
      <c r="O117" s="51"/>
      <c r="P117" s="51"/>
      <c r="Q117" s="74"/>
      <c r="R117" s="90">
        <f>IF(Table579105[[#This Row],[FEMA Reimbursable?]]="Yes", Table579105[[#This Row],[Total Contract Amount]]*0.25, Table579105[[#This Row],[Total Contract Amount]])</f>
        <v>0</v>
      </c>
      <c r="S117" s="74"/>
      <c r="T117" s="90">
        <f>IF(Table579105[[#This Row],[FEMA Reimbursable?]]="Yes",Table579105[[#This Row],[Total Quarterly Obligation Amount]]*0.25,Table579105[[#This Row],[Total Quarterly Obligation Amount]])</f>
        <v>0</v>
      </c>
      <c r="U117" s="74"/>
      <c r="V117" s="79">
        <f>IF(Table579105[[#This Row],[FEMA Reimbursable?]]="Yes", Table579105[[#This Row],[Total Quarterly Expenditure Amount]]*0.25, Table579105[[#This Row],[Total Quarterly Expenditure Amount]])</f>
        <v>0</v>
      </c>
      <c r="W117" s="113" t="str">
        <f>IFERROR(INDEX(Table2[Attachment A Category], MATCH(Table579105[[#This Row],[Attachment A Expenditure Subcategory]], Table2[Attachment A Subcategory])),"")</f>
        <v/>
      </c>
      <c r="X117" s="114" t="str">
        <f>IFERROR(INDEX(Table2[Treasury OIG Category], MATCH(Table579105[[#This Row],[Attachment A Expenditure Subcategory]], Table2[Attachment A Subcategory])),"")</f>
        <v/>
      </c>
    </row>
    <row r="118" spans="2:24" x14ac:dyDescent="0.25">
      <c r="B118" s="22"/>
      <c r="C118" s="16"/>
      <c r="D118" s="16"/>
      <c r="E118" s="16"/>
      <c r="F118" s="16"/>
      <c r="G118" s="23"/>
      <c r="H118" s="32" t="s">
        <v>167</v>
      </c>
      <c r="I118" s="16"/>
      <c r="J118" s="68"/>
      <c r="K118" s="17"/>
      <c r="L118" s="51"/>
      <c r="M118" s="17"/>
      <c r="N118" s="17"/>
      <c r="O118" s="51"/>
      <c r="P118" s="51"/>
      <c r="Q118" s="74"/>
      <c r="R118" s="90">
        <f>IF(Table579105[[#This Row],[FEMA Reimbursable?]]="Yes", Table579105[[#This Row],[Total Contract Amount]]*0.25, Table579105[[#This Row],[Total Contract Amount]])</f>
        <v>0</v>
      </c>
      <c r="S118" s="74"/>
      <c r="T118" s="90">
        <f>IF(Table579105[[#This Row],[FEMA Reimbursable?]]="Yes",Table579105[[#This Row],[Total Quarterly Obligation Amount]]*0.25,Table579105[[#This Row],[Total Quarterly Obligation Amount]])</f>
        <v>0</v>
      </c>
      <c r="U118" s="74"/>
      <c r="V118" s="79">
        <f>IF(Table579105[[#This Row],[FEMA Reimbursable?]]="Yes", Table579105[[#This Row],[Total Quarterly Expenditure Amount]]*0.25, Table579105[[#This Row],[Total Quarterly Expenditure Amount]])</f>
        <v>0</v>
      </c>
      <c r="W118" s="113" t="str">
        <f>IFERROR(INDEX(Table2[Attachment A Category], MATCH(Table579105[[#This Row],[Attachment A Expenditure Subcategory]], Table2[Attachment A Subcategory])),"")</f>
        <v/>
      </c>
      <c r="X118" s="114" t="str">
        <f>IFERROR(INDEX(Table2[Treasury OIG Category], MATCH(Table579105[[#This Row],[Attachment A Expenditure Subcategory]], Table2[Attachment A Subcategory])),"")</f>
        <v/>
      </c>
    </row>
    <row r="119" spans="2:24" x14ac:dyDescent="0.25">
      <c r="B119" s="22"/>
      <c r="C119" s="16"/>
      <c r="D119" s="16"/>
      <c r="E119" s="16"/>
      <c r="F119" s="16"/>
      <c r="G119" s="23"/>
      <c r="H119" s="32" t="s">
        <v>168</v>
      </c>
      <c r="I119" s="16"/>
      <c r="J119" s="68"/>
      <c r="K119" s="17"/>
      <c r="L119" s="51"/>
      <c r="M119" s="17"/>
      <c r="N119" s="17"/>
      <c r="O119" s="51"/>
      <c r="P119" s="51"/>
      <c r="Q119" s="74"/>
      <c r="R119" s="90">
        <f>IF(Table579105[[#This Row],[FEMA Reimbursable?]]="Yes", Table579105[[#This Row],[Total Contract Amount]]*0.25, Table579105[[#This Row],[Total Contract Amount]])</f>
        <v>0</v>
      </c>
      <c r="S119" s="74"/>
      <c r="T119" s="90">
        <f>IF(Table579105[[#This Row],[FEMA Reimbursable?]]="Yes",Table579105[[#This Row],[Total Quarterly Obligation Amount]]*0.25,Table579105[[#This Row],[Total Quarterly Obligation Amount]])</f>
        <v>0</v>
      </c>
      <c r="U119" s="74"/>
      <c r="V119" s="79">
        <f>IF(Table579105[[#This Row],[FEMA Reimbursable?]]="Yes", Table579105[[#This Row],[Total Quarterly Expenditure Amount]]*0.25, Table579105[[#This Row],[Total Quarterly Expenditure Amount]])</f>
        <v>0</v>
      </c>
      <c r="W119" s="113" t="str">
        <f>IFERROR(INDEX(Table2[Attachment A Category], MATCH(Table579105[[#This Row],[Attachment A Expenditure Subcategory]], Table2[Attachment A Subcategory])),"")</f>
        <v/>
      </c>
      <c r="X119" s="114" t="str">
        <f>IFERROR(INDEX(Table2[Treasury OIG Category], MATCH(Table579105[[#This Row],[Attachment A Expenditure Subcategory]], Table2[Attachment A Subcategory])),"")</f>
        <v/>
      </c>
    </row>
    <row r="120" spans="2:24" x14ac:dyDescent="0.25">
      <c r="B120" s="22"/>
      <c r="C120" s="16"/>
      <c r="D120" s="16"/>
      <c r="E120" s="16"/>
      <c r="F120" s="16"/>
      <c r="G120" s="23"/>
      <c r="H120" s="31" t="s">
        <v>169</v>
      </c>
      <c r="I120" s="16"/>
      <c r="J120" s="68"/>
      <c r="K120" s="17"/>
      <c r="L120" s="51"/>
      <c r="M120" s="17"/>
      <c r="N120" s="17"/>
      <c r="O120" s="51"/>
      <c r="P120" s="51"/>
      <c r="Q120" s="74"/>
      <c r="R120" s="90">
        <f>IF(Table579105[[#This Row],[FEMA Reimbursable?]]="Yes", Table579105[[#This Row],[Total Contract Amount]]*0.25, Table579105[[#This Row],[Total Contract Amount]])</f>
        <v>0</v>
      </c>
      <c r="S120" s="74"/>
      <c r="T120" s="90">
        <f>IF(Table579105[[#This Row],[FEMA Reimbursable?]]="Yes",Table579105[[#This Row],[Total Quarterly Obligation Amount]]*0.25,Table579105[[#This Row],[Total Quarterly Obligation Amount]])</f>
        <v>0</v>
      </c>
      <c r="U120" s="74"/>
      <c r="V120" s="79">
        <f>IF(Table579105[[#This Row],[FEMA Reimbursable?]]="Yes", Table579105[[#This Row],[Total Quarterly Expenditure Amount]]*0.25, Table579105[[#This Row],[Total Quarterly Expenditure Amount]])</f>
        <v>0</v>
      </c>
      <c r="W120" s="113" t="str">
        <f>IFERROR(INDEX(Table2[Attachment A Category], MATCH(Table579105[[#This Row],[Attachment A Expenditure Subcategory]], Table2[Attachment A Subcategory])),"")</f>
        <v/>
      </c>
      <c r="X120" s="114" t="str">
        <f>IFERROR(INDEX(Table2[Treasury OIG Category], MATCH(Table579105[[#This Row],[Attachment A Expenditure Subcategory]], Table2[Attachment A Subcategory])),"")</f>
        <v/>
      </c>
    </row>
    <row r="121" spans="2:24" x14ac:dyDescent="0.25">
      <c r="B121" s="22"/>
      <c r="C121" s="16"/>
      <c r="D121" s="16"/>
      <c r="E121" s="16"/>
      <c r="F121" s="16"/>
      <c r="G121" s="23"/>
      <c r="H121" s="32" t="s">
        <v>170</v>
      </c>
      <c r="I121" s="16"/>
      <c r="J121" s="68"/>
      <c r="K121" s="17"/>
      <c r="L121" s="51"/>
      <c r="M121" s="17"/>
      <c r="N121" s="17"/>
      <c r="O121" s="51"/>
      <c r="P121" s="51"/>
      <c r="Q121" s="74"/>
      <c r="R121" s="90">
        <f>IF(Table579105[[#This Row],[FEMA Reimbursable?]]="Yes", Table579105[[#This Row],[Total Contract Amount]]*0.25, Table579105[[#This Row],[Total Contract Amount]])</f>
        <v>0</v>
      </c>
      <c r="S121" s="74"/>
      <c r="T121" s="90">
        <f>IF(Table579105[[#This Row],[FEMA Reimbursable?]]="Yes",Table579105[[#This Row],[Total Quarterly Obligation Amount]]*0.25,Table579105[[#This Row],[Total Quarterly Obligation Amount]])</f>
        <v>0</v>
      </c>
      <c r="U121" s="74"/>
      <c r="V121" s="79">
        <f>IF(Table579105[[#This Row],[FEMA Reimbursable?]]="Yes", Table579105[[#This Row],[Total Quarterly Expenditure Amount]]*0.25, Table579105[[#This Row],[Total Quarterly Expenditure Amount]])</f>
        <v>0</v>
      </c>
      <c r="W121" s="113" t="str">
        <f>IFERROR(INDEX(Table2[Attachment A Category], MATCH(Table579105[[#This Row],[Attachment A Expenditure Subcategory]], Table2[Attachment A Subcategory])),"")</f>
        <v/>
      </c>
      <c r="X121" s="114" t="str">
        <f>IFERROR(INDEX(Table2[Treasury OIG Category], MATCH(Table579105[[#This Row],[Attachment A Expenditure Subcategory]], Table2[Attachment A Subcategory])),"")</f>
        <v/>
      </c>
    </row>
    <row r="122" spans="2:24" x14ac:dyDescent="0.25">
      <c r="B122" s="22"/>
      <c r="C122" s="16"/>
      <c r="D122" s="16"/>
      <c r="E122" s="16"/>
      <c r="F122" s="16"/>
      <c r="G122" s="23"/>
      <c r="H122" s="32" t="s">
        <v>171</v>
      </c>
      <c r="I122" s="16"/>
      <c r="J122" s="68"/>
      <c r="K122" s="17"/>
      <c r="L122" s="51"/>
      <c r="M122" s="17"/>
      <c r="N122" s="17"/>
      <c r="O122" s="51"/>
      <c r="P122" s="51"/>
      <c r="Q122" s="74"/>
      <c r="R122" s="90">
        <f>IF(Table579105[[#This Row],[FEMA Reimbursable?]]="Yes", Table579105[[#This Row],[Total Contract Amount]]*0.25, Table579105[[#This Row],[Total Contract Amount]])</f>
        <v>0</v>
      </c>
      <c r="S122" s="74"/>
      <c r="T122" s="90">
        <f>IF(Table579105[[#This Row],[FEMA Reimbursable?]]="Yes",Table579105[[#This Row],[Total Quarterly Obligation Amount]]*0.25,Table579105[[#This Row],[Total Quarterly Obligation Amount]])</f>
        <v>0</v>
      </c>
      <c r="U122" s="74"/>
      <c r="V122" s="79">
        <f>IF(Table579105[[#This Row],[FEMA Reimbursable?]]="Yes", Table579105[[#This Row],[Total Quarterly Expenditure Amount]]*0.25, Table579105[[#This Row],[Total Quarterly Expenditure Amount]])</f>
        <v>0</v>
      </c>
      <c r="W122" s="113" t="str">
        <f>IFERROR(INDEX(Table2[Attachment A Category], MATCH(Table579105[[#This Row],[Attachment A Expenditure Subcategory]], Table2[Attachment A Subcategory])),"")</f>
        <v/>
      </c>
      <c r="X122" s="114" t="str">
        <f>IFERROR(INDEX(Table2[Treasury OIG Category], MATCH(Table579105[[#This Row],[Attachment A Expenditure Subcategory]], Table2[Attachment A Subcategory])),"")</f>
        <v/>
      </c>
    </row>
    <row r="123" spans="2:24" x14ac:dyDescent="0.25">
      <c r="B123" s="22"/>
      <c r="C123" s="16"/>
      <c r="D123" s="16"/>
      <c r="E123" s="16"/>
      <c r="F123" s="16"/>
      <c r="G123" s="23"/>
      <c r="H123" s="31" t="s">
        <v>172</v>
      </c>
      <c r="I123" s="16"/>
      <c r="J123" s="68"/>
      <c r="K123" s="17"/>
      <c r="L123" s="51"/>
      <c r="M123" s="17"/>
      <c r="N123" s="17"/>
      <c r="O123" s="51"/>
      <c r="P123" s="51"/>
      <c r="Q123" s="74"/>
      <c r="R123" s="90">
        <f>IF(Table579105[[#This Row],[FEMA Reimbursable?]]="Yes", Table579105[[#This Row],[Total Contract Amount]]*0.25, Table579105[[#This Row],[Total Contract Amount]])</f>
        <v>0</v>
      </c>
      <c r="S123" s="74"/>
      <c r="T123" s="90">
        <f>IF(Table579105[[#This Row],[FEMA Reimbursable?]]="Yes",Table579105[[#This Row],[Total Quarterly Obligation Amount]]*0.25,Table579105[[#This Row],[Total Quarterly Obligation Amount]])</f>
        <v>0</v>
      </c>
      <c r="U123" s="74"/>
      <c r="V123" s="79">
        <f>IF(Table579105[[#This Row],[FEMA Reimbursable?]]="Yes", Table579105[[#This Row],[Total Quarterly Expenditure Amount]]*0.25, Table579105[[#This Row],[Total Quarterly Expenditure Amount]])</f>
        <v>0</v>
      </c>
      <c r="W123" s="113" t="str">
        <f>IFERROR(INDEX(Table2[Attachment A Category], MATCH(Table579105[[#This Row],[Attachment A Expenditure Subcategory]], Table2[Attachment A Subcategory])),"")</f>
        <v/>
      </c>
      <c r="X123" s="114" t="str">
        <f>IFERROR(INDEX(Table2[Treasury OIG Category], MATCH(Table579105[[#This Row],[Attachment A Expenditure Subcategory]], Table2[Attachment A Subcategory])),"")</f>
        <v/>
      </c>
    </row>
    <row r="124" spans="2:24" x14ac:dyDescent="0.25">
      <c r="B124" s="22"/>
      <c r="C124" s="16"/>
      <c r="D124" s="16"/>
      <c r="E124" s="16"/>
      <c r="F124" s="16"/>
      <c r="G124" s="23"/>
      <c r="H124" s="32" t="s">
        <v>173</v>
      </c>
      <c r="I124" s="16"/>
      <c r="J124" s="68"/>
      <c r="K124" s="17"/>
      <c r="L124" s="51"/>
      <c r="M124" s="17"/>
      <c r="N124" s="17"/>
      <c r="O124" s="51"/>
      <c r="P124" s="51"/>
      <c r="Q124" s="74"/>
      <c r="R124" s="90">
        <f>IF(Table579105[[#This Row],[FEMA Reimbursable?]]="Yes", Table579105[[#This Row],[Total Contract Amount]]*0.25, Table579105[[#This Row],[Total Contract Amount]])</f>
        <v>0</v>
      </c>
      <c r="S124" s="74"/>
      <c r="T124" s="90">
        <f>IF(Table579105[[#This Row],[FEMA Reimbursable?]]="Yes",Table579105[[#This Row],[Total Quarterly Obligation Amount]]*0.25,Table579105[[#This Row],[Total Quarterly Obligation Amount]])</f>
        <v>0</v>
      </c>
      <c r="U124" s="74"/>
      <c r="V124" s="79">
        <f>IF(Table579105[[#This Row],[FEMA Reimbursable?]]="Yes", Table579105[[#This Row],[Total Quarterly Expenditure Amount]]*0.25, Table579105[[#This Row],[Total Quarterly Expenditure Amount]])</f>
        <v>0</v>
      </c>
      <c r="W124" s="113" t="str">
        <f>IFERROR(INDEX(Table2[Attachment A Category], MATCH(Table579105[[#This Row],[Attachment A Expenditure Subcategory]], Table2[Attachment A Subcategory])),"")</f>
        <v/>
      </c>
      <c r="X124" s="114" t="str">
        <f>IFERROR(INDEX(Table2[Treasury OIG Category], MATCH(Table579105[[#This Row],[Attachment A Expenditure Subcategory]], Table2[Attachment A Subcategory])),"")</f>
        <v/>
      </c>
    </row>
    <row r="125" spans="2:24" x14ac:dyDescent="0.25">
      <c r="B125" s="22"/>
      <c r="C125" s="16"/>
      <c r="D125" s="16"/>
      <c r="E125" s="16"/>
      <c r="F125" s="16"/>
      <c r="G125" s="23"/>
      <c r="H125" s="32" t="s">
        <v>174</v>
      </c>
      <c r="I125" s="16"/>
      <c r="J125" s="68"/>
      <c r="K125" s="17"/>
      <c r="L125" s="51"/>
      <c r="M125" s="17"/>
      <c r="N125" s="17"/>
      <c r="O125" s="51"/>
      <c r="P125" s="51"/>
      <c r="Q125" s="74"/>
      <c r="R125" s="90">
        <f>IF(Table579105[[#This Row],[FEMA Reimbursable?]]="Yes", Table579105[[#This Row],[Total Contract Amount]]*0.25, Table579105[[#This Row],[Total Contract Amount]])</f>
        <v>0</v>
      </c>
      <c r="S125" s="74"/>
      <c r="T125" s="90">
        <f>IF(Table579105[[#This Row],[FEMA Reimbursable?]]="Yes",Table579105[[#This Row],[Total Quarterly Obligation Amount]]*0.25,Table579105[[#This Row],[Total Quarterly Obligation Amount]])</f>
        <v>0</v>
      </c>
      <c r="U125" s="74"/>
      <c r="V125" s="79">
        <f>IF(Table579105[[#This Row],[FEMA Reimbursable?]]="Yes", Table579105[[#This Row],[Total Quarterly Expenditure Amount]]*0.25, Table579105[[#This Row],[Total Quarterly Expenditure Amount]])</f>
        <v>0</v>
      </c>
      <c r="W125" s="113" t="str">
        <f>IFERROR(INDEX(Table2[Attachment A Category], MATCH(Table579105[[#This Row],[Attachment A Expenditure Subcategory]], Table2[Attachment A Subcategory])),"")</f>
        <v/>
      </c>
      <c r="X125" s="114" t="str">
        <f>IFERROR(INDEX(Table2[Treasury OIG Category], MATCH(Table579105[[#This Row],[Attachment A Expenditure Subcategory]], Table2[Attachment A Subcategory])),"")</f>
        <v/>
      </c>
    </row>
    <row r="126" spans="2:24" x14ac:dyDescent="0.25">
      <c r="B126" s="22"/>
      <c r="C126" s="16"/>
      <c r="D126" s="16"/>
      <c r="E126" s="16"/>
      <c r="F126" s="16"/>
      <c r="G126" s="23"/>
      <c r="H126" s="32" t="s">
        <v>175</v>
      </c>
      <c r="I126" s="16"/>
      <c r="J126" s="68"/>
      <c r="K126" s="17"/>
      <c r="L126" s="51"/>
      <c r="M126" s="17"/>
      <c r="N126" s="17"/>
      <c r="O126" s="51"/>
      <c r="P126" s="51"/>
      <c r="Q126" s="74"/>
      <c r="R126" s="90">
        <f>IF(Table579105[[#This Row],[FEMA Reimbursable?]]="Yes", Table579105[[#This Row],[Total Contract Amount]]*0.25, Table579105[[#This Row],[Total Contract Amount]])</f>
        <v>0</v>
      </c>
      <c r="S126" s="74"/>
      <c r="T126" s="90">
        <f>IF(Table579105[[#This Row],[FEMA Reimbursable?]]="Yes",Table579105[[#This Row],[Total Quarterly Obligation Amount]]*0.25,Table579105[[#This Row],[Total Quarterly Obligation Amount]])</f>
        <v>0</v>
      </c>
      <c r="U126" s="74"/>
      <c r="V126" s="79">
        <f>IF(Table579105[[#This Row],[FEMA Reimbursable?]]="Yes", Table579105[[#This Row],[Total Quarterly Expenditure Amount]]*0.25, Table579105[[#This Row],[Total Quarterly Expenditure Amount]])</f>
        <v>0</v>
      </c>
      <c r="W126" s="113" t="str">
        <f>IFERROR(INDEX(Table2[Attachment A Category], MATCH(Table579105[[#This Row],[Attachment A Expenditure Subcategory]], Table2[Attachment A Subcategory])),"")</f>
        <v/>
      </c>
      <c r="X126" s="114" t="str">
        <f>IFERROR(INDEX(Table2[Treasury OIG Category], MATCH(Table579105[[#This Row],[Attachment A Expenditure Subcategory]], Table2[Attachment A Subcategory])),"")</f>
        <v/>
      </c>
    </row>
    <row r="127" spans="2:24" x14ac:dyDescent="0.25">
      <c r="B127" s="22"/>
      <c r="C127" s="16"/>
      <c r="D127" s="16"/>
      <c r="E127" s="16"/>
      <c r="F127" s="16"/>
      <c r="G127" s="23"/>
      <c r="H127" s="32" t="s">
        <v>176</v>
      </c>
      <c r="I127" s="16"/>
      <c r="J127" s="68"/>
      <c r="K127" s="17"/>
      <c r="L127" s="51"/>
      <c r="M127" s="17"/>
      <c r="N127" s="17"/>
      <c r="O127" s="51"/>
      <c r="P127" s="51"/>
      <c r="Q127" s="74"/>
      <c r="R127" s="90">
        <f>IF(Table579105[[#This Row],[FEMA Reimbursable?]]="Yes", Table579105[[#This Row],[Total Contract Amount]]*0.25, Table579105[[#This Row],[Total Contract Amount]])</f>
        <v>0</v>
      </c>
      <c r="S127" s="74"/>
      <c r="T127" s="90">
        <f>IF(Table579105[[#This Row],[FEMA Reimbursable?]]="Yes",Table579105[[#This Row],[Total Quarterly Obligation Amount]]*0.25,Table579105[[#This Row],[Total Quarterly Obligation Amount]])</f>
        <v>0</v>
      </c>
      <c r="U127" s="74"/>
      <c r="V127" s="79">
        <f>IF(Table579105[[#This Row],[FEMA Reimbursable?]]="Yes", Table579105[[#This Row],[Total Quarterly Expenditure Amount]]*0.25, Table579105[[#This Row],[Total Quarterly Expenditure Amount]])</f>
        <v>0</v>
      </c>
      <c r="W127" s="113" t="str">
        <f>IFERROR(INDEX(Table2[Attachment A Category], MATCH(Table579105[[#This Row],[Attachment A Expenditure Subcategory]], Table2[Attachment A Subcategory])),"")</f>
        <v/>
      </c>
      <c r="X127" s="114" t="str">
        <f>IFERROR(INDEX(Table2[Treasury OIG Category], MATCH(Table579105[[#This Row],[Attachment A Expenditure Subcategory]], Table2[Attachment A Subcategory])),"")</f>
        <v/>
      </c>
    </row>
    <row r="128" spans="2:24" x14ac:dyDescent="0.25">
      <c r="B128" s="22"/>
      <c r="C128" s="16"/>
      <c r="D128" s="16"/>
      <c r="E128" s="16"/>
      <c r="F128" s="16"/>
      <c r="G128" s="23"/>
      <c r="H128" s="31" t="s">
        <v>177</v>
      </c>
      <c r="I128" s="16"/>
      <c r="J128" s="68"/>
      <c r="K128" s="17"/>
      <c r="L128" s="51"/>
      <c r="M128" s="17"/>
      <c r="N128" s="17"/>
      <c r="O128" s="51"/>
      <c r="P128" s="51"/>
      <c r="Q128" s="74"/>
      <c r="R128" s="90">
        <f>IF(Table579105[[#This Row],[FEMA Reimbursable?]]="Yes", Table579105[[#This Row],[Total Contract Amount]]*0.25, Table579105[[#This Row],[Total Contract Amount]])</f>
        <v>0</v>
      </c>
      <c r="S128" s="74"/>
      <c r="T128" s="90">
        <f>IF(Table579105[[#This Row],[FEMA Reimbursable?]]="Yes",Table579105[[#This Row],[Total Quarterly Obligation Amount]]*0.25,Table579105[[#This Row],[Total Quarterly Obligation Amount]])</f>
        <v>0</v>
      </c>
      <c r="U128" s="74"/>
      <c r="V128" s="79">
        <f>IF(Table579105[[#This Row],[FEMA Reimbursable?]]="Yes", Table579105[[#This Row],[Total Quarterly Expenditure Amount]]*0.25, Table579105[[#This Row],[Total Quarterly Expenditure Amount]])</f>
        <v>0</v>
      </c>
      <c r="W128" s="113" t="str">
        <f>IFERROR(INDEX(Table2[Attachment A Category], MATCH(Table579105[[#This Row],[Attachment A Expenditure Subcategory]], Table2[Attachment A Subcategory])),"")</f>
        <v/>
      </c>
      <c r="X128" s="114" t="str">
        <f>IFERROR(INDEX(Table2[Treasury OIG Category], MATCH(Table579105[[#This Row],[Attachment A Expenditure Subcategory]], Table2[Attachment A Subcategory])),"")</f>
        <v/>
      </c>
    </row>
    <row r="129" spans="2:24" x14ac:dyDescent="0.25">
      <c r="B129" s="22"/>
      <c r="C129" s="16"/>
      <c r="D129" s="16"/>
      <c r="E129" s="16"/>
      <c r="F129" s="16"/>
      <c r="G129" s="23"/>
      <c r="H129" s="32" t="s">
        <v>178</v>
      </c>
      <c r="I129" s="16"/>
      <c r="J129" s="68"/>
      <c r="K129" s="17"/>
      <c r="L129" s="51"/>
      <c r="M129" s="17"/>
      <c r="N129" s="17"/>
      <c r="O129" s="51"/>
      <c r="P129" s="51"/>
      <c r="Q129" s="74"/>
      <c r="R129" s="90">
        <f>IF(Table579105[[#This Row],[FEMA Reimbursable?]]="Yes", Table579105[[#This Row],[Total Contract Amount]]*0.25, Table579105[[#This Row],[Total Contract Amount]])</f>
        <v>0</v>
      </c>
      <c r="S129" s="74"/>
      <c r="T129" s="90">
        <f>IF(Table579105[[#This Row],[FEMA Reimbursable?]]="Yes",Table579105[[#This Row],[Total Quarterly Obligation Amount]]*0.25,Table579105[[#This Row],[Total Quarterly Obligation Amount]])</f>
        <v>0</v>
      </c>
      <c r="U129" s="74"/>
      <c r="V129" s="79">
        <f>IF(Table579105[[#This Row],[FEMA Reimbursable?]]="Yes", Table579105[[#This Row],[Total Quarterly Expenditure Amount]]*0.25, Table579105[[#This Row],[Total Quarterly Expenditure Amount]])</f>
        <v>0</v>
      </c>
      <c r="W129" s="113" t="str">
        <f>IFERROR(INDEX(Table2[Attachment A Category], MATCH(Table579105[[#This Row],[Attachment A Expenditure Subcategory]], Table2[Attachment A Subcategory])),"")</f>
        <v/>
      </c>
      <c r="X129" s="114" t="str">
        <f>IFERROR(INDEX(Table2[Treasury OIG Category], MATCH(Table579105[[#This Row],[Attachment A Expenditure Subcategory]], Table2[Attachment A Subcategory])),"")</f>
        <v/>
      </c>
    </row>
    <row r="130" spans="2:24" x14ac:dyDescent="0.25">
      <c r="B130" s="22"/>
      <c r="C130" s="16"/>
      <c r="D130" s="16"/>
      <c r="E130" s="16"/>
      <c r="F130" s="16"/>
      <c r="G130" s="23"/>
      <c r="H130" s="32" t="s">
        <v>179</v>
      </c>
      <c r="I130" s="16"/>
      <c r="J130" s="68"/>
      <c r="K130" s="17"/>
      <c r="L130" s="51"/>
      <c r="M130" s="17"/>
      <c r="N130" s="17"/>
      <c r="O130" s="51"/>
      <c r="P130" s="51"/>
      <c r="Q130" s="74"/>
      <c r="R130" s="90">
        <f>IF(Table579105[[#This Row],[FEMA Reimbursable?]]="Yes", Table579105[[#This Row],[Total Contract Amount]]*0.25, Table579105[[#This Row],[Total Contract Amount]])</f>
        <v>0</v>
      </c>
      <c r="S130" s="74"/>
      <c r="T130" s="90">
        <f>IF(Table579105[[#This Row],[FEMA Reimbursable?]]="Yes",Table579105[[#This Row],[Total Quarterly Obligation Amount]]*0.25,Table579105[[#This Row],[Total Quarterly Obligation Amount]])</f>
        <v>0</v>
      </c>
      <c r="U130" s="74"/>
      <c r="V130" s="79">
        <f>IF(Table579105[[#This Row],[FEMA Reimbursable?]]="Yes", Table579105[[#This Row],[Total Quarterly Expenditure Amount]]*0.25, Table579105[[#This Row],[Total Quarterly Expenditure Amount]])</f>
        <v>0</v>
      </c>
      <c r="W130" s="113" t="str">
        <f>IFERROR(INDEX(Table2[Attachment A Category], MATCH(Table579105[[#This Row],[Attachment A Expenditure Subcategory]], Table2[Attachment A Subcategory])),"")</f>
        <v/>
      </c>
      <c r="X130" s="114" t="str">
        <f>IFERROR(INDEX(Table2[Treasury OIG Category], MATCH(Table579105[[#This Row],[Attachment A Expenditure Subcategory]], Table2[Attachment A Subcategory])),"")</f>
        <v/>
      </c>
    </row>
    <row r="131" spans="2:24" x14ac:dyDescent="0.25">
      <c r="B131" s="22"/>
      <c r="C131" s="16"/>
      <c r="D131" s="16"/>
      <c r="E131" s="16"/>
      <c r="F131" s="16"/>
      <c r="G131" s="23"/>
      <c r="H131" s="31" t="s">
        <v>180</v>
      </c>
      <c r="I131" s="16"/>
      <c r="J131" s="68"/>
      <c r="K131" s="17"/>
      <c r="L131" s="51"/>
      <c r="M131" s="17"/>
      <c r="N131" s="17"/>
      <c r="O131" s="51"/>
      <c r="P131" s="51"/>
      <c r="Q131" s="74"/>
      <c r="R131" s="90">
        <f>IF(Table579105[[#This Row],[FEMA Reimbursable?]]="Yes", Table579105[[#This Row],[Total Contract Amount]]*0.25, Table579105[[#This Row],[Total Contract Amount]])</f>
        <v>0</v>
      </c>
      <c r="S131" s="74"/>
      <c r="T131" s="90">
        <f>IF(Table579105[[#This Row],[FEMA Reimbursable?]]="Yes",Table579105[[#This Row],[Total Quarterly Obligation Amount]]*0.25,Table579105[[#This Row],[Total Quarterly Obligation Amount]])</f>
        <v>0</v>
      </c>
      <c r="U131" s="74"/>
      <c r="V131" s="79">
        <f>IF(Table579105[[#This Row],[FEMA Reimbursable?]]="Yes", Table579105[[#This Row],[Total Quarterly Expenditure Amount]]*0.25, Table579105[[#This Row],[Total Quarterly Expenditure Amount]])</f>
        <v>0</v>
      </c>
      <c r="W131" s="113" t="str">
        <f>IFERROR(INDEX(Table2[Attachment A Category], MATCH(Table579105[[#This Row],[Attachment A Expenditure Subcategory]], Table2[Attachment A Subcategory])),"")</f>
        <v/>
      </c>
      <c r="X131" s="114" t="str">
        <f>IFERROR(INDEX(Table2[Treasury OIG Category], MATCH(Table579105[[#This Row],[Attachment A Expenditure Subcategory]], Table2[Attachment A Subcategory])),"")</f>
        <v/>
      </c>
    </row>
    <row r="132" spans="2:24" x14ac:dyDescent="0.25">
      <c r="B132" s="22"/>
      <c r="C132" s="16"/>
      <c r="D132" s="16"/>
      <c r="E132" s="16"/>
      <c r="F132" s="16"/>
      <c r="G132" s="23"/>
      <c r="H132" s="32" t="s">
        <v>181</v>
      </c>
      <c r="I132" s="16"/>
      <c r="J132" s="68"/>
      <c r="K132" s="17"/>
      <c r="L132" s="51"/>
      <c r="M132" s="17"/>
      <c r="N132" s="17"/>
      <c r="O132" s="51"/>
      <c r="P132" s="51"/>
      <c r="Q132" s="74"/>
      <c r="R132" s="90">
        <f>IF(Table579105[[#This Row],[FEMA Reimbursable?]]="Yes", Table579105[[#This Row],[Total Contract Amount]]*0.25, Table579105[[#This Row],[Total Contract Amount]])</f>
        <v>0</v>
      </c>
      <c r="S132" s="74"/>
      <c r="T132" s="90">
        <f>IF(Table579105[[#This Row],[FEMA Reimbursable?]]="Yes",Table579105[[#This Row],[Total Quarterly Obligation Amount]]*0.25,Table579105[[#This Row],[Total Quarterly Obligation Amount]])</f>
        <v>0</v>
      </c>
      <c r="U132" s="74"/>
      <c r="V132" s="79">
        <f>IF(Table579105[[#This Row],[FEMA Reimbursable?]]="Yes", Table579105[[#This Row],[Total Quarterly Expenditure Amount]]*0.25, Table579105[[#This Row],[Total Quarterly Expenditure Amount]])</f>
        <v>0</v>
      </c>
      <c r="W132" s="113" t="str">
        <f>IFERROR(INDEX(Table2[Attachment A Category], MATCH(Table579105[[#This Row],[Attachment A Expenditure Subcategory]], Table2[Attachment A Subcategory])),"")</f>
        <v/>
      </c>
      <c r="X132" s="114" t="str">
        <f>IFERROR(INDEX(Table2[Treasury OIG Category], MATCH(Table579105[[#This Row],[Attachment A Expenditure Subcategory]], Table2[Attachment A Subcategory])),"")</f>
        <v/>
      </c>
    </row>
    <row r="133" spans="2:24" x14ac:dyDescent="0.25">
      <c r="B133" s="22"/>
      <c r="C133" s="16"/>
      <c r="D133" s="16"/>
      <c r="E133" s="16"/>
      <c r="F133" s="16"/>
      <c r="G133" s="23"/>
      <c r="H133" s="32" t="s">
        <v>182</v>
      </c>
      <c r="I133" s="16"/>
      <c r="J133" s="68"/>
      <c r="K133" s="17"/>
      <c r="L133" s="51"/>
      <c r="M133" s="17"/>
      <c r="N133" s="17"/>
      <c r="O133" s="51"/>
      <c r="P133" s="51"/>
      <c r="Q133" s="74"/>
      <c r="R133" s="90">
        <f>IF(Table579105[[#This Row],[FEMA Reimbursable?]]="Yes", Table579105[[#This Row],[Total Contract Amount]]*0.25, Table579105[[#This Row],[Total Contract Amount]])</f>
        <v>0</v>
      </c>
      <c r="S133" s="74"/>
      <c r="T133" s="90">
        <f>IF(Table579105[[#This Row],[FEMA Reimbursable?]]="Yes",Table579105[[#This Row],[Total Quarterly Obligation Amount]]*0.25,Table579105[[#This Row],[Total Quarterly Obligation Amount]])</f>
        <v>0</v>
      </c>
      <c r="U133" s="74"/>
      <c r="V133" s="79">
        <f>IF(Table579105[[#This Row],[FEMA Reimbursable?]]="Yes", Table579105[[#This Row],[Total Quarterly Expenditure Amount]]*0.25, Table579105[[#This Row],[Total Quarterly Expenditure Amount]])</f>
        <v>0</v>
      </c>
      <c r="W133" s="113" t="str">
        <f>IFERROR(INDEX(Table2[Attachment A Category], MATCH(Table579105[[#This Row],[Attachment A Expenditure Subcategory]], Table2[Attachment A Subcategory])),"")</f>
        <v/>
      </c>
      <c r="X133" s="114" t="str">
        <f>IFERROR(INDEX(Table2[Treasury OIG Category], MATCH(Table579105[[#This Row],[Attachment A Expenditure Subcategory]], Table2[Attachment A Subcategory])),"")</f>
        <v/>
      </c>
    </row>
    <row r="134" spans="2:24" x14ac:dyDescent="0.25">
      <c r="B134" s="22"/>
      <c r="C134" s="16"/>
      <c r="D134" s="16"/>
      <c r="E134" s="16"/>
      <c r="F134" s="16"/>
      <c r="G134" s="23"/>
      <c r="H134" s="32" t="s">
        <v>183</v>
      </c>
      <c r="I134" s="16"/>
      <c r="J134" s="68"/>
      <c r="K134" s="17"/>
      <c r="L134" s="51"/>
      <c r="M134" s="17"/>
      <c r="N134" s="17"/>
      <c r="O134" s="51"/>
      <c r="P134" s="51"/>
      <c r="Q134" s="74"/>
      <c r="R134" s="90">
        <f>IF(Table579105[[#This Row],[FEMA Reimbursable?]]="Yes", Table579105[[#This Row],[Total Contract Amount]]*0.25, Table579105[[#This Row],[Total Contract Amount]])</f>
        <v>0</v>
      </c>
      <c r="S134" s="74"/>
      <c r="T134" s="90">
        <f>IF(Table579105[[#This Row],[FEMA Reimbursable?]]="Yes",Table579105[[#This Row],[Total Quarterly Obligation Amount]]*0.25,Table579105[[#This Row],[Total Quarterly Obligation Amount]])</f>
        <v>0</v>
      </c>
      <c r="U134" s="74"/>
      <c r="V134" s="79">
        <f>IF(Table579105[[#This Row],[FEMA Reimbursable?]]="Yes", Table579105[[#This Row],[Total Quarterly Expenditure Amount]]*0.25, Table579105[[#This Row],[Total Quarterly Expenditure Amount]])</f>
        <v>0</v>
      </c>
      <c r="W134" s="113" t="str">
        <f>IFERROR(INDEX(Table2[Attachment A Category], MATCH(Table579105[[#This Row],[Attachment A Expenditure Subcategory]], Table2[Attachment A Subcategory])),"")</f>
        <v/>
      </c>
      <c r="X134" s="114" t="str">
        <f>IFERROR(INDEX(Table2[Treasury OIG Category], MATCH(Table579105[[#This Row],[Attachment A Expenditure Subcategory]], Table2[Attachment A Subcategory])),"")</f>
        <v/>
      </c>
    </row>
    <row r="135" spans="2:24" x14ac:dyDescent="0.25">
      <c r="B135" s="22"/>
      <c r="C135" s="16"/>
      <c r="D135" s="16"/>
      <c r="E135" s="16"/>
      <c r="F135" s="16"/>
      <c r="G135" s="23"/>
      <c r="H135" s="32" t="s">
        <v>184</v>
      </c>
      <c r="I135" s="16"/>
      <c r="J135" s="68"/>
      <c r="K135" s="17"/>
      <c r="L135" s="51"/>
      <c r="M135" s="17"/>
      <c r="N135" s="17"/>
      <c r="O135" s="51"/>
      <c r="P135" s="51"/>
      <c r="Q135" s="74"/>
      <c r="R135" s="90">
        <f>IF(Table579105[[#This Row],[FEMA Reimbursable?]]="Yes", Table579105[[#This Row],[Total Contract Amount]]*0.25, Table579105[[#This Row],[Total Contract Amount]])</f>
        <v>0</v>
      </c>
      <c r="S135" s="74"/>
      <c r="T135" s="90">
        <f>IF(Table579105[[#This Row],[FEMA Reimbursable?]]="Yes",Table579105[[#This Row],[Total Quarterly Obligation Amount]]*0.25,Table579105[[#This Row],[Total Quarterly Obligation Amount]])</f>
        <v>0</v>
      </c>
      <c r="U135" s="74"/>
      <c r="V135" s="79">
        <f>IF(Table579105[[#This Row],[FEMA Reimbursable?]]="Yes", Table579105[[#This Row],[Total Quarterly Expenditure Amount]]*0.25, Table579105[[#This Row],[Total Quarterly Expenditure Amount]])</f>
        <v>0</v>
      </c>
      <c r="W135" s="113" t="str">
        <f>IFERROR(INDEX(Table2[Attachment A Category], MATCH(Table579105[[#This Row],[Attachment A Expenditure Subcategory]], Table2[Attachment A Subcategory])),"")</f>
        <v/>
      </c>
      <c r="X135" s="114" t="str">
        <f>IFERROR(INDEX(Table2[Treasury OIG Category], MATCH(Table579105[[#This Row],[Attachment A Expenditure Subcategory]], Table2[Attachment A Subcategory])),"")</f>
        <v/>
      </c>
    </row>
    <row r="136" spans="2:24" x14ac:dyDescent="0.25">
      <c r="B136" s="22"/>
      <c r="C136" s="16"/>
      <c r="D136" s="16"/>
      <c r="E136" s="16"/>
      <c r="F136" s="16"/>
      <c r="G136" s="23"/>
      <c r="H136" s="31" t="s">
        <v>185</v>
      </c>
      <c r="I136" s="16"/>
      <c r="J136" s="68"/>
      <c r="K136" s="17"/>
      <c r="L136" s="51"/>
      <c r="M136" s="17"/>
      <c r="N136" s="17"/>
      <c r="O136" s="51"/>
      <c r="P136" s="51"/>
      <c r="Q136" s="74"/>
      <c r="R136" s="90">
        <f>IF(Table579105[[#This Row],[FEMA Reimbursable?]]="Yes", Table579105[[#This Row],[Total Contract Amount]]*0.25, Table579105[[#This Row],[Total Contract Amount]])</f>
        <v>0</v>
      </c>
      <c r="S136" s="74"/>
      <c r="T136" s="90">
        <f>IF(Table579105[[#This Row],[FEMA Reimbursable?]]="Yes",Table579105[[#This Row],[Total Quarterly Obligation Amount]]*0.25,Table579105[[#This Row],[Total Quarterly Obligation Amount]])</f>
        <v>0</v>
      </c>
      <c r="U136" s="74"/>
      <c r="V136" s="79">
        <f>IF(Table579105[[#This Row],[FEMA Reimbursable?]]="Yes", Table579105[[#This Row],[Total Quarterly Expenditure Amount]]*0.25, Table579105[[#This Row],[Total Quarterly Expenditure Amount]])</f>
        <v>0</v>
      </c>
      <c r="W136" s="113" t="str">
        <f>IFERROR(INDEX(Table2[Attachment A Category], MATCH(Table579105[[#This Row],[Attachment A Expenditure Subcategory]], Table2[Attachment A Subcategory])),"")</f>
        <v/>
      </c>
      <c r="X136" s="114" t="str">
        <f>IFERROR(INDEX(Table2[Treasury OIG Category], MATCH(Table579105[[#This Row],[Attachment A Expenditure Subcategory]], Table2[Attachment A Subcategory])),"")</f>
        <v/>
      </c>
    </row>
    <row r="137" spans="2:24" x14ac:dyDescent="0.25">
      <c r="B137" s="22"/>
      <c r="C137" s="16"/>
      <c r="D137" s="16"/>
      <c r="E137" s="16"/>
      <c r="F137" s="16"/>
      <c r="G137" s="23"/>
      <c r="H137" s="32" t="s">
        <v>186</v>
      </c>
      <c r="I137" s="16"/>
      <c r="J137" s="68"/>
      <c r="K137" s="17"/>
      <c r="L137" s="51"/>
      <c r="M137" s="17"/>
      <c r="N137" s="17"/>
      <c r="O137" s="51"/>
      <c r="P137" s="51"/>
      <c r="Q137" s="74"/>
      <c r="R137" s="90">
        <f>IF(Table579105[[#This Row],[FEMA Reimbursable?]]="Yes", Table579105[[#This Row],[Total Contract Amount]]*0.25, Table579105[[#This Row],[Total Contract Amount]])</f>
        <v>0</v>
      </c>
      <c r="S137" s="74"/>
      <c r="T137" s="90">
        <f>IF(Table579105[[#This Row],[FEMA Reimbursable?]]="Yes",Table579105[[#This Row],[Total Quarterly Obligation Amount]]*0.25,Table579105[[#This Row],[Total Quarterly Obligation Amount]])</f>
        <v>0</v>
      </c>
      <c r="U137" s="74"/>
      <c r="V137" s="79">
        <f>IF(Table579105[[#This Row],[FEMA Reimbursable?]]="Yes", Table579105[[#This Row],[Total Quarterly Expenditure Amount]]*0.25, Table579105[[#This Row],[Total Quarterly Expenditure Amount]])</f>
        <v>0</v>
      </c>
      <c r="W137" s="113" t="str">
        <f>IFERROR(INDEX(Table2[Attachment A Category], MATCH(Table579105[[#This Row],[Attachment A Expenditure Subcategory]], Table2[Attachment A Subcategory])),"")</f>
        <v/>
      </c>
      <c r="X137" s="114" t="str">
        <f>IFERROR(INDEX(Table2[Treasury OIG Category], MATCH(Table579105[[#This Row],[Attachment A Expenditure Subcategory]], Table2[Attachment A Subcategory])),"")</f>
        <v/>
      </c>
    </row>
    <row r="138" spans="2:24" x14ac:dyDescent="0.25">
      <c r="B138" s="22"/>
      <c r="C138" s="16"/>
      <c r="D138" s="16"/>
      <c r="E138" s="16"/>
      <c r="F138" s="16"/>
      <c r="G138" s="23"/>
      <c r="H138" s="32" t="s">
        <v>187</v>
      </c>
      <c r="I138" s="16"/>
      <c r="J138" s="68"/>
      <c r="K138" s="17"/>
      <c r="L138" s="51"/>
      <c r="M138" s="17"/>
      <c r="N138" s="17"/>
      <c r="O138" s="51"/>
      <c r="P138" s="51"/>
      <c r="Q138" s="74"/>
      <c r="R138" s="90">
        <f>IF(Table579105[[#This Row],[FEMA Reimbursable?]]="Yes", Table579105[[#This Row],[Total Contract Amount]]*0.25, Table579105[[#This Row],[Total Contract Amount]])</f>
        <v>0</v>
      </c>
      <c r="S138" s="74"/>
      <c r="T138" s="90">
        <f>IF(Table579105[[#This Row],[FEMA Reimbursable?]]="Yes",Table579105[[#This Row],[Total Quarterly Obligation Amount]]*0.25,Table579105[[#This Row],[Total Quarterly Obligation Amount]])</f>
        <v>0</v>
      </c>
      <c r="U138" s="74"/>
      <c r="V138" s="79">
        <f>IF(Table579105[[#This Row],[FEMA Reimbursable?]]="Yes", Table579105[[#This Row],[Total Quarterly Expenditure Amount]]*0.25, Table579105[[#This Row],[Total Quarterly Expenditure Amount]])</f>
        <v>0</v>
      </c>
      <c r="W138" s="113" t="str">
        <f>IFERROR(INDEX(Table2[Attachment A Category], MATCH(Table579105[[#This Row],[Attachment A Expenditure Subcategory]], Table2[Attachment A Subcategory])),"")</f>
        <v/>
      </c>
      <c r="X138" s="114" t="str">
        <f>IFERROR(INDEX(Table2[Treasury OIG Category], MATCH(Table579105[[#This Row],[Attachment A Expenditure Subcategory]], Table2[Attachment A Subcategory])),"")</f>
        <v/>
      </c>
    </row>
    <row r="139" spans="2:24" x14ac:dyDescent="0.25">
      <c r="B139" s="22"/>
      <c r="C139" s="16"/>
      <c r="D139" s="16"/>
      <c r="E139" s="16"/>
      <c r="F139" s="16"/>
      <c r="G139" s="23"/>
      <c r="H139" s="31" t="s">
        <v>188</v>
      </c>
      <c r="I139" s="16"/>
      <c r="J139" s="68"/>
      <c r="K139" s="17"/>
      <c r="L139" s="51"/>
      <c r="M139" s="17"/>
      <c r="N139" s="17"/>
      <c r="O139" s="51"/>
      <c r="P139" s="51"/>
      <c r="Q139" s="74"/>
      <c r="R139" s="90">
        <f>IF(Table579105[[#This Row],[FEMA Reimbursable?]]="Yes", Table579105[[#This Row],[Total Contract Amount]]*0.25, Table579105[[#This Row],[Total Contract Amount]])</f>
        <v>0</v>
      </c>
      <c r="S139" s="74"/>
      <c r="T139" s="90">
        <f>IF(Table579105[[#This Row],[FEMA Reimbursable?]]="Yes",Table579105[[#This Row],[Total Quarterly Obligation Amount]]*0.25,Table579105[[#This Row],[Total Quarterly Obligation Amount]])</f>
        <v>0</v>
      </c>
      <c r="U139" s="74"/>
      <c r="V139" s="79">
        <f>IF(Table579105[[#This Row],[FEMA Reimbursable?]]="Yes", Table579105[[#This Row],[Total Quarterly Expenditure Amount]]*0.25, Table579105[[#This Row],[Total Quarterly Expenditure Amount]])</f>
        <v>0</v>
      </c>
      <c r="W139" s="113" t="str">
        <f>IFERROR(INDEX(Table2[Attachment A Category], MATCH(Table579105[[#This Row],[Attachment A Expenditure Subcategory]], Table2[Attachment A Subcategory])),"")</f>
        <v/>
      </c>
      <c r="X139" s="114" t="str">
        <f>IFERROR(INDEX(Table2[Treasury OIG Category], MATCH(Table579105[[#This Row],[Attachment A Expenditure Subcategory]], Table2[Attachment A Subcategory])),"")</f>
        <v/>
      </c>
    </row>
    <row r="140" spans="2:24" x14ac:dyDescent="0.25">
      <c r="B140" s="22"/>
      <c r="C140" s="16"/>
      <c r="D140" s="16"/>
      <c r="E140" s="16"/>
      <c r="F140" s="16"/>
      <c r="G140" s="23"/>
      <c r="H140" s="32" t="s">
        <v>189</v>
      </c>
      <c r="I140" s="16"/>
      <c r="J140" s="68"/>
      <c r="K140" s="17"/>
      <c r="L140" s="51"/>
      <c r="M140" s="17"/>
      <c r="N140" s="17"/>
      <c r="O140" s="51"/>
      <c r="P140" s="51"/>
      <c r="Q140" s="74"/>
      <c r="R140" s="90">
        <f>IF(Table579105[[#This Row],[FEMA Reimbursable?]]="Yes", Table579105[[#This Row],[Total Contract Amount]]*0.25, Table579105[[#This Row],[Total Contract Amount]])</f>
        <v>0</v>
      </c>
      <c r="S140" s="74"/>
      <c r="T140" s="90">
        <f>IF(Table579105[[#This Row],[FEMA Reimbursable?]]="Yes",Table579105[[#This Row],[Total Quarterly Obligation Amount]]*0.25,Table579105[[#This Row],[Total Quarterly Obligation Amount]])</f>
        <v>0</v>
      </c>
      <c r="U140" s="74"/>
      <c r="V140" s="79">
        <f>IF(Table579105[[#This Row],[FEMA Reimbursable?]]="Yes", Table579105[[#This Row],[Total Quarterly Expenditure Amount]]*0.25, Table579105[[#This Row],[Total Quarterly Expenditure Amount]])</f>
        <v>0</v>
      </c>
      <c r="W140" s="113" t="str">
        <f>IFERROR(INDEX(Table2[Attachment A Category], MATCH(Table579105[[#This Row],[Attachment A Expenditure Subcategory]], Table2[Attachment A Subcategory])),"")</f>
        <v/>
      </c>
      <c r="X140" s="114" t="str">
        <f>IFERROR(INDEX(Table2[Treasury OIG Category], MATCH(Table579105[[#This Row],[Attachment A Expenditure Subcategory]], Table2[Attachment A Subcategory])),"")</f>
        <v/>
      </c>
    </row>
    <row r="141" spans="2:24" x14ac:dyDescent="0.25">
      <c r="B141" s="22"/>
      <c r="C141" s="16"/>
      <c r="D141" s="16"/>
      <c r="E141" s="16"/>
      <c r="F141" s="16"/>
      <c r="G141" s="23"/>
      <c r="H141" s="32" t="s">
        <v>190</v>
      </c>
      <c r="I141" s="16"/>
      <c r="J141" s="68"/>
      <c r="K141" s="17"/>
      <c r="L141" s="51"/>
      <c r="M141" s="17"/>
      <c r="N141" s="17"/>
      <c r="O141" s="51"/>
      <c r="P141" s="51"/>
      <c r="Q141" s="74"/>
      <c r="R141" s="90">
        <f>IF(Table579105[[#This Row],[FEMA Reimbursable?]]="Yes", Table579105[[#This Row],[Total Contract Amount]]*0.25, Table579105[[#This Row],[Total Contract Amount]])</f>
        <v>0</v>
      </c>
      <c r="S141" s="74"/>
      <c r="T141" s="90">
        <f>IF(Table579105[[#This Row],[FEMA Reimbursable?]]="Yes",Table579105[[#This Row],[Total Quarterly Obligation Amount]]*0.25,Table579105[[#This Row],[Total Quarterly Obligation Amount]])</f>
        <v>0</v>
      </c>
      <c r="U141" s="74"/>
      <c r="V141" s="79">
        <f>IF(Table579105[[#This Row],[FEMA Reimbursable?]]="Yes", Table579105[[#This Row],[Total Quarterly Expenditure Amount]]*0.25, Table579105[[#This Row],[Total Quarterly Expenditure Amount]])</f>
        <v>0</v>
      </c>
      <c r="W141" s="113" t="str">
        <f>IFERROR(INDEX(Table2[Attachment A Category], MATCH(Table579105[[#This Row],[Attachment A Expenditure Subcategory]], Table2[Attachment A Subcategory])),"")</f>
        <v/>
      </c>
      <c r="X141" s="114" t="str">
        <f>IFERROR(INDEX(Table2[Treasury OIG Category], MATCH(Table579105[[#This Row],[Attachment A Expenditure Subcategory]], Table2[Attachment A Subcategory])),"")</f>
        <v/>
      </c>
    </row>
    <row r="142" spans="2:24" x14ac:dyDescent="0.25">
      <c r="B142" s="22"/>
      <c r="C142" s="16"/>
      <c r="D142" s="16"/>
      <c r="E142" s="16"/>
      <c r="F142" s="16"/>
      <c r="G142" s="23"/>
      <c r="H142" s="32" t="s">
        <v>191</v>
      </c>
      <c r="I142" s="16"/>
      <c r="J142" s="68"/>
      <c r="K142" s="17"/>
      <c r="L142" s="51"/>
      <c r="M142" s="17"/>
      <c r="N142" s="17"/>
      <c r="O142" s="51"/>
      <c r="P142" s="51"/>
      <c r="Q142" s="74"/>
      <c r="R142" s="90">
        <f>IF(Table579105[[#This Row],[FEMA Reimbursable?]]="Yes", Table579105[[#This Row],[Total Contract Amount]]*0.25, Table579105[[#This Row],[Total Contract Amount]])</f>
        <v>0</v>
      </c>
      <c r="S142" s="74"/>
      <c r="T142" s="90">
        <f>IF(Table579105[[#This Row],[FEMA Reimbursable?]]="Yes",Table579105[[#This Row],[Total Quarterly Obligation Amount]]*0.25,Table579105[[#This Row],[Total Quarterly Obligation Amount]])</f>
        <v>0</v>
      </c>
      <c r="U142" s="74"/>
      <c r="V142" s="79">
        <f>IF(Table579105[[#This Row],[FEMA Reimbursable?]]="Yes", Table579105[[#This Row],[Total Quarterly Expenditure Amount]]*0.25, Table579105[[#This Row],[Total Quarterly Expenditure Amount]])</f>
        <v>0</v>
      </c>
      <c r="W142" s="113" t="str">
        <f>IFERROR(INDEX(Table2[Attachment A Category], MATCH(Table579105[[#This Row],[Attachment A Expenditure Subcategory]], Table2[Attachment A Subcategory])),"")</f>
        <v/>
      </c>
      <c r="X142" s="114" t="str">
        <f>IFERROR(INDEX(Table2[Treasury OIG Category], MATCH(Table579105[[#This Row],[Attachment A Expenditure Subcategory]], Table2[Attachment A Subcategory])),"")</f>
        <v/>
      </c>
    </row>
    <row r="143" spans="2:24" x14ac:dyDescent="0.25">
      <c r="B143" s="22"/>
      <c r="C143" s="16"/>
      <c r="D143" s="16"/>
      <c r="E143" s="16"/>
      <c r="F143" s="16"/>
      <c r="G143" s="23"/>
      <c r="H143" s="32" t="s">
        <v>192</v>
      </c>
      <c r="I143" s="16"/>
      <c r="J143" s="68"/>
      <c r="K143" s="17"/>
      <c r="L143" s="51"/>
      <c r="M143" s="17"/>
      <c r="N143" s="17"/>
      <c r="O143" s="51"/>
      <c r="P143" s="51"/>
      <c r="Q143" s="74"/>
      <c r="R143" s="90">
        <f>IF(Table579105[[#This Row],[FEMA Reimbursable?]]="Yes", Table579105[[#This Row],[Total Contract Amount]]*0.25, Table579105[[#This Row],[Total Contract Amount]])</f>
        <v>0</v>
      </c>
      <c r="S143" s="74"/>
      <c r="T143" s="90">
        <f>IF(Table579105[[#This Row],[FEMA Reimbursable?]]="Yes",Table579105[[#This Row],[Total Quarterly Obligation Amount]]*0.25,Table579105[[#This Row],[Total Quarterly Obligation Amount]])</f>
        <v>0</v>
      </c>
      <c r="U143" s="74"/>
      <c r="V143" s="79">
        <f>IF(Table579105[[#This Row],[FEMA Reimbursable?]]="Yes", Table579105[[#This Row],[Total Quarterly Expenditure Amount]]*0.25, Table579105[[#This Row],[Total Quarterly Expenditure Amount]])</f>
        <v>0</v>
      </c>
      <c r="W143" s="113" t="str">
        <f>IFERROR(INDEX(Table2[Attachment A Category], MATCH(Table579105[[#This Row],[Attachment A Expenditure Subcategory]], Table2[Attachment A Subcategory])),"")</f>
        <v/>
      </c>
      <c r="X143" s="114" t="str">
        <f>IFERROR(INDEX(Table2[Treasury OIG Category], MATCH(Table579105[[#This Row],[Attachment A Expenditure Subcategory]], Table2[Attachment A Subcategory])),"")</f>
        <v/>
      </c>
    </row>
    <row r="144" spans="2:24" x14ac:dyDescent="0.25">
      <c r="B144" s="22"/>
      <c r="C144" s="16"/>
      <c r="D144" s="16"/>
      <c r="E144" s="16"/>
      <c r="F144" s="16"/>
      <c r="G144" s="23"/>
      <c r="H144" s="31" t="s">
        <v>193</v>
      </c>
      <c r="I144" s="16"/>
      <c r="J144" s="68"/>
      <c r="K144" s="17"/>
      <c r="L144" s="51"/>
      <c r="M144" s="17"/>
      <c r="N144" s="17"/>
      <c r="O144" s="51"/>
      <c r="P144" s="51"/>
      <c r="Q144" s="74"/>
      <c r="R144" s="90">
        <f>IF(Table579105[[#This Row],[FEMA Reimbursable?]]="Yes", Table579105[[#This Row],[Total Contract Amount]]*0.25, Table579105[[#This Row],[Total Contract Amount]])</f>
        <v>0</v>
      </c>
      <c r="S144" s="74"/>
      <c r="T144" s="90">
        <f>IF(Table579105[[#This Row],[FEMA Reimbursable?]]="Yes",Table579105[[#This Row],[Total Quarterly Obligation Amount]]*0.25,Table579105[[#This Row],[Total Quarterly Obligation Amount]])</f>
        <v>0</v>
      </c>
      <c r="U144" s="74"/>
      <c r="V144" s="79">
        <f>IF(Table579105[[#This Row],[FEMA Reimbursable?]]="Yes", Table579105[[#This Row],[Total Quarterly Expenditure Amount]]*0.25, Table579105[[#This Row],[Total Quarterly Expenditure Amount]])</f>
        <v>0</v>
      </c>
      <c r="W144" s="113" t="str">
        <f>IFERROR(INDEX(Table2[Attachment A Category], MATCH(Table579105[[#This Row],[Attachment A Expenditure Subcategory]], Table2[Attachment A Subcategory])),"")</f>
        <v/>
      </c>
      <c r="X144" s="114" t="str">
        <f>IFERROR(INDEX(Table2[Treasury OIG Category], MATCH(Table579105[[#This Row],[Attachment A Expenditure Subcategory]], Table2[Attachment A Subcategory])),"")</f>
        <v/>
      </c>
    </row>
    <row r="145" spans="2:24" x14ac:dyDescent="0.25">
      <c r="B145" s="22"/>
      <c r="C145" s="16"/>
      <c r="D145" s="16"/>
      <c r="E145" s="16"/>
      <c r="F145" s="16"/>
      <c r="G145" s="23"/>
      <c r="H145" s="32" t="s">
        <v>194</v>
      </c>
      <c r="I145" s="16"/>
      <c r="J145" s="68"/>
      <c r="K145" s="17"/>
      <c r="L145" s="51"/>
      <c r="M145" s="17"/>
      <c r="N145" s="17"/>
      <c r="O145" s="51"/>
      <c r="P145" s="51"/>
      <c r="Q145" s="74"/>
      <c r="R145" s="90">
        <f>IF(Table579105[[#This Row],[FEMA Reimbursable?]]="Yes", Table579105[[#This Row],[Total Contract Amount]]*0.25, Table579105[[#This Row],[Total Contract Amount]])</f>
        <v>0</v>
      </c>
      <c r="S145" s="74"/>
      <c r="T145" s="90">
        <f>IF(Table579105[[#This Row],[FEMA Reimbursable?]]="Yes",Table579105[[#This Row],[Total Quarterly Obligation Amount]]*0.25,Table579105[[#This Row],[Total Quarterly Obligation Amount]])</f>
        <v>0</v>
      </c>
      <c r="U145" s="74"/>
      <c r="V145" s="79">
        <f>IF(Table579105[[#This Row],[FEMA Reimbursable?]]="Yes", Table579105[[#This Row],[Total Quarterly Expenditure Amount]]*0.25, Table579105[[#This Row],[Total Quarterly Expenditure Amount]])</f>
        <v>0</v>
      </c>
      <c r="W145" s="113" t="str">
        <f>IFERROR(INDEX(Table2[Attachment A Category], MATCH(Table579105[[#This Row],[Attachment A Expenditure Subcategory]], Table2[Attachment A Subcategory])),"")</f>
        <v/>
      </c>
      <c r="X145" s="114" t="str">
        <f>IFERROR(INDEX(Table2[Treasury OIG Category], MATCH(Table579105[[#This Row],[Attachment A Expenditure Subcategory]], Table2[Attachment A Subcategory])),"")</f>
        <v/>
      </c>
    </row>
    <row r="146" spans="2:24" x14ac:dyDescent="0.25">
      <c r="B146" s="22"/>
      <c r="C146" s="16"/>
      <c r="D146" s="16"/>
      <c r="E146" s="16"/>
      <c r="F146" s="16"/>
      <c r="G146" s="23"/>
      <c r="H146" s="32" t="s">
        <v>195</v>
      </c>
      <c r="I146" s="16"/>
      <c r="J146" s="68"/>
      <c r="K146" s="17"/>
      <c r="L146" s="51"/>
      <c r="M146" s="17"/>
      <c r="N146" s="17"/>
      <c r="O146" s="51"/>
      <c r="P146" s="51"/>
      <c r="Q146" s="74"/>
      <c r="R146" s="90">
        <f>IF(Table579105[[#This Row],[FEMA Reimbursable?]]="Yes", Table579105[[#This Row],[Total Contract Amount]]*0.25, Table579105[[#This Row],[Total Contract Amount]])</f>
        <v>0</v>
      </c>
      <c r="S146" s="74"/>
      <c r="T146" s="90">
        <f>IF(Table579105[[#This Row],[FEMA Reimbursable?]]="Yes",Table579105[[#This Row],[Total Quarterly Obligation Amount]]*0.25,Table579105[[#This Row],[Total Quarterly Obligation Amount]])</f>
        <v>0</v>
      </c>
      <c r="U146" s="74"/>
      <c r="V146" s="79">
        <f>IF(Table579105[[#This Row],[FEMA Reimbursable?]]="Yes", Table579105[[#This Row],[Total Quarterly Expenditure Amount]]*0.25, Table579105[[#This Row],[Total Quarterly Expenditure Amount]])</f>
        <v>0</v>
      </c>
      <c r="W146" s="113" t="str">
        <f>IFERROR(INDEX(Table2[Attachment A Category], MATCH(Table579105[[#This Row],[Attachment A Expenditure Subcategory]], Table2[Attachment A Subcategory])),"")</f>
        <v/>
      </c>
      <c r="X146" s="114" t="str">
        <f>IFERROR(INDEX(Table2[Treasury OIG Category], MATCH(Table579105[[#This Row],[Attachment A Expenditure Subcategory]], Table2[Attachment A Subcategory])),"")</f>
        <v/>
      </c>
    </row>
    <row r="147" spans="2:24" x14ac:dyDescent="0.25">
      <c r="B147" s="22"/>
      <c r="C147" s="16"/>
      <c r="D147" s="16"/>
      <c r="E147" s="16"/>
      <c r="F147" s="16"/>
      <c r="G147" s="23"/>
      <c r="H147" s="31" t="s">
        <v>196</v>
      </c>
      <c r="I147" s="16"/>
      <c r="J147" s="68"/>
      <c r="K147" s="17"/>
      <c r="L147" s="51"/>
      <c r="M147" s="17"/>
      <c r="N147" s="17"/>
      <c r="O147" s="51"/>
      <c r="P147" s="51"/>
      <c r="Q147" s="74"/>
      <c r="R147" s="90">
        <f>IF(Table579105[[#This Row],[FEMA Reimbursable?]]="Yes", Table579105[[#This Row],[Total Contract Amount]]*0.25, Table579105[[#This Row],[Total Contract Amount]])</f>
        <v>0</v>
      </c>
      <c r="S147" s="74"/>
      <c r="T147" s="90">
        <f>IF(Table579105[[#This Row],[FEMA Reimbursable?]]="Yes",Table579105[[#This Row],[Total Quarterly Obligation Amount]]*0.25,Table579105[[#This Row],[Total Quarterly Obligation Amount]])</f>
        <v>0</v>
      </c>
      <c r="U147" s="74"/>
      <c r="V147" s="79">
        <f>IF(Table579105[[#This Row],[FEMA Reimbursable?]]="Yes", Table579105[[#This Row],[Total Quarterly Expenditure Amount]]*0.25, Table579105[[#This Row],[Total Quarterly Expenditure Amount]])</f>
        <v>0</v>
      </c>
      <c r="W147" s="113" t="str">
        <f>IFERROR(INDEX(Table2[Attachment A Category], MATCH(Table579105[[#This Row],[Attachment A Expenditure Subcategory]], Table2[Attachment A Subcategory])),"")</f>
        <v/>
      </c>
      <c r="X147" s="114" t="str">
        <f>IFERROR(INDEX(Table2[Treasury OIG Category], MATCH(Table579105[[#This Row],[Attachment A Expenditure Subcategory]], Table2[Attachment A Subcategory])),"")</f>
        <v/>
      </c>
    </row>
    <row r="148" spans="2:24" x14ac:dyDescent="0.25">
      <c r="B148" s="22"/>
      <c r="C148" s="16"/>
      <c r="D148" s="16"/>
      <c r="E148" s="16"/>
      <c r="F148" s="16"/>
      <c r="G148" s="23"/>
      <c r="H148" s="32" t="s">
        <v>197</v>
      </c>
      <c r="I148" s="16"/>
      <c r="J148" s="68"/>
      <c r="K148" s="17"/>
      <c r="L148" s="51"/>
      <c r="M148" s="17"/>
      <c r="N148" s="17"/>
      <c r="O148" s="51"/>
      <c r="P148" s="51"/>
      <c r="Q148" s="74"/>
      <c r="R148" s="90">
        <f>IF(Table579105[[#This Row],[FEMA Reimbursable?]]="Yes", Table579105[[#This Row],[Total Contract Amount]]*0.25, Table579105[[#This Row],[Total Contract Amount]])</f>
        <v>0</v>
      </c>
      <c r="S148" s="74"/>
      <c r="T148" s="90">
        <f>IF(Table579105[[#This Row],[FEMA Reimbursable?]]="Yes",Table579105[[#This Row],[Total Quarterly Obligation Amount]]*0.25,Table579105[[#This Row],[Total Quarterly Obligation Amount]])</f>
        <v>0</v>
      </c>
      <c r="U148" s="74"/>
      <c r="V148" s="79">
        <f>IF(Table579105[[#This Row],[FEMA Reimbursable?]]="Yes", Table579105[[#This Row],[Total Quarterly Expenditure Amount]]*0.25, Table579105[[#This Row],[Total Quarterly Expenditure Amount]])</f>
        <v>0</v>
      </c>
      <c r="W148" s="113" t="str">
        <f>IFERROR(INDEX(Table2[Attachment A Category], MATCH(Table579105[[#This Row],[Attachment A Expenditure Subcategory]], Table2[Attachment A Subcategory])),"")</f>
        <v/>
      </c>
      <c r="X148" s="114" t="str">
        <f>IFERROR(INDEX(Table2[Treasury OIG Category], MATCH(Table579105[[#This Row],[Attachment A Expenditure Subcategory]], Table2[Attachment A Subcategory])),"")</f>
        <v/>
      </c>
    </row>
    <row r="149" spans="2:24" x14ac:dyDescent="0.25">
      <c r="B149" s="22"/>
      <c r="C149" s="16"/>
      <c r="D149" s="16"/>
      <c r="E149" s="16"/>
      <c r="F149" s="16"/>
      <c r="G149" s="23"/>
      <c r="H149" s="32" t="s">
        <v>198</v>
      </c>
      <c r="I149" s="16"/>
      <c r="J149" s="68"/>
      <c r="K149" s="17"/>
      <c r="L149" s="51"/>
      <c r="M149" s="17"/>
      <c r="N149" s="17"/>
      <c r="O149" s="51"/>
      <c r="P149" s="51"/>
      <c r="Q149" s="74"/>
      <c r="R149" s="90">
        <f>IF(Table579105[[#This Row],[FEMA Reimbursable?]]="Yes", Table579105[[#This Row],[Total Contract Amount]]*0.25, Table579105[[#This Row],[Total Contract Amount]])</f>
        <v>0</v>
      </c>
      <c r="S149" s="74"/>
      <c r="T149" s="90">
        <f>IF(Table579105[[#This Row],[FEMA Reimbursable?]]="Yes",Table579105[[#This Row],[Total Quarterly Obligation Amount]]*0.25,Table579105[[#This Row],[Total Quarterly Obligation Amount]])</f>
        <v>0</v>
      </c>
      <c r="U149" s="74"/>
      <c r="V149" s="79">
        <f>IF(Table579105[[#This Row],[FEMA Reimbursable?]]="Yes", Table579105[[#This Row],[Total Quarterly Expenditure Amount]]*0.25, Table579105[[#This Row],[Total Quarterly Expenditure Amount]])</f>
        <v>0</v>
      </c>
      <c r="W149" s="113" t="str">
        <f>IFERROR(INDEX(Table2[Attachment A Category], MATCH(Table579105[[#This Row],[Attachment A Expenditure Subcategory]], Table2[Attachment A Subcategory])),"")</f>
        <v/>
      </c>
      <c r="X149" s="114" t="str">
        <f>IFERROR(INDEX(Table2[Treasury OIG Category], MATCH(Table579105[[#This Row],[Attachment A Expenditure Subcategory]], Table2[Attachment A Subcategory])),"")</f>
        <v/>
      </c>
    </row>
    <row r="150" spans="2:24" x14ac:dyDescent="0.25">
      <c r="B150" s="22"/>
      <c r="C150" s="16"/>
      <c r="D150" s="16"/>
      <c r="E150" s="16"/>
      <c r="F150" s="16"/>
      <c r="G150" s="23"/>
      <c r="H150" s="32" t="s">
        <v>199</v>
      </c>
      <c r="I150" s="16"/>
      <c r="J150" s="68"/>
      <c r="K150" s="17"/>
      <c r="L150" s="51"/>
      <c r="M150" s="17"/>
      <c r="N150" s="17"/>
      <c r="O150" s="51"/>
      <c r="P150" s="51"/>
      <c r="Q150" s="74"/>
      <c r="R150" s="90">
        <f>IF(Table579105[[#This Row],[FEMA Reimbursable?]]="Yes", Table579105[[#This Row],[Total Contract Amount]]*0.25, Table579105[[#This Row],[Total Contract Amount]])</f>
        <v>0</v>
      </c>
      <c r="S150" s="74"/>
      <c r="T150" s="90">
        <f>IF(Table579105[[#This Row],[FEMA Reimbursable?]]="Yes",Table579105[[#This Row],[Total Quarterly Obligation Amount]]*0.25,Table579105[[#This Row],[Total Quarterly Obligation Amount]])</f>
        <v>0</v>
      </c>
      <c r="U150" s="74"/>
      <c r="V150" s="79">
        <f>IF(Table579105[[#This Row],[FEMA Reimbursable?]]="Yes", Table579105[[#This Row],[Total Quarterly Expenditure Amount]]*0.25, Table579105[[#This Row],[Total Quarterly Expenditure Amount]])</f>
        <v>0</v>
      </c>
      <c r="W150" s="113" t="str">
        <f>IFERROR(INDEX(Table2[Attachment A Category], MATCH(Table579105[[#This Row],[Attachment A Expenditure Subcategory]], Table2[Attachment A Subcategory])),"")</f>
        <v/>
      </c>
      <c r="X150" s="114" t="str">
        <f>IFERROR(INDEX(Table2[Treasury OIG Category], MATCH(Table579105[[#This Row],[Attachment A Expenditure Subcategory]], Table2[Attachment A Subcategory])),"")</f>
        <v/>
      </c>
    </row>
    <row r="151" spans="2:24" x14ac:dyDescent="0.25">
      <c r="B151" s="22"/>
      <c r="C151" s="16"/>
      <c r="D151" s="16"/>
      <c r="E151" s="16"/>
      <c r="F151" s="16"/>
      <c r="G151" s="23"/>
      <c r="H151" s="32" t="s">
        <v>200</v>
      </c>
      <c r="I151" s="16"/>
      <c r="J151" s="68"/>
      <c r="K151" s="17"/>
      <c r="L151" s="51"/>
      <c r="M151" s="17"/>
      <c r="N151" s="17"/>
      <c r="O151" s="51"/>
      <c r="P151" s="51"/>
      <c r="Q151" s="74"/>
      <c r="R151" s="90">
        <f>IF(Table579105[[#This Row],[FEMA Reimbursable?]]="Yes", Table579105[[#This Row],[Total Contract Amount]]*0.25, Table579105[[#This Row],[Total Contract Amount]])</f>
        <v>0</v>
      </c>
      <c r="S151" s="74"/>
      <c r="T151" s="90">
        <f>IF(Table579105[[#This Row],[FEMA Reimbursable?]]="Yes",Table579105[[#This Row],[Total Quarterly Obligation Amount]]*0.25,Table579105[[#This Row],[Total Quarterly Obligation Amount]])</f>
        <v>0</v>
      </c>
      <c r="U151" s="74"/>
      <c r="V151" s="79">
        <f>IF(Table579105[[#This Row],[FEMA Reimbursable?]]="Yes", Table579105[[#This Row],[Total Quarterly Expenditure Amount]]*0.25, Table579105[[#This Row],[Total Quarterly Expenditure Amount]])</f>
        <v>0</v>
      </c>
      <c r="W151" s="113" t="str">
        <f>IFERROR(INDEX(Table2[Attachment A Category], MATCH(Table579105[[#This Row],[Attachment A Expenditure Subcategory]], Table2[Attachment A Subcategory])),"")</f>
        <v/>
      </c>
      <c r="X151" s="114" t="str">
        <f>IFERROR(INDEX(Table2[Treasury OIG Category], MATCH(Table579105[[#This Row],[Attachment A Expenditure Subcategory]], Table2[Attachment A Subcategory])),"")</f>
        <v/>
      </c>
    </row>
    <row r="152" spans="2:24" x14ac:dyDescent="0.25">
      <c r="B152" s="22"/>
      <c r="C152" s="16"/>
      <c r="D152" s="16"/>
      <c r="E152" s="16"/>
      <c r="F152" s="16"/>
      <c r="G152" s="23"/>
      <c r="H152" s="31" t="s">
        <v>201</v>
      </c>
      <c r="I152" s="16"/>
      <c r="J152" s="68"/>
      <c r="K152" s="17"/>
      <c r="L152" s="51"/>
      <c r="M152" s="17"/>
      <c r="N152" s="17"/>
      <c r="O152" s="51"/>
      <c r="P152" s="51"/>
      <c r="Q152" s="74"/>
      <c r="R152" s="90">
        <f>IF(Table579105[[#This Row],[FEMA Reimbursable?]]="Yes", Table579105[[#This Row],[Total Contract Amount]]*0.25, Table579105[[#This Row],[Total Contract Amount]])</f>
        <v>0</v>
      </c>
      <c r="S152" s="74"/>
      <c r="T152" s="90">
        <f>IF(Table579105[[#This Row],[FEMA Reimbursable?]]="Yes",Table579105[[#This Row],[Total Quarterly Obligation Amount]]*0.25,Table579105[[#This Row],[Total Quarterly Obligation Amount]])</f>
        <v>0</v>
      </c>
      <c r="U152" s="74"/>
      <c r="V152" s="79">
        <f>IF(Table579105[[#This Row],[FEMA Reimbursable?]]="Yes", Table579105[[#This Row],[Total Quarterly Expenditure Amount]]*0.25, Table579105[[#This Row],[Total Quarterly Expenditure Amount]])</f>
        <v>0</v>
      </c>
      <c r="W152" s="113" t="str">
        <f>IFERROR(INDEX(Table2[Attachment A Category], MATCH(Table579105[[#This Row],[Attachment A Expenditure Subcategory]], Table2[Attachment A Subcategory])),"")</f>
        <v/>
      </c>
      <c r="X152" s="114" t="str">
        <f>IFERROR(INDEX(Table2[Treasury OIG Category], MATCH(Table579105[[#This Row],[Attachment A Expenditure Subcategory]], Table2[Attachment A Subcategory])),"")</f>
        <v/>
      </c>
    </row>
    <row r="153" spans="2:24" x14ac:dyDescent="0.25">
      <c r="B153" s="22"/>
      <c r="C153" s="16"/>
      <c r="D153" s="16"/>
      <c r="E153" s="16"/>
      <c r="F153" s="16"/>
      <c r="G153" s="23"/>
      <c r="H153" s="32" t="s">
        <v>202</v>
      </c>
      <c r="I153" s="16"/>
      <c r="J153" s="68"/>
      <c r="K153" s="17"/>
      <c r="L153" s="51"/>
      <c r="M153" s="17"/>
      <c r="N153" s="17"/>
      <c r="O153" s="51"/>
      <c r="P153" s="51"/>
      <c r="Q153" s="74"/>
      <c r="R153" s="90">
        <f>IF(Table579105[[#This Row],[FEMA Reimbursable?]]="Yes", Table579105[[#This Row],[Total Contract Amount]]*0.25, Table579105[[#This Row],[Total Contract Amount]])</f>
        <v>0</v>
      </c>
      <c r="S153" s="74"/>
      <c r="T153" s="90">
        <f>IF(Table579105[[#This Row],[FEMA Reimbursable?]]="Yes",Table579105[[#This Row],[Total Quarterly Obligation Amount]]*0.25,Table579105[[#This Row],[Total Quarterly Obligation Amount]])</f>
        <v>0</v>
      </c>
      <c r="U153" s="74"/>
      <c r="V153" s="79">
        <f>IF(Table579105[[#This Row],[FEMA Reimbursable?]]="Yes", Table579105[[#This Row],[Total Quarterly Expenditure Amount]]*0.25, Table579105[[#This Row],[Total Quarterly Expenditure Amount]])</f>
        <v>0</v>
      </c>
      <c r="W153" s="113" t="str">
        <f>IFERROR(INDEX(Table2[Attachment A Category], MATCH(Table579105[[#This Row],[Attachment A Expenditure Subcategory]], Table2[Attachment A Subcategory])),"")</f>
        <v/>
      </c>
      <c r="X153" s="114" t="str">
        <f>IFERROR(INDEX(Table2[Treasury OIG Category], MATCH(Table579105[[#This Row],[Attachment A Expenditure Subcategory]], Table2[Attachment A Subcategory])),"")</f>
        <v/>
      </c>
    </row>
    <row r="154" spans="2:24" x14ac:dyDescent="0.25">
      <c r="B154" s="22"/>
      <c r="C154" s="16"/>
      <c r="D154" s="16"/>
      <c r="E154" s="16"/>
      <c r="F154" s="16"/>
      <c r="G154" s="23"/>
      <c r="H154" s="32" t="s">
        <v>203</v>
      </c>
      <c r="I154" s="16"/>
      <c r="J154" s="68"/>
      <c r="K154" s="17"/>
      <c r="L154" s="51"/>
      <c r="M154" s="17"/>
      <c r="N154" s="17"/>
      <c r="O154" s="51"/>
      <c r="P154" s="51"/>
      <c r="Q154" s="74"/>
      <c r="R154" s="90">
        <f>IF(Table579105[[#This Row],[FEMA Reimbursable?]]="Yes", Table579105[[#This Row],[Total Contract Amount]]*0.25, Table579105[[#This Row],[Total Contract Amount]])</f>
        <v>0</v>
      </c>
      <c r="S154" s="74"/>
      <c r="T154" s="90">
        <f>IF(Table579105[[#This Row],[FEMA Reimbursable?]]="Yes",Table579105[[#This Row],[Total Quarterly Obligation Amount]]*0.25,Table579105[[#This Row],[Total Quarterly Obligation Amount]])</f>
        <v>0</v>
      </c>
      <c r="U154" s="74"/>
      <c r="V154" s="79">
        <f>IF(Table579105[[#This Row],[FEMA Reimbursable?]]="Yes", Table579105[[#This Row],[Total Quarterly Expenditure Amount]]*0.25, Table579105[[#This Row],[Total Quarterly Expenditure Amount]])</f>
        <v>0</v>
      </c>
      <c r="W154" s="113" t="str">
        <f>IFERROR(INDEX(Table2[Attachment A Category], MATCH(Table579105[[#This Row],[Attachment A Expenditure Subcategory]], Table2[Attachment A Subcategory])),"")</f>
        <v/>
      </c>
      <c r="X154" s="114" t="str">
        <f>IFERROR(INDEX(Table2[Treasury OIG Category], MATCH(Table579105[[#This Row],[Attachment A Expenditure Subcategory]], Table2[Attachment A Subcategory])),"")</f>
        <v/>
      </c>
    </row>
    <row r="155" spans="2:24" x14ac:dyDescent="0.25">
      <c r="B155" s="22"/>
      <c r="C155" s="16"/>
      <c r="D155" s="16"/>
      <c r="E155" s="16"/>
      <c r="F155" s="16"/>
      <c r="G155" s="23"/>
      <c r="H155" s="31" t="s">
        <v>204</v>
      </c>
      <c r="I155" s="16"/>
      <c r="J155" s="68"/>
      <c r="K155" s="17"/>
      <c r="L155" s="51"/>
      <c r="M155" s="17"/>
      <c r="N155" s="17"/>
      <c r="O155" s="51"/>
      <c r="P155" s="51"/>
      <c r="Q155" s="74"/>
      <c r="R155" s="90">
        <f>IF(Table579105[[#This Row],[FEMA Reimbursable?]]="Yes", Table579105[[#This Row],[Total Contract Amount]]*0.25, Table579105[[#This Row],[Total Contract Amount]])</f>
        <v>0</v>
      </c>
      <c r="S155" s="74"/>
      <c r="T155" s="90">
        <f>IF(Table579105[[#This Row],[FEMA Reimbursable?]]="Yes",Table579105[[#This Row],[Total Quarterly Obligation Amount]]*0.25,Table579105[[#This Row],[Total Quarterly Obligation Amount]])</f>
        <v>0</v>
      </c>
      <c r="U155" s="74"/>
      <c r="V155" s="79">
        <f>IF(Table579105[[#This Row],[FEMA Reimbursable?]]="Yes", Table579105[[#This Row],[Total Quarterly Expenditure Amount]]*0.25, Table579105[[#This Row],[Total Quarterly Expenditure Amount]])</f>
        <v>0</v>
      </c>
      <c r="W155" s="113" t="str">
        <f>IFERROR(INDEX(Table2[Attachment A Category], MATCH(Table579105[[#This Row],[Attachment A Expenditure Subcategory]], Table2[Attachment A Subcategory])),"")</f>
        <v/>
      </c>
      <c r="X155" s="114" t="str">
        <f>IFERROR(INDEX(Table2[Treasury OIG Category], MATCH(Table579105[[#This Row],[Attachment A Expenditure Subcategory]], Table2[Attachment A Subcategory])),"")</f>
        <v/>
      </c>
    </row>
    <row r="156" spans="2:24" x14ac:dyDescent="0.25">
      <c r="B156" s="22"/>
      <c r="C156" s="16"/>
      <c r="D156" s="16"/>
      <c r="E156" s="16"/>
      <c r="F156" s="16"/>
      <c r="G156" s="23"/>
      <c r="H156" s="32" t="s">
        <v>205</v>
      </c>
      <c r="I156" s="16"/>
      <c r="J156" s="68"/>
      <c r="K156" s="17"/>
      <c r="L156" s="51"/>
      <c r="M156" s="17"/>
      <c r="N156" s="17"/>
      <c r="O156" s="51"/>
      <c r="P156" s="51"/>
      <c r="Q156" s="74"/>
      <c r="R156" s="90">
        <f>IF(Table579105[[#This Row],[FEMA Reimbursable?]]="Yes", Table579105[[#This Row],[Total Contract Amount]]*0.25, Table579105[[#This Row],[Total Contract Amount]])</f>
        <v>0</v>
      </c>
      <c r="S156" s="74"/>
      <c r="T156" s="90">
        <f>IF(Table579105[[#This Row],[FEMA Reimbursable?]]="Yes",Table579105[[#This Row],[Total Quarterly Obligation Amount]]*0.25,Table579105[[#This Row],[Total Quarterly Obligation Amount]])</f>
        <v>0</v>
      </c>
      <c r="U156" s="74"/>
      <c r="V156" s="79">
        <f>IF(Table579105[[#This Row],[FEMA Reimbursable?]]="Yes", Table579105[[#This Row],[Total Quarterly Expenditure Amount]]*0.25, Table579105[[#This Row],[Total Quarterly Expenditure Amount]])</f>
        <v>0</v>
      </c>
      <c r="W156" s="113" t="str">
        <f>IFERROR(INDEX(Table2[Attachment A Category], MATCH(Table579105[[#This Row],[Attachment A Expenditure Subcategory]], Table2[Attachment A Subcategory])),"")</f>
        <v/>
      </c>
      <c r="X156" s="114" t="str">
        <f>IFERROR(INDEX(Table2[Treasury OIG Category], MATCH(Table579105[[#This Row],[Attachment A Expenditure Subcategory]], Table2[Attachment A Subcategory])),"")</f>
        <v/>
      </c>
    </row>
    <row r="157" spans="2:24" x14ac:dyDescent="0.25">
      <c r="B157" s="22"/>
      <c r="C157" s="16"/>
      <c r="D157" s="16"/>
      <c r="E157" s="16"/>
      <c r="F157" s="16"/>
      <c r="G157" s="23"/>
      <c r="H157" s="32" t="s">
        <v>206</v>
      </c>
      <c r="I157" s="16"/>
      <c r="J157" s="68"/>
      <c r="K157" s="17"/>
      <c r="L157" s="51"/>
      <c r="M157" s="17"/>
      <c r="N157" s="17"/>
      <c r="O157" s="51"/>
      <c r="P157" s="51"/>
      <c r="Q157" s="74"/>
      <c r="R157" s="90">
        <f>IF(Table579105[[#This Row],[FEMA Reimbursable?]]="Yes", Table579105[[#This Row],[Total Contract Amount]]*0.25, Table579105[[#This Row],[Total Contract Amount]])</f>
        <v>0</v>
      </c>
      <c r="S157" s="74"/>
      <c r="T157" s="90">
        <f>IF(Table579105[[#This Row],[FEMA Reimbursable?]]="Yes",Table579105[[#This Row],[Total Quarterly Obligation Amount]]*0.25,Table579105[[#This Row],[Total Quarterly Obligation Amount]])</f>
        <v>0</v>
      </c>
      <c r="U157" s="74"/>
      <c r="V157" s="79">
        <f>IF(Table579105[[#This Row],[FEMA Reimbursable?]]="Yes", Table579105[[#This Row],[Total Quarterly Expenditure Amount]]*0.25, Table579105[[#This Row],[Total Quarterly Expenditure Amount]])</f>
        <v>0</v>
      </c>
      <c r="W157" s="113" t="str">
        <f>IFERROR(INDEX(Table2[Attachment A Category], MATCH(Table579105[[#This Row],[Attachment A Expenditure Subcategory]], Table2[Attachment A Subcategory])),"")</f>
        <v/>
      </c>
      <c r="X157" s="114" t="str">
        <f>IFERROR(INDEX(Table2[Treasury OIG Category], MATCH(Table579105[[#This Row],[Attachment A Expenditure Subcategory]], Table2[Attachment A Subcategory])),"")</f>
        <v/>
      </c>
    </row>
    <row r="158" spans="2:24" x14ac:dyDescent="0.25">
      <c r="B158" s="22"/>
      <c r="C158" s="16"/>
      <c r="D158" s="16"/>
      <c r="E158" s="16"/>
      <c r="F158" s="16"/>
      <c r="G158" s="23"/>
      <c r="H158" s="32" t="s">
        <v>207</v>
      </c>
      <c r="I158" s="16"/>
      <c r="J158" s="68"/>
      <c r="K158" s="17"/>
      <c r="L158" s="51"/>
      <c r="M158" s="17"/>
      <c r="N158" s="17"/>
      <c r="O158" s="51"/>
      <c r="P158" s="51"/>
      <c r="Q158" s="74"/>
      <c r="R158" s="90">
        <f>IF(Table579105[[#This Row],[FEMA Reimbursable?]]="Yes", Table579105[[#This Row],[Total Contract Amount]]*0.25, Table579105[[#This Row],[Total Contract Amount]])</f>
        <v>0</v>
      </c>
      <c r="S158" s="74"/>
      <c r="T158" s="90">
        <f>IF(Table579105[[#This Row],[FEMA Reimbursable?]]="Yes",Table579105[[#This Row],[Total Quarterly Obligation Amount]]*0.25,Table579105[[#This Row],[Total Quarterly Obligation Amount]])</f>
        <v>0</v>
      </c>
      <c r="U158" s="74"/>
      <c r="V158" s="79">
        <f>IF(Table579105[[#This Row],[FEMA Reimbursable?]]="Yes", Table579105[[#This Row],[Total Quarterly Expenditure Amount]]*0.25, Table579105[[#This Row],[Total Quarterly Expenditure Amount]])</f>
        <v>0</v>
      </c>
      <c r="W158" s="113" t="str">
        <f>IFERROR(INDEX(Table2[Attachment A Category], MATCH(Table579105[[#This Row],[Attachment A Expenditure Subcategory]], Table2[Attachment A Subcategory])),"")</f>
        <v/>
      </c>
      <c r="X158" s="114" t="str">
        <f>IFERROR(INDEX(Table2[Treasury OIG Category], MATCH(Table579105[[#This Row],[Attachment A Expenditure Subcategory]], Table2[Attachment A Subcategory])),"")</f>
        <v/>
      </c>
    </row>
    <row r="159" spans="2:24" x14ac:dyDescent="0.25">
      <c r="B159" s="22"/>
      <c r="C159" s="16"/>
      <c r="D159" s="16"/>
      <c r="E159" s="16"/>
      <c r="F159" s="16"/>
      <c r="G159" s="23"/>
      <c r="H159" s="32" t="s">
        <v>208</v>
      </c>
      <c r="I159" s="16"/>
      <c r="J159" s="68"/>
      <c r="K159" s="17"/>
      <c r="L159" s="51"/>
      <c r="M159" s="17"/>
      <c r="N159" s="17"/>
      <c r="O159" s="51"/>
      <c r="P159" s="51"/>
      <c r="Q159" s="74"/>
      <c r="R159" s="90">
        <f>IF(Table579105[[#This Row],[FEMA Reimbursable?]]="Yes", Table579105[[#This Row],[Total Contract Amount]]*0.25, Table579105[[#This Row],[Total Contract Amount]])</f>
        <v>0</v>
      </c>
      <c r="S159" s="74"/>
      <c r="T159" s="90">
        <f>IF(Table579105[[#This Row],[FEMA Reimbursable?]]="Yes",Table579105[[#This Row],[Total Quarterly Obligation Amount]]*0.25,Table579105[[#This Row],[Total Quarterly Obligation Amount]])</f>
        <v>0</v>
      </c>
      <c r="U159" s="74"/>
      <c r="V159" s="79">
        <f>IF(Table579105[[#This Row],[FEMA Reimbursable?]]="Yes", Table579105[[#This Row],[Total Quarterly Expenditure Amount]]*0.25, Table579105[[#This Row],[Total Quarterly Expenditure Amount]])</f>
        <v>0</v>
      </c>
      <c r="W159" s="113" t="str">
        <f>IFERROR(INDEX(Table2[Attachment A Category], MATCH(Table579105[[#This Row],[Attachment A Expenditure Subcategory]], Table2[Attachment A Subcategory])),"")</f>
        <v/>
      </c>
      <c r="X159" s="114" t="str">
        <f>IFERROR(INDEX(Table2[Treasury OIG Category], MATCH(Table579105[[#This Row],[Attachment A Expenditure Subcategory]], Table2[Attachment A Subcategory])),"")</f>
        <v/>
      </c>
    </row>
    <row r="160" spans="2:24" x14ac:dyDescent="0.25">
      <c r="B160" s="22"/>
      <c r="C160" s="16"/>
      <c r="D160" s="16"/>
      <c r="E160" s="16"/>
      <c r="F160" s="16"/>
      <c r="G160" s="23"/>
      <c r="H160" s="31" t="s">
        <v>209</v>
      </c>
      <c r="I160" s="16"/>
      <c r="J160" s="68"/>
      <c r="K160" s="17"/>
      <c r="L160" s="51"/>
      <c r="M160" s="17"/>
      <c r="N160" s="17"/>
      <c r="O160" s="51"/>
      <c r="P160" s="51"/>
      <c r="Q160" s="74"/>
      <c r="R160" s="90">
        <f>IF(Table579105[[#This Row],[FEMA Reimbursable?]]="Yes", Table579105[[#This Row],[Total Contract Amount]]*0.25, Table579105[[#This Row],[Total Contract Amount]])</f>
        <v>0</v>
      </c>
      <c r="S160" s="74"/>
      <c r="T160" s="90">
        <f>IF(Table579105[[#This Row],[FEMA Reimbursable?]]="Yes",Table579105[[#This Row],[Total Quarterly Obligation Amount]]*0.25,Table579105[[#This Row],[Total Quarterly Obligation Amount]])</f>
        <v>0</v>
      </c>
      <c r="U160" s="74"/>
      <c r="V160" s="79">
        <f>IF(Table579105[[#This Row],[FEMA Reimbursable?]]="Yes", Table579105[[#This Row],[Total Quarterly Expenditure Amount]]*0.25, Table579105[[#This Row],[Total Quarterly Expenditure Amount]])</f>
        <v>0</v>
      </c>
      <c r="W160" s="113" t="str">
        <f>IFERROR(INDEX(Table2[Attachment A Category], MATCH(Table579105[[#This Row],[Attachment A Expenditure Subcategory]], Table2[Attachment A Subcategory])),"")</f>
        <v/>
      </c>
      <c r="X160" s="114" t="str">
        <f>IFERROR(INDEX(Table2[Treasury OIG Category], MATCH(Table579105[[#This Row],[Attachment A Expenditure Subcategory]], Table2[Attachment A Subcategory])),"")</f>
        <v/>
      </c>
    </row>
    <row r="161" spans="2:24" x14ac:dyDescent="0.25">
      <c r="B161" s="22"/>
      <c r="C161" s="16"/>
      <c r="D161" s="16"/>
      <c r="E161" s="16"/>
      <c r="F161" s="16"/>
      <c r="G161" s="23"/>
      <c r="H161" s="32" t="s">
        <v>210</v>
      </c>
      <c r="I161" s="16"/>
      <c r="J161" s="68"/>
      <c r="K161" s="17"/>
      <c r="L161" s="51"/>
      <c r="M161" s="17"/>
      <c r="N161" s="17"/>
      <c r="O161" s="51"/>
      <c r="P161" s="51"/>
      <c r="Q161" s="74"/>
      <c r="R161" s="90">
        <f>IF(Table579105[[#This Row],[FEMA Reimbursable?]]="Yes", Table579105[[#This Row],[Total Contract Amount]]*0.25, Table579105[[#This Row],[Total Contract Amount]])</f>
        <v>0</v>
      </c>
      <c r="S161" s="74"/>
      <c r="T161" s="90">
        <f>IF(Table579105[[#This Row],[FEMA Reimbursable?]]="Yes",Table579105[[#This Row],[Total Quarterly Obligation Amount]]*0.25,Table579105[[#This Row],[Total Quarterly Obligation Amount]])</f>
        <v>0</v>
      </c>
      <c r="U161" s="74"/>
      <c r="V161" s="79">
        <f>IF(Table579105[[#This Row],[FEMA Reimbursable?]]="Yes", Table579105[[#This Row],[Total Quarterly Expenditure Amount]]*0.25, Table579105[[#This Row],[Total Quarterly Expenditure Amount]])</f>
        <v>0</v>
      </c>
      <c r="W161" s="113" t="str">
        <f>IFERROR(INDEX(Table2[Attachment A Category], MATCH(Table579105[[#This Row],[Attachment A Expenditure Subcategory]], Table2[Attachment A Subcategory])),"")</f>
        <v/>
      </c>
      <c r="X161" s="114" t="str">
        <f>IFERROR(INDEX(Table2[Treasury OIG Category], MATCH(Table579105[[#This Row],[Attachment A Expenditure Subcategory]], Table2[Attachment A Subcategory])),"")</f>
        <v/>
      </c>
    </row>
    <row r="162" spans="2:24" x14ac:dyDescent="0.25">
      <c r="B162" s="22"/>
      <c r="C162" s="16"/>
      <c r="D162" s="16"/>
      <c r="E162" s="16"/>
      <c r="F162" s="16"/>
      <c r="G162" s="23"/>
      <c r="H162" s="32" t="s">
        <v>211</v>
      </c>
      <c r="I162" s="16"/>
      <c r="J162" s="68"/>
      <c r="K162" s="17"/>
      <c r="L162" s="51"/>
      <c r="M162" s="17"/>
      <c r="N162" s="17"/>
      <c r="O162" s="51"/>
      <c r="P162" s="51"/>
      <c r="Q162" s="74"/>
      <c r="R162" s="90">
        <f>IF(Table579105[[#This Row],[FEMA Reimbursable?]]="Yes", Table579105[[#This Row],[Total Contract Amount]]*0.25, Table579105[[#This Row],[Total Contract Amount]])</f>
        <v>0</v>
      </c>
      <c r="S162" s="74"/>
      <c r="T162" s="90">
        <f>IF(Table579105[[#This Row],[FEMA Reimbursable?]]="Yes",Table579105[[#This Row],[Total Quarterly Obligation Amount]]*0.25,Table579105[[#This Row],[Total Quarterly Obligation Amount]])</f>
        <v>0</v>
      </c>
      <c r="U162" s="74"/>
      <c r="V162" s="79">
        <f>IF(Table579105[[#This Row],[FEMA Reimbursable?]]="Yes", Table579105[[#This Row],[Total Quarterly Expenditure Amount]]*0.25, Table579105[[#This Row],[Total Quarterly Expenditure Amount]])</f>
        <v>0</v>
      </c>
      <c r="W162" s="113" t="str">
        <f>IFERROR(INDEX(Table2[Attachment A Category], MATCH(Table579105[[#This Row],[Attachment A Expenditure Subcategory]], Table2[Attachment A Subcategory])),"")</f>
        <v/>
      </c>
      <c r="X162" s="114" t="str">
        <f>IFERROR(INDEX(Table2[Treasury OIG Category], MATCH(Table579105[[#This Row],[Attachment A Expenditure Subcategory]], Table2[Attachment A Subcategory])),"")</f>
        <v/>
      </c>
    </row>
    <row r="163" spans="2:24" x14ac:dyDescent="0.25">
      <c r="B163" s="22"/>
      <c r="C163" s="16"/>
      <c r="D163" s="16"/>
      <c r="E163" s="16"/>
      <c r="F163" s="16"/>
      <c r="G163" s="23"/>
      <c r="H163" s="31" t="s">
        <v>212</v>
      </c>
      <c r="I163" s="16"/>
      <c r="J163" s="68"/>
      <c r="K163" s="17"/>
      <c r="L163" s="51"/>
      <c r="M163" s="17"/>
      <c r="N163" s="17"/>
      <c r="O163" s="51"/>
      <c r="P163" s="51"/>
      <c r="Q163" s="74"/>
      <c r="R163" s="90">
        <f>IF(Table579105[[#This Row],[FEMA Reimbursable?]]="Yes", Table579105[[#This Row],[Total Contract Amount]]*0.25, Table579105[[#This Row],[Total Contract Amount]])</f>
        <v>0</v>
      </c>
      <c r="S163" s="74"/>
      <c r="T163" s="90">
        <f>IF(Table579105[[#This Row],[FEMA Reimbursable?]]="Yes",Table579105[[#This Row],[Total Quarterly Obligation Amount]]*0.25,Table579105[[#This Row],[Total Quarterly Obligation Amount]])</f>
        <v>0</v>
      </c>
      <c r="U163" s="74"/>
      <c r="V163" s="79">
        <f>IF(Table579105[[#This Row],[FEMA Reimbursable?]]="Yes", Table579105[[#This Row],[Total Quarterly Expenditure Amount]]*0.25, Table579105[[#This Row],[Total Quarterly Expenditure Amount]])</f>
        <v>0</v>
      </c>
      <c r="W163" s="113" t="str">
        <f>IFERROR(INDEX(Table2[Attachment A Category], MATCH(Table579105[[#This Row],[Attachment A Expenditure Subcategory]], Table2[Attachment A Subcategory])),"")</f>
        <v/>
      </c>
      <c r="X163" s="114" t="str">
        <f>IFERROR(INDEX(Table2[Treasury OIG Category], MATCH(Table579105[[#This Row],[Attachment A Expenditure Subcategory]], Table2[Attachment A Subcategory])),"")</f>
        <v/>
      </c>
    </row>
    <row r="164" spans="2:24" x14ac:dyDescent="0.25">
      <c r="B164" s="22"/>
      <c r="C164" s="16"/>
      <c r="D164" s="16"/>
      <c r="E164" s="16"/>
      <c r="F164" s="16"/>
      <c r="G164" s="23"/>
      <c r="H164" s="32" t="s">
        <v>213</v>
      </c>
      <c r="I164" s="16"/>
      <c r="J164" s="68"/>
      <c r="K164" s="17"/>
      <c r="L164" s="51"/>
      <c r="M164" s="17"/>
      <c r="N164" s="17"/>
      <c r="O164" s="51"/>
      <c r="P164" s="51"/>
      <c r="Q164" s="74"/>
      <c r="R164" s="90">
        <f>IF(Table579105[[#This Row],[FEMA Reimbursable?]]="Yes", Table579105[[#This Row],[Total Contract Amount]]*0.25, Table579105[[#This Row],[Total Contract Amount]])</f>
        <v>0</v>
      </c>
      <c r="S164" s="74"/>
      <c r="T164" s="90">
        <f>IF(Table579105[[#This Row],[FEMA Reimbursable?]]="Yes",Table579105[[#This Row],[Total Quarterly Obligation Amount]]*0.25,Table579105[[#This Row],[Total Quarterly Obligation Amount]])</f>
        <v>0</v>
      </c>
      <c r="U164" s="74"/>
      <c r="V164" s="79">
        <f>IF(Table579105[[#This Row],[FEMA Reimbursable?]]="Yes", Table579105[[#This Row],[Total Quarterly Expenditure Amount]]*0.25, Table579105[[#This Row],[Total Quarterly Expenditure Amount]])</f>
        <v>0</v>
      </c>
      <c r="W164" s="113" t="str">
        <f>IFERROR(INDEX(Table2[Attachment A Category], MATCH(Table579105[[#This Row],[Attachment A Expenditure Subcategory]], Table2[Attachment A Subcategory])),"")</f>
        <v/>
      </c>
      <c r="X164" s="114" t="str">
        <f>IFERROR(INDEX(Table2[Treasury OIG Category], MATCH(Table579105[[#This Row],[Attachment A Expenditure Subcategory]], Table2[Attachment A Subcategory])),"")</f>
        <v/>
      </c>
    </row>
    <row r="165" spans="2:24" x14ac:dyDescent="0.25">
      <c r="B165" s="22"/>
      <c r="C165" s="16"/>
      <c r="D165" s="16"/>
      <c r="E165" s="16"/>
      <c r="F165" s="16"/>
      <c r="G165" s="23"/>
      <c r="H165" s="32" t="s">
        <v>214</v>
      </c>
      <c r="I165" s="16"/>
      <c r="J165" s="68"/>
      <c r="K165" s="17"/>
      <c r="L165" s="51"/>
      <c r="M165" s="17"/>
      <c r="N165" s="17"/>
      <c r="O165" s="51"/>
      <c r="P165" s="51"/>
      <c r="Q165" s="74"/>
      <c r="R165" s="90">
        <f>IF(Table579105[[#This Row],[FEMA Reimbursable?]]="Yes", Table579105[[#This Row],[Total Contract Amount]]*0.25, Table579105[[#This Row],[Total Contract Amount]])</f>
        <v>0</v>
      </c>
      <c r="S165" s="74"/>
      <c r="T165" s="90">
        <f>IF(Table579105[[#This Row],[FEMA Reimbursable?]]="Yes",Table579105[[#This Row],[Total Quarterly Obligation Amount]]*0.25,Table579105[[#This Row],[Total Quarterly Obligation Amount]])</f>
        <v>0</v>
      </c>
      <c r="U165" s="74"/>
      <c r="V165" s="79">
        <f>IF(Table579105[[#This Row],[FEMA Reimbursable?]]="Yes", Table579105[[#This Row],[Total Quarterly Expenditure Amount]]*0.25, Table579105[[#This Row],[Total Quarterly Expenditure Amount]])</f>
        <v>0</v>
      </c>
      <c r="W165" s="113" t="str">
        <f>IFERROR(INDEX(Table2[Attachment A Category], MATCH(Table579105[[#This Row],[Attachment A Expenditure Subcategory]], Table2[Attachment A Subcategory])),"")</f>
        <v/>
      </c>
      <c r="X165" s="114" t="str">
        <f>IFERROR(INDEX(Table2[Treasury OIG Category], MATCH(Table579105[[#This Row],[Attachment A Expenditure Subcategory]], Table2[Attachment A Subcategory])),"")</f>
        <v/>
      </c>
    </row>
    <row r="166" spans="2:24" x14ac:dyDescent="0.25">
      <c r="B166" s="22"/>
      <c r="C166" s="16"/>
      <c r="D166" s="16"/>
      <c r="E166" s="16"/>
      <c r="F166" s="16"/>
      <c r="G166" s="23"/>
      <c r="H166" s="32" t="s">
        <v>215</v>
      </c>
      <c r="I166" s="16"/>
      <c r="J166" s="68"/>
      <c r="K166" s="17"/>
      <c r="L166" s="51"/>
      <c r="M166" s="17"/>
      <c r="N166" s="17"/>
      <c r="O166" s="51"/>
      <c r="P166" s="51"/>
      <c r="Q166" s="74"/>
      <c r="R166" s="90">
        <f>IF(Table579105[[#This Row],[FEMA Reimbursable?]]="Yes", Table579105[[#This Row],[Total Contract Amount]]*0.25, Table579105[[#This Row],[Total Contract Amount]])</f>
        <v>0</v>
      </c>
      <c r="S166" s="74"/>
      <c r="T166" s="90">
        <f>IF(Table579105[[#This Row],[FEMA Reimbursable?]]="Yes",Table579105[[#This Row],[Total Quarterly Obligation Amount]]*0.25,Table579105[[#This Row],[Total Quarterly Obligation Amount]])</f>
        <v>0</v>
      </c>
      <c r="U166" s="74"/>
      <c r="V166" s="79">
        <f>IF(Table579105[[#This Row],[FEMA Reimbursable?]]="Yes", Table579105[[#This Row],[Total Quarterly Expenditure Amount]]*0.25, Table579105[[#This Row],[Total Quarterly Expenditure Amount]])</f>
        <v>0</v>
      </c>
      <c r="W166" s="113" t="str">
        <f>IFERROR(INDEX(Table2[Attachment A Category], MATCH(Table579105[[#This Row],[Attachment A Expenditure Subcategory]], Table2[Attachment A Subcategory])),"")</f>
        <v/>
      </c>
      <c r="X166" s="114" t="str">
        <f>IFERROR(INDEX(Table2[Treasury OIG Category], MATCH(Table579105[[#This Row],[Attachment A Expenditure Subcategory]], Table2[Attachment A Subcategory])),"")</f>
        <v/>
      </c>
    </row>
    <row r="167" spans="2:24" x14ac:dyDescent="0.25">
      <c r="B167" s="22"/>
      <c r="C167" s="16"/>
      <c r="D167" s="16"/>
      <c r="E167" s="16"/>
      <c r="F167" s="16"/>
      <c r="G167" s="23"/>
      <c r="H167" s="32" t="s">
        <v>216</v>
      </c>
      <c r="I167" s="16"/>
      <c r="J167" s="68"/>
      <c r="K167" s="17"/>
      <c r="L167" s="51"/>
      <c r="M167" s="17"/>
      <c r="N167" s="17"/>
      <c r="O167" s="51"/>
      <c r="P167" s="51"/>
      <c r="Q167" s="74"/>
      <c r="R167" s="90">
        <f>IF(Table579105[[#This Row],[FEMA Reimbursable?]]="Yes", Table579105[[#This Row],[Total Contract Amount]]*0.25, Table579105[[#This Row],[Total Contract Amount]])</f>
        <v>0</v>
      </c>
      <c r="S167" s="74"/>
      <c r="T167" s="90">
        <f>IF(Table579105[[#This Row],[FEMA Reimbursable?]]="Yes",Table579105[[#This Row],[Total Quarterly Obligation Amount]]*0.25,Table579105[[#This Row],[Total Quarterly Obligation Amount]])</f>
        <v>0</v>
      </c>
      <c r="U167" s="74"/>
      <c r="V167" s="79">
        <f>IF(Table579105[[#This Row],[FEMA Reimbursable?]]="Yes", Table579105[[#This Row],[Total Quarterly Expenditure Amount]]*0.25, Table579105[[#This Row],[Total Quarterly Expenditure Amount]])</f>
        <v>0</v>
      </c>
      <c r="W167" s="113" t="str">
        <f>IFERROR(INDEX(Table2[Attachment A Category], MATCH(Table579105[[#This Row],[Attachment A Expenditure Subcategory]], Table2[Attachment A Subcategory])),"")</f>
        <v/>
      </c>
      <c r="X167" s="114" t="str">
        <f>IFERROR(INDEX(Table2[Treasury OIG Category], MATCH(Table579105[[#This Row],[Attachment A Expenditure Subcategory]], Table2[Attachment A Subcategory])),"")</f>
        <v/>
      </c>
    </row>
    <row r="168" spans="2:24" x14ac:dyDescent="0.25">
      <c r="B168" s="22"/>
      <c r="C168" s="16"/>
      <c r="D168" s="16"/>
      <c r="E168" s="16"/>
      <c r="F168" s="16"/>
      <c r="G168" s="23"/>
      <c r="H168" s="31" t="s">
        <v>217</v>
      </c>
      <c r="I168" s="16"/>
      <c r="J168" s="68"/>
      <c r="K168" s="17"/>
      <c r="L168" s="51"/>
      <c r="M168" s="17"/>
      <c r="N168" s="17"/>
      <c r="O168" s="51"/>
      <c r="P168" s="51"/>
      <c r="Q168" s="74"/>
      <c r="R168" s="90">
        <f>IF(Table579105[[#This Row],[FEMA Reimbursable?]]="Yes", Table579105[[#This Row],[Total Contract Amount]]*0.25, Table579105[[#This Row],[Total Contract Amount]])</f>
        <v>0</v>
      </c>
      <c r="S168" s="74"/>
      <c r="T168" s="90">
        <f>IF(Table579105[[#This Row],[FEMA Reimbursable?]]="Yes",Table579105[[#This Row],[Total Quarterly Obligation Amount]]*0.25,Table579105[[#This Row],[Total Quarterly Obligation Amount]])</f>
        <v>0</v>
      </c>
      <c r="U168" s="74"/>
      <c r="V168" s="79">
        <f>IF(Table579105[[#This Row],[FEMA Reimbursable?]]="Yes", Table579105[[#This Row],[Total Quarterly Expenditure Amount]]*0.25, Table579105[[#This Row],[Total Quarterly Expenditure Amount]])</f>
        <v>0</v>
      </c>
      <c r="W168" s="113" t="str">
        <f>IFERROR(INDEX(Table2[Attachment A Category], MATCH(Table579105[[#This Row],[Attachment A Expenditure Subcategory]], Table2[Attachment A Subcategory])),"")</f>
        <v/>
      </c>
      <c r="X168" s="114" t="str">
        <f>IFERROR(INDEX(Table2[Treasury OIG Category], MATCH(Table579105[[#This Row],[Attachment A Expenditure Subcategory]], Table2[Attachment A Subcategory])),"")</f>
        <v/>
      </c>
    </row>
    <row r="169" spans="2:24" x14ac:dyDescent="0.25">
      <c r="B169" s="22"/>
      <c r="C169" s="16"/>
      <c r="D169" s="16"/>
      <c r="E169" s="16"/>
      <c r="F169" s="16"/>
      <c r="G169" s="23"/>
      <c r="H169" s="32" t="s">
        <v>218</v>
      </c>
      <c r="I169" s="16"/>
      <c r="J169" s="68"/>
      <c r="K169" s="17"/>
      <c r="L169" s="51"/>
      <c r="M169" s="17"/>
      <c r="N169" s="17"/>
      <c r="O169" s="51"/>
      <c r="P169" s="51"/>
      <c r="Q169" s="74"/>
      <c r="R169" s="90">
        <f>IF(Table579105[[#This Row],[FEMA Reimbursable?]]="Yes", Table579105[[#This Row],[Total Contract Amount]]*0.25, Table579105[[#This Row],[Total Contract Amount]])</f>
        <v>0</v>
      </c>
      <c r="S169" s="74"/>
      <c r="T169" s="90">
        <f>IF(Table579105[[#This Row],[FEMA Reimbursable?]]="Yes",Table579105[[#This Row],[Total Quarterly Obligation Amount]]*0.25,Table579105[[#This Row],[Total Quarterly Obligation Amount]])</f>
        <v>0</v>
      </c>
      <c r="U169" s="74"/>
      <c r="V169" s="79">
        <f>IF(Table579105[[#This Row],[FEMA Reimbursable?]]="Yes", Table579105[[#This Row],[Total Quarterly Expenditure Amount]]*0.25, Table579105[[#This Row],[Total Quarterly Expenditure Amount]])</f>
        <v>0</v>
      </c>
      <c r="W169" s="113" t="str">
        <f>IFERROR(INDEX(Table2[Attachment A Category], MATCH(Table579105[[#This Row],[Attachment A Expenditure Subcategory]], Table2[Attachment A Subcategory])),"")</f>
        <v/>
      </c>
      <c r="X169" s="114" t="str">
        <f>IFERROR(INDEX(Table2[Treasury OIG Category], MATCH(Table579105[[#This Row],[Attachment A Expenditure Subcategory]], Table2[Attachment A Subcategory])),"")</f>
        <v/>
      </c>
    </row>
    <row r="170" spans="2:24" x14ac:dyDescent="0.25">
      <c r="B170" s="22"/>
      <c r="C170" s="16"/>
      <c r="D170" s="16"/>
      <c r="E170" s="16"/>
      <c r="F170" s="16"/>
      <c r="G170" s="23"/>
      <c r="H170" s="32" t="s">
        <v>219</v>
      </c>
      <c r="I170" s="16"/>
      <c r="J170" s="68"/>
      <c r="K170" s="17"/>
      <c r="L170" s="51"/>
      <c r="M170" s="17"/>
      <c r="N170" s="17"/>
      <c r="O170" s="51"/>
      <c r="P170" s="51"/>
      <c r="Q170" s="74"/>
      <c r="R170" s="90">
        <f>IF(Table579105[[#This Row],[FEMA Reimbursable?]]="Yes", Table579105[[#This Row],[Total Contract Amount]]*0.25, Table579105[[#This Row],[Total Contract Amount]])</f>
        <v>0</v>
      </c>
      <c r="S170" s="74"/>
      <c r="T170" s="90">
        <f>IF(Table579105[[#This Row],[FEMA Reimbursable?]]="Yes",Table579105[[#This Row],[Total Quarterly Obligation Amount]]*0.25,Table579105[[#This Row],[Total Quarterly Obligation Amount]])</f>
        <v>0</v>
      </c>
      <c r="U170" s="74"/>
      <c r="V170" s="79">
        <f>IF(Table579105[[#This Row],[FEMA Reimbursable?]]="Yes", Table579105[[#This Row],[Total Quarterly Expenditure Amount]]*0.25, Table579105[[#This Row],[Total Quarterly Expenditure Amount]])</f>
        <v>0</v>
      </c>
      <c r="W170" s="113" t="str">
        <f>IFERROR(INDEX(Table2[Attachment A Category], MATCH(Table579105[[#This Row],[Attachment A Expenditure Subcategory]], Table2[Attachment A Subcategory])),"")</f>
        <v/>
      </c>
      <c r="X170" s="114" t="str">
        <f>IFERROR(INDEX(Table2[Treasury OIG Category], MATCH(Table579105[[#This Row],[Attachment A Expenditure Subcategory]], Table2[Attachment A Subcategory])),"")</f>
        <v/>
      </c>
    </row>
    <row r="171" spans="2:24" x14ac:dyDescent="0.25">
      <c r="B171" s="22"/>
      <c r="C171" s="16"/>
      <c r="D171" s="16"/>
      <c r="E171" s="16"/>
      <c r="F171" s="16"/>
      <c r="G171" s="23"/>
      <c r="H171" s="31" t="s">
        <v>220</v>
      </c>
      <c r="I171" s="16"/>
      <c r="J171" s="68"/>
      <c r="K171" s="17"/>
      <c r="L171" s="51"/>
      <c r="M171" s="17"/>
      <c r="N171" s="17"/>
      <c r="O171" s="51"/>
      <c r="P171" s="51"/>
      <c r="Q171" s="74"/>
      <c r="R171" s="90">
        <f>IF(Table579105[[#This Row],[FEMA Reimbursable?]]="Yes", Table579105[[#This Row],[Total Contract Amount]]*0.25, Table579105[[#This Row],[Total Contract Amount]])</f>
        <v>0</v>
      </c>
      <c r="S171" s="74"/>
      <c r="T171" s="90">
        <f>IF(Table579105[[#This Row],[FEMA Reimbursable?]]="Yes",Table579105[[#This Row],[Total Quarterly Obligation Amount]]*0.25,Table579105[[#This Row],[Total Quarterly Obligation Amount]])</f>
        <v>0</v>
      </c>
      <c r="U171" s="74"/>
      <c r="V171" s="79">
        <f>IF(Table579105[[#This Row],[FEMA Reimbursable?]]="Yes", Table579105[[#This Row],[Total Quarterly Expenditure Amount]]*0.25, Table579105[[#This Row],[Total Quarterly Expenditure Amount]])</f>
        <v>0</v>
      </c>
      <c r="W171" s="113" t="str">
        <f>IFERROR(INDEX(Table2[Attachment A Category], MATCH(Table579105[[#This Row],[Attachment A Expenditure Subcategory]], Table2[Attachment A Subcategory])),"")</f>
        <v/>
      </c>
      <c r="X171" s="114" t="str">
        <f>IFERROR(INDEX(Table2[Treasury OIG Category], MATCH(Table579105[[#This Row],[Attachment A Expenditure Subcategory]], Table2[Attachment A Subcategory])),"")</f>
        <v/>
      </c>
    </row>
    <row r="172" spans="2:24" x14ac:dyDescent="0.25">
      <c r="B172" s="22"/>
      <c r="C172" s="16"/>
      <c r="D172" s="16"/>
      <c r="E172" s="16"/>
      <c r="F172" s="16"/>
      <c r="G172" s="23"/>
      <c r="H172" s="32" t="s">
        <v>221</v>
      </c>
      <c r="I172" s="16"/>
      <c r="J172" s="68"/>
      <c r="K172" s="17"/>
      <c r="L172" s="51"/>
      <c r="M172" s="17"/>
      <c r="N172" s="17"/>
      <c r="O172" s="51"/>
      <c r="P172" s="51"/>
      <c r="Q172" s="74"/>
      <c r="R172" s="90">
        <f>IF(Table579105[[#This Row],[FEMA Reimbursable?]]="Yes", Table579105[[#This Row],[Total Contract Amount]]*0.25, Table579105[[#This Row],[Total Contract Amount]])</f>
        <v>0</v>
      </c>
      <c r="S172" s="74"/>
      <c r="T172" s="90">
        <f>IF(Table579105[[#This Row],[FEMA Reimbursable?]]="Yes",Table579105[[#This Row],[Total Quarterly Obligation Amount]]*0.25,Table579105[[#This Row],[Total Quarterly Obligation Amount]])</f>
        <v>0</v>
      </c>
      <c r="U172" s="74"/>
      <c r="V172" s="79">
        <f>IF(Table579105[[#This Row],[FEMA Reimbursable?]]="Yes", Table579105[[#This Row],[Total Quarterly Expenditure Amount]]*0.25, Table579105[[#This Row],[Total Quarterly Expenditure Amount]])</f>
        <v>0</v>
      </c>
      <c r="W172" s="113" t="str">
        <f>IFERROR(INDEX(Table2[Attachment A Category], MATCH(Table579105[[#This Row],[Attachment A Expenditure Subcategory]], Table2[Attachment A Subcategory])),"")</f>
        <v/>
      </c>
      <c r="X172" s="114" t="str">
        <f>IFERROR(INDEX(Table2[Treasury OIG Category], MATCH(Table579105[[#This Row],[Attachment A Expenditure Subcategory]], Table2[Attachment A Subcategory])),"")</f>
        <v/>
      </c>
    </row>
    <row r="173" spans="2:24" x14ac:dyDescent="0.25">
      <c r="B173" s="22"/>
      <c r="C173" s="16"/>
      <c r="D173" s="16"/>
      <c r="E173" s="16"/>
      <c r="F173" s="16"/>
      <c r="G173" s="23"/>
      <c r="H173" s="32" t="s">
        <v>222</v>
      </c>
      <c r="I173" s="16"/>
      <c r="J173" s="68"/>
      <c r="K173" s="17"/>
      <c r="L173" s="51"/>
      <c r="M173" s="17"/>
      <c r="N173" s="17"/>
      <c r="O173" s="51"/>
      <c r="P173" s="51"/>
      <c r="Q173" s="74"/>
      <c r="R173" s="90">
        <f>IF(Table579105[[#This Row],[FEMA Reimbursable?]]="Yes", Table579105[[#This Row],[Total Contract Amount]]*0.25, Table579105[[#This Row],[Total Contract Amount]])</f>
        <v>0</v>
      </c>
      <c r="S173" s="74"/>
      <c r="T173" s="90">
        <f>IF(Table579105[[#This Row],[FEMA Reimbursable?]]="Yes",Table579105[[#This Row],[Total Quarterly Obligation Amount]]*0.25,Table579105[[#This Row],[Total Quarterly Obligation Amount]])</f>
        <v>0</v>
      </c>
      <c r="U173" s="74"/>
      <c r="V173" s="79">
        <f>IF(Table579105[[#This Row],[FEMA Reimbursable?]]="Yes", Table579105[[#This Row],[Total Quarterly Expenditure Amount]]*0.25, Table579105[[#This Row],[Total Quarterly Expenditure Amount]])</f>
        <v>0</v>
      </c>
      <c r="W173" s="113" t="str">
        <f>IFERROR(INDEX(Table2[Attachment A Category], MATCH(Table579105[[#This Row],[Attachment A Expenditure Subcategory]], Table2[Attachment A Subcategory])),"")</f>
        <v/>
      </c>
      <c r="X173" s="114" t="str">
        <f>IFERROR(INDEX(Table2[Treasury OIG Category], MATCH(Table579105[[#This Row],[Attachment A Expenditure Subcategory]], Table2[Attachment A Subcategory])),"")</f>
        <v/>
      </c>
    </row>
    <row r="174" spans="2:24" x14ac:dyDescent="0.25">
      <c r="B174" s="22"/>
      <c r="C174" s="16"/>
      <c r="D174" s="16"/>
      <c r="E174" s="16"/>
      <c r="F174" s="16"/>
      <c r="G174" s="23"/>
      <c r="H174" s="32" t="s">
        <v>223</v>
      </c>
      <c r="I174" s="16"/>
      <c r="J174" s="68"/>
      <c r="K174" s="17"/>
      <c r="L174" s="51"/>
      <c r="M174" s="17"/>
      <c r="N174" s="17"/>
      <c r="O174" s="51"/>
      <c r="P174" s="51"/>
      <c r="Q174" s="74"/>
      <c r="R174" s="90">
        <f>IF(Table579105[[#This Row],[FEMA Reimbursable?]]="Yes", Table579105[[#This Row],[Total Contract Amount]]*0.25, Table579105[[#This Row],[Total Contract Amount]])</f>
        <v>0</v>
      </c>
      <c r="S174" s="74"/>
      <c r="T174" s="90">
        <f>IF(Table579105[[#This Row],[FEMA Reimbursable?]]="Yes",Table579105[[#This Row],[Total Quarterly Obligation Amount]]*0.25,Table579105[[#This Row],[Total Quarterly Obligation Amount]])</f>
        <v>0</v>
      </c>
      <c r="U174" s="74"/>
      <c r="V174" s="79">
        <f>IF(Table579105[[#This Row],[FEMA Reimbursable?]]="Yes", Table579105[[#This Row],[Total Quarterly Expenditure Amount]]*0.25, Table579105[[#This Row],[Total Quarterly Expenditure Amount]])</f>
        <v>0</v>
      </c>
      <c r="W174" s="113" t="str">
        <f>IFERROR(INDEX(Table2[Attachment A Category], MATCH(Table579105[[#This Row],[Attachment A Expenditure Subcategory]], Table2[Attachment A Subcategory])),"")</f>
        <v/>
      </c>
      <c r="X174" s="114" t="str">
        <f>IFERROR(INDEX(Table2[Treasury OIG Category], MATCH(Table579105[[#This Row],[Attachment A Expenditure Subcategory]], Table2[Attachment A Subcategory])),"")</f>
        <v/>
      </c>
    </row>
    <row r="175" spans="2:24" x14ac:dyDescent="0.25">
      <c r="B175" s="22"/>
      <c r="C175" s="16"/>
      <c r="D175" s="16"/>
      <c r="E175" s="16"/>
      <c r="F175" s="16"/>
      <c r="G175" s="23"/>
      <c r="H175" s="32" t="s">
        <v>224</v>
      </c>
      <c r="I175" s="16"/>
      <c r="J175" s="68"/>
      <c r="K175" s="17"/>
      <c r="L175" s="51"/>
      <c r="M175" s="17"/>
      <c r="N175" s="17"/>
      <c r="O175" s="51"/>
      <c r="P175" s="51"/>
      <c r="Q175" s="74"/>
      <c r="R175" s="90">
        <f>IF(Table579105[[#This Row],[FEMA Reimbursable?]]="Yes", Table579105[[#This Row],[Total Contract Amount]]*0.25, Table579105[[#This Row],[Total Contract Amount]])</f>
        <v>0</v>
      </c>
      <c r="S175" s="74"/>
      <c r="T175" s="90">
        <f>IF(Table579105[[#This Row],[FEMA Reimbursable?]]="Yes",Table579105[[#This Row],[Total Quarterly Obligation Amount]]*0.25,Table579105[[#This Row],[Total Quarterly Obligation Amount]])</f>
        <v>0</v>
      </c>
      <c r="U175" s="74"/>
      <c r="V175" s="79">
        <f>IF(Table579105[[#This Row],[FEMA Reimbursable?]]="Yes", Table579105[[#This Row],[Total Quarterly Expenditure Amount]]*0.25, Table579105[[#This Row],[Total Quarterly Expenditure Amount]])</f>
        <v>0</v>
      </c>
      <c r="W175" s="113" t="str">
        <f>IFERROR(INDEX(Table2[Attachment A Category], MATCH(Table579105[[#This Row],[Attachment A Expenditure Subcategory]], Table2[Attachment A Subcategory])),"")</f>
        <v/>
      </c>
      <c r="X175" s="114" t="str">
        <f>IFERROR(INDEX(Table2[Treasury OIG Category], MATCH(Table579105[[#This Row],[Attachment A Expenditure Subcategory]], Table2[Attachment A Subcategory])),"")</f>
        <v/>
      </c>
    </row>
    <row r="176" spans="2:24" x14ac:dyDescent="0.25">
      <c r="B176" s="22"/>
      <c r="C176" s="16"/>
      <c r="D176" s="16"/>
      <c r="E176" s="16"/>
      <c r="F176" s="16"/>
      <c r="G176" s="23"/>
      <c r="H176" s="31" t="s">
        <v>225</v>
      </c>
      <c r="I176" s="16"/>
      <c r="J176" s="68"/>
      <c r="K176" s="17"/>
      <c r="L176" s="51"/>
      <c r="M176" s="17"/>
      <c r="N176" s="17"/>
      <c r="O176" s="51"/>
      <c r="P176" s="51"/>
      <c r="Q176" s="74"/>
      <c r="R176" s="90">
        <f>IF(Table579105[[#This Row],[FEMA Reimbursable?]]="Yes", Table579105[[#This Row],[Total Contract Amount]]*0.25, Table579105[[#This Row],[Total Contract Amount]])</f>
        <v>0</v>
      </c>
      <c r="S176" s="74"/>
      <c r="T176" s="90">
        <f>IF(Table579105[[#This Row],[FEMA Reimbursable?]]="Yes",Table579105[[#This Row],[Total Quarterly Obligation Amount]]*0.25,Table579105[[#This Row],[Total Quarterly Obligation Amount]])</f>
        <v>0</v>
      </c>
      <c r="U176" s="74"/>
      <c r="V176" s="79">
        <f>IF(Table579105[[#This Row],[FEMA Reimbursable?]]="Yes", Table579105[[#This Row],[Total Quarterly Expenditure Amount]]*0.25, Table579105[[#This Row],[Total Quarterly Expenditure Amount]])</f>
        <v>0</v>
      </c>
      <c r="W176" s="113" t="str">
        <f>IFERROR(INDEX(Table2[Attachment A Category], MATCH(Table579105[[#This Row],[Attachment A Expenditure Subcategory]], Table2[Attachment A Subcategory])),"")</f>
        <v/>
      </c>
      <c r="X176" s="114" t="str">
        <f>IFERROR(INDEX(Table2[Treasury OIG Category], MATCH(Table579105[[#This Row],[Attachment A Expenditure Subcategory]], Table2[Attachment A Subcategory])),"")</f>
        <v/>
      </c>
    </row>
    <row r="177" spans="2:24" x14ac:dyDescent="0.25">
      <c r="B177" s="22"/>
      <c r="C177" s="16"/>
      <c r="D177" s="16"/>
      <c r="E177" s="16"/>
      <c r="F177" s="16"/>
      <c r="G177" s="23"/>
      <c r="H177" s="32" t="s">
        <v>226</v>
      </c>
      <c r="I177" s="16"/>
      <c r="J177" s="68"/>
      <c r="K177" s="17"/>
      <c r="L177" s="51"/>
      <c r="M177" s="17"/>
      <c r="N177" s="17"/>
      <c r="O177" s="51"/>
      <c r="P177" s="51"/>
      <c r="Q177" s="74"/>
      <c r="R177" s="90">
        <f>IF(Table579105[[#This Row],[FEMA Reimbursable?]]="Yes", Table579105[[#This Row],[Total Contract Amount]]*0.25, Table579105[[#This Row],[Total Contract Amount]])</f>
        <v>0</v>
      </c>
      <c r="S177" s="74"/>
      <c r="T177" s="90">
        <f>IF(Table579105[[#This Row],[FEMA Reimbursable?]]="Yes",Table579105[[#This Row],[Total Quarterly Obligation Amount]]*0.25,Table579105[[#This Row],[Total Quarterly Obligation Amount]])</f>
        <v>0</v>
      </c>
      <c r="U177" s="74"/>
      <c r="V177" s="79">
        <f>IF(Table579105[[#This Row],[FEMA Reimbursable?]]="Yes", Table579105[[#This Row],[Total Quarterly Expenditure Amount]]*0.25, Table579105[[#This Row],[Total Quarterly Expenditure Amount]])</f>
        <v>0</v>
      </c>
      <c r="W177" s="113" t="str">
        <f>IFERROR(INDEX(Table2[Attachment A Category], MATCH(Table579105[[#This Row],[Attachment A Expenditure Subcategory]], Table2[Attachment A Subcategory])),"")</f>
        <v/>
      </c>
      <c r="X177" s="114" t="str">
        <f>IFERROR(INDEX(Table2[Treasury OIG Category], MATCH(Table579105[[#This Row],[Attachment A Expenditure Subcategory]], Table2[Attachment A Subcategory])),"")</f>
        <v/>
      </c>
    </row>
    <row r="178" spans="2:24" x14ac:dyDescent="0.25">
      <c r="B178" s="22"/>
      <c r="C178" s="16"/>
      <c r="D178" s="16"/>
      <c r="E178" s="16"/>
      <c r="F178" s="16"/>
      <c r="G178" s="23"/>
      <c r="H178" s="32" t="s">
        <v>227</v>
      </c>
      <c r="I178" s="16"/>
      <c r="J178" s="68"/>
      <c r="K178" s="17"/>
      <c r="L178" s="51"/>
      <c r="M178" s="17"/>
      <c r="N178" s="17"/>
      <c r="O178" s="51"/>
      <c r="P178" s="51"/>
      <c r="Q178" s="74"/>
      <c r="R178" s="90">
        <f>IF(Table579105[[#This Row],[FEMA Reimbursable?]]="Yes", Table579105[[#This Row],[Total Contract Amount]]*0.25, Table579105[[#This Row],[Total Contract Amount]])</f>
        <v>0</v>
      </c>
      <c r="S178" s="74"/>
      <c r="T178" s="90">
        <f>IF(Table579105[[#This Row],[FEMA Reimbursable?]]="Yes",Table579105[[#This Row],[Total Quarterly Obligation Amount]]*0.25,Table579105[[#This Row],[Total Quarterly Obligation Amount]])</f>
        <v>0</v>
      </c>
      <c r="U178" s="74"/>
      <c r="V178" s="79">
        <f>IF(Table579105[[#This Row],[FEMA Reimbursable?]]="Yes", Table579105[[#This Row],[Total Quarterly Expenditure Amount]]*0.25, Table579105[[#This Row],[Total Quarterly Expenditure Amount]])</f>
        <v>0</v>
      </c>
      <c r="W178" s="113" t="str">
        <f>IFERROR(INDEX(Table2[Attachment A Category], MATCH(Table579105[[#This Row],[Attachment A Expenditure Subcategory]], Table2[Attachment A Subcategory])),"")</f>
        <v/>
      </c>
      <c r="X178" s="114" t="str">
        <f>IFERROR(INDEX(Table2[Treasury OIG Category], MATCH(Table579105[[#This Row],[Attachment A Expenditure Subcategory]], Table2[Attachment A Subcategory])),"")</f>
        <v/>
      </c>
    </row>
    <row r="179" spans="2:24" x14ac:dyDescent="0.25">
      <c r="B179" s="22"/>
      <c r="C179" s="16"/>
      <c r="D179" s="16"/>
      <c r="E179" s="16"/>
      <c r="F179" s="16"/>
      <c r="G179" s="23"/>
      <c r="H179" s="31" t="s">
        <v>228</v>
      </c>
      <c r="I179" s="16"/>
      <c r="J179" s="68"/>
      <c r="K179" s="17"/>
      <c r="L179" s="51"/>
      <c r="M179" s="17"/>
      <c r="N179" s="17"/>
      <c r="O179" s="51"/>
      <c r="P179" s="51"/>
      <c r="Q179" s="74"/>
      <c r="R179" s="90">
        <f>IF(Table579105[[#This Row],[FEMA Reimbursable?]]="Yes", Table579105[[#This Row],[Total Contract Amount]]*0.25, Table579105[[#This Row],[Total Contract Amount]])</f>
        <v>0</v>
      </c>
      <c r="S179" s="74"/>
      <c r="T179" s="90">
        <f>IF(Table579105[[#This Row],[FEMA Reimbursable?]]="Yes",Table579105[[#This Row],[Total Quarterly Obligation Amount]]*0.25,Table579105[[#This Row],[Total Quarterly Obligation Amount]])</f>
        <v>0</v>
      </c>
      <c r="U179" s="74"/>
      <c r="V179" s="79">
        <f>IF(Table579105[[#This Row],[FEMA Reimbursable?]]="Yes", Table579105[[#This Row],[Total Quarterly Expenditure Amount]]*0.25, Table579105[[#This Row],[Total Quarterly Expenditure Amount]])</f>
        <v>0</v>
      </c>
      <c r="W179" s="113" t="str">
        <f>IFERROR(INDEX(Table2[Attachment A Category], MATCH(Table579105[[#This Row],[Attachment A Expenditure Subcategory]], Table2[Attachment A Subcategory])),"")</f>
        <v/>
      </c>
      <c r="X179" s="114" t="str">
        <f>IFERROR(INDEX(Table2[Treasury OIG Category], MATCH(Table579105[[#This Row],[Attachment A Expenditure Subcategory]], Table2[Attachment A Subcategory])),"")</f>
        <v/>
      </c>
    </row>
    <row r="180" spans="2:24" x14ac:dyDescent="0.25">
      <c r="B180" s="22"/>
      <c r="C180" s="16"/>
      <c r="D180" s="16"/>
      <c r="E180" s="16"/>
      <c r="F180" s="16"/>
      <c r="G180" s="23"/>
      <c r="H180" s="32" t="s">
        <v>229</v>
      </c>
      <c r="I180" s="16"/>
      <c r="J180" s="68"/>
      <c r="K180" s="17"/>
      <c r="L180" s="51"/>
      <c r="M180" s="17"/>
      <c r="N180" s="17"/>
      <c r="O180" s="51"/>
      <c r="P180" s="51"/>
      <c r="Q180" s="74"/>
      <c r="R180" s="90">
        <f>IF(Table579105[[#This Row],[FEMA Reimbursable?]]="Yes", Table579105[[#This Row],[Total Contract Amount]]*0.25, Table579105[[#This Row],[Total Contract Amount]])</f>
        <v>0</v>
      </c>
      <c r="S180" s="74"/>
      <c r="T180" s="90">
        <f>IF(Table579105[[#This Row],[FEMA Reimbursable?]]="Yes",Table579105[[#This Row],[Total Quarterly Obligation Amount]]*0.25,Table579105[[#This Row],[Total Quarterly Obligation Amount]])</f>
        <v>0</v>
      </c>
      <c r="U180" s="74"/>
      <c r="V180" s="79">
        <f>IF(Table579105[[#This Row],[FEMA Reimbursable?]]="Yes", Table579105[[#This Row],[Total Quarterly Expenditure Amount]]*0.25, Table579105[[#This Row],[Total Quarterly Expenditure Amount]])</f>
        <v>0</v>
      </c>
      <c r="W180" s="113" t="str">
        <f>IFERROR(INDEX(Table2[Attachment A Category], MATCH(Table579105[[#This Row],[Attachment A Expenditure Subcategory]], Table2[Attachment A Subcategory])),"")</f>
        <v/>
      </c>
      <c r="X180" s="114" t="str">
        <f>IFERROR(INDEX(Table2[Treasury OIG Category], MATCH(Table579105[[#This Row],[Attachment A Expenditure Subcategory]], Table2[Attachment A Subcategory])),"")</f>
        <v/>
      </c>
    </row>
    <row r="181" spans="2:24" x14ac:dyDescent="0.25">
      <c r="B181" s="22"/>
      <c r="C181" s="16"/>
      <c r="D181" s="16"/>
      <c r="E181" s="16"/>
      <c r="F181" s="16"/>
      <c r="G181" s="23"/>
      <c r="H181" s="32" t="s">
        <v>230</v>
      </c>
      <c r="I181" s="16"/>
      <c r="J181" s="68"/>
      <c r="K181" s="17"/>
      <c r="L181" s="51"/>
      <c r="M181" s="17"/>
      <c r="N181" s="17"/>
      <c r="O181" s="51"/>
      <c r="P181" s="51"/>
      <c r="Q181" s="74"/>
      <c r="R181" s="90">
        <f>IF(Table579105[[#This Row],[FEMA Reimbursable?]]="Yes", Table579105[[#This Row],[Total Contract Amount]]*0.25, Table579105[[#This Row],[Total Contract Amount]])</f>
        <v>0</v>
      </c>
      <c r="S181" s="74"/>
      <c r="T181" s="90">
        <f>IF(Table579105[[#This Row],[FEMA Reimbursable?]]="Yes",Table579105[[#This Row],[Total Quarterly Obligation Amount]]*0.25,Table579105[[#This Row],[Total Quarterly Obligation Amount]])</f>
        <v>0</v>
      </c>
      <c r="U181" s="74"/>
      <c r="V181" s="79">
        <f>IF(Table579105[[#This Row],[FEMA Reimbursable?]]="Yes", Table579105[[#This Row],[Total Quarterly Expenditure Amount]]*0.25, Table579105[[#This Row],[Total Quarterly Expenditure Amount]])</f>
        <v>0</v>
      </c>
      <c r="W181" s="113" t="str">
        <f>IFERROR(INDEX(Table2[Attachment A Category], MATCH(Table579105[[#This Row],[Attachment A Expenditure Subcategory]], Table2[Attachment A Subcategory])),"")</f>
        <v/>
      </c>
      <c r="X181" s="114" t="str">
        <f>IFERROR(INDEX(Table2[Treasury OIG Category], MATCH(Table579105[[#This Row],[Attachment A Expenditure Subcategory]], Table2[Attachment A Subcategory])),"")</f>
        <v/>
      </c>
    </row>
    <row r="182" spans="2:24" x14ac:dyDescent="0.25">
      <c r="B182" s="22"/>
      <c r="C182" s="16"/>
      <c r="D182" s="16"/>
      <c r="E182" s="16"/>
      <c r="F182" s="16"/>
      <c r="G182" s="23"/>
      <c r="H182" s="32" t="s">
        <v>231</v>
      </c>
      <c r="I182" s="16"/>
      <c r="J182" s="68"/>
      <c r="K182" s="17"/>
      <c r="L182" s="51"/>
      <c r="M182" s="17"/>
      <c r="N182" s="17"/>
      <c r="O182" s="51"/>
      <c r="P182" s="51"/>
      <c r="Q182" s="74"/>
      <c r="R182" s="90">
        <f>IF(Table579105[[#This Row],[FEMA Reimbursable?]]="Yes", Table579105[[#This Row],[Total Contract Amount]]*0.25, Table579105[[#This Row],[Total Contract Amount]])</f>
        <v>0</v>
      </c>
      <c r="S182" s="74"/>
      <c r="T182" s="90">
        <f>IF(Table579105[[#This Row],[FEMA Reimbursable?]]="Yes",Table579105[[#This Row],[Total Quarterly Obligation Amount]]*0.25,Table579105[[#This Row],[Total Quarterly Obligation Amount]])</f>
        <v>0</v>
      </c>
      <c r="U182" s="74"/>
      <c r="V182" s="79">
        <f>IF(Table579105[[#This Row],[FEMA Reimbursable?]]="Yes", Table579105[[#This Row],[Total Quarterly Expenditure Amount]]*0.25, Table579105[[#This Row],[Total Quarterly Expenditure Amount]])</f>
        <v>0</v>
      </c>
      <c r="W182" s="113" t="str">
        <f>IFERROR(INDEX(Table2[Attachment A Category], MATCH(Table579105[[#This Row],[Attachment A Expenditure Subcategory]], Table2[Attachment A Subcategory])),"")</f>
        <v/>
      </c>
      <c r="X182" s="114" t="str">
        <f>IFERROR(INDEX(Table2[Treasury OIG Category], MATCH(Table579105[[#This Row],[Attachment A Expenditure Subcategory]], Table2[Attachment A Subcategory])),"")</f>
        <v/>
      </c>
    </row>
    <row r="183" spans="2:24" x14ac:dyDescent="0.25">
      <c r="B183" s="22"/>
      <c r="C183" s="16"/>
      <c r="D183" s="16"/>
      <c r="E183" s="16"/>
      <c r="F183" s="16"/>
      <c r="G183" s="23"/>
      <c r="H183" s="32" t="s">
        <v>232</v>
      </c>
      <c r="I183" s="16"/>
      <c r="J183" s="68"/>
      <c r="K183" s="17"/>
      <c r="L183" s="51"/>
      <c r="M183" s="17"/>
      <c r="N183" s="17"/>
      <c r="O183" s="51"/>
      <c r="P183" s="51"/>
      <c r="Q183" s="74"/>
      <c r="R183" s="90">
        <f>IF(Table579105[[#This Row],[FEMA Reimbursable?]]="Yes", Table579105[[#This Row],[Total Contract Amount]]*0.25, Table579105[[#This Row],[Total Contract Amount]])</f>
        <v>0</v>
      </c>
      <c r="S183" s="74"/>
      <c r="T183" s="90">
        <f>IF(Table579105[[#This Row],[FEMA Reimbursable?]]="Yes",Table579105[[#This Row],[Total Quarterly Obligation Amount]]*0.25,Table579105[[#This Row],[Total Quarterly Obligation Amount]])</f>
        <v>0</v>
      </c>
      <c r="U183" s="74"/>
      <c r="V183" s="79">
        <f>IF(Table579105[[#This Row],[FEMA Reimbursable?]]="Yes", Table579105[[#This Row],[Total Quarterly Expenditure Amount]]*0.25, Table579105[[#This Row],[Total Quarterly Expenditure Amount]])</f>
        <v>0</v>
      </c>
      <c r="W183" s="113" t="str">
        <f>IFERROR(INDEX(Table2[Attachment A Category], MATCH(Table579105[[#This Row],[Attachment A Expenditure Subcategory]], Table2[Attachment A Subcategory])),"")</f>
        <v/>
      </c>
      <c r="X183" s="114" t="str">
        <f>IFERROR(INDEX(Table2[Treasury OIG Category], MATCH(Table579105[[#This Row],[Attachment A Expenditure Subcategory]], Table2[Attachment A Subcategory])),"")</f>
        <v/>
      </c>
    </row>
    <row r="184" spans="2:24" x14ac:dyDescent="0.25">
      <c r="B184" s="22"/>
      <c r="C184" s="16"/>
      <c r="D184" s="16"/>
      <c r="E184" s="16"/>
      <c r="F184" s="16"/>
      <c r="G184" s="23"/>
      <c r="H184" s="31" t="s">
        <v>233</v>
      </c>
      <c r="I184" s="16"/>
      <c r="J184" s="68"/>
      <c r="K184" s="17"/>
      <c r="L184" s="51"/>
      <c r="M184" s="17"/>
      <c r="N184" s="17"/>
      <c r="O184" s="51"/>
      <c r="P184" s="51"/>
      <c r="Q184" s="74"/>
      <c r="R184" s="90">
        <f>IF(Table579105[[#This Row],[FEMA Reimbursable?]]="Yes", Table579105[[#This Row],[Total Contract Amount]]*0.25, Table579105[[#This Row],[Total Contract Amount]])</f>
        <v>0</v>
      </c>
      <c r="S184" s="74"/>
      <c r="T184" s="90">
        <f>IF(Table579105[[#This Row],[FEMA Reimbursable?]]="Yes",Table579105[[#This Row],[Total Quarterly Obligation Amount]]*0.25,Table579105[[#This Row],[Total Quarterly Obligation Amount]])</f>
        <v>0</v>
      </c>
      <c r="U184" s="74"/>
      <c r="V184" s="79">
        <f>IF(Table579105[[#This Row],[FEMA Reimbursable?]]="Yes", Table579105[[#This Row],[Total Quarterly Expenditure Amount]]*0.25, Table579105[[#This Row],[Total Quarterly Expenditure Amount]])</f>
        <v>0</v>
      </c>
      <c r="W184" s="113" t="str">
        <f>IFERROR(INDEX(Table2[Attachment A Category], MATCH(Table579105[[#This Row],[Attachment A Expenditure Subcategory]], Table2[Attachment A Subcategory])),"")</f>
        <v/>
      </c>
      <c r="X184" s="114" t="str">
        <f>IFERROR(INDEX(Table2[Treasury OIG Category], MATCH(Table579105[[#This Row],[Attachment A Expenditure Subcategory]], Table2[Attachment A Subcategory])),"")</f>
        <v/>
      </c>
    </row>
    <row r="185" spans="2:24" x14ac:dyDescent="0.25">
      <c r="B185" s="22"/>
      <c r="C185" s="16"/>
      <c r="D185" s="16"/>
      <c r="E185" s="16"/>
      <c r="F185" s="16"/>
      <c r="G185" s="23"/>
      <c r="H185" s="32" t="s">
        <v>234</v>
      </c>
      <c r="I185" s="16"/>
      <c r="J185" s="68"/>
      <c r="K185" s="17"/>
      <c r="L185" s="51"/>
      <c r="M185" s="17"/>
      <c r="N185" s="17"/>
      <c r="O185" s="51"/>
      <c r="P185" s="51"/>
      <c r="Q185" s="74"/>
      <c r="R185" s="90">
        <f>IF(Table579105[[#This Row],[FEMA Reimbursable?]]="Yes", Table579105[[#This Row],[Total Contract Amount]]*0.25, Table579105[[#This Row],[Total Contract Amount]])</f>
        <v>0</v>
      </c>
      <c r="S185" s="74"/>
      <c r="T185" s="90">
        <f>IF(Table579105[[#This Row],[FEMA Reimbursable?]]="Yes",Table579105[[#This Row],[Total Quarterly Obligation Amount]]*0.25,Table579105[[#This Row],[Total Quarterly Obligation Amount]])</f>
        <v>0</v>
      </c>
      <c r="U185" s="74"/>
      <c r="V185" s="79">
        <f>IF(Table579105[[#This Row],[FEMA Reimbursable?]]="Yes", Table579105[[#This Row],[Total Quarterly Expenditure Amount]]*0.25, Table579105[[#This Row],[Total Quarterly Expenditure Amount]])</f>
        <v>0</v>
      </c>
      <c r="W185" s="113" t="str">
        <f>IFERROR(INDEX(Table2[Attachment A Category], MATCH(Table579105[[#This Row],[Attachment A Expenditure Subcategory]], Table2[Attachment A Subcategory])),"")</f>
        <v/>
      </c>
      <c r="X185" s="114" t="str">
        <f>IFERROR(INDEX(Table2[Treasury OIG Category], MATCH(Table579105[[#This Row],[Attachment A Expenditure Subcategory]], Table2[Attachment A Subcategory])),"")</f>
        <v/>
      </c>
    </row>
    <row r="186" spans="2:24" x14ac:dyDescent="0.25">
      <c r="B186" s="22"/>
      <c r="C186" s="16"/>
      <c r="D186" s="16"/>
      <c r="E186" s="16"/>
      <c r="F186" s="16"/>
      <c r="G186" s="23"/>
      <c r="H186" s="32" t="s">
        <v>235</v>
      </c>
      <c r="I186" s="16"/>
      <c r="J186" s="68"/>
      <c r="K186" s="17"/>
      <c r="L186" s="51"/>
      <c r="M186" s="17"/>
      <c r="N186" s="17"/>
      <c r="O186" s="51"/>
      <c r="P186" s="51"/>
      <c r="Q186" s="74"/>
      <c r="R186" s="90">
        <f>IF(Table579105[[#This Row],[FEMA Reimbursable?]]="Yes", Table579105[[#This Row],[Total Contract Amount]]*0.25, Table579105[[#This Row],[Total Contract Amount]])</f>
        <v>0</v>
      </c>
      <c r="S186" s="74"/>
      <c r="T186" s="90">
        <f>IF(Table579105[[#This Row],[FEMA Reimbursable?]]="Yes",Table579105[[#This Row],[Total Quarterly Obligation Amount]]*0.25,Table579105[[#This Row],[Total Quarterly Obligation Amount]])</f>
        <v>0</v>
      </c>
      <c r="U186" s="74"/>
      <c r="V186" s="79">
        <f>IF(Table579105[[#This Row],[FEMA Reimbursable?]]="Yes", Table579105[[#This Row],[Total Quarterly Expenditure Amount]]*0.25, Table579105[[#This Row],[Total Quarterly Expenditure Amount]])</f>
        <v>0</v>
      </c>
      <c r="W186" s="113" t="str">
        <f>IFERROR(INDEX(Table2[Attachment A Category], MATCH(Table579105[[#This Row],[Attachment A Expenditure Subcategory]], Table2[Attachment A Subcategory])),"")</f>
        <v/>
      </c>
      <c r="X186" s="114" t="str">
        <f>IFERROR(INDEX(Table2[Treasury OIG Category], MATCH(Table579105[[#This Row],[Attachment A Expenditure Subcategory]], Table2[Attachment A Subcategory])),"")</f>
        <v/>
      </c>
    </row>
    <row r="187" spans="2:24" x14ac:dyDescent="0.25">
      <c r="B187" s="22"/>
      <c r="C187" s="16"/>
      <c r="D187" s="16"/>
      <c r="E187" s="16"/>
      <c r="F187" s="16"/>
      <c r="G187" s="23"/>
      <c r="H187" s="31" t="s">
        <v>236</v>
      </c>
      <c r="I187" s="16"/>
      <c r="J187" s="68"/>
      <c r="K187" s="17"/>
      <c r="L187" s="51"/>
      <c r="M187" s="17"/>
      <c r="N187" s="17"/>
      <c r="O187" s="51"/>
      <c r="P187" s="51"/>
      <c r="Q187" s="74"/>
      <c r="R187" s="90">
        <f>IF(Table579105[[#This Row],[FEMA Reimbursable?]]="Yes", Table579105[[#This Row],[Total Contract Amount]]*0.25, Table579105[[#This Row],[Total Contract Amount]])</f>
        <v>0</v>
      </c>
      <c r="S187" s="74"/>
      <c r="T187" s="90">
        <f>IF(Table579105[[#This Row],[FEMA Reimbursable?]]="Yes",Table579105[[#This Row],[Total Quarterly Obligation Amount]]*0.25,Table579105[[#This Row],[Total Quarterly Obligation Amount]])</f>
        <v>0</v>
      </c>
      <c r="U187" s="74"/>
      <c r="V187" s="79">
        <f>IF(Table579105[[#This Row],[FEMA Reimbursable?]]="Yes", Table579105[[#This Row],[Total Quarterly Expenditure Amount]]*0.25, Table579105[[#This Row],[Total Quarterly Expenditure Amount]])</f>
        <v>0</v>
      </c>
      <c r="W187" s="113" t="str">
        <f>IFERROR(INDEX(Table2[Attachment A Category], MATCH(Table579105[[#This Row],[Attachment A Expenditure Subcategory]], Table2[Attachment A Subcategory])),"")</f>
        <v/>
      </c>
      <c r="X187" s="114" t="str">
        <f>IFERROR(INDEX(Table2[Treasury OIG Category], MATCH(Table579105[[#This Row],[Attachment A Expenditure Subcategory]], Table2[Attachment A Subcategory])),"")</f>
        <v/>
      </c>
    </row>
    <row r="188" spans="2:24" x14ac:dyDescent="0.25">
      <c r="B188" s="22"/>
      <c r="C188" s="16"/>
      <c r="D188" s="16"/>
      <c r="E188" s="16"/>
      <c r="F188" s="16"/>
      <c r="G188" s="23"/>
      <c r="H188" s="32" t="s">
        <v>237</v>
      </c>
      <c r="I188" s="16"/>
      <c r="J188" s="68"/>
      <c r="K188" s="17"/>
      <c r="L188" s="51"/>
      <c r="M188" s="17"/>
      <c r="N188" s="17"/>
      <c r="O188" s="51"/>
      <c r="P188" s="51"/>
      <c r="Q188" s="74"/>
      <c r="R188" s="90">
        <f>IF(Table579105[[#This Row],[FEMA Reimbursable?]]="Yes", Table579105[[#This Row],[Total Contract Amount]]*0.25, Table579105[[#This Row],[Total Contract Amount]])</f>
        <v>0</v>
      </c>
      <c r="S188" s="74"/>
      <c r="T188" s="90">
        <f>IF(Table579105[[#This Row],[FEMA Reimbursable?]]="Yes",Table579105[[#This Row],[Total Quarterly Obligation Amount]]*0.25,Table579105[[#This Row],[Total Quarterly Obligation Amount]])</f>
        <v>0</v>
      </c>
      <c r="U188" s="74"/>
      <c r="V188" s="79">
        <f>IF(Table579105[[#This Row],[FEMA Reimbursable?]]="Yes", Table579105[[#This Row],[Total Quarterly Expenditure Amount]]*0.25, Table579105[[#This Row],[Total Quarterly Expenditure Amount]])</f>
        <v>0</v>
      </c>
      <c r="W188" s="113" t="str">
        <f>IFERROR(INDEX(Table2[Attachment A Category], MATCH(Table579105[[#This Row],[Attachment A Expenditure Subcategory]], Table2[Attachment A Subcategory])),"")</f>
        <v/>
      </c>
      <c r="X188" s="114" t="str">
        <f>IFERROR(INDEX(Table2[Treasury OIG Category], MATCH(Table579105[[#This Row],[Attachment A Expenditure Subcategory]], Table2[Attachment A Subcategory])),"")</f>
        <v/>
      </c>
    </row>
    <row r="189" spans="2:24" x14ac:dyDescent="0.25">
      <c r="B189" s="22"/>
      <c r="C189" s="16"/>
      <c r="D189" s="16"/>
      <c r="E189" s="16"/>
      <c r="F189" s="16"/>
      <c r="G189" s="23"/>
      <c r="H189" s="32" t="s">
        <v>238</v>
      </c>
      <c r="I189" s="16"/>
      <c r="J189" s="68"/>
      <c r="K189" s="17"/>
      <c r="L189" s="51"/>
      <c r="M189" s="17"/>
      <c r="N189" s="17"/>
      <c r="O189" s="51"/>
      <c r="P189" s="51"/>
      <c r="Q189" s="74"/>
      <c r="R189" s="90">
        <f>IF(Table579105[[#This Row],[FEMA Reimbursable?]]="Yes", Table579105[[#This Row],[Total Contract Amount]]*0.25, Table579105[[#This Row],[Total Contract Amount]])</f>
        <v>0</v>
      </c>
      <c r="S189" s="74"/>
      <c r="T189" s="90">
        <f>IF(Table579105[[#This Row],[FEMA Reimbursable?]]="Yes",Table579105[[#This Row],[Total Quarterly Obligation Amount]]*0.25,Table579105[[#This Row],[Total Quarterly Obligation Amount]])</f>
        <v>0</v>
      </c>
      <c r="U189" s="74"/>
      <c r="V189" s="79">
        <f>IF(Table579105[[#This Row],[FEMA Reimbursable?]]="Yes", Table579105[[#This Row],[Total Quarterly Expenditure Amount]]*0.25, Table579105[[#This Row],[Total Quarterly Expenditure Amount]])</f>
        <v>0</v>
      </c>
      <c r="W189" s="113" t="str">
        <f>IFERROR(INDEX(Table2[Attachment A Category], MATCH(Table579105[[#This Row],[Attachment A Expenditure Subcategory]], Table2[Attachment A Subcategory])),"")</f>
        <v/>
      </c>
      <c r="X189" s="114" t="str">
        <f>IFERROR(INDEX(Table2[Treasury OIG Category], MATCH(Table579105[[#This Row],[Attachment A Expenditure Subcategory]], Table2[Attachment A Subcategory])),"")</f>
        <v/>
      </c>
    </row>
    <row r="190" spans="2:24" x14ac:dyDescent="0.25">
      <c r="B190" s="22"/>
      <c r="C190" s="16"/>
      <c r="D190" s="16"/>
      <c r="E190" s="16"/>
      <c r="F190" s="16"/>
      <c r="G190" s="23"/>
      <c r="H190" s="32" t="s">
        <v>239</v>
      </c>
      <c r="I190" s="16"/>
      <c r="J190" s="68"/>
      <c r="K190" s="17"/>
      <c r="L190" s="51"/>
      <c r="M190" s="17"/>
      <c r="N190" s="17"/>
      <c r="O190" s="51"/>
      <c r="P190" s="51"/>
      <c r="Q190" s="74"/>
      <c r="R190" s="90">
        <f>IF(Table579105[[#This Row],[FEMA Reimbursable?]]="Yes", Table579105[[#This Row],[Total Contract Amount]]*0.25, Table579105[[#This Row],[Total Contract Amount]])</f>
        <v>0</v>
      </c>
      <c r="S190" s="74"/>
      <c r="T190" s="90">
        <f>IF(Table579105[[#This Row],[FEMA Reimbursable?]]="Yes",Table579105[[#This Row],[Total Quarterly Obligation Amount]]*0.25,Table579105[[#This Row],[Total Quarterly Obligation Amount]])</f>
        <v>0</v>
      </c>
      <c r="U190" s="74"/>
      <c r="V190" s="79">
        <f>IF(Table579105[[#This Row],[FEMA Reimbursable?]]="Yes", Table579105[[#This Row],[Total Quarterly Expenditure Amount]]*0.25, Table579105[[#This Row],[Total Quarterly Expenditure Amount]])</f>
        <v>0</v>
      </c>
      <c r="W190" s="113" t="str">
        <f>IFERROR(INDEX(Table2[Attachment A Category], MATCH(Table579105[[#This Row],[Attachment A Expenditure Subcategory]], Table2[Attachment A Subcategory])),"")</f>
        <v/>
      </c>
      <c r="X190" s="114" t="str">
        <f>IFERROR(INDEX(Table2[Treasury OIG Category], MATCH(Table579105[[#This Row],[Attachment A Expenditure Subcategory]], Table2[Attachment A Subcategory])),"")</f>
        <v/>
      </c>
    </row>
    <row r="191" spans="2:24" x14ac:dyDescent="0.25">
      <c r="B191" s="22"/>
      <c r="C191" s="16"/>
      <c r="D191" s="16"/>
      <c r="E191" s="16"/>
      <c r="F191" s="16"/>
      <c r="G191" s="23"/>
      <c r="H191" s="32" t="s">
        <v>240</v>
      </c>
      <c r="I191" s="16"/>
      <c r="J191" s="68"/>
      <c r="K191" s="17"/>
      <c r="L191" s="51"/>
      <c r="M191" s="17"/>
      <c r="N191" s="17"/>
      <c r="O191" s="51"/>
      <c r="P191" s="51"/>
      <c r="Q191" s="74"/>
      <c r="R191" s="90">
        <f>IF(Table579105[[#This Row],[FEMA Reimbursable?]]="Yes", Table579105[[#This Row],[Total Contract Amount]]*0.25, Table579105[[#This Row],[Total Contract Amount]])</f>
        <v>0</v>
      </c>
      <c r="S191" s="74"/>
      <c r="T191" s="90">
        <f>IF(Table579105[[#This Row],[FEMA Reimbursable?]]="Yes",Table579105[[#This Row],[Total Quarterly Obligation Amount]]*0.25,Table579105[[#This Row],[Total Quarterly Obligation Amount]])</f>
        <v>0</v>
      </c>
      <c r="U191" s="74"/>
      <c r="V191" s="79">
        <f>IF(Table579105[[#This Row],[FEMA Reimbursable?]]="Yes", Table579105[[#This Row],[Total Quarterly Expenditure Amount]]*0.25, Table579105[[#This Row],[Total Quarterly Expenditure Amount]])</f>
        <v>0</v>
      </c>
      <c r="W191" s="113" t="str">
        <f>IFERROR(INDEX(Table2[Attachment A Category], MATCH(Table579105[[#This Row],[Attachment A Expenditure Subcategory]], Table2[Attachment A Subcategory])),"")</f>
        <v/>
      </c>
      <c r="X191" s="114" t="str">
        <f>IFERROR(INDEX(Table2[Treasury OIG Category], MATCH(Table579105[[#This Row],[Attachment A Expenditure Subcategory]], Table2[Attachment A Subcategory])),"")</f>
        <v/>
      </c>
    </row>
    <row r="192" spans="2:24" x14ac:dyDescent="0.25">
      <c r="B192" s="22"/>
      <c r="C192" s="16"/>
      <c r="D192" s="16"/>
      <c r="E192" s="16"/>
      <c r="F192" s="16"/>
      <c r="G192" s="23"/>
      <c r="H192" s="31" t="s">
        <v>241</v>
      </c>
      <c r="I192" s="16"/>
      <c r="J192" s="68"/>
      <c r="K192" s="17"/>
      <c r="L192" s="51"/>
      <c r="M192" s="17"/>
      <c r="N192" s="17"/>
      <c r="O192" s="51"/>
      <c r="P192" s="51"/>
      <c r="Q192" s="74"/>
      <c r="R192" s="90">
        <f>IF(Table579105[[#This Row],[FEMA Reimbursable?]]="Yes", Table579105[[#This Row],[Total Contract Amount]]*0.25, Table579105[[#This Row],[Total Contract Amount]])</f>
        <v>0</v>
      </c>
      <c r="S192" s="74"/>
      <c r="T192" s="90">
        <f>IF(Table579105[[#This Row],[FEMA Reimbursable?]]="Yes",Table579105[[#This Row],[Total Quarterly Obligation Amount]]*0.25,Table579105[[#This Row],[Total Quarterly Obligation Amount]])</f>
        <v>0</v>
      </c>
      <c r="U192" s="74"/>
      <c r="V192" s="79">
        <f>IF(Table579105[[#This Row],[FEMA Reimbursable?]]="Yes", Table579105[[#This Row],[Total Quarterly Expenditure Amount]]*0.25, Table579105[[#This Row],[Total Quarterly Expenditure Amount]])</f>
        <v>0</v>
      </c>
      <c r="W192" s="113" t="str">
        <f>IFERROR(INDEX(Table2[Attachment A Category], MATCH(Table579105[[#This Row],[Attachment A Expenditure Subcategory]], Table2[Attachment A Subcategory])),"")</f>
        <v/>
      </c>
      <c r="X192" s="114" t="str">
        <f>IFERROR(INDEX(Table2[Treasury OIG Category], MATCH(Table579105[[#This Row],[Attachment A Expenditure Subcategory]], Table2[Attachment A Subcategory])),"")</f>
        <v/>
      </c>
    </row>
    <row r="193" spans="2:24" x14ac:dyDescent="0.25">
      <c r="B193" s="22"/>
      <c r="C193" s="16"/>
      <c r="D193" s="16"/>
      <c r="E193" s="16"/>
      <c r="F193" s="16"/>
      <c r="G193" s="23"/>
      <c r="H193" s="32" t="s">
        <v>242</v>
      </c>
      <c r="I193" s="16"/>
      <c r="J193" s="68"/>
      <c r="K193" s="17"/>
      <c r="L193" s="51"/>
      <c r="M193" s="17"/>
      <c r="N193" s="17"/>
      <c r="O193" s="51"/>
      <c r="P193" s="51"/>
      <c r="Q193" s="74"/>
      <c r="R193" s="90">
        <f>IF(Table579105[[#This Row],[FEMA Reimbursable?]]="Yes", Table579105[[#This Row],[Total Contract Amount]]*0.25, Table579105[[#This Row],[Total Contract Amount]])</f>
        <v>0</v>
      </c>
      <c r="S193" s="74"/>
      <c r="T193" s="90">
        <f>IF(Table579105[[#This Row],[FEMA Reimbursable?]]="Yes",Table579105[[#This Row],[Total Quarterly Obligation Amount]]*0.25,Table579105[[#This Row],[Total Quarterly Obligation Amount]])</f>
        <v>0</v>
      </c>
      <c r="U193" s="74"/>
      <c r="V193" s="79">
        <f>IF(Table579105[[#This Row],[FEMA Reimbursable?]]="Yes", Table579105[[#This Row],[Total Quarterly Expenditure Amount]]*0.25, Table579105[[#This Row],[Total Quarterly Expenditure Amount]])</f>
        <v>0</v>
      </c>
      <c r="W193" s="113" t="str">
        <f>IFERROR(INDEX(Table2[Attachment A Category], MATCH(Table579105[[#This Row],[Attachment A Expenditure Subcategory]], Table2[Attachment A Subcategory])),"")</f>
        <v/>
      </c>
      <c r="X193" s="114" t="str">
        <f>IFERROR(INDEX(Table2[Treasury OIG Category], MATCH(Table579105[[#This Row],[Attachment A Expenditure Subcategory]], Table2[Attachment A Subcategory])),"")</f>
        <v/>
      </c>
    </row>
    <row r="194" spans="2:24" x14ac:dyDescent="0.25">
      <c r="B194" s="22"/>
      <c r="C194" s="16"/>
      <c r="D194" s="16"/>
      <c r="E194" s="16"/>
      <c r="F194" s="16"/>
      <c r="G194" s="23"/>
      <c r="H194" s="32" t="s">
        <v>243</v>
      </c>
      <c r="I194" s="16"/>
      <c r="J194" s="68"/>
      <c r="K194" s="17"/>
      <c r="L194" s="51"/>
      <c r="M194" s="17"/>
      <c r="N194" s="17"/>
      <c r="O194" s="51"/>
      <c r="P194" s="51"/>
      <c r="Q194" s="74"/>
      <c r="R194" s="90">
        <f>IF(Table579105[[#This Row],[FEMA Reimbursable?]]="Yes", Table579105[[#This Row],[Total Contract Amount]]*0.25, Table579105[[#This Row],[Total Contract Amount]])</f>
        <v>0</v>
      </c>
      <c r="S194" s="74"/>
      <c r="T194" s="90">
        <f>IF(Table579105[[#This Row],[FEMA Reimbursable?]]="Yes",Table579105[[#This Row],[Total Quarterly Obligation Amount]]*0.25,Table579105[[#This Row],[Total Quarterly Obligation Amount]])</f>
        <v>0</v>
      </c>
      <c r="U194" s="74"/>
      <c r="V194" s="79">
        <f>IF(Table579105[[#This Row],[FEMA Reimbursable?]]="Yes", Table579105[[#This Row],[Total Quarterly Expenditure Amount]]*0.25, Table579105[[#This Row],[Total Quarterly Expenditure Amount]])</f>
        <v>0</v>
      </c>
      <c r="W194" s="113" t="str">
        <f>IFERROR(INDEX(Table2[Attachment A Category], MATCH(Table579105[[#This Row],[Attachment A Expenditure Subcategory]], Table2[Attachment A Subcategory])),"")</f>
        <v/>
      </c>
      <c r="X194" s="114" t="str">
        <f>IFERROR(INDEX(Table2[Treasury OIG Category], MATCH(Table579105[[#This Row],[Attachment A Expenditure Subcategory]], Table2[Attachment A Subcategory])),"")</f>
        <v/>
      </c>
    </row>
    <row r="195" spans="2:24" x14ac:dyDescent="0.25">
      <c r="B195" s="22"/>
      <c r="C195" s="16"/>
      <c r="D195" s="16"/>
      <c r="E195" s="16"/>
      <c r="F195" s="16"/>
      <c r="G195" s="23"/>
      <c r="H195" s="31" t="s">
        <v>244</v>
      </c>
      <c r="I195" s="16"/>
      <c r="J195" s="68"/>
      <c r="K195" s="17"/>
      <c r="L195" s="51"/>
      <c r="M195" s="17"/>
      <c r="N195" s="17"/>
      <c r="O195" s="51"/>
      <c r="P195" s="51"/>
      <c r="Q195" s="74"/>
      <c r="R195" s="90">
        <f>IF(Table579105[[#This Row],[FEMA Reimbursable?]]="Yes", Table579105[[#This Row],[Total Contract Amount]]*0.25, Table579105[[#This Row],[Total Contract Amount]])</f>
        <v>0</v>
      </c>
      <c r="S195" s="74"/>
      <c r="T195" s="90">
        <f>IF(Table579105[[#This Row],[FEMA Reimbursable?]]="Yes",Table579105[[#This Row],[Total Quarterly Obligation Amount]]*0.25,Table579105[[#This Row],[Total Quarterly Obligation Amount]])</f>
        <v>0</v>
      </c>
      <c r="U195" s="74"/>
      <c r="V195" s="79">
        <f>IF(Table579105[[#This Row],[FEMA Reimbursable?]]="Yes", Table579105[[#This Row],[Total Quarterly Expenditure Amount]]*0.25, Table579105[[#This Row],[Total Quarterly Expenditure Amount]])</f>
        <v>0</v>
      </c>
      <c r="W195" s="113" t="str">
        <f>IFERROR(INDEX(Table2[Attachment A Category], MATCH(Table579105[[#This Row],[Attachment A Expenditure Subcategory]], Table2[Attachment A Subcategory])),"")</f>
        <v/>
      </c>
      <c r="X195" s="114" t="str">
        <f>IFERROR(INDEX(Table2[Treasury OIG Category], MATCH(Table579105[[#This Row],[Attachment A Expenditure Subcategory]], Table2[Attachment A Subcategory])),"")</f>
        <v/>
      </c>
    </row>
    <row r="196" spans="2:24" x14ac:dyDescent="0.25">
      <c r="B196" s="22"/>
      <c r="C196" s="16"/>
      <c r="D196" s="16"/>
      <c r="E196" s="16"/>
      <c r="F196" s="16"/>
      <c r="G196" s="23"/>
      <c r="H196" s="32" t="s">
        <v>245</v>
      </c>
      <c r="I196" s="16"/>
      <c r="J196" s="68"/>
      <c r="K196" s="17"/>
      <c r="L196" s="51"/>
      <c r="M196" s="17"/>
      <c r="N196" s="17"/>
      <c r="O196" s="51"/>
      <c r="P196" s="51"/>
      <c r="Q196" s="74"/>
      <c r="R196" s="90">
        <f>IF(Table579105[[#This Row],[FEMA Reimbursable?]]="Yes", Table579105[[#This Row],[Total Contract Amount]]*0.25, Table579105[[#This Row],[Total Contract Amount]])</f>
        <v>0</v>
      </c>
      <c r="S196" s="74"/>
      <c r="T196" s="90">
        <f>IF(Table579105[[#This Row],[FEMA Reimbursable?]]="Yes",Table579105[[#This Row],[Total Quarterly Obligation Amount]]*0.25,Table579105[[#This Row],[Total Quarterly Obligation Amount]])</f>
        <v>0</v>
      </c>
      <c r="U196" s="74"/>
      <c r="V196" s="79">
        <f>IF(Table579105[[#This Row],[FEMA Reimbursable?]]="Yes", Table579105[[#This Row],[Total Quarterly Expenditure Amount]]*0.25, Table579105[[#This Row],[Total Quarterly Expenditure Amount]])</f>
        <v>0</v>
      </c>
      <c r="W196" s="113" t="str">
        <f>IFERROR(INDEX(Table2[Attachment A Category], MATCH(Table579105[[#This Row],[Attachment A Expenditure Subcategory]], Table2[Attachment A Subcategory])),"")</f>
        <v/>
      </c>
      <c r="X196" s="114" t="str">
        <f>IFERROR(INDEX(Table2[Treasury OIG Category], MATCH(Table579105[[#This Row],[Attachment A Expenditure Subcategory]], Table2[Attachment A Subcategory])),"")</f>
        <v/>
      </c>
    </row>
    <row r="197" spans="2:24" x14ac:dyDescent="0.25">
      <c r="B197" s="22"/>
      <c r="C197" s="16"/>
      <c r="D197" s="16"/>
      <c r="E197" s="16"/>
      <c r="F197" s="16"/>
      <c r="G197" s="23"/>
      <c r="H197" s="32" t="s">
        <v>246</v>
      </c>
      <c r="I197" s="16"/>
      <c r="J197" s="68"/>
      <c r="K197" s="17"/>
      <c r="L197" s="51"/>
      <c r="M197" s="17"/>
      <c r="N197" s="17"/>
      <c r="O197" s="51"/>
      <c r="P197" s="51"/>
      <c r="Q197" s="74"/>
      <c r="R197" s="90">
        <f>IF(Table579105[[#This Row],[FEMA Reimbursable?]]="Yes", Table579105[[#This Row],[Total Contract Amount]]*0.25, Table579105[[#This Row],[Total Contract Amount]])</f>
        <v>0</v>
      </c>
      <c r="S197" s="74"/>
      <c r="T197" s="90">
        <f>IF(Table579105[[#This Row],[FEMA Reimbursable?]]="Yes",Table579105[[#This Row],[Total Quarterly Obligation Amount]]*0.25,Table579105[[#This Row],[Total Quarterly Obligation Amount]])</f>
        <v>0</v>
      </c>
      <c r="U197" s="74"/>
      <c r="V197" s="79">
        <f>IF(Table579105[[#This Row],[FEMA Reimbursable?]]="Yes", Table579105[[#This Row],[Total Quarterly Expenditure Amount]]*0.25, Table579105[[#This Row],[Total Quarterly Expenditure Amount]])</f>
        <v>0</v>
      </c>
      <c r="W197" s="113" t="str">
        <f>IFERROR(INDEX(Table2[Attachment A Category], MATCH(Table579105[[#This Row],[Attachment A Expenditure Subcategory]], Table2[Attachment A Subcategory])),"")</f>
        <v/>
      </c>
      <c r="X197" s="114" t="str">
        <f>IFERROR(INDEX(Table2[Treasury OIG Category], MATCH(Table579105[[#This Row],[Attachment A Expenditure Subcategory]], Table2[Attachment A Subcategory])),"")</f>
        <v/>
      </c>
    </row>
    <row r="198" spans="2:24" x14ac:dyDescent="0.25">
      <c r="B198" s="22"/>
      <c r="C198" s="16"/>
      <c r="D198" s="16"/>
      <c r="E198" s="16"/>
      <c r="F198" s="16"/>
      <c r="G198" s="23"/>
      <c r="H198" s="32" t="s">
        <v>247</v>
      </c>
      <c r="I198" s="16"/>
      <c r="J198" s="68"/>
      <c r="K198" s="17"/>
      <c r="L198" s="51"/>
      <c r="M198" s="17"/>
      <c r="N198" s="17"/>
      <c r="O198" s="51"/>
      <c r="P198" s="51"/>
      <c r="Q198" s="74"/>
      <c r="R198" s="90">
        <f>IF(Table579105[[#This Row],[FEMA Reimbursable?]]="Yes", Table579105[[#This Row],[Total Contract Amount]]*0.25, Table579105[[#This Row],[Total Contract Amount]])</f>
        <v>0</v>
      </c>
      <c r="S198" s="74"/>
      <c r="T198" s="90">
        <f>IF(Table579105[[#This Row],[FEMA Reimbursable?]]="Yes",Table579105[[#This Row],[Total Quarterly Obligation Amount]]*0.25,Table579105[[#This Row],[Total Quarterly Obligation Amount]])</f>
        <v>0</v>
      </c>
      <c r="U198" s="74"/>
      <c r="V198" s="79">
        <f>IF(Table579105[[#This Row],[FEMA Reimbursable?]]="Yes", Table579105[[#This Row],[Total Quarterly Expenditure Amount]]*0.25, Table579105[[#This Row],[Total Quarterly Expenditure Amount]])</f>
        <v>0</v>
      </c>
      <c r="W198" s="113" t="str">
        <f>IFERROR(INDEX(Table2[Attachment A Category], MATCH(Table579105[[#This Row],[Attachment A Expenditure Subcategory]], Table2[Attachment A Subcategory])),"")</f>
        <v/>
      </c>
      <c r="X198" s="114" t="str">
        <f>IFERROR(INDEX(Table2[Treasury OIG Category], MATCH(Table579105[[#This Row],[Attachment A Expenditure Subcategory]], Table2[Attachment A Subcategory])),"")</f>
        <v/>
      </c>
    </row>
    <row r="199" spans="2:24" x14ac:dyDescent="0.25">
      <c r="B199" s="22"/>
      <c r="C199" s="16"/>
      <c r="D199" s="16"/>
      <c r="E199" s="16"/>
      <c r="F199" s="16"/>
      <c r="G199" s="23"/>
      <c r="H199" s="32" t="s">
        <v>248</v>
      </c>
      <c r="I199" s="16"/>
      <c r="J199" s="68"/>
      <c r="K199" s="17"/>
      <c r="L199" s="51"/>
      <c r="M199" s="17"/>
      <c r="N199" s="17"/>
      <c r="O199" s="51"/>
      <c r="P199" s="51"/>
      <c r="Q199" s="74"/>
      <c r="R199" s="90">
        <f>IF(Table579105[[#This Row],[FEMA Reimbursable?]]="Yes", Table579105[[#This Row],[Total Contract Amount]]*0.25, Table579105[[#This Row],[Total Contract Amount]])</f>
        <v>0</v>
      </c>
      <c r="S199" s="74"/>
      <c r="T199" s="90">
        <f>IF(Table579105[[#This Row],[FEMA Reimbursable?]]="Yes",Table579105[[#This Row],[Total Quarterly Obligation Amount]]*0.25,Table579105[[#This Row],[Total Quarterly Obligation Amount]])</f>
        <v>0</v>
      </c>
      <c r="U199" s="74"/>
      <c r="V199" s="79">
        <f>IF(Table579105[[#This Row],[FEMA Reimbursable?]]="Yes", Table579105[[#This Row],[Total Quarterly Expenditure Amount]]*0.25, Table579105[[#This Row],[Total Quarterly Expenditure Amount]])</f>
        <v>0</v>
      </c>
      <c r="W199" s="113" t="str">
        <f>IFERROR(INDEX(Table2[Attachment A Category], MATCH(Table579105[[#This Row],[Attachment A Expenditure Subcategory]], Table2[Attachment A Subcategory])),"")</f>
        <v/>
      </c>
      <c r="X199" s="114" t="str">
        <f>IFERROR(INDEX(Table2[Treasury OIG Category], MATCH(Table579105[[#This Row],[Attachment A Expenditure Subcategory]], Table2[Attachment A Subcategory])),"")</f>
        <v/>
      </c>
    </row>
    <row r="200" spans="2:24" x14ac:dyDescent="0.25">
      <c r="B200" s="22"/>
      <c r="C200" s="16"/>
      <c r="D200" s="16"/>
      <c r="E200" s="16"/>
      <c r="F200" s="16"/>
      <c r="G200" s="23"/>
      <c r="H200" s="31" t="s">
        <v>249</v>
      </c>
      <c r="I200" s="16"/>
      <c r="J200" s="68"/>
      <c r="K200" s="17"/>
      <c r="L200" s="51"/>
      <c r="M200" s="17"/>
      <c r="N200" s="17"/>
      <c r="O200" s="51"/>
      <c r="P200" s="51"/>
      <c r="Q200" s="74"/>
      <c r="R200" s="90">
        <f>IF(Table579105[[#This Row],[FEMA Reimbursable?]]="Yes", Table579105[[#This Row],[Total Contract Amount]]*0.25, Table579105[[#This Row],[Total Contract Amount]])</f>
        <v>0</v>
      </c>
      <c r="S200" s="74"/>
      <c r="T200" s="90">
        <f>IF(Table579105[[#This Row],[FEMA Reimbursable?]]="Yes",Table579105[[#This Row],[Total Quarterly Obligation Amount]]*0.25,Table579105[[#This Row],[Total Quarterly Obligation Amount]])</f>
        <v>0</v>
      </c>
      <c r="U200" s="74"/>
      <c r="V200" s="79">
        <f>IF(Table579105[[#This Row],[FEMA Reimbursable?]]="Yes", Table579105[[#This Row],[Total Quarterly Expenditure Amount]]*0.25, Table579105[[#This Row],[Total Quarterly Expenditure Amount]])</f>
        <v>0</v>
      </c>
      <c r="W200" s="113" t="str">
        <f>IFERROR(INDEX(Table2[Attachment A Category], MATCH(Table579105[[#This Row],[Attachment A Expenditure Subcategory]], Table2[Attachment A Subcategory])),"")</f>
        <v/>
      </c>
      <c r="X200" s="114" t="str">
        <f>IFERROR(INDEX(Table2[Treasury OIG Category], MATCH(Table579105[[#This Row],[Attachment A Expenditure Subcategory]], Table2[Attachment A Subcategory])),"")</f>
        <v/>
      </c>
    </row>
    <row r="201" spans="2:24" x14ac:dyDescent="0.25">
      <c r="B201" s="22"/>
      <c r="C201" s="16"/>
      <c r="D201" s="16"/>
      <c r="E201" s="16"/>
      <c r="F201" s="16"/>
      <c r="G201" s="23"/>
      <c r="H201" s="32" t="s">
        <v>250</v>
      </c>
      <c r="I201" s="16"/>
      <c r="J201" s="68"/>
      <c r="K201" s="17"/>
      <c r="L201" s="51"/>
      <c r="M201" s="17"/>
      <c r="N201" s="17"/>
      <c r="O201" s="51"/>
      <c r="P201" s="51"/>
      <c r="Q201" s="74"/>
      <c r="R201" s="90">
        <f>IF(Table579105[[#This Row],[FEMA Reimbursable?]]="Yes", Table579105[[#This Row],[Total Contract Amount]]*0.25, Table579105[[#This Row],[Total Contract Amount]])</f>
        <v>0</v>
      </c>
      <c r="S201" s="74"/>
      <c r="T201" s="90">
        <f>IF(Table579105[[#This Row],[FEMA Reimbursable?]]="Yes",Table579105[[#This Row],[Total Quarterly Obligation Amount]]*0.25,Table579105[[#This Row],[Total Quarterly Obligation Amount]])</f>
        <v>0</v>
      </c>
      <c r="U201" s="74"/>
      <c r="V201" s="79">
        <f>IF(Table579105[[#This Row],[FEMA Reimbursable?]]="Yes", Table579105[[#This Row],[Total Quarterly Expenditure Amount]]*0.25, Table579105[[#This Row],[Total Quarterly Expenditure Amount]])</f>
        <v>0</v>
      </c>
      <c r="W201" s="113" t="str">
        <f>IFERROR(INDEX(Table2[Attachment A Category], MATCH(Table579105[[#This Row],[Attachment A Expenditure Subcategory]], Table2[Attachment A Subcategory])),"")</f>
        <v/>
      </c>
      <c r="X201" s="114" t="str">
        <f>IFERROR(INDEX(Table2[Treasury OIG Category], MATCH(Table579105[[#This Row],[Attachment A Expenditure Subcategory]], Table2[Attachment A Subcategory])),"")</f>
        <v/>
      </c>
    </row>
    <row r="202" spans="2:24" x14ac:dyDescent="0.25">
      <c r="B202" s="22"/>
      <c r="C202" s="16"/>
      <c r="D202" s="16"/>
      <c r="E202" s="16"/>
      <c r="F202" s="16"/>
      <c r="G202" s="23"/>
      <c r="H202" s="32" t="s">
        <v>251</v>
      </c>
      <c r="I202" s="16"/>
      <c r="J202" s="68"/>
      <c r="K202" s="17"/>
      <c r="L202" s="51"/>
      <c r="M202" s="17"/>
      <c r="N202" s="17"/>
      <c r="O202" s="51"/>
      <c r="P202" s="51"/>
      <c r="Q202" s="74"/>
      <c r="R202" s="90">
        <f>IF(Table579105[[#This Row],[FEMA Reimbursable?]]="Yes", Table579105[[#This Row],[Total Contract Amount]]*0.25, Table579105[[#This Row],[Total Contract Amount]])</f>
        <v>0</v>
      </c>
      <c r="S202" s="74"/>
      <c r="T202" s="90">
        <f>IF(Table579105[[#This Row],[FEMA Reimbursable?]]="Yes",Table579105[[#This Row],[Total Quarterly Obligation Amount]]*0.25,Table579105[[#This Row],[Total Quarterly Obligation Amount]])</f>
        <v>0</v>
      </c>
      <c r="U202" s="74"/>
      <c r="V202" s="79">
        <f>IF(Table579105[[#This Row],[FEMA Reimbursable?]]="Yes", Table579105[[#This Row],[Total Quarterly Expenditure Amount]]*0.25, Table579105[[#This Row],[Total Quarterly Expenditure Amount]])</f>
        <v>0</v>
      </c>
      <c r="W202" s="113" t="str">
        <f>IFERROR(INDEX(Table2[Attachment A Category], MATCH(Table579105[[#This Row],[Attachment A Expenditure Subcategory]], Table2[Attachment A Subcategory])),"")</f>
        <v/>
      </c>
      <c r="X202" s="114" t="str">
        <f>IFERROR(INDEX(Table2[Treasury OIG Category], MATCH(Table579105[[#This Row],[Attachment A Expenditure Subcategory]], Table2[Attachment A Subcategory])),"")</f>
        <v/>
      </c>
    </row>
    <row r="203" spans="2:24" x14ac:dyDescent="0.25">
      <c r="B203" s="22"/>
      <c r="C203" s="16"/>
      <c r="D203" s="16"/>
      <c r="E203" s="16"/>
      <c r="F203" s="16"/>
      <c r="G203" s="23"/>
      <c r="H203" s="31" t="s">
        <v>252</v>
      </c>
      <c r="I203" s="16"/>
      <c r="J203" s="68"/>
      <c r="K203" s="17"/>
      <c r="L203" s="51"/>
      <c r="M203" s="17"/>
      <c r="N203" s="17"/>
      <c r="O203" s="51"/>
      <c r="P203" s="51"/>
      <c r="Q203" s="74"/>
      <c r="R203" s="90">
        <f>IF(Table579105[[#This Row],[FEMA Reimbursable?]]="Yes", Table579105[[#This Row],[Total Contract Amount]]*0.25, Table579105[[#This Row],[Total Contract Amount]])</f>
        <v>0</v>
      </c>
      <c r="S203" s="74"/>
      <c r="T203" s="90">
        <f>IF(Table579105[[#This Row],[FEMA Reimbursable?]]="Yes",Table579105[[#This Row],[Total Quarterly Obligation Amount]]*0.25,Table579105[[#This Row],[Total Quarterly Obligation Amount]])</f>
        <v>0</v>
      </c>
      <c r="U203" s="74"/>
      <c r="V203" s="79">
        <f>IF(Table579105[[#This Row],[FEMA Reimbursable?]]="Yes", Table579105[[#This Row],[Total Quarterly Expenditure Amount]]*0.25, Table579105[[#This Row],[Total Quarterly Expenditure Amount]])</f>
        <v>0</v>
      </c>
      <c r="W203" s="113" t="str">
        <f>IFERROR(INDEX(Table2[Attachment A Category], MATCH(Table579105[[#This Row],[Attachment A Expenditure Subcategory]], Table2[Attachment A Subcategory])),"")</f>
        <v/>
      </c>
      <c r="X203" s="114" t="str">
        <f>IFERROR(INDEX(Table2[Treasury OIG Category], MATCH(Table579105[[#This Row],[Attachment A Expenditure Subcategory]], Table2[Attachment A Subcategory])),"")</f>
        <v/>
      </c>
    </row>
    <row r="204" spans="2:24" x14ac:dyDescent="0.25">
      <c r="B204" s="22"/>
      <c r="C204" s="16"/>
      <c r="D204" s="16"/>
      <c r="E204" s="16"/>
      <c r="F204" s="16"/>
      <c r="G204" s="23"/>
      <c r="H204" s="32" t="s">
        <v>253</v>
      </c>
      <c r="I204" s="16"/>
      <c r="J204" s="68"/>
      <c r="K204" s="17"/>
      <c r="L204" s="51"/>
      <c r="M204" s="17"/>
      <c r="N204" s="17"/>
      <c r="O204" s="51"/>
      <c r="P204" s="51"/>
      <c r="Q204" s="74"/>
      <c r="R204" s="90">
        <f>IF(Table579105[[#This Row],[FEMA Reimbursable?]]="Yes", Table579105[[#This Row],[Total Contract Amount]]*0.25, Table579105[[#This Row],[Total Contract Amount]])</f>
        <v>0</v>
      </c>
      <c r="S204" s="74"/>
      <c r="T204" s="90">
        <f>IF(Table579105[[#This Row],[FEMA Reimbursable?]]="Yes",Table579105[[#This Row],[Total Quarterly Obligation Amount]]*0.25,Table579105[[#This Row],[Total Quarterly Obligation Amount]])</f>
        <v>0</v>
      </c>
      <c r="U204" s="74"/>
      <c r="V204" s="79">
        <f>IF(Table579105[[#This Row],[FEMA Reimbursable?]]="Yes", Table579105[[#This Row],[Total Quarterly Expenditure Amount]]*0.25, Table579105[[#This Row],[Total Quarterly Expenditure Amount]])</f>
        <v>0</v>
      </c>
      <c r="W204" s="113" t="str">
        <f>IFERROR(INDEX(Table2[Attachment A Category], MATCH(Table579105[[#This Row],[Attachment A Expenditure Subcategory]], Table2[Attachment A Subcategory])),"")</f>
        <v/>
      </c>
      <c r="X204" s="114" t="str">
        <f>IFERROR(INDEX(Table2[Treasury OIG Category], MATCH(Table579105[[#This Row],[Attachment A Expenditure Subcategory]], Table2[Attachment A Subcategory])),"")</f>
        <v/>
      </c>
    </row>
    <row r="205" spans="2:24" x14ac:dyDescent="0.25">
      <c r="B205" s="22"/>
      <c r="C205" s="16"/>
      <c r="D205" s="16"/>
      <c r="E205" s="16"/>
      <c r="F205" s="16"/>
      <c r="G205" s="23"/>
      <c r="H205" s="32" t="s">
        <v>254</v>
      </c>
      <c r="I205" s="16"/>
      <c r="J205" s="68"/>
      <c r="K205" s="17"/>
      <c r="L205" s="51"/>
      <c r="M205" s="17"/>
      <c r="N205" s="17"/>
      <c r="O205" s="51"/>
      <c r="P205" s="51"/>
      <c r="Q205" s="74"/>
      <c r="R205" s="90">
        <f>IF(Table579105[[#This Row],[FEMA Reimbursable?]]="Yes", Table579105[[#This Row],[Total Contract Amount]]*0.25, Table579105[[#This Row],[Total Contract Amount]])</f>
        <v>0</v>
      </c>
      <c r="S205" s="74"/>
      <c r="T205" s="90">
        <f>IF(Table579105[[#This Row],[FEMA Reimbursable?]]="Yes",Table579105[[#This Row],[Total Quarterly Obligation Amount]]*0.25,Table579105[[#This Row],[Total Quarterly Obligation Amount]])</f>
        <v>0</v>
      </c>
      <c r="U205" s="74"/>
      <c r="V205" s="79">
        <f>IF(Table579105[[#This Row],[FEMA Reimbursable?]]="Yes", Table579105[[#This Row],[Total Quarterly Expenditure Amount]]*0.25, Table579105[[#This Row],[Total Quarterly Expenditure Amount]])</f>
        <v>0</v>
      </c>
      <c r="W205" s="113" t="str">
        <f>IFERROR(INDEX(Table2[Attachment A Category], MATCH(Table579105[[#This Row],[Attachment A Expenditure Subcategory]], Table2[Attachment A Subcategory])),"")</f>
        <v/>
      </c>
      <c r="X205" s="114" t="str">
        <f>IFERROR(INDEX(Table2[Treasury OIG Category], MATCH(Table579105[[#This Row],[Attachment A Expenditure Subcategory]], Table2[Attachment A Subcategory])),"")</f>
        <v/>
      </c>
    </row>
    <row r="206" spans="2:24" x14ac:dyDescent="0.25">
      <c r="B206" s="22"/>
      <c r="C206" s="16"/>
      <c r="D206" s="16"/>
      <c r="E206" s="16"/>
      <c r="F206" s="16"/>
      <c r="G206" s="23"/>
      <c r="H206" s="32" t="s">
        <v>255</v>
      </c>
      <c r="I206" s="16"/>
      <c r="J206" s="68"/>
      <c r="K206" s="17"/>
      <c r="L206" s="51"/>
      <c r="M206" s="17"/>
      <c r="N206" s="17"/>
      <c r="O206" s="51"/>
      <c r="P206" s="51"/>
      <c r="Q206" s="74"/>
      <c r="R206" s="90">
        <f>IF(Table579105[[#This Row],[FEMA Reimbursable?]]="Yes", Table579105[[#This Row],[Total Contract Amount]]*0.25, Table579105[[#This Row],[Total Contract Amount]])</f>
        <v>0</v>
      </c>
      <c r="S206" s="74"/>
      <c r="T206" s="90">
        <f>IF(Table579105[[#This Row],[FEMA Reimbursable?]]="Yes",Table579105[[#This Row],[Total Quarterly Obligation Amount]]*0.25,Table579105[[#This Row],[Total Quarterly Obligation Amount]])</f>
        <v>0</v>
      </c>
      <c r="U206" s="74"/>
      <c r="V206" s="79">
        <f>IF(Table579105[[#This Row],[FEMA Reimbursable?]]="Yes", Table579105[[#This Row],[Total Quarterly Expenditure Amount]]*0.25, Table579105[[#This Row],[Total Quarterly Expenditure Amount]])</f>
        <v>0</v>
      </c>
      <c r="W206" s="113" t="str">
        <f>IFERROR(INDEX(Table2[Attachment A Category], MATCH(Table579105[[#This Row],[Attachment A Expenditure Subcategory]], Table2[Attachment A Subcategory])),"")</f>
        <v/>
      </c>
      <c r="X206" s="114" t="str">
        <f>IFERROR(INDEX(Table2[Treasury OIG Category], MATCH(Table579105[[#This Row],[Attachment A Expenditure Subcategory]], Table2[Attachment A Subcategory])),"")</f>
        <v/>
      </c>
    </row>
    <row r="207" spans="2:24" x14ac:dyDescent="0.25">
      <c r="B207" s="22"/>
      <c r="C207" s="16"/>
      <c r="D207" s="16"/>
      <c r="E207" s="16"/>
      <c r="F207" s="16"/>
      <c r="G207" s="23"/>
      <c r="H207" s="32" t="s">
        <v>256</v>
      </c>
      <c r="I207" s="16"/>
      <c r="J207" s="68"/>
      <c r="K207" s="17"/>
      <c r="L207" s="51"/>
      <c r="M207" s="17"/>
      <c r="N207" s="17"/>
      <c r="O207" s="51"/>
      <c r="P207" s="51"/>
      <c r="Q207" s="74"/>
      <c r="R207" s="90">
        <f>IF(Table579105[[#This Row],[FEMA Reimbursable?]]="Yes", Table579105[[#This Row],[Total Contract Amount]]*0.25, Table579105[[#This Row],[Total Contract Amount]])</f>
        <v>0</v>
      </c>
      <c r="S207" s="74"/>
      <c r="T207" s="90">
        <f>IF(Table579105[[#This Row],[FEMA Reimbursable?]]="Yes",Table579105[[#This Row],[Total Quarterly Obligation Amount]]*0.25,Table579105[[#This Row],[Total Quarterly Obligation Amount]])</f>
        <v>0</v>
      </c>
      <c r="U207" s="74"/>
      <c r="V207" s="79">
        <f>IF(Table579105[[#This Row],[FEMA Reimbursable?]]="Yes", Table579105[[#This Row],[Total Quarterly Expenditure Amount]]*0.25, Table579105[[#This Row],[Total Quarterly Expenditure Amount]])</f>
        <v>0</v>
      </c>
      <c r="W207" s="113" t="str">
        <f>IFERROR(INDEX(Table2[Attachment A Category], MATCH(Table579105[[#This Row],[Attachment A Expenditure Subcategory]], Table2[Attachment A Subcategory])),"")</f>
        <v/>
      </c>
      <c r="X207" s="114" t="str">
        <f>IFERROR(INDEX(Table2[Treasury OIG Category], MATCH(Table579105[[#This Row],[Attachment A Expenditure Subcategory]], Table2[Attachment A Subcategory])),"")</f>
        <v/>
      </c>
    </row>
    <row r="208" spans="2:24" x14ac:dyDescent="0.25">
      <c r="B208" s="22"/>
      <c r="C208" s="16"/>
      <c r="D208" s="16"/>
      <c r="E208" s="16"/>
      <c r="F208" s="16"/>
      <c r="G208" s="23"/>
      <c r="H208" s="31" t="s">
        <v>257</v>
      </c>
      <c r="I208" s="16"/>
      <c r="J208" s="68"/>
      <c r="K208" s="17"/>
      <c r="L208" s="51"/>
      <c r="M208" s="17"/>
      <c r="N208" s="17"/>
      <c r="O208" s="51"/>
      <c r="P208" s="51"/>
      <c r="Q208" s="74"/>
      <c r="R208" s="90">
        <f>IF(Table579105[[#This Row],[FEMA Reimbursable?]]="Yes", Table579105[[#This Row],[Total Contract Amount]]*0.25, Table579105[[#This Row],[Total Contract Amount]])</f>
        <v>0</v>
      </c>
      <c r="S208" s="74"/>
      <c r="T208" s="90">
        <f>IF(Table579105[[#This Row],[FEMA Reimbursable?]]="Yes",Table579105[[#This Row],[Total Quarterly Obligation Amount]]*0.25,Table579105[[#This Row],[Total Quarterly Obligation Amount]])</f>
        <v>0</v>
      </c>
      <c r="U208" s="74"/>
      <c r="V208" s="79">
        <f>IF(Table579105[[#This Row],[FEMA Reimbursable?]]="Yes", Table579105[[#This Row],[Total Quarterly Expenditure Amount]]*0.25, Table579105[[#This Row],[Total Quarterly Expenditure Amount]])</f>
        <v>0</v>
      </c>
      <c r="W208" s="113" t="str">
        <f>IFERROR(INDEX(Table2[Attachment A Category], MATCH(Table579105[[#This Row],[Attachment A Expenditure Subcategory]], Table2[Attachment A Subcategory])),"")</f>
        <v/>
      </c>
      <c r="X208" s="114" t="str">
        <f>IFERROR(INDEX(Table2[Treasury OIG Category], MATCH(Table579105[[#This Row],[Attachment A Expenditure Subcategory]], Table2[Attachment A Subcategory])),"")</f>
        <v/>
      </c>
    </row>
    <row r="209" spans="2:24" x14ac:dyDescent="0.25">
      <c r="B209" s="22"/>
      <c r="C209" s="16"/>
      <c r="D209" s="16"/>
      <c r="E209" s="16"/>
      <c r="F209" s="16"/>
      <c r="G209" s="23"/>
      <c r="H209" s="32" t="s">
        <v>258</v>
      </c>
      <c r="I209" s="16"/>
      <c r="J209" s="68"/>
      <c r="K209" s="17"/>
      <c r="L209" s="51"/>
      <c r="M209" s="17"/>
      <c r="N209" s="17"/>
      <c r="O209" s="51"/>
      <c r="P209" s="51"/>
      <c r="Q209" s="74"/>
      <c r="R209" s="90">
        <f>IF(Table579105[[#This Row],[FEMA Reimbursable?]]="Yes", Table579105[[#This Row],[Total Contract Amount]]*0.25, Table579105[[#This Row],[Total Contract Amount]])</f>
        <v>0</v>
      </c>
      <c r="S209" s="74"/>
      <c r="T209" s="90">
        <f>IF(Table579105[[#This Row],[FEMA Reimbursable?]]="Yes",Table579105[[#This Row],[Total Quarterly Obligation Amount]]*0.25,Table579105[[#This Row],[Total Quarterly Obligation Amount]])</f>
        <v>0</v>
      </c>
      <c r="U209" s="74"/>
      <c r="V209" s="79">
        <f>IF(Table579105[[#This Row],[FEMA Reimbursable?]]="Yes", Table579105[[#This Row],[Total Quarterly Expenditure Amount]]*0.25, Table579105[[#This Row],[Total Quarterly Expenditure Amount]])</f>
        <v>0</v>
      </c>
      <c r="W209" s="113" t="str">
        <f>IFERROR(INDEX(Table2[Attachment A Category], MATCH(Table579105[[#This Row],[Attachment A Expenditure Subcategory]], Table2[Attachment A Subcategory])),"")</f>
        <v/>
      </c>
      <c r="X209" s="114" t="str">
        <f>IFERROR(INDEX(Table2[Treasury OIG Category], MATCH(Table579105[[#This Row],[Attachment A Expenditure Subcategory]], Table2[Attachment A Subcategory])),"")</f>
        <v/>
      </c>
    </row>
    <row r="210" spans="2:24" x14ac:dyDescent="0.25">
      <c r="B210" s="22"/>
      <c r="C210" s="16"/>
      <c r="D210" s="16"/>
      <c r="E210" s="16"/>
      <c r="F210" s="16"/>
      <c r="G210" s="23"/>
      <c r="H210" s="32" t="s">
        <v>259</v>
      </c>
      <c r="I210" s="16"/>
      <c r="J210" s="68"/>
      <c r="K210" s="17"/>
      <c r="L210" s="51"/>
      <c r="M210" s="17"/>
      <c r="N210" s="17"/>
      <c r="O210" s="51"/>
      <c r="P210" s="51"/>
      <c r="Q210" s="74"/>
      <c r="R210" s="90">
        <f>IF(Table579105[[#This Row],[FEMA Reimbursable?]]="Yes", Table579105[[#This Row],[Total Contract Amount]]*0.25, Table579105[[#This Row],[Total Contract Amount]])</f>
        <v>0</v>
      </c>
      <c r="S210" s="74"/>
      <c r="T210" s="90">
        <f>IF(Table579105[[#This Row],[FEMA Reimbursable?]]="Yes",Table579105[[#This Row],[Total Quarterly Obligation Amount]]*0.25,Table579105[[#This Row],[Total Quarterly Obligation Amount]])</f>
        <v>0</v>
      </c>
      <c r="U210" s="74"/>
      <c r="V210" s="79">
        <f>IF(Table579105[[#This Row],[FEMA Reimbursable?]]="Yes", Table579105[[#This Row],[Total Quarterly Expenditure Amount]]*0.25, Table579105[[#This Row],[Total Quarterly Expenditure Amount]])</f>
        <v>0</v>
      </c>
      <c r="W210" s="113" t="str">
        <f>IFERROR(INDEX(Table2[Attachment A Category], MATCH(Table579105[[#This Row],[Attachment A Expenditure Subcategory]], Table2[Attachment A Subcategory])),"")</f>
        <v/>
      </c>
      <c r="X210" s="114" t="str">
        <f>IFERROR(INDEX(Table2[Treasury OIG Category], MATCH(Table579105[[#This Row],[Attachment A Expenditure Subcategory]], Table2[Attachment A Subcategory])),"")</f>
        <v/>
      </c>
    </row>
    <row r="211" spans="2:24" x14ac:dyDescent="0.25">
      <c r="B211" s="22"/>
      <c r="C211" s="16"/>
      <c r="D211" s="16"/>
      <c r="E211" s="16"/>
      <c r="F211" s="16"/>
      <c r="G211" s="23"/>
      <c r="H211" s="31" t="s">
        <v>260</v>
      </c>
      <c r="I211" s="16"/>
      <c r="J211" s="68"/>
      <c r="K211" s="17"/>
      <c r="L211" s="51"/>
      <c r="M211" s="17"/>
      <c r="N211" s="17"/>
      <c r="O211" s="51"/>
      <c r="P211" s="51"/>
      <c r="Q211" s="74"/>
      <c r="R211" s="90">
        <f>IF(Table579105[[#This Row],[FEMA Reimbursable?]]="Yes", Table579105[[#This Row],[Total Contract Amount]]*0.25, Table579105[[#This Row],[Total Contract Amount]])</f>
        <v>0</v>
      </c>
      <c r="S211" s="74"/>
      <c r="T211" s="90">
        <f>IF(Table579105[[#This Row],[FEMA Reimbursable?]]="Yes",Table579105[[#This Row],[Total Quarterly Obligation Amount]]*0.25,Table579105[[#This Row],[Total Quarterly Obligation Amount]])</f>
        <v>0</v>
      </c>
      <c r="U211" s="74"/>
      <c r="V211" s="79">
        <f>IF(Table579105[[#This Row],[FEMA Reimbursable?]]="Yes", Table579105[[#This Row],[Total Quarterly Expenditure Amount]]*0.25, Table579105[[#This Row],[Total Quarterly Expenditure Amount]])</f>
        <v>0</v>
      </c>
      <c r="W211" s="113" t="str">
        <f>IFERROR(INDEX(Table2[Attachment A Category], MATCH(Table579105[[#This Row],[Attachment A Expenditure Subcategory]], Table2[Attachment A Subcategory])),"")</f>
        <v/>
      </c>
      <c r="X211" s="114" t="str">
        <f>IFERROR(INDEX(Table2[Treasury OIG Category], MATCH(Table579105[[#This Row],[Attachment A Expenditure Subcategory]], Table2[Attachment A Subcategory])),"")</f>
        <v/>
      </c>
    </row>
    <row r="212" spans="2:24" x14ac:dyDescent="0.25">
      <c r="B212" s="22"/>
      <c r="C212" s="16"/>
      <c r="D212" s="16"/>
      <c r="E212" s="16"/>
      <c r="F212" s="16"/>
      <c r="G212" s="23"/>
      <c r="H212" s="32" t="s">
        <v>261</v>
      </c>
      <c r="I212" s="16"/>
      <c r="J212" s="68"/>
      <c r="K212" s="17"/>
      <c r="L212" s="51"/>
      <c r="M212" s="17"/>
      <c r="N212" s="17"/>
      <c r="O212" s="51"/>
      <c r="P212" s="51"/>
      <c r="Q212" s="74"/>
      <c r="R212" s="90">
        <f>IF(Table579105[[#This Row],[FEMA Reimbursable?]]="Yes", Table579105[[#This Row],[Total Contract Amount]]*0.25, Table579105[[#This Row],[Total Contract Amount]])</f>
        <v>0</v>
      </c>
      <c r="S212" s="74"/>
      <c r="T212" s="90">
        <f>IF(Table579105[[#This Row],[FEMA Reimbursable?]]="Yes",Table579105[[#This Row],[Total Quarterly Obligation Amount]]*0.25,Table579105[[#This Row],[Total Quarterly Obligation Amount]])</f>
        <v>0</v>
      </c>
      <c r="U212" s="74"/>
      <c r="V212" s="79">
        <f>IF(Table579105[[#This Row],[FEMA Reimbursable?]]="Yes", Table579105[[#This Row],[Total Quarterly Expenditure Amount]]*0.25, Table579105[[#This Row],[Total Quarterly Expenditure Amount]])</f>
        <v>0</v>
      </c>
      <c r="W212" s="113" t="str">
        <f>IFERROR(INDEX(Table2[Attachment A Category], MATCH(Table579105[[#This Row],[Attachment A Expenditure Subcategory]], Table2[Attachment A Subcategory])),"")</f>
        <v/>
      </c>
      <c r="X212" s="114" t="str">
        <f>IFERROR(INDEX(Table2[Treasury OIG Category], MATCH(Table579105[[#This Row],[Attachment A Expenditure Subcategory]], Table2[Attachment A Subcategory])),"")</f>
        <v/>
      </c>
    </row>
    <row r="213" spans="2:24" x14ac:dyDescent="0.25">
      <c r="B213" s="22"/>
      <c r="C213" s="16"/>
      <c r="D213" s="16"/>
      <c r="E213" s="16"/>
      <c r="F213" s="16"/>
      <c r="G213" s="23"/>
      <c r="H213" s="32" t="s">
        <v>262</v>
      </c>
      <c r="I213" s="16"/>
      <c r="J213" s="68"/>
      <c r="K213" s="17"/>
      <c r="L213" s="51"/>
      <c r="M213" s="17"/>
      <c r="N213" s="17"/>
      <c r="O213" s="51"/>
      <c r="P213" s="51"/>
      <c r="Q213" s="74"/>
      <c r="R213" s="90">
        <f>IF(Table579105[[#This Row],[FEMA Reimbursable?]]="Yes", Table579105[[#This Row],[Total Contract Amount]]*0.25, Table579105[[#This Row],[Total Contract Amount]])</f>
        <v>0</v>
      </c>
      <c r="S213" s="74"/>
      <c r="T213" s="90">
        <f>IF(Table579105[[#This Row],[FEMA Reimbursable?]]="Yes",Table579105[[#This Row],[Total Quarterly Obligation Amount]]*0.25,Table579105[[#This Row],[Total Quarterly Obligation Amount]])</f>
        <v>0</v>
      </c>
      <c r="U213" s="74"/>
      <c r="V213" s="79">
        <f>IF(Table579105[[#This Row],[FEMA Reimbursable?]]="Yes", Table579105[[#This Row],[Total Quarterly Expenditure Amount]]*0.25, Table579105[[#This Row],[Total Quarterly Expenditure Amount]])</f>
        <v>0</v>
      </c>
      <c r="W213" s="113" t="str">
        <f>IFERROR(INDEX(Table2[Attachment A Category], MATCH(Table579105[[#This Row],[Attachment A Expenditure Subcategory]], Table2[Attachment A Subcategory])),"")</f>
        <v/>
      </c>
      <c r="X213" s="114" t="str">
        <f>IFERROR(INDEX(Table2[Treasury OIG Category], MATCH(Table579105[[#This Row],[Attachment A Expenditure Subcategory]], Table2[Attachment A Subcategory])),"")</f>
        <v/>
      </c>
    </row>
    <row r="214" spans="2:24" x14ac:dyDescent="0.25">
      <c r="B214" s="22"/>
      <c r="C214" s="16"/>
      <c r="D214" s="16"/>
      <c r="E214" s="16"/>
      <c r="F214" s="16"/>
      <c r="G214" s="23"/>
      <c r="H214" s="32" t="s">
        <v>263</v>
      </c>
      <c r="I214" s="16"/>
      <c r="J214" s="68"/>
      <c r="K214" s="17"/>
      <c r="L214" s="51"/>
      <c r="M214" s="17"/>
      <c r="N214" s="17"/>
      <c r="O214" s="51"/>
      <c r="P214" s="51"/>
      <c r="Q214" s="74"/>
      <c r="R214" s="90">
        <f>IF(Table579105[[#This Row],[FEMA Reimbursable?]]="Yes", Table579105[[#This Row],[Total Contract Amount]]*0.25, Table579105[[#This Row],[Total Contract Amount]])</f>
        <v>0</v>
      </c>
      <c r="S214" s="74"/>
      <c r="T214" s="90">
        <f>IF(Table579105[[#This Row],[FEMA Reimbursable?]]="Yes",Table579105[[#This Row],[Total Quarterly Obligation Amount]]*0.25,Table579105[[#This Row],[Total Quarterly Obligation Amount]])</f>
        <v>0</v>
      </c>
      <c r="U214" s="74"/>
      <c r="V214" s="79">
        <f>IF(Table579105[[#This Row],[FEMA Reimbursable?]]="Yes", Table579105[[#This Row],[Total Quarterly Expenditure Amount]]*0.25, Table579105[[#This Row],[Total Quarterly Expenditure Amount]])</f>
        <v>0</v>
      </c>
      <c r="W214" s="113" t="str">
        <f>IFERROR(INDEX(Table2[Attachment A Category], MATCH(Table579105[[#This Row],[Attachment A Expenditure Subcategory]], Table2[Attachment A Subcategory])),"")</f>
        <v/>
      </c>
      <c r="X214" s="114" t="str">
        <f>IFERROR(INDEX(Table2[Treasury OIG Category], MATCH(Table579105[[#This Row],[Attachment A Expenditure Subcategory]], Table2[Attachment A Subcategory])),"")</f>
        <v/>
      </c>
    </row>
    <row r="215" spans="2:24" x14ac:dyDescent="0.25">
      <c r="B215" s="22"/>
      <c r="C215" s="16"/>
      <c r="D215" s="16"/>
      <c r="E215" s="16"/>
      <c r="F215" s="16"/>
      <c r="G215" s="23"/>
      <c r="H215" s="32" t="s">
        <v>264</v>
      </c>
      <c r="I215" s="16"/>
      <c r="J215" s="68"/>
      <c r="K215" s="17"/>
      <c r="L215" s="51"/>
      <c r="M215" s="17"/>
      <c r="N215" s="17"/>
      <c r="O215" s="51"/>
      <c r="P215" s="51"/>
      <c r="Q215" s="74"/>
      <c r="R215" s="90">
        <f>IF(Table579105[[#This Row],[FEMA Reimbursable?]]="Yes", Table579105[[#This Row],[Total Contract Amount]]*0.25, Table579105[[#This Row],[Total Contract Amount]])</f>
        <v>0</v>
      </c>
      <c r="S215" s="74"/>
      <c r="T215" s="90">
        <f>IF(Table579105[[#This Row],[FEMA Reimbursable?]]="Yes",Table579105[[#This Row],[Total Quarterly Obligation Amount]]*0.25,Table579105[[#This Row],[Total Quarterly Obligation Amount]])</f>
        <v>0</v>
      </c>
      <c r="U215" s="74"/>
      <c r="V215" s="79">
        <f>IF(Table579105[[#This Row],[FEMA Reimbursable?]]="Yes", Table579105[[#This Row],[Total Quarterly Expenditure Amount]]*0.25, Table579105[[#This Row],[Total Quarterly Expenditure Amount]])</f>
        <v>0</v>
      </c>
      <c r="W215" s="113" t="str">
        <f>IFERROR(INDEX(Table2[Attachment A Category], MATCH(Table579105[[#This Row],[Attachment A Expenditure Subcategory]], Table2[Attachment A Subcategory])),"")</f>
        <v/>
      </c>
      <c r="X215" s="114" t="str">
        <f>IFERROR(INDEX(Table2[Treasury OIG Category], MATCH(Table579105[[#This Row],[Attachment A Expenditure Subcategory]], Table2[Attachment A Subcategory])),"")</f>
        <v/>
      </c>
    </row>
    <row r="216" spans="2:24" x14ac:dyDescent="0.25">
      <c r="B216" s="22"/>
      <c r="C216" s="16"/>
      <c r="D216" s="16"/>
      <c r="E216" s="16"/>
      <c r="F216" s="16"/>
      <c r="G216" s="23"/>
      <c r="H216" s="31" t="s">
        <v>265</v>
      </c>
      <c r="I216" s="16"/>
      <c r="J216" s="68"/>
      <c r="K216" s="17"/>
      <c r="L216" s="51"/>
      <c r="M216" s="17"/>
      <c r="N216" s="17"/>
      <c r="O216" s="51"/>
      <c r="P216" s="51"/>
      <c r="Q216" s="74"/>
      <c r="R216" s="90">
        <f>IF(Table579105[[#This Row],[FEMA Reimbursable?]]="Yes", Table579105[[#This Row],[Total Contract Amount]]*0.25, Table579105[[#This Row],[Total Contract Amount]])</f>
        <v>0</v>
      </c>
      <c r="S216" s="74"/>
      <c r="T216" s="90">
        <f>IF(Table579105[[#This Row],[FEMA Reimbursable?]]="Yes",Table579105[[#This Row],[Total Quarterly Obligation Amount]]*0.25,Table579105[[#This Row],[Total Quarterly Obligation Amount]])</f>
        <v>0</v>
      </c>
      <c r="U216" s="74"/>
      <c r="V216" s="79">
        <f>IF(Table579105[[#This Row],[FEMA Reimbursable?]]="Yes", Table579105[[#This Row],[Total Quarterly Expenditure Amount]]*0.25, Table579105[[#This Row],[Total Quarterly Expenditure Amount]])</f>
        <v>0</v>
      </c>
      <c r="W216" s="113" t="str">
        <f>IFERROR(INDEX(Table2[Attachment A Category], MATCH(Table579105[[#This Row],[Attachment A Expenditure Subcategory]], Table2[Attachment A Subcategory])),"")</f>
        <v/>
      </c>
      <c r="X216" s="114" t="str">
        <f>IFERROR(INDEX(Table2[Treasury OIG Category], MATCH(Table579105[[#This Row],[Attachment A Expenditure Subcategory]], Table2[Attachment A Subcategory])),"")</f>
        <v/>
      </c>
    </row>
    <row r="217" spans="2:24" x14ac:dyDescent="0.25">
      <c r="B217" s="22"/>
      <c r="C217" s="16"/>
      <c r="D217" s="16"/>
      <c r="E217" s="16"/>
      <c r="F217" s="16"/>
      <c r="G217" s="23"/>
      <c r="H217" s="32" t="s">
        <v>266</v>
      </c>
      <c r="I217" s="16"/>
      <c r="J217" s="68"/>
      <c r="K217" s="17"/>
      <c r="L217" s="51"/>
      <c r="M217" s="17"/>
      <c r="N217" s="17"/>
      <c r="O217" s="51"/>
      <c r="P217" s="51"/>
      <c r="Q217" s="74"/>
      <c r="R217" s="90">
        <f>IF(Table579105[[#This Row],[FEMA Reimbursable?]]="Yes", Table579105[[#This Row],[Total Contract Amount]]*0.25, Table579105[[#This Row],[Total Contract Amount]])</f>
        <v>0</v>
      </c>
      <c r="S217" s="74"/>
      <c r="T217" s="90">
        <f>IF(Table579105[[#This Row],[FEMA Reimbursable?]]="Yes",Table579105[[#This Row],[Total Quarterly Obligation Amount]]*0.25,Table579105[[#This Row],[Total Quarterly Obligation Amount]])</f>
        <v>0</v>
      </c>
      <c r="U217" s="74"/>
      <c r="V217" s="79">
        <f>IF(Table579105[[#This Row],[FEMA Reimbursable?]]="Yes", Table579105[[#This Row],[Total Quarterly Expenditure Amount]]*0.25, Table579105[[#This Row],[Total Quarterly Expenditure Amount]])</f>
        <v>0</v>
      </c>
      <c r="W217" s="113" t="str">
        <f>IFERROR(INDEX(Table2[Attachment A Category], MATCH(Table579105[[#This Row],[Attachment A Expenditure Subcategory]], Table2[Attachment A Subcategory])),"")</f>
        <v/>
      </c>
      <c r="X217" s="114" t="str">
        <f>IFERROR(INDEX(Table2[Treasury OIG Category], MATCH(Table579105[[#This Row],[Attachment A Expenditure Subcategory]], Table2[Attachment A Subcategory])),"")</f>
        <v/>
      </c>
    </row>
    <row r="218" spans="2:24" x14ac:dyDescent="0.25">
      <c r="B218" s="22"/>
      <c r="C218" s="16"/>
      <c r="D218" s="16"/>
      <c r="E218" s="16"/>
      <c r="F218" s="16"/>
      <c r="G218" s="23"/>
      <c r="H218" s="32" t="s">
        <v>267</v>
      </c>
      <c r="I218" s="16"/>
      <c r="J218" s="68"/>
      <c r="K218" s="17"/>
      <c r="L218" s="51"/>
      <c r="M218" s="17"/>
      <c r="N218" s="17"/>
      <c r="O218" s="51"/>
      <c r="P218" s="51"/>
      <c r="Q218" s="74"/>
      <c r="R218" s="90">
        <f>IF(Table579105[[#This Row],[FEMA Reimbursable?]]="Yes", Table579105[[#This Row],[Total Contract Amount]]*0.25, Table579105[[#This Row],[Total Contract Amount]])</f>
        <v>0</v>
      </c>
      <c r="S218" s="74"/>
      <c r="T218" s="90">
        <f>IF(Table579105[[#This Row],[FEMA Reimbursable?]]="Yes",Table579105[[#This Row],[Total Quarterly Obligation Amount]]*0.25,Table579105[[#This Row],[Total Quarterly Obligation Amount]])</f>
        <v>0</v>
      </c>
      <c r="U218" s="74"/>
      <c r="V218" s="79">
        <f>IF(Table579105[[#This Row],[FEMA Reimbursable?]]="Yes", Table579105[[#This Row],[Total Quarterly Expenditure Amount]]*0.25, Table579105[[#This Row],[Total Quarterly Expenditure Amount]])</f>
        <v>0</v>
      </c>
      <c r="W218" s="113" t="str">
        <f>IFERROR(INDEX(Table2[Attachment A Category], MATCH(Table579105[[#This Row],[Attachment A Expenditure Subcategory]], Table2[Attachment A Subcategory])),"")</f>
        <v/>
      </c>
      <c r="X218" s="114" t="str">
        <f>IFERROR(INDEX(Table2[Treasury OIG Category], MATCH(Table579105[[#This Row],[Attachment A Expenditure Subcategory]], Table2[Attachment A Subcategory])),"")</f>
        <v/>
      </c>
    </row>
    <row r="219" spans="2:24" x14ac:dyDescent="0.25">
      <c r="B219" s="22"/>
      <c r="C219" s="16"/>
      <c r="D219" s="16"/>
      <c r="E219" s="16"/>
      <c r="F219" s="16"/>
      <c r="G219" s="23"/>
      <c r="H219" s="31" t="s">
        <v>268</v>
      </c>
      <c r="I219" s="16"/>
      <c r="J219" s="68"/>
      <c r="K219" s="17"/>
      <c r="L219" s="51"/>
      <c r="M219" s="17"/>
      <c r="N219" s="17"/>
      <c r="O219" s="51"/>
      <c r="P219" s="51"/>
      <c r="Q219" s="74"/>
      <c r="R219" s="90">
        <f>IF(Table579105[[#This Row],[FEMA Reimbursable?]]="Yes", Table579105[[#This Row],[Total Contract Amount]]*0.25, Table579105[[#This Row],[Total Contract Amount]])</f>
        <v>0</v>
      </c>
      <c r="S219" s="74"/>
      <c r="T219" s="90">
        <f>IF(Table579105[[#This Row],[FEMA Reimbursable?]]="Yes",Table579105[[#This Row],[Total Quarterly Obligation Amount]]*0.25,Table579105[[#This Row],[Total Quarterly Obligation Amount]])</f>
        <v>0</v>
      </c>
      <c r="U219" s="74"/>
      <c r="V219" s="79">
        <f>IF(Table579105[[#This Row],[FEMA Reimbursable?]]="Yes", Table579105[[#This Row],[Total Quarterly Expenditure Amount]]*0.25, Table579105[[#This Row],[Total Quarterly Expenditure Amount]])</f>
        <v>0</v>
      </c>
      <c r="W219" s="113" t="str">
        <f>IFERROR(INDEX(Table2[Attachment A Category], MATCH(Table579105[[#This Row],[Attachment A Expenditure Subcategory]], Table2[Attachment A Subcategory])),"")</f>
        <v/>
      </c>
      <c r="X219" s="114" t="str">
        <f>IFERROR(INDEX(Table2[Treasury OIG Category], MATCH(Table579105[[#This Row],[Attachment A Expenditure Subcategory]], Table2[Attachment A Subcategory])),"")</f>
        <v/>
      </c>
    </row>
    <row r="220" spans="2:24" x14ac:dyDescent="0.25">
      <c r="B220" s="22"/>
      <c r="C220" s="16"/>
      <c r="D220" s="16"/>
      <c r="E220" s="16"/>
      <c r="F220" s="16"/>
      <c r="G220" s="23"/>
      <c r="H220" s="32" t="s">
        <v>269</v>
      </c>
      <c r="I220" s="16"/>
      <c r="J220" s="68"/>
      <c r="K220" s="17"/>
      <c r="L220" s="51"/>
      <c r="M220" s="17"/>
      <c r="N220" s="17"/>
      <c r="O220" s="51"/>
      <c r="P220" s="51"/>
      <c r="Q220" s="74"/>
      <c r="R220" s="90">
        <f>IF(Table579105[[#This Row],[FEMA Reimbursable?]]="Yes", Table579105[[#This Row],[Total Contract Amount]]*0.25, Table579105[[#This Row],[Total Contract Amount]])</f>
        <v>0</v>
      </c>
      <c r="S220" s="74"/>
      <c r="T220" s="90">
        <f>IF(Table579105[[#This Row],[FEMA Reimbursable?]]="Yes",Table579105[[#This Row],[Total Quarterly Obligation Amount]]*0.25,Table579105[[#This Row],[Total Quarterly Obligation Amount]])</f>
        <v>0</v>
      </c>
      <c r="U220" s="74"/>
      <c r="V220" s="79">
        <f>IF(Table579105[[#This Row],[FEMA Reimbursable?]]="Yes", Table579105[[#This Row],[Total Quarterly Expenditure Amount]]*0.25, Table579105[[#This Row],[Total Quarterly Expenditure Amount]])</f>
        <v>0</v>
      </c>
      <c r="W220" s="113" t="str">
        <f>IFERROR(INDEX(Table2[Attachment A Category], MATCH(Table579105[[#This Row],[Attachment A Expenditure Subcategory]], Table2[Attachment A Subcategory])),"")</f>
        <v/>
      </c>
      <c r="X220" s="114" t="str">
        <f>IFERROR(INDEX(Table2[Treasury OIG Category], MATCH(Table579105[[#This Row],[Attachment A Expenditure Subcategory]], Table2[Attachment A Subcategory])),"")</f>
        <v/>
      </c>
    </row>
    <row r="221" spans="2:24" x14ac:dyDescent="0.25">
      <c r="B221" s="22"/>
      <c r="C221" s="16"/>
      <c r="D221" s="16"/>
      <c r="E221" s="16"/>
      <c r="F221" s="16"/>
      <c r="G221" s="23"/>
      <c r="H221" s="32" t="s">
        <v>270</v>
      </c>
      <c r="I221" s="16"/>
      <c r="J221" s="68"/>
      <c r="K221" s="17"/>
      <c r="L221" s="51"/>
      <c r="M221" s="17"/>
      <c r="N221" s="17"/>
      <c r="O221" s="51"/>
      <c r="P221" s="51"/>
      <c r="Q221" s="74"/>
      <c r="R221" s="90">
        <f>IF(Table579105[[#This Row],[FEMA Reimbursable?]]="Yes", Table579105[[#This Row],[Total Contract Amount]]*0.25, Table579105[[#This Row],[Total Contract Amount]])</f>
        <v>0</v>
      </c>
      <c r="S221" s="74"/>
      <c r="T221" s="90">
        <f>IF(Table579105[[#This Row],[FEMA Reimbursable?]]="Yes",Table579105[[#This Row],[Total Quarterly Obligation Amount]]*0.25,Table579105[[#This Row],[Total Quarterly Obligation Amount]])</f>
        <v>0</v>
      </c>
      <c r="U221" s="74"/>
      <c r="V221" s="79">
        <f>IF(Table579105[[#This Row],[FEMA Reimbursable?]]="Yes", Table579105[[#This Row],[Total Quarterly Expenditure Amount]]*0.25, Table579105[[#This Row],[Total Quarterly Expenditure Amount]])</f>
        <v>0</v>
      </c>
      <c r="W221" s="113" t="str">
        <f>IFERROR(INDEX(Table2[Attachment A Category], MATCH(Table579105[[#This Row],[Attachment A Expenditure Subcategory]], Table2[Attachment A Subcategory])),"")</f>
        <v/>
      </c>
      <c r="X221" s="114" t="str">
        <f>IFERROR(INDEX(Table2[Treasury OIG Category], MATCH(Table579105[[#This Row],[Attachment A Expenditure Subcategory]], Table2[Attachment A Subcategory])),"")</f>
        <v/>
      </c>
    </row>
    <row r="222" spans="2:24" x14ac:dyDescent="0.25">
      <c r="B222" s="22"/>
      <c r="C222" s="16"/>
      <c r="D222" s="16"/>
      <c r="E222" s="16"/>
      <c r="F222" s="16"/>
      <c r="G222" s="23"/>
      <c r="H222" s="32" t="s">
        <v>271</v>
      </c>
      <c r="I222" s="16"/>
      <c r="J222" s="68"/>
      <c r="K222" s="17"/>
      <c r="L222" s="51"/>
      <c r="M222" s="17"/>
      <c r="N222" s="17"/>
      <c r="O222" s="51"/>
      <c r="P222" s="51"/>
      <c r="Q222" s="74"/>
      <c r="R222" s="90">
        <f>IF(Table579105[[#This Row],[FEMA Reimbursable?]]="Yes", Table579105[[#This Row],[Total Contract Amount]]*0.25, Table579105[[#This Row],[Total Contract Amount]])</f>
        <v>0</v>
      </c>
      <c r="S222" s="74"/>
      <c r="T222" s="90">
        <f>IF(Table579105[[#This Row],[FEMA Reimbursable?]]="Yes",Table579105[[#This Row],[Total Quarterly Obligation Amount]]*0.25,Table579105[[#This Row],[Total Quarterly Obligation Amount]])</f>
        <v>0</v>
      </c>
      <c r="U222" s="74"/>
      <c r="V222" s="79">
        <f>IF(Table579105[[#This Row],[FEMA Reimbursable?]]="Yes", Table579105[[#This Row],[Total Quarterly Expenditure Amount]]*0.25, Table579105[[#This Row],[Total Quarterly Expenditure Amount]])</f>
        <v>0</v>
      </c>
      <c r="W222" s="113" t="str">
        <f>IFERROR(INDEX(Table2[Attachment A Category], MATCH(Table579105[[#This Row],[Attachment A Expenditure Subcategory]], Table2[Attachment A Subcategory])),"")</f>
        <v/>
      </c>
      <c r="X222" s="114" t="str">
        <f>IFERROR(INDEX(Table2[Treasury OIG Category], MATCH(Table579105[[#This Row],[Attachment A Expenditure Subcategory]], Table2[Attachment A Subcategory])),"")</f>
        <v/>
      </c>
    </row>
    <row r="223" spans="2:24" x14ac:dyDescent="0.25">
      <c r="B223" s="22"/>
      <c r="C223" s="16"/>
      <c r="D223" s="16"/>
      <c r="E223" s="16"/>
      <c r="F223" s="16"/>
      <c r="G223" s="23"/>
      <c r="H223" s="32" t="s">
        <v>272</v>
      </c>
      <c r="I223" s="16"/>
      <c r="J223" s="68"/>
      <c r="K223" s="17"/>
      <c r="L223" s="51"/>
      <c r="M223" s="17"/>
      <c r="N223" s="17"/>
      <c r="O223" s="51"/>
      <c r="P223" s="51"/>
      <c r="Q223" s="74"/>
      <c r="R223" s="90">
        <f>IF(Table579105[[#This Row],[FEMA Reimbursable?]]="Yes", Table579105[[#This Row],[Total Contract Amount]]*0.25, Table579105[[#This Row],[Total Contract Amount]])</f>
        <v>0</v>
      </c>
      <c r="S223" s="74"/>
      <c r="T223" s="90">
        <f>IF(Table579105[[#This Row],[FEMA Reimbursable?]]="Yes",Table579105[[#This Row],[Total Quarterly Obligation Amount]]*0.25,Table579105[[#This Row],[Total Quarterly Obligation Amount]])</f>
        <v>0</v>
      </c>
      <c r="U223" s="74"/>
      <c r="V223" s="79">
        <f>IF(Table579105[[#This Row],[FEMA Reimbursable?]]="Yes", Table579105[[#This Row],[Total Quarterly Expenditure Amount]]*0.25, Table579105[[#This Row],[Total Quarterly Expenditure Amount]])</f>
        <v>0</v>
      </c>
      <c r="W223" s="113" t="str">
        <f>IFERROR(INDEX(Table2[Attachment A Category], MATCH(Table579105[[#This Row],[Attachment A Expenditure Subcategory]], Table2[Attachment A Subcategory])),"")</f>
        <v/>
      </c>
      <c r="X223" s="114" t="str">
        <f>IFERROR(INDEX(Table2[Treasury OIG Category], MATCH(Table579105[[#This Row],[Attachment A Expenditure Subcategory]], Table2[Attachment A Subcategory])),"")</f>
        <v/>
      </c>
    </row>
    <row r="224" spans="2:24" x14ac:dyDescent="0.25">
      <c r="B224" s="22"/>
      <c r="C224" s="16"/>
      <c r="D224" s="16"/>
      <c r="E224" s="16"/>
      <c r="F224" s="16"/>
      <c r="G224" s="23"/>
      <c r="H224" s="31" t="s">
        <v>273</v>
      </c>
      <c r="I224" s="16"/>
      <c r="J224" s="68"/>
      <c r="K224" s="17"/>
      <c r="L224" s="51"/>
      <c r="M224" s="17"/>
      <c r="N224" s="17"/>
      <c r="O224" s="51"/>
      <c r="P224" s="51"/>
      <c r="Q224" s="74"/>
      <c r="R224" s="90">
        <f>IF(Table579105[[#This Row],[FEMA Reimbursable?]]="Yes", Table579105[[#This Row],[Total Contract Amount]]*0.25, Table579105[[#This Row],[Total Contract Amount]])</f>
        <v>0</v>
      </c>
      <c r="S224" s="74"/>
      <c r="T224" s="90">
        <f>IF(Table579105[[#This Row],[FEMA Reimbursable?]]="Yes",Table579105[[#This Row],[Total Quarterly Obligation Amount]]*0.25,Table579105[[#This Row],[Total Quarterly Obligation Amount]])</f>
        <v>0</v>
      </c>
      <c r="U224" s="74"/>
      <c r="V224" s="79">
        <f>IF(Table579105[[#This Row],[FEMA Reimbursable?]]="Yes", Table579105[[#This Row],[Total Quarterly Expenditure Amount]]*0.25, Table579105[[#This Row],[Total Quarterly Expenditure Amount]])</f>
        <v>0</v>
      </c>
      <c r="W224" s="113" t="str">
        <f>IFERROR(INDEX(Table2[Attachment A Category], MATCH(Table579105[[#This Row],[Attachment A Expenditure Subcategory]], Table2[Attachment A Subcategory])),"")</f>
        <v/>
      </c>
      <c r="X224" s="114" t="str">
        <f>IFERROR(INDEX(Table2[Treasury OIG Category], MATCH(Table579105[[#This Row],[Attachment A Expenditure Subcategory]], Table2[Attachment A Subcategory])),"")</f>
        <v/>
      </c>
    </row>
    <row r="225" spans="2:24" x14ac:dyDescent="0.25">
      <c r="B225" s="22"/>
      <c r="C225" s="16"/>
      <c r="D225" s="16"/>
      <c r="E225" s="16"/>
      <c r="F225" s="16"/>
      <c r="G225" s="23"/>
      <c r="H225" s="32" t="s">
        <v>274</v>
      </c>
      <c r="I225" s="16"/>
      <c r="J225" s="68"/>
      <c r="K225" s="17"/>
      <c r="L225" s="51"/>
      <c r="M225" s="17"/>
      <c r="N225" s="17"/>
      <c r="O225" s="51"/>
      <c r="P225" s="51"/>
      <c r="Q225" s="74"/>
      <c r="R225" s="90">
        <f>IF(Table579105[[#This Row],[FEMA Reimbursable?]]="Yes", Table579105[[#This Row],[Total Contract Amount]]*0.25, Table579105[[#This Row],[Total Contract Amount]])</f>
        <v>0</v>
      </c>
      <c r="S225" s="74"/>
      <c r="T225" s="90">
        <f>IF(Table579105[[#This Row],[FEMA Reimbursable?]]="Yes",Table579105[[#This Row],[Total Quarterly Obligation Amount]]*0.25,Table579105[[#This Row],[Total Quarterly Obligation Amount]])</f>
        <v>0</v>
      </c>
      <c r="U225" s="74"/>
      <c r="V225" s="79">
        <f>IF(Table579105[[#This Row],[FEMA Reimbursable?]]="Yes", Table579105[[#This Row],[Total Quarterly Expenditure Amount]]*0.25, Table579105[[#This Row],[Total Quarterly Expenditure Amount]])</f>
        <v>0</v>
      </c>
      <c r="W225" s="113" t="str">
        <f>IFERROR(INDEX(Table2[Attachment A Category], MATCH(Table579105[[#This Row],[Attachment A Expenditure Subcategory]], Table2[Attachment A Subcategory])),"")</f>
        <v/>
      </c>
      <c r="X225" s="114" t="str">
        <f>IFERROR(INDEX(Table2[Treasury OIG Category], MATCH(Table579105[[#This Row],[Attachment A Expenditure Subcategory]], Table2[Attachment A Subcategory])),"")</f>
        <v/>
      </c>
    </row>
    <row r="226" spans="2:24" x14ac:dyDescent="0.25">
      <c r="B226" s="22"/>
      <c r="C226" s="16"/>
      <c r="D226" s="16"/>
      <c r="E226" s="16"/>
      <c r="F226" s="16"/>
      <c r="G226" s="23"/>
      <c r="H226" s="32" t="s">
        <v>275</v>
      </c>
      <c r="I226" s="16"/>
      <c r="J226" s="68"/>
      <c r="K226" s="17"/>
      <c r="L226" s="51"/>
      <c r="M226" s="17"/>
      <c r="N226" s="17"/>
      <c r="O226" s="51"/>
      <c r="P226" s="51"/>
      <c r="Q226" s="74"/>
      <c r="R226" s="90">
        <f>IF(Table579105[[#This Row],[FEMA Reimbursable?]]="Yes", Table579105[[#This Row],[Total Contract Amount]]*0.25, Table579105[[#This Row],[Total Contract Amount]])</f>
        <v>0</v>
      </c>
      <c r="S226" s="74"/>
      <c r="T226" s="90">
        <f>IF(Table579105[[#This Row],[FEMA Reimbursable?]]="Yes",Table579105[[#This Row],[Total Quarterly Obligation Amount]]*0.25,Table579105[[#This Row],[Total Quarterly Obligation Amount]])</f>
        <v>0</v>
      </c>
      <c r="U226" s="74"/>
      <c r="V226" s="79">
        <f>IF(Table579105[[#This Row],[FEMA Reimbursable?]]="Yes", Table579105[[#This Row],[Total Quarterly Expenditure Amount]]*0.25, Table579105[[#This Row],[Total Quarterly Expenditure Amount]])</f>
        <v>0</v>
      </c>
      <c r="W226" s="113" t="str">
        <f>IFERROR(INDEX(Table2[Attachment A Category], MATCH(Table579105[[#This Row],[Attachment A Expenditure Subcategory]], Table2[Attachment A Subcategory])),"")</f>
        <v/>
      </c>
      <c r="X226" s="114" t="str">
        <f>IFERROR(INDEX(Table2[Treasury OIG Category], MATCH(Table579105[[#This Row],[Attachment A Expenditure Subcategory]], Table2[Attachment A Subcategory])),"")</f>
        <v/>
      </c>
    </row>
    <row r="227" spans="2:24" x14ac:dyDescent="0.25">
      <c r="B227" s="22"/>
      <c r="C227" s="16"/>
      <c r="D227" s="16"/>
      <c r="E227" s="16"/>
      <c r="F227" s="16"/>
      <c r="G227" s="23"/>
      <c r="H227" s="31" t="s">
        <v>276</v>
      </c>
      <c r="I227" s="16"/>
      <c r="J227" s="68"/>
      <c r="K227" s="17"/>
      <c r="L227" s="51"/>
      <c r="M227" s="17"/>
      <c r="N227" s="17"/>
      <c r="O227" s="51"/>
      <c r="P227" s="51"/>
      <c r="Q227" s="74"/>
      <c r="R227" s="90">
        <f>IF(Table579105[[#This Row],[FEMA Reimbursable?]]="Yes", Table579105[[#This Row],[Total Contract Amount]]*0.25, Table579105[[#This Row],[Total Contract Amount]])</f>
        <v>0</v>
      </c>
      <c r="S227" s="74"/>
      <c r="T227" s="90">
        <f>IF(Table579105[[#This Row],[FEMA Reimbursable?]]="Yes",Table579105[[#This Row],[Total Quarterly Obligation Amount]]*0.25,Table579105[[#This Row],[Total Quarterly Obligation Amount]])</f>
        <v>0</v>
      </c>
      <c r="U227" s="74"/>
      <c r="V227" s="79">
        <f>IF(Table579105[[#This Row],[FEMA Reimbursable?]]="Yes", Table579105[[#This Row],[Total Quarterly Expenditure Amount]]*0.25, Table579105[[#This Row],[Total Quarterly Expenditure Amount]])</f>
        <v>0</v>
      </c>
      <c r="W227" s="113" t="str">
        <f>IFERROR(INDEX(Table2[Attachment A Category], MATCH(Table579105[[#This Row],[Attachment A Expenditure Subcategory]], Table2[Attachment A Subcategory])),"")</f>
        <v/>
      </c>
      <c r="X227" s="114" t="str">
        <f>IFERROR(INDEX(Table2[Treasury OIG Category], MATCH(Table579105[[#This Row],[Attachment A Expenditure Subcategory]], Table2[Attachment A Subcategory])),"")</f>
        <v/>
      </c>
    </row>
    <row r="228" spans="2:24" x14ac:dyDescent="0.25">
      <c r="B228" s="22"/>
      <c r="C228" s="16"/>
      <c r="D228" s="16"/>
      <c r="E228" s="16"/>
      <c r="F228" s="16"/>
      <c r="G228" s="23"/>
      <c r="H228" s="32" t="s">
        <v>277</v>
      </c>
      <c r="I228" s="16"/>
      <c r="J228" s="68"/>
      <c r="K228" s="17"/>
      <c r="L228" s="51"/>
      <c r="M228" s="17"/>
      <c r="N228" s="17"/>
      <c r="O228" s="51"/>
      <c r="P228" s="51"/>
      <c r="Q228" s="74"/>
      <c r="R228" s="90">
        <f>IF(Table579105[[#This Row],[FEMA Reimbursable?]]="Yes", Table579105[[#This Row],[Total Contract Amount]]*0.25, Table579105[[#This Row],[Total Contract Amount]])</f>
        <v>0</v>
      </c>
      <c r="S228" s="74"/>
      <c r="T228" s="90">
        <f>IF(Table579105[[#This Row],[FEMA Reimbursable?]]="Yes",Table579105[[#This Row],[Total Quarterly Obligation Amount]]*0.25,Table579105[[#This Row],[Total Quarterly Obligation Amount]])</f>
        <v>0</v>
      </c>
      <c r="U228" s="74"/>
      <c r="V228" s="79">
        <f>IF(Table579105[[#This Row],[FEMA Reimbursable?]]="Yes", Table579105[[#This Row],[Total Quarterly Expenditure Amount]]*0.25, Table579105[[#This Row],[Total Quarterly Expenditure Amount]])</f>
        <v>0</v>
      </c>
      <c r="W228" s="113" t="str">
        <f>IFERROR(INDEX(Table2[Attachment A Category], MATCH(Table579105[[#This Row],[Attachment A Expenditure Subcategory]], Table2[Attachment A Subcategory])),"")</f>
        <v/>
      </c>
      <c r="X228" s="114" t="str">
        <f>IFERROR(INDEX(Table2[Treasury OIG Category], MATCH(Table579105[[#This Row],[Attachment A Expenditure Subcategory]], Table2[Attachment A Subcategory])),"")</f>
        <v/>
      </c>
    </row>
    <row r="229" spans="2:24" x14ac:dyDescent="0.25">
      <c r="B229" s="22"/>
      <c r="C229" s="16"/>
      <c r="D229" s="16"/>
      <c r="E229" s="16"/>
      <c r="F229" s="16"/>
      <c r="G229" s="23"/>
      <c r="H229" s="32" t="s">
        <v>278</v>
      </c>
      <c r="I229" s="16"/>
      <c r="J229" s="68"/>
      <c r="K229" s="17"/>
      <c r="L229" s="51"/>
      <c r="M229" s="17"/>
      <c r="N229" s="17"/>
      <c r="O229" s="51"/>
      <c r="P229" s="51"/>
      <c r="Q229" s="74"/>
      <c r="R229" s="90">
        <f>IF(Table579105[[#This Row],[FEMA Reimbursable?]]="Yes", Table579105[[#This Row],[Total Contract Amount]]*0.25, Table579105[[#This Row],[Total Contract Amount]])</f>
        <v>0</v>
      </c>
      <c r="S229" s="74"/>
      <c r="T229" s="90">
        <f>IF(Table579105[[#This Row],[FEMA Reimbursable?]]="Yes",Table579105[[#This Row],[Total Quarterly Obligation Amount]]*0.25,Table579105[[#This Row],[Total Quarterly Obligation Amount]])</f>
        <v>0</v>
      </c>
      <c r="U229" s="74"/>
      <c r="V229" s="79">
        <f>IF(Table579105[[#This Row],[FEMA Reimbursable?]]="Yes", Table579105[[#This Row],[Total Quarterly Expenditure Amount]]*0.25, Table579105[[#This Row],[Total Quarterly Expenditure Amount]])</f>
        <v>0</v>
      </c>
      <c r="W229" s="113" t="str">
        <f>IFERROR(INDEX(Table2[Attachment A Category], MATCH(Table579105[[#This Row],[Attachment A Expenditure Subcategory]], Table2[Attachment A Subcategory])),"")</f>
        <v/>
      </c>
      <c r="X229" s="114" t="str">
        <f>IFERROR(INDEX(Table2[Treasury OIG Category], MATCH(Table579105[[#This Row],[Attachment A Expenditure Subcategory]], Table2[Attachment A Subcategory])),"")</f>
        <v/>
      </c>
    </row>
    <row r="230" spans="2:24" x14ac:dyDescent="0.25">
      <c r="B230" s="22"/>
      <c r="C230" s="16"/>
      <c r="D230" s="16"/>
      <c r="E230" s="16"/>
      <c r="F230" s="16"/>
      <c r="G230" s="23"/>
      <c r="H230" s="32" t="s">
        <v>279</v>
      </c>
      <c r="I230" s="16"/>
      <c r="J230" s="68"/>
      <c r="K230" s="17"/>
      <c r="L230" s="51"/>
      <c r="M230" s="17"/>
      <c r="N230" s="17"/>
      <c r="O230" s="51"/>
      <c r="P230" s="51"/>
      <c r="Q230" s="74"/>
      <c r="R230" s="90">
        <f>IF(Table579105[[#This Row],[FEMA Reimbursable?]]="Yes", Table579105[[#This Row],[Total Contract Amount]]*0.25, Table579105[[#This Row],[Total Contract Amount]])</f>
        <v>0</v>
      </c>
      <c r="S230" s="74"/>
      <c r="T230" s="90">
        <f>IF(Table579105[[#This Row],[FEMA Reimbursable?]]="Yes",Table579105[[#This Row],[Total Quarterly Obligation Amount]]*0.25,Table579105[[#This Row],[Total Quarterly Obligation Amount]])</f>
        <v>0</v>
      </c>
      <c r="U230" s="74"/>
      <c r="V230" s="79">
        <f>IF(Table579105[[#This Row],[FEMA Reimbursable?]]="Yes", Table579105[[#This Row],[Total Quarterly Expenditure Amount]]*0.25, Table579105[[#This Row],[Total Quarterly Expenditure Amount]])</f>
        <v>0</v>
      </c>
      <c r="W230" s="113" t="str">
        <f>IFERROR(INDEX(Table2[Attachment A Category], MATCH(Table579105[[#This Row],[Attachment A Expenditure Subcategory]], Table2[Attachment A Subcategory])),"")</f>
        <v/>
      </c>
      <c r="X230" s="114" t="str">
        <f>IFERROR(INDEX(Table2[Treasury OIG Category], MATCH(Table579105[[#This Row],[Attachment A Expenditure Subcategory]], Table2[Attachment A Subcategory])),"")</f>
        <v/>
      </c>
    </row>
    <row r="231" spans="2:24" x14ac:dyDescent="0.25">
      <c r="B231" s="22"/>
      <c r="C231" s="16"/>
      <c r="D231" s="16"/>
      <c r="E231" s="16"/>
      <c r="F231" s="16"/>
      <c r="G231" s="23"/>
      <c r="H231" s="32" t="s">
        <v>280</v>
      </c>
      <c r="I231" s="16"/>
      <c r="J231" s="68"/>
      <c r="K231" s="17"/>
      <c r="L231" s="51"/>
      <c r="M231" s="17"/>
      <c r="N231" s="17"/>
      <c r="O231" s="51"/>
      <c r="P231" s="51"/>
      <c r="Q231" s="74"/>
      <c r="R231" s="90">
        <f>IF(Table579105[[#This Row],[FEMA Reimbursable?]]="Yes", Table579105[[#This Row],[Total Contract Amount]]*0.25, Table579105[[#This Row],[Total Contract Amount]])</f>
        <v>0</v>
      </c>
      <c r="S231" s="74"/>
      <c r="T231" s="90">
        <f>IF(Table579105[[#This Row],[FEMA Reimbursable?]]="Yes",Table579105[[#This Row],[Total Quarterly Obligation Amount]]*0.25,Table579105[[#This Row],[Total Quarterly Obligation Amount]])</f>
        <v>0</v>
      </c>
      <c r="U231" s="74"/>
      <c r="V231" s="79">
        <f>IF(Table579105[[#This Row],[FEMA Reimbursable?]]="Yes", Table579105[[#This Row],[Total Quarterly Expenditure Amount]]*0.25, Table579105[[#This Row],[Total Quarterly Expenditure Amount]])</f>
        <v>0</v>
      </c>
      <c r="W231" s="113" t="str">
        <f>IFERROR(INDEX(Table2[Attachment A Category], MATCH(Table579105[[#This Row],[Attachment A Expenditure Subcategory]], Table2[Attachment A Subcategory])),"")</f>
        <v/>
      </c>
      <c r="X231" s="114" t="str">
        <f>IFERROR(INDEX(Table2[Treasury OIG Category], MATCH(Table579105[[#This Row],[Attachment A Expenditure Subcategory]], Table2[Attachment A Subcategory])),"")</f>
        <v/>
      </c>
    </row>
    <row r="232" spans="2:24" x14ac:dyDescent="0.25">
      <c r="B232" s="22"/>
      <c r="C232" s="16"/>
      <c r="D232" s="16"/>
      <c r="E232" s="16"/>
      <c r="F232" s="16"/>
      <c r="G232" s="23"/>
      <c r="H232" s="31" t="s">
        <v>281</v>
      </c>
      <c r="I232" s="16"/>
      <c r="J232" s="68"/>
      <c r="K232" s="17"/>
      <c r="L232" s="51"/>
      <c r="M232" s="17"/>
      <c r="N232" s="17"/>
      <c r="O232" s="51"/>
      <c r="P232" s="51"/>
      <c r="Q232" s="74"/>
      <c r="R232" s="90">
        <f>IF(Table579105[[#This Row],[FEMA Reimbursable?]]="Yes", Table579105[[#This Row],[Total Contract Amount]]*0.25, Table579105[[#This Row],[Total Contract Amount]])</f>
        <v>0</v>
      </c>
      <c r="S232" s="74"/>
      <c r="T232" s="90">
        <f>IF(Table579105[[#This Row],[FEMA Reimbursable?]]="Yes",Table579105[[#This Row],[Total Quarterly Obligation Amount]]*0.25,Table579105[[#This Row],[Total Quarterly Obligation Amount]])</f>
        <v>0</v>
      </c>
      <c r="U232" s="74"/>
      <c r="V232" s="79">
        <f>IF(Table579105[[#This Row],[FEMA Reimbursable?]]="Yes", Table579105[[#This Row],[Total Quarterly Expenditure Amount]]*0.25, Table579105[[#This Row],[Total Quarterly Expenditure Amount]])</f>
        <v>0</v>
      </c>
      <c r="W232" s="113" t="str">
        <f>IFERROR(INDEX(Table2[Attachment A Category], MATCH(Table579105[[#This Row],[Attachment A Expenditure Subcategory]], Table2[Attachment A Subcategory])),"")</f>
        <v/>
      </c>
      <c r="X232" s="114" t="str">
        <f>IFERROR(INDEX(Table2[Treasury OIG Category], MATCH(Table579105[[#This Row],[Attachment A Expenditure Subcategory]], Table2[Attachment A Subcategory])),"")</f>
        <v/>
      </c>
    </row>
    <row r="233" spans="2:24" x14ac:dyDescent="0.25">
      <c r="B233" s="22"/>
      <c r="C233" s="16"/>
      <c r="D233" s="16"/>
      <c r="E233" s="16"/>
      <c r="F233" s="16"/>
      <c r="G233" s="23"/>
      <c r="H233" s="32" t="s">
        <v>282</v>
      </c>
      <c r="I233" s="16"/>
      <c r="J233" s="68"/>
      <c r="K233" s="17"/>
      <c r="L233" s="51"/>
      <c r="M233" s="17"/>
      <c r="N233" s="17"/>
      <c r="O233" s="51"/>
      <c r="P233" s="51"/>
      <c r="Q233" s="74"/>
      <c r="R233" s="90">
        <f>IF(Table579105[[#This Row],[FEMA Reimbursable?]]="Yes", Table579105[[#This Row],[Total Contract Amount]]*0.25, Table579105[[#This Row],[Total Contract Amount]])</f>
        <v>0</v>
      </c>
      <c r="S233" s="74"/>
      <c r="T233" s="90">
        <f>IF(Table579105[[#This Row],[FEMA Reimbursable?]]="Yes",Table579105[[#This Row],[Total Quarterly Obligation Amount]]*0.25,Table579105[[#This Row],[Total Quarterly Obligation Amount]])</f>
        <v>0</v>
      </c>
      <c r="U233" s="74"/>
      <c r="V233" s="79">
        <f>IF(Table579105[[#This Row],[FEMA Reimbursable?]]="Yes", Table579105[[#This Row],[Total Quarterly Expenditure Amount]]*0.25, Table579105[[#This Row],[Total Quarterly Expenditure Amount]])</f>
        <v>0</v>
      </c>
      <c r="W233" s="113" t="str">
        <f>IFERROR(INDEX(Table2[Attachment A Category], MATCH(Table579105[[#This Row],[Attachment A Expenditure Subcategory]], Table2[Attachment A Subcategory])),"")</f>
        <v/>
      </c>
      <c r="X233" s="114" t="str">
        <f>IFERROR(INDEX(Table2[Treasury OIG Category], MATCH(Table579105[[#This Row],[Attachment A Expenditure Subcategory]], Table2[Attachment A Subcategory])),"")</f>
        <v/>
      </c>
    </row>
    <row r="234" spans="2:24" x14ac:dyDescent="0.25">
      <c r="B234" s="22"/>
      <c r="C234" s="16"/>
      <c r="D234" s="16"/>
      <c r="E234" s="16"/>
      <c r="F234" s="16"/>
      <c r="G234" s="23"/>
      <c r="H234" s="32" t="s">
        <v>283</v>
      </c>
      <c r="I234" s="16"/>
      <c r="J234" s="68"/>
      <c r="K234" s="17"/>
      <c r="L234" s="51"/>
      <c r="M234" s="17"/>
      <c r="N234" s="17"/>
      <c r="O234" s="51"/>
      <c r="P234" s="51"/>
      <c r="Q234" s="74"/>
      <c r="R234" s="90">
        <f>IF(Table579105[[#This Row],[FEMA Reimbursable?]]="Yes", Table579105[[#This Row],[Total Contract Amount]]*0.25, Table579105[[#This Row],[Total Contract Amount]])</f>
        <v>0</v>
      </c>
      <c r="S234" s="74"/>
      <c r="T234" s="90">
        <f>IF(Table579105[[#This Row],[FEMA Reimbursable?]]="Yes",Table579105[[#This Row],[Total Quarterly Obligation Amount]]*0.25,Table579105[[#This Row],[Total Quarterly Obligation Amount]])</f>
        <v>0</v>
      </c>
      <c r="U234" s="74"/>
      <c r="V234" s="79">
        <f>IF(Table579105[[#This Row],[FEMA Reimbursable?]]="Yes", Table579105[[#This Row],[Total Quarterly Expenditure Amount]]*0.25, Table579105[[#This Row],[Total Quarterly Expenditure Amount]])</f>
        <v>0</v>
      </c>
      <c r="W234" s="113" t="str">
        <f>IFERROR(INDEX(Table2[Attachment A Category], MATCH(Table579105[[#This Row],[Attachment A Expenditure Subcategory]], Table2[Attachment A Subcategory])),"")</f>
        <v/>
      </c>
      <c r="X234" s="114" t="str">
        <f>IFERROR(INDEX(Table2[Treasury OIG Category], MATCH(Table579105[[#This Row],[Attachment A Expenditure Subcategory]], Table2[Attachment A Subcategory])),"")</f>
        <v/>
      </c>
    </row>
    <row r="235" spans="2:24" x14ac:dyDescent="0.25">
      <c r="B235" s="22"/>
      <c r="C235" s="16"/>
      <c r="D235" s="16"/>
      <c r="E235" s="16"/>
      <c r="F235" s="16"/>
      <c r="G235" s="23"/>
      <c r="H235" s="31" t="s">
        <v>284</v>
      </c>
      <c r="I235" s="16"/>
      <c r="J235" s="68"/>
      <c r="K235" s="17"/>
      <c r="L235" s="51"/>
      <c r="M235" s="17"/>
      <c r="N235" s="17"/>
      <c r="O235" s="51"/>
      <c r="P235" s="51"/>
      <c r="Q235" s="74"/>
      <c r="R235" s="90">
        <f>IF(Table579105[[#This Row],[FEMA Reimbursable?]]="Yes", Table579105[[#This Row],[Total Contract Amount]]*0.25, Table579105[[#This Row],[Total Contract Amount]])</f>
        <v>0</v>
      </c>
      <c r="S235" s="74"/>
      <c r="T235" s="90">
        <f>IF(Table579105[[#This Row],[FEMA Reimbursable?]]="Yes",Table579105[[#This Row],[Total Quarterly Obligation Amount]]*0.25,Table579105[[#This Row],[Total Quarterly Obligation Amount]])</f>
        <v>0</v>
      </c>
      <c r="U235" s="74"/>
      <c r="V235" s="79">
        <f>IF(Table579105[[#This Row],[FEMA Reimbursable?]]="Yes", Table579105[[#This Row],[Total Quarterly Expenditure Amount]]*0.25, Table579105[[#This Row],[Total Quarterly Expenditure Amount]])</f>
        <v>0</v>
      </c>
      <c r="W235" s="113" t="str">
        <f>IFERROR(INDEX(Table2[Attachment A Category], MATCH(Table579105[[#This Row],[Attachment A Expenditure Subcategory]], Table2[Attachment A Subcategory])),"")</f>
        <v/>
      </c>
      <c r="X235" s="114" t="str">
        <f>IFERROR(INDEX(Table2[Treasury OIG Category], MATCH(Table579105[[#This Row],[Attachment A Expenditure Subcategory]], Table2[Attachment A Subcategory])),"")</f>
        <v/>
      </c>
    </row>
    <row r="236" spans="2:24" x14ac:dyDescent="0.25">
      <c r="B236" s="22"/>
      <c r="C236" s="16"/>
      <c r="D236" s="16"/>
      <c r="E236" s="16"/>
      <c r="F236" s="16"/>
      <c r="G236" s="23"/>
      <c r="H236" s="32" t="s">
        <v>285</v>
      </c>
      <c r="I236" s="16"/>
      <c r="J236" s="68"/>
      <c r="K236" s="17"/>
      <c r="L236" s="51"/>
      <c r="M236" s="17"/>
      <c r="N236" s="17"/>
      <c r="O236" s="51"/>
      <c r="P236" s="51"/>
      <c r="Q236" s="74"/>
      <c r="R236" s="90">
        <f>IF(Table579105[[#This Row],[FEMA Reimbursable?]]="Yes", Table579105[[#This Row],[Total Contract Amount]]*0.25, Table579105[[#This Row],[Total Contract Amount]])</f>
        <v>0</v>
      </c>
      <c r="S236" s="74"/>
      <c r="T236" s="90">
        <f>IF(Table579105[[#This Row],[FEMA Reimbursable?]]="Yes",Table579105[[#This Row],[Total Quarterly Obligation Amount]]*0.25,Table579105[[#This Row],[Total Quarterly Obligation Amount]])</f>
        <v>0</v>
      </c>
      <c r="U236" s="74"/>
      <c r="V236" s="79">
        <f>IF(Table579105[[#This Row],[FEMA Reimbursable?]]="Yes", Table579105[[#This Row],[Total Quarterly Expenditure Amount]]*0.25, Table579105[[#This Row],[Total Quarterly Expenditure Amount]])</f>
        <v>0</v>
      </c>
      <c r="W236" s="113" t="str">
        <f>IFERROR(INDEX(Table2[Attachment A Category], MATCH(Table579105[[#This Row],[Attachment A Expenditure Subcategory]], Table2[Attachment A Subcategory])),"")</f>
        <v/>
      </c>
      <c r="X236" s="114" t="str">
        <f>IFERROR(INDEX(Table2[Treasury OIG Category], MATCH(Table579105[[#This Row],[Attachment A Expenditure Subcategory]], Table2[Attachment A Subcategory])),"")</f>
        <v/>
      </c>
    </row>
    <row r="237" spans="2:24" x14ac:dyDescent="0.25">
      <c r="B237" s="22"/>
      <c r="C237" s="16"/>
      <c r="D237" s="16"/>
      <c r="E237" s="16"/>
      <c r="F237" s="16"/>
      <c r="G237" s="23"/>
      <c r="H237" s="32" t="s">
        <v>286</v>
      </c>
      <c r="I237" s="16"/>
      <c r="J237" s="68"/>
      <c r="K237" s="17"/>
      <c r="L237" s="51"/>
      <c r="M237" s="17"/>
      <c r="N237" s="17"/>
      <c r="O237" s="51"/>
      <c r="P237" s="51"/>
      <c r="Q237" s="74"/>
      <c r="R237" s="90">
        <f>IF(Table579105[[#This Row],[FEMA Reimbursable?]]="Yes", Table579105[[#This Row],[Total Contract Amount]]*0.25, Table579105[[#This Row],[Total Contract Amount]])</f>
        <v>0</v>
      </c>
      <c r="S237" s="74"/>
      <c r="T237" s="90">
        <f>IF(Table579105[[#This Row],[FEMA Reimbursable?]]="Yes",Table579105[[#This Row],[Total Quarterly Obligation Amount]]*0.25,Table579105[[#This Row],[Total Quarterly Obligation Amount]])</f>
        <v>0</v>
      </c>
      <c r="U237" s="74"/>
      <c r="V237" s="79">
        <f>IF(Table579105[[#This Row],[FEMA Reimbursable?]]="Yes", Table579105[[#This Row],[Total Quarterly Expenditure Amount]]*0.25, Table579105[[#This Row],[Total Quarterly Expenditure Amount]])</f>
        <v>0</v>
      </c>
      <c r="W237" s="113" t="str">
        <f>IFERROR(INDEX(Table2[Attachment A Category], MATCH(Table579105[[#This Row],[Attachment A Expenditure Subcategory]], Table2[Attachment A Subcategory])),"")</f>
        <v/>
      </c>
      <c r="X237" s="114" t="str">
        <f>IFERROR(INDEX(Table2[Treasury OIG Category], MATCH(Table579105[[#This Row],[Attachment A Expenditure Subcategory]], Table2[Attachment A Subcategory])),"")</f>
        <v/>
      </c>
    </row>
    <row r="238" spans="2:24" x14ac:dyDescent="0.25">
      <c r="B238" s="22"/>
      <c r="C238" s="16"/>
      <c r="D238" s="16"/>
      <c r="E238" s="16"/>
      <c r="F238" s="16"/>
      <c r="G238" s="23"/>
      <c r="H238" s="32" t="s">
        <v>287</v>
      </c>
      <c r="I238" s="16"/>
      <c r="J238" s="68"/>
      <c r="K238" s="17"/>
      <c r="L238" s="51"/>
      <c r="M238" s="17"/>
      <c r="N238" s="17"/>
      <c r="O238" s="51"/>
      <c r="P238" s="51"/>
      <c r="Q238" s="74"/>
      <c r="R238" s="90">
        <f>IF(Table579105[[#This Row],[FEMA Reimbursable?]]="Yes", Table579105[[#This Row],[Total Contract Amount]]*0.25, Table579105[[#This Row],[Total Contract Amount]])</f>
        <v>0</v>
      </c>
      <c r="S238" s="74"/>
      <c r="T238" s="90">
        <f>IF(Table579105[[#This Row],[FEMA Reimbursable?]]="Yes",Table579105[[#This Row],[Total Quarterly Obligation Amount]]*0.25,Table579105[[#This Row],[Total Quarterly Obligation Amount]])</f>
        <v>0</v>
      </c>
      <c r="U238" s="74"/>
      <c r="V238" s="79">
        <f>IF(Table579105[[#This Row],[FEMA Reimbursable?]]="Yes", Table579105[[#This Row],[Total Quarterly Expenditure Amount]]*0.25, Table579105[[#This Row],[Total Quarterly Expenditure Amount]])</f>
        <v>0</v>
      </c>
      <c r="W238" s="113" t="str">
        <f>IFERROR(INDEX(Table2[Attachment A Category], MATCH(Table579105[[#This Row],[Attachment A Expenditure Subcategory]], Table2[Attachment A Subcategory])),"")</f>
        <v/>
      </c>
      <c r="X238" s="114" t="str">
        <f>IFERROR(INDEX(Table2[Treasury OIG Category], MATCH(Table579105[[#This Row],[Attachment A Expenditure Subcategory]], Table2[Attachment A Subcategory])),"")</f>
        <v/>
      </c>
    </row>
    <row r="239" spans="2:24" x14ac:dyDescent="0.25">
      <c r="B239" s="22"/>
      <c r="C239" s="16"/>
      <c r="D239" s="16"/>
      <c r="E239" s="16"/>
      <c r="F239" s="16"/>
      <c r="G239" s="23"/>
      <c r="H239" s="32" t="s">
        <v>288</v>
      </c>
      <c r="I239" s="16"/>
      <c r="J239" s="68"/>
      <c r="K239" s="17"/>
      <c r="L239" s="51"/>
      <c r="M239" s="17"/>
      <c r="N239" s="17"/>
      <c r="O239" s="51"/>
      <c r="P239" s="51"/>
      <c r="Q239" s="74"/>
      <c r="R239" s="90">
        <f>IF(Table579105[[#This Row],[FEMA Reimbursable?]]="Yes", Table579105[[#This Row],[Total Contract Amount]]*0.25, Table579105[[#This Row],[Total Contract Amount]])</f>
        <v>0</v>
      </c>
      <c r="S239" s="74"/>
      <c r="T239" s="90">
        <f>IF(Table579105[[#This Row],[FEMA Reimbursable?]]="Yes",Table579105[[#This Row],[Total Quarterly Obligation Amount]]*0.25,Table579105[[#This Row],[Total Quarterly Obligation Amount]])</f>
        <v>0</v>
      </c>
      <c r="U239" s="74"/>
      <c r="V239" s="79">
        <f>IF(Table579105[[#This Row],[FEMA Reimbursable?]]="Yes", Table579105[[#This Row],[Total Quarterly Expenditure Amount]]*0.25, Table579105[[#This Row],[Total Quarterly Expenditure Amount]])</f>
        <v>0</v>
      </c>
      <c r="W239" s="113" t="str">
        <f>IFERROR(INDEX(Table2[Attachment A Category], MATCH(Table579105[[#This Row],[Attachment A Expenditure Subcategory]], Table2[Attachment A Subcategory])),"")</f>
        <v/>
      </c>
      <c r="X239" s="114" t="str">
        <f>IFERROR(INDEX(Table2[Treasury OIG Category], MATCH(Table579105[[#This Row],[Attachment A Expenditure Subcategory]], Table2[Attachment A Subcategory])),"")</f>
        <v/>
      </c>
    </row>
    <row r="240" spans="2:24" x14ac:dyDescent="0.25">
      <c r="B240" s="22"/>
      <c r="C240" s="16"/>
      <c r="D240" s="16"/>
      <c r="E240" s="16"/>
      <c r="F240" s="16"/>
      <c r="G240" s="23"/>
      <c r="H240" s="31" t="s">
        <v>289</v>
      </c>
      <c r="I240" s="16"/>
      <c r="J240" s="68"/>
      <c r="K240" s="17"/>
      <c r="L240" s="51"/>
      <c r="M240" s="17"/>
      <c r="N240" s="17"/>
      <c r="O240" s="51"/>
      <c r="P240" s="51"/>
      <c r="Q240" s="74"/>
      <c r="R240" s="90">
        <f>IF(Table579105[[#This Row],[FEMA Reimbursable?]]="Yes", Table579105[[#This Row],[Total Contract Amount]]*0.25, Table579105[[#This Row],[Total Contract Amount]])</f>
        <v>0</v>
      </c>
      <c r="S240" s="74"/>
      <c r="T240" s="90">
        <f>IF(Table579105[[#This Row],[FEMA Reimbursable?]]="Yes",Table579105[[#This Row],[Total Quarterly Obligation Amount]]*0.25,Table579105[[#This Row],[Total Quarterly Obligation Amount]])</f>
        <v>0</v>
      </c>
      <c r="U240" s="74"/>
      <c r="V240" s="79">
        <f>IF(Table579105[[#This Row],[FEMA Reimbursable?]]="Yes", Table579105[[#This Row],[Total Quarterly Expenditure Amount]]*0.25, Table579105[[#This Row],[Total Quarterly Expenditure Amount]])</f>
        <v>0</v>
      </c>
      <c r="W240" s="113" t="str">
        <f>IFERROR(INDEX(Table2[Attachment A Category], MATCH(Table579105[[#This Row],[Attachment A Expenditure Subcategory]], Table2[Attachment A Subcategory])),"")</f>
        <v/>
      </c>
      <c r="X240" s="114" t="str">
        <f>IFERROR(INDEX(Table2[Treasury OIG Category], MATCH(Table579105[[#This Row],[Attachment A Expenditure Subcategory]], Table2[Attachment A Subcategory])),"")</f>
        <v/>
      </c>
    </row>
    <row r="241" spans="2:24" x14ac:dyDescent="0.25">
      <c r="B241" s="22"/>
      <c r="C241" s="16"/>
      <c r="D241" s="16"/>
      <c r="E241" s="16"/>
      <c r="F241" s="16"/>
      <c r="G241" s="23"/>
      <c r="H241" s="32" t="s">
        <v>290</v>
      </c>
      <c r="I241" s="16"/>
      <c r="J241" s="68"/>
      <c r="K241" s="17"/>
      <c r="L241" s="51"/>
      <c r="M241" s="17"/>
      <c r="N241" s="17"/>
      <c r="O241" s="51"/>
      <c r="P241" s="51"/>
      <c r="Q241" s="74"/>
      <c r="R241" s="90">
        <f>IF(Table579105[[#This Row],[FEMA Reimbursable?]]="Yes", Table579105[[#This Row],[Total Contract Amount]]*0.25, Table579105[[#This Row],[Total Contract Amount]])</f>
        <v>0</v>
      </c>
      <c r="S241" s="74"/>
      <c r="T241" s="90">
        <f>IF(Table579105[[#This Row],[FEMA Reimbursable?]]="Yes",Table579105[[#This Row],[Total Quarterly Obligation Amount]]*0.25,Table579105[[#This Row],[Total Quarterly Obligation Amount]])</f>
        <v>0</v>
      </c>
      <c r="U241" s="74"/>
      <c r="V241" s="79">
        <f>IF(Table579105[[#This Row],[FEMA Reimbursable?]]="Yes", Table579105[[#This Row],[Total Quarterly Expenditure Amount]]*0.25, Table579105[[#This Row],[Total Quarterly Expenditure Amount]])</f>
        <v>0</v>
      </c>
      <c r="W241" s="113" t="str">
        <f>IFERROR(INDEX(Table2[Attachment A Category], MATCH(Table579105[[#This Row],[Attachment A Expenditure Subcategory]], Table2[Attachment A Subcategory])),"")</f>
        <v/>
      </c>
      <c r="X241" s="114" t="str">
        <f>IFERROR(INDEX(Table2[Treasury OIG Category], MATCH(Table579105[[#This Row],[Attachment A Expenditure Subcategory]], Table2[Attachment A Subcategory])),"")</f>
        <v/>
      </c>
    </row>
    <row r="242" spans="2:24" x14ac:dyDescent="0.25">
      <c r="B242" s="22"/>
      <c r="C242" s="16"/>
      <c r="D242" s="16"/>
      <c r="E242" s="16"/>
      <c r="F242" s="16"/>
      <c r="G242" s="23"/>
      <c r="H242" s="32" t="s">
        <v>291</v>
      </c>
      <c r="I242" s="16"/>
      <c r="J242" s="68"/>
      <c r="K242" s="17"/>
      <c r="L242" s="51"/>
      <c r="M242" s="17"/>
      <c r="N242" s="17"/>
      <c r="O242" s="51"/>
      <c r="P242" s="51"/>
      <c r="Q242" s="74"/>
      <c r="R242" s="90">
        <f>IF(Table579105[[#This Row],[FEMA Reimbursable?]]="Yes", Table579105[[#This Row],[Total Contract Amount]]*0.25, Table579105[[#This Row],[Total Contract Amount]])</f>
        <v>0</v>
      </c>
      <c r="S242" s="74"/>
      <c r="T242" s="90">
        <f>IF(Table579105[[#This Row],[FEMA Reimbursable?]]="Yes",Table579105[[#This Row],[Total Quarterly Obligation Amount]]*0.25,Table579105[[#This Row],[Total Quarterly Obligation Amount]])</f>
        <v>0</v>
      </c>
      <c r="U242" s="74"/>
      <c r="V242" s="79">
        <f>IF(Table579105[[#This Row],[FEMA Reimbursable?]]="Yes", Table579105[[#This Row],[Total Quarterly Expenditure Amount]]*0.25, Table579105[[#This Row],[Total Quarterly Expenditure Amount]])</f>
        <v>0</v>
      </c>
      <c r="W242" s="113" t="str">
        <f>IFERROR(INDEX(Table2[Attachment A Category], MATCH(Table579105[[#This Row],[Attachment A Expenditure Subcategory]], Table2[Attachment A Subcategory])),"")</f>
        <v/>
      </c>
      <c r="X242" s="114" t="str">
        <f>IFERROR(INDEX(Table2[Treasury OIG Category], MATCH(Table579105[[#This Row],[Attachment A Expenditure Subcategory]], Table2[Attachment A Subcategory])),"")</f>
        <v/>
      </c>
    </row>
    <row r="243" spans="2:24" x14ac:dyDescent="0.25">
      <c r="B243" s="22"/>
      <c r="C243" s="16"/>
      <c r="D243" s="16"/>
      <c r="E243" s="16"/>
      <c r="F243" s="16"/>
      <c r="G243" s="23"/>
      <c r="H243" s="31" t="s">
        <v>292</v>
      </c>
      <c r="I243" s="16"/>
      <c r="J243" s="68"/>
      <c r="K243" s="17"/>
      <c r="L243" s="51"/>
      <c r="M243" s="17"/>
      <c r="N243" s="17"/>
      <c r="O243" s="51"/>
      <c r="P243" s="51"/>
      <c r="Q243" s="74"/>
      <c r="R243" s="90">
        <f>IF(Table579105[[#This Row],[FEMA Reimbursable?]]="Yes", Table579105[[#This Row],[Total Contract Amount]]*0.25, Table579105[[#This Row],[Total Contract Amount]])</f>
        <v>0</v>
      </c>
      <c r="S243" s="74"/>
      <c r="T243" s="90">
        <f>IF(Table579105[[#This Row],[FEMA Reimbursable?]]="Yes",Table579105[[#This Row],[Total Quarterly Obligation Amount]]*0.25,Table579105[[#This Row],[Total Quarterly Obligation Amount]])</f>
        <v>0</v>
      </c>
      <c r="U243" s="74"/>
      <c r="V243" s="79">
        <f>IF(Table579105[[#This Row],[FEMA Reimbursable?]]="Yes", Table579105[[#This Row],[Total Quarterly Expenditure Amount]]*0.25, Table579105[[#This Row],[Total Quarterly Expenditure Amount]])</f>
        <v>0</v>
      </c>
      <c r="W243" s="113" t="str">
        <f>IFERROR(INDEX(Table2[Attachment A Category], MATCH(Table579105[[#This Row],[Attachment A Expenditure Subcategory]], Table2[Attachment A Subcategory])),"")</f>
        <v/>
      </c>
      <c r="X243" s="114" t="str">
        <f>IFERROR(INDEX(Table2[Treasury OIG Category], MATCH(Table579105[[#This Row],[Attachment A Expenditure Subcategory]], Table2[Attachment A Subcategory])),"")</f>
        <v/>
      </c>
    </row>
    <row r="244" spans="2:24" x14ac:dyDescent="0.25">
      <c r="B244" s="22"/>
      <c r="C244" s="16"/>
      <c r="D244" s="16"/>
      <c r="E244" s="16"/>
      <c r="F244" s="16"/>
      <c r="G244" s="23"/>
      <c r="H244" s="32" t="s">
        <v>293</v>
      </c>
      <c r="I244" s="16"/>
      <c r="J244" s="68"/>
      <c r="K244" s="17"/>
      <c r="L244" s="51"/>
      <c r="M244" s="17"/>
      <c r="N244" s="17"/>
      <c r="O244" s="51"/>
      <c r="P244" s="51"/>
      <c r="Q244" s="74"/>
      <c r="R244" s="90">
        <f>IF(Table579105[[#This Row],[FEMA Reimbursable?]]="Yes", Table579105[[#This Row],[Total Contract Amount]]*0.25, Table579105[[#This Row],[Total Contract Amount]])</f>
        <v>0</v>
      </c>
      <c r="S244" s="74"/>
      <c r="T244" s="90">
        <f>IF(Table579105[[#This Row],[FEMA Reimbursable?]]="Yes",Table579105[[#This Row],[Total Quarterly Obligation Amount]]*0.25,Table579105[[#This Row],[Total Quarterly Obligation Amount]])</f>
        <v>0</v>
      </c>
      <c r="U244" s="74"/>
      <c r="V244" s="79">
        <f>IF(Table579105[[#This Row],[FEMA Reimbursable?]]="Yes", Table579105[[#This Row],[Total Quarterly Expenditure Amount]]*0.25, Table579105[[#This Row],[Total Quarterly Expenditure Amount]])</f>
        <v>0</v>
      </c>
      <c r="W244" s="113" t="str">
        <f>IFERROR(INDEX(Table2[Attachment A Category], MATCH(Table579105[[#This Row],[Attachment A Expenditure Subcategory]], Table2[Attachment A Subcategory])),"")</f>
        <v/>
      </c>
      <c r="X244" s="114" t="str">
        <f>IFERROR(INDEX(Table2[Treasury OIG Category], MATCH(Table579105[[#This Row],[Attachment A Expenditure Subcategory]], Table2[Attachment A Subcategory])),"")</f>
        <v/>
      </c>
    </row>
    <row r="245" spans="2:24" x14ac:dyDescent="0.25">
      <c r="B245" s="22"/>
      <c r="C245" s="16"/>
      <c r="D245" s="16"/>
      <c r="E245" s="16"/>
      <c r="F245" s="16"/>
      <c r="G245" s="23"/>
      <c r="H245" s="32" t="s">
        <v>294</v>
      </c>
      <c r="I245" s="16"/>
      <c r="J245" s="68"/>
      <c r="K245" s="17"/>
      <c r="L245" s="51"/>
      <c r="M245" s="17"/>
      <c r="N245" s="17"/>
      <c r="O245" s="51"/>
      <c r="P245" s="51"/>
      <c r="Q245" s="74"/>
      <c r="R245" s="90">
        <f>IF(Table579105[[#This Row],[FEMA Reimbursable?]]="Yes", Table579105[[#This Row],[Total Contract Amount]]*0.25, Table579105[[#This Row],[Total Contract Amount]])</f>
        <v>0</v>
      </c>
      <c r="S245" s="74"/>
      <c r="T245" s="90">
        <f>IF(Table579105[[#This Row],[FEMA Reimbursable?]]="Yes",Table579105[[#This Row],[Total Quarterly Obligation Amount]]*0.25,Table579105[[#This Row],[Total Quarterly Obligation Amount]])</f>
        <v>0</v>
      </c>
      <c r="U245" s="74"/>
      <c r="V245" s="79">
        <f>IF(Table579105[[#This Row],[FEMA Reimbursable?]]="Yes", Table579105[[#This Row],[Total Quarterly Expenditure Amount]]*0.25, Table579105[[#This Row],[Total Quarterly Expenditure Amount]])</f>
        <v>0</v>
      </c>
      <c r="W245" s="113" t="str">
        <f>IFERROR(INDEX(Table2[Attachment A Category], MATCH(Table579105[[#This Row],[Attachment A Expenditure Subcategory]], Table2[Attachment A Subcategory])),"")</f>
        <v/>
      </c>
      <c r="X245" s="114" t="str">
        <f>IFERROR(INDEX(Table2[Treasury OIG Category], MATCH(Table579105[[#This Row],[Attachment A Expenditure Subcategory]], Table2[Attachment A Subcategory])),"")</f>
        <v/>
      </c>
    </row>
    <row r="246" spans="2:24" x14ac:dyDescent="0.25">
      <c r="B246" s="22"/>
      <c r="C246" s="16"/>
      <c r="D246" s="16"/>
      <c r="E246" s="16"/>
      <c r="F246" s="16"/>
      <c r="G246" s="23"/>
      <c r="H246" s="32" t="s">
        <v>295</v>
      </c>
      <c r="I246" s="16"/>
      <c r="J246" s="68"/>
      <c r="K246" s="17"/>
      <c r="L246" s="51"/>
      <c r="M246" s="17"/>
      <c r="N246" s="17"/>
      <c r="O246" s="51"/>
      <c r="P246" s="51"/>
      <c r="Q246" s="74"/>
      <c r="R246" s="90">
        <f>IF(Table579105[[#This Row],[FEMA Reimbursable?]]="Yes", Table579105[[#This Row],[Total Contract Amount]]*0.25, Table579105[[#This Row],[Total Contract Amount]])</f>
        <v>0</v>
      </c>
      <c r="S246" s="74"/>
      <c r="T246" s="90">
        <f>IF(Table579105[[#This Row],[FEMA Reimbursable?]]="Yes",Table579105[[#This Row],[Total Quarterly Obligation Amount]]*0.25,Table579105[[#This Row],[Total Quarterly Obligation Amount]])</f>
        <v>0</v>
      </c>
      <c r="U246" s="74"/>
      <c r="V246" s="79">
        <f>IF(Table579105[[#This Row],[FEMA Reimbursable?]]="Yes", Table579105[[#This Row],[Total Quarterly Expenditure Amount]]*0.25, Table579105[[#This Row],[Total Quarterly Expenditure Amount]])</f>
        <v>0</v>
      </c>
      <c r="W246" s="113" t="str">
        <f>IFERROR(INDEX(Table2[Attachment A Category], MATCH(Table579105[[#This Row],[Attachment A Expenditure Subcategory]], Table2[Attachment A Subcategory])),"")</f>
        <v/>
      </c>
      <c r="X246" s="114" t="str">
        <f>IFERROR(INDEX(Table2[Treasury OIG Category], MATCH(Table579105[[#This Row],[Attachment A Expenditure Subcategory]], Table2[Attachment A Subcategory])),"")</f>
        <v/>
      </c>
    </row>
    <row r="247" spans="2:24" x14ac:dyDescent="0.25">
      <c r="B247" s="22"/>
      <c r="C247" s="16"/>
      <c r="D247" s="16"/>
      <c r="E247" s="16"/>
      <c r="F247" s="16"/>
      <c r="G247" s="23"/>
      <c r="H247" s="32" t="s">
        <v>296</v>
      </c>
      <c r="I247" s="16"/>
      <c r="J247" s="68"/>
      <c r="K247" s="17"/>
      <c r="L247" s="51"/>
      <c r="M247" s="17"/>
      <c r="N247" s="17"/>
      <c r="O247" s="51"/>
      <c r="P247" s="51"/>
      <c r="Q247" s="74"/>
      <c r="R247" s="90">
        <f>IF(Table579105[[#This Row],[FEMA Reimbursable?]]="Yes", Table579105[[#This Row],[Total Contract Amount]]*0.25, Table579105[[#This Row],[Total Contract Amount]])</f>
        <v>0</v>
      </c>
      <c r="S247" s="74"/>
      <c r="T247" s="90">
        <f>IF(Table579105[[#This Row],[FEMA Reimbursable?]]="Yes",Table579105[[#This Row],[Total Quarterly Obligation Amount]]*0.25,Table579105[[#This Row],[Total Quarterly Obligation Amount]])</f>
        <v>0</v>
      </c>
      <c r="U247" s="74"/>
      <c r="V247" s="79">
        <f>IF(Table579105[[#This Row],[FEMA Reimbursable?]]="Yes", Table579105[[#This Row],[Total Quarterly Expenditure Amount]]*0.25, Table579105[[#This Row],[Total Quarterly Expenditure Amount]])</f>
        <v>0</v>
      </c>
      <c r="W247" s="113" t="str">
        <f>IFERROR(INDEX(Table2[Attachment A Category], MATCH(Table579105[[#This Row],[Attachment A Expenditure Subcategory]], Table2[Attachment A Subcategory])),"")</f>
        <v/>
      </c>
      <c r="X247" s="114" t="str">
        <f>IFERROR(INDEX(Table2[Treasury OIG Category], MATCH(Table579105[[#This Row],[Attachment A Expenditure Subcategory]], Table2[Attachment A Subcategory])),"")</f>
        <v/>
      </c>
    </row>
    <row r="248" spans="2:24" x14ac:dyDescent="0.25">
      <c r="B248" s="22"/>
      <c r="C248" s="16"/>
      <c r="D248" s="16"/>
      <c r="E248" s="16"/>
      <c r="F248" s="16"/>
      <c r="G248" s="23"/>
      <c r="H248" s="31" t="s">
        <v>297</v>
      </c>
      <c r="I248" s="16"/>
      <c r="J248" s="68"/>
      <c r="K248" s="17"/>
      <c r="L248" s="51"/>
      <c r="M248" s="17"/>
      <c r="N248" s="17"/>
      <c r="O248" s="51"/>
      <c r="P248" s="51"/>
      <c r="Q248" s="74"/>
      <c r="R248" s="90">
        <f>IF(Table579105[[#This Row],[FEMA Reimbursable?]]="Yes", Table579105[[#This Row],[Total Contract Amount]]*0.25, Table579105[[#This Row],[Total Contract Amount]])</f>
        <v>0</v>
      </c>
      <c r="S248" s="74"/>
      <c r="T248" s="90">
        <f>IF(Table579105[[#This Row],[FEMA Reimbursable?]]="Yes",Table579105[[#This Row],[Total Quarterly Obligation Amount]]*0.25,Table579105[[#This Row],[Total Quarterly Obligation Amount]])</f>
        <v>0</v>
      </c>
      <c r="U248" s="74"/>
      <c r="V248" s="79">
        <f>IF(Table579105[[#This Row],[FEMA Reimbursable?]]="Yes", Table579105[[#This Row],[Total Quarterly Expenditure Amount]]*0.25, Table579105[[#This Row],[Total Quarterly Expenditure Amount]])</f>
        <v>0</v>
      </c>
      <c r="W248" s="113" t="str">
        <f>IFERROR(INDEX(Table2[Attachment A Category], MATCH(Table579105[[#This Row],[Attachment A Expenditure Subcategory]], Table2[Attachment A Subcategory])),"")</f>
        <v/>
      </c>
      <c r="X248" s="114" t="str">
        <f>IFERROR(INDEX(Table2[Treasury OIG Category], MATCH(Table579105[[#This Row],[Attachment A Expenditure Subcategory]], Table2[Attachment A Subcategory])),"")</f>
        <v/>
      </c>
    </row>
    <row r="249" spans="2:24" x14ac:dyDescent="0.25">
      <c r="B249" s="22"/>
      <c r="C249" s="16"/>
      <c r="D249" s="16"/>
      <c r="E249" s="16"/>
      <c r="F249" s="16"/>
      <c r="G249" s="23"/>
      <c r="H249" s="32" t="s">
        <v>298</v>
      </c>
      <c r="I249" s="16"/>
      <c r="J249" s="68"/>
      <c r="K249" s="17"/>
      <c r="L249" s="51"/>
      <c r="M249" s="17"/>
      <c r="N249" s="17"/>
      <c r="O249" s="51"/>
      <c r="P249" s="51"/>
      <c r="Q249" s="74"/>
      <c r="R249" s="90">
        <f>IF(Table579105[[#This Row],[FEMA Reimbursable?]]="Yes", Table579105[[#This Row],[Total Contract Amount]]*0.25, Table579105[[#This Row],[Total Contract Amount]])</f>
        <v>0</v>
      </c>
      <c r="S249" s="74"/>
      <c r="T249" s="90">
        <f>IF(Table579105[[#This Row],[FEMA Reimbursable?]]="Yes",Table579105[[#This Row],[Total Quarterly Obligation Amount]]*0.25,Table579105[[#This Row],[Total Quarterly Obligation Amount]])</f>
        <v>0</v>
      </c>
      <c r="U249" s="74"/>
      <c r="V249" s="79">
        <f>IF(Table579105[[#This Row],[FEMA Reimbursable?]]="Yes", Table579105[[#This Row],[Total Quarterly Expenditure Amount]]*0.25, Table579105[[#This Row],[Total Quarterly Expenditure Amount]])</f>
        <v>0</v>
      </c>
      <c r="W249" s="113" t="str">
        <f>IFERROR(INDEX(Table2[Attachment A Category], MATCH(Table579105[[#This Row],[Attachment A Expenditure Subcategory]], Table2[Attachment A Subcategory])),"")</f>
        <v/>
      </c>
      <c r="X249" s="114" t="str">
        <f>IFERROR(INDEX(Table2[Treasury OIG Category], MATCH(Table579105[[#This Row],[Attachment A Expenditure Subcategory]], Table2[Attachment A Subcategory])),"")</f>
        <v/>
      </c>
    </row>
    <row r="250" spans="2:24" x14ac:dyDescent="0.25">
      <c r="B250" s="22"/>
      <c r="C250" s="16"/>
      <c r="D250" s="16"/>
      <c r="E250" s="16"/>
      <c r="F250" s="16"/>
      <c r="G250" s="23"/>
      <c r="H250" s="32" t="s">
        <v>299</v>
      </c>
      <c r="I250" s="16"/>
      <c r="J250" s="68"/>
      <c r="K250" s="17"/>
      <c r="L250" s="51"/>
      <c r="M250" s="17"/>
      <c r="N250" s="17"/>
      <c r="O250" s="51"/>
      <c r="P250" s="51"/>
      <c r="Q250" s="74"/>
      <c r="R250" s="90">
        <f>IF(Table579105[[#This Row],[FEMA Reimbursable?]]="Yes", Table579105[[#This Row],[Total Contract Amount]]*0.25, Table579105[[#This Row],[Total Contract Amount]])</f>
        <v>0</v>
      </c>
      <c r="S250" s="74"/>
      <c r="T250" s="90">
        <f>IF(Table579105[[#This Row],[FEMA Reimbursable?]]="Yes",Table579105[[#This Row],[Total Quarterly Obligation Amount]]*0.25,Table579105[[#This Row],[Total Quarterly Obligation Amount]])</f>
        <v>0</v>
      </c>
      <c r="U250" s="74"/>
      <c r="V250" s="79">
        <f>IF(Table579105[[#This Row],[FEMA Reimbursable?]]="Yes", Table579105[[#This Row],[Total Quarterly Expenditure Amount]]*0.25, Table579105[[#This Row],[Total Quarterly Expenditure Amount]])</f>
        <v>0</v>
      </c>
      <c r="W250" s="113" t="str">
        <f>IFERROR(INDEX(Table2[Attachment A Category], MATCH(Table579105[[#This Row],[Attachment A Expenditure Subcategory]], Table2[Attachment A Subcategory])),"")</f>
        <v/>
      </c>
      <c r="X250" s="114" t="str">
        <f>IFERROR(INDEX(Table2[Treasury OIG Category], MATCH(Table579105[[#This Row],[Attachment A Expenditure Subcategory]], Table2[Attachment A Subcategory])),"")</f>
        <v/>
      </c>
    </row>
    <row r="251" spans="2:24" x14ac:dyDescent="0.25">
      <c r="B251" s="22"/>
      <c r="C251" s="16"/>
      <c r="D251" s="16"/>
      <c r="E251" s="16"/>
      <c r="F251" s="16"/>
      <c r="G251" s="23"/>
      <c r="H251" s="31" t="s">
        <v>300</v>
      </c>
      <c r="I251" s="16"/>
      <c r="J251" s="68"/>
      <c r="K251" s="17"/>
      <c r="L251" s="51"/>
      <c r="M251" s="17"/>
      <c r="N251" s="17"/>
      <c r="O251" s="51"/>
      <c r="P251" s="51"/>
      <c r="Q251" s="74"/>
      <c r="R251" s="90">
        <f>IF(Table579105[[#This Row],[FEMA Reimbursable?]]="Yes", Table579105[[#This Row],[Total Contract Amount]]*0.25, Table579105[[#This Row],[Total Contract Amount]])</f>
        <v>0</v>
      </c>
      <c r="S251" s="74"/>
      <c r="T251" s="90">
        <f>IF(Table579105[[#This Row],[FEMA Reimbursable?]]="Yes",Table579105[[#This Row],[Total Quarterly Obligation Amount]]*0.25,Table579105[[#This Row],[Total Quarterly Obligation Amount]])</f>
        <v>0</v>
      </c>
      <c r="U251" s="74"/>
      <c r="V251" s="79">
        <f>IF(Table579105[[#This Row],[FEMA Reimbursable?]]="Yes", Table579105[[#This Row],[Total Quarterly Expenditure Amount]]*0.25, Table579105[[#This Row],[Total Quarterly Expenditure Amount]])</f>
        <v>0</v>
      </c>
      <c r="W251" s="113" t="str">
        <f>IFERROR(INDEX(Table2[Attachment A Category], MATCH(Table579105[[#This Row],[Attachment A Expenditure Subcategory]], Table2[Attachment A Subcategory])),"")</f>
        <v/>
      </c>
      <c r="X251" s="114" t="str">
        <f>IFERROR(INDEX(Table2[Treasury OIG Category], MATCH(Table579105[[#This Row],[Attachment A Expenditure Subcategory]], Table2[Attachment A Subcategory])),"")</f>
        <v/>
      </c>
    </row>
    <row r="252" spans="2:24" x14ac:dyDescent="0.25">
      <c r="B252" s="22"/>
      <c r="C252" s="16"/>
      <c r="D252" s="16"/>
      <c r="E252" s="16"/>
      <c r="F252" s="16"/>
      <c r="G252" s="23"/>
      <c r="H252" s="32" t="s">
        <v>301</v>
      </c>
      <c r="I252" s="16"/>
      <c r="J252" s="68"/>
      <c r="K252" s="17"/>
      <c r="L252" s="51"/>
      <c r="M252" s="17"/>
      <c r="N252" s="17"/>
      <c r="O252" s="51"/>
      <c r="P252" s="51"/>
      <c r="Q252" s="74"/>
      <c r="R252" s="90">
        <f>IF(Table579105[[#This Row],[FEMA Reimbursable?]]="Yes", Table579105[[#This Row],[Total Contract Amount]]*0.25, Table579105[[#This Row],[Total Contract Amount]])</f>
        <v>0</v>
      </c>
      <c r="S252" s="74"/>
      <c r="T252" s="90">
        <f>IF(Table579105[[#This Row],[FEMA Reimbursable?]]="Yes",Table579105[[#This Row],[Total Quarterly Obligation Amount]]*0.25,Table579105[[#This Row],[Total Quarterly Obligation Amount]])</f>
        <v>0</v>
      </c>
      <c r="U252" s="74"/>
      <c r="V252" s="79">
        <f>IF(Table579105[[#This Row],[FEMA Reimbursable?]]="Yes", Table579105[[#This Row],[Total Quarterly Expenditure Amount]]*0.25, Table579105[[#This Row],[Total Quarterly Expenditure Amount]])</f>
        <v>0</v>
      </c>
      <c r="W252" s="113" t="str">
        <f>IFERROR(INDEX(Table2[Attachment A Category], MATCH(Table579105[[#This Row],[Attachment A Expenditure Subcategory]], Table2[Attachment A Subcategory])),"")</f>
        <v/>
      </c>
      <c r="X252" s="114" t="str">
        <f>IFERROR(INDEX(Table2[Treasury OIG Category], MATCH(Table579105[[#This Row],[Attachment A Expenditure Subcategory]], Table2[Attachment A Subcategory])),"")</f>
        <v/>
      </c>
    </row>
    <row r="253" spans="2:24" x14ac:dyDescent="0.25">
      <c r="B253" s="22"/>
      <c r="C253" s="16"/>
      <c r="D253" s="16"/>
      <c r="E253" s="16"/>
      <c r="F253" s="16"/>
      <c r="G253" s="23"/>
      <c r="H253" s="32" t="s">
        <v>302</v>
      </c>
      <c r="I253" s="16"/>
      <c r="J253" s="68"/>
      <c r="K253" s="17"/>
      <c r="L253" s="51"/>
      <c r="M253" s="17"/>
      <c r="N253" s="17"/>
      <c r="O253" s="51"/>
      <c r="P253" s="51"/>
      <c r="Q253" s="74"/>
      <c r="R253" s="90">
        <f>IF(Table579105[[#This Row],[FEMA Reimbursable?]]="Yes", Table579105[[#This Row],[Total Contract Amount]]*0.25, Table579105[[#This Row],[Total Contract Amount]])</f>
        <v>0</v>
      </c>
      <c r="S253" s="74"/>
      <c r="T253" s="90">
        <f>IF(Table579105[[#This Row],[FEMA Reimbursable?]]="Yes",Table579105[[#This Row],[Total Quarterly Obligation Amount]]*0.25,Table579105[[#This Row],[Total Quarterly Obligation Amount]])</f>
        <v>0</v>
      </c>
      <c r="U253" s="74"/>
      <c r="V253" s="79">
        <f>IF(Table579105[[#This Row],[FEMA Reimbursable?]]="Yes", Table579105[[#This Row],[Total Quarterly Expenditure Amount]]*0.25, Table579105[[#This Row],[Total Quarterly Expenditure Amount]])</f>
        <v>0</v>
      </c>
      <c r="W253" s="113" t="str">
        <f>IFERROR(INDEX(Table2[Attachment A Category], MATCH(Table579105[[#This Row],[Attachment A Expenditure Subcategory]], Table2[Attachment A Subcategory])),"")</f>
        <v/>
      </c>
      <c r="X253" s="114" t="str">
        <f>IFERROR(INDEX(Table2[Treasury OIG Category], MATCH(Table579105[[#This Row],[Attachment A Expenditure Subcategory]], Table2[Attachment A Subcategory])),"")</f>
        <v/>
      </c>
    </row>
    <row r="254" spans="2:24" x14ac:dyDescent="0.25">
      <c r="B254" s="22"/>
      <c r="C254" s="16"/>
      <c r="D254" s="16"/>
      <c r="E254" s="16"/>
      <c r="F254" s="16"/>
      <c r="G254" s="23"/>
      <c r="H254" s="32" t="s">
        <v>303</v>
      </c>
      <c r="I254" s="16"/>
      <c r="J254" s="68"/>
      <c r="K254" s="17"/>
      <c r="L254" s="51"/>
      <c r="M254" s="17"/>
      <c r="N254" s="17"/>
      <c r="O254" s="51"/>
      <c r="P254" s="51"/>
      <c r="Q254" s="74"/>
      <c r="R254" s="90">
        <f>IF(Table579105[[#This Row],[FEMA Reimbursable?]]="Yes", Table579105[[#This Row],[Total Contract Amount]]*0.25, Table579105[[#This Row],[Total Contract Amount]])</f>
        <v>0</v>
      </c>
      <c r="S254" s="74"/>
      <c r="T254" s="90">
        <f>IF(Table579105[[#This Row],[FEMA Reimbursable?]]="Yes",Table579105[[#This Row],[Total Quarterly Obligation Amount]]*0.25,Table579105[[#This Row],[Total Quarterly Obligation Amount]])</f>
        <v>0</v>
      </c>
      <c r="U254" s="74"/>
      <c r="V254" s="79">
        <f>IF(Table579105[[#This Row],[FEMA Reimbursable?]]="Yes", Table579105[[#This Row],[Total Quarterly Expenditure Amount]]*0.25, Table579105[[#This Row],[Total Quarterly Expenditure Amount]])</f>
        <v>0</v>
      </c>
      <c r="W254" s="113" t="str">
        <f>IFERROR(INDEX(Table2[Attachment A Category], MATCH(Table579105[[#This Row],[Attachment A Expenditure Subcategory]], Table2[Attachment A Subcategory])),"")</f>
        <v/>
      </c>
      <c r="X254" s="114" t="str">
        <f>IFERROR(INDEX(Table2[Treasury OIG Category], MATCH(Table579105[[#This Row],[Attachment A Expenditure Subcategory]], Table2[Attachment A Subcategory])),"")</f>
        <v/>
      </c>
    </row>
    <row r="255" spans="2:24" x14ac:dyDescent="0.25">
      <c r="B255" s="22"/>
      <c r="C255" s="16"/>
      <c r="D255" s="16"/>
      <c r="E255" s="16"/>
      <c r="F255" s="16"/>
      <c r="G255" s="23"/>
      <c r="H255" s="32" t="s">
        <v>304</v>
      </c>
      <c r="I255" s="16"/>
      <c r="J255" s="68"/>
      <c r="K255" s="17"/>
      <c r="L255" s="51"/>
      <c r="M255" s="17"/>
      <c r="N255" s="17"/>
      <c r="O255" s="51"/>
      <c r="P255" s="51"/>
      <c r="Q255" s="74"/>
      <c r="R255" s="90">
        <f>IF(Table579105[[#This Row],[FEMA Reimbursable?]]="Yes", Table579105[[#This Row],[Total Contract Amount]]*0.25, Table579105[[#This Row],[Total Contract Amount]])</f>
        <v>0</v>
      </c>
      <c r="S255" s="74"/>
      <c r="T255" s="90">
        <f>IF(Table579105[[#This Row],[FEMA Reimbursable?]]="Yes",Table579105[[#This Row],[Total Quarterly Obligation Amount]]*0.25,Table579105[[#This Row],[Total Quarterly Obligation Amount]])</f>
        <v>0</v>
      </c>
      <c r="U255" s="74"/>
      <c r="V255" s="79">
        <f>IF(Table579105[[#This Row],[FEMA Reimbursable?]]="Yes", Table579105[[#This Row],[Total Quarterly Expenditure Amount]]*0.25, Table579105[[#This Row],[Total Quarterly Expenditure Amount]])</f>
        <v>0</v>
      </c>
      <c r="W255" s="113" t="str">
        <f>IFERROR(INDEX(Table2[Attachment A Category], MATCH(Table579105[[#This Row],[Attachment A Expenditure Subcategory]], Table2[Attachment A Subcategory])),"")</f>
        <v/>
      </c>
      <c r="X255" s="114" t="str">
        <f>IFERROR(INDEX(Table2[Treasury OIG Category], MATCH(Table579105[[#This Row],[Attachment A Expenditure Subcategory]], Table2[Attachment A Subcategory])),"")</f>
        <v/>
      </c>
    </row>
    <row r="256" spans="2:24" x14ac:dyDescent="0.25">
      <c r="B256" s="22"/>
      <c r="C256" s="16"/>
      <c r="D256" s="16"/>
      <c r="E256" s="16"/>
      <c r="F256" s="16"/>
      <c r="G256" s="23"/>
      <c r="H256" s="31" t="s">
        <v>305</v>
      </c>
      <c r="I256" s="16"/>
      <c r="J256" s="68"/>
      <c r="K256" s="17"/>
      <c r="L256" s="51"/>
      <c r="M256" s="17"/>
      <c r="N256" s="17"/>
      <c r="O256" s="51"/>
      <c r="P256" s="51"/>
      <c r="Q256" s="74"/>
      <c r="R256" s="90">
        <f>IF(Table579105[[#This Row],[FEMA Reimbursable?]]="Yes", Table579105[[#This Row],[Total Contract Amount]]*0.25, Table579105[[#This Row],[Total Contract Amount]])</f>
        <v>0</v>
      </c>
      <c r="S256" s="74"/>
      <c r="T256" s="90">
        <f>IF(Table579105[[#This Row],[FEMA Reimbursable?]]="Yes",Table579105[[#This Row],[Total Quarterly Obligation Amount]]*0.25,Table579105[[#This Row],[Total Quarterly Obligation Amount]])</f>
        <v>0</v>
      </c>
      <c r="U256" s="74"/>
      <c r="V256" s="79">
        <f>IF(Table579105[[#This Row],[FEMA Reimbursable?]]="Yes", Table579105[[#This Row],[Total Quarterly Expenditure Amount]]*0.25, Table579105[[#This Row],[Total Quarterly Expenditure Amount]])</f>
        <v>0</v>
      </c>
      <c r="W256" s="113" t="str">
        <f>IFERROR(INDEX(Table2[Attachment A Category], MATCH(Table579105[[#This Row],[Attachment A Expenditure Subcategory]], Table2[Attachment A Subcategory])),"")</f>
        <v/>
      </c>
      <c r="X256" s="114" t="str">
        <f>IFERROR(INDEX(Table2[Treasury OIG Category], MATCH(Table579105[[#This Row],[Attachment A Expenditure Subcategory]], Table2[Attachment A Subcategory])),"")</f>
        <v/>
      </c>
    </row>
    <row r="257" spans="2:24" x14ac:dyDescent="0.25">
      <c r="B257" s="22"/>
      <c r="C257" s="16"/>
      <c r="D257" s="16"/>
      <c r="E257" s="16"/>
      <c r="F257" s="16"/>
      <c r="G257" s="23"/>
      <c r="H257" s="32" t="s">
        <v>306</v>
      </c>
      <c r="I257" s="16"/>
      <c r="J257" s="68"/>
      <c r="K257" s="17"/>
      <c r="L257" s="51"/>
      <c r="M257" s="17"/>
      <c r="N257" s="17"/>
      <c r="O257" s="51"/>
      <c r="P257" s="51"/>
      <c r="Q257" s="74"/>
      <c r="R257" s="90">
        <f>IF(Table579105[[#This Row],[FEMA Reimbursable?]]="Yes", Table579105[[#This Row],[Total Contract Amount]]*0.25, Table579105[[#This Row],[Total Contract Amount]])</f>
        <v>0</v>
      </c>
      <c r="S257" s="74"/>
      <c r="T257" s="90">
        <f>IF(Table579105[[#This Row],[FEMA Reimbursable?]]="Yes",Table579105[[#This Row],[Total Quarterly Obligation Amount]]*0.25,Table579105[[#This Row],[Total Quarterly Obligation Amount]])</f>
        <v>0</v>
      </c>
      <c r="U257" s="74"/>
      <c r="V257" s="79">
        <f>IF(Table579105[[#This Row],[FEMA Reimbursable?]]="Yes", Table579105[[#This Row],[Total Quarterly Expenditure Amount]]*0.25, Table579105[[#This Row],[Total Quarterly Expenditure Amount]])</f>
        <v>0</v>
      </c>
      <c r="W257" s="113" t="str">
        <f>IFERROR(INDEX(Table2[Attachment A Category], MATCH(Table579105[[#This Row],[Attachment A Expenditure Subcategory]], Table2[Attachment A Subcategory])),"")</f>
        <v/>
      </c>
      <c r="X257" s="114" t="str">
        <f>IFERROR(INDEX(Table2[Treasury OIG Category], MATCH(Table579105[[#This Row],[Attachment A Expenditure Subcategory]], Table2[Attachment A Subcategory])),"")</f>
        <v/>
      </c>
    </row>
    <row r="258" spans="2:24" x14ac:dyDescent="0.25">
      <c r="B258" s="22"/>
      <c r="C258" s="16"/>
      <c r="D258" s="16"/>
      <c r="E258" s="16"/>
      <c r="F258" s="16"/>
      <c r="G258" s="23"/>
      <c r="H258" s="32" t="s">
        <v>307</v>
      </c>
      <c r="I258" s="16"/>
      <c r="J258" s="68"/>
      <c r="K258" s="17"/>
      <c r="L258" s="51"/>
      <c r="M258" s="17"/>
      <c r="N258" s="17"/>
      <c r="O258" s="51"/>
      <c r="P258" s="51"/>
      <c r="Q258" s="74"/>
      <c r="R258" s="90">
        <f>IF(Table579105[[#This Row],[FEMA Reimbursable?]]="Yes", Table579105[[#This Row],[Total Contract Amount]]*0.25, Table579105[[#This Row],[Total Contract Amount]])</f>
        <v>0</v>
      </c>
      <c r="S258" s="74"/>
      <c r="T258" s="90">
        <f>IF(Table579105[[#This Row],[FEMA Reimbursable?]]="Yes",Table579105[[#This Row],[Total Quarterly Obligation Amount]]*0.25,Table579105[[#This Row],[Total Quarterly Obligation Amount]])</f>
        <v>0</v>
      </c>
      <c r="U258" s="74"/>
      <c r="V258" s="79">
        <f>IF(Table579105[[#This Row],[FEMA Reimbursable?]]="Yes", Table579105[[#This Row],[Total Quarterly Expenditure Amount]]*0.25, Table579105[[#This Row],[Total Quarterly Expenditure Amount]])</f>
        <v>0</v>
      </c>
      <c r="W258" s="113" t="str">
        <f>IFERROR(INDEX(Table2[Attachment A Category], MATCH(Table579105[[#This Row],[Attachment A Expenditure Subcategory]], Table2[Attachment A Subcategory])),"")</f>
        <v/>
      </c>
      <c r="X258" s="114" t="str">
        <f>IFERROR(INDEX(Table2[Treasury OIG Category], MATCH(Table579105[[#This Row],[Attachment A Expenditure Subcategory]], Table2[Attachment A Subcategory])),"")</f>
        <v/>
      </c>
    </row>
    <row r="259" spans="2:24" x14ac:dyDescent="0.25">
      <c r="B259" s="22"/>
      <c r="C259" s="16"/>
      <c r="D259" s="16"/>
      <c r="E259" s="16"/>
      <c r="F259" s="16"/>
      <c r="G259" s="23"/>
      <c r="H259" s="31" t="s">
        <v>308</v>
      </c>
      <c r="I259" s="16"/>
      <c r="J259" s="68"/>
      <c r="K259" s="17"/>
      <c r="L259" s="51"/>
      <c r="M259" s="17"/>
      <c r="N259" s="17"/>
      <c r="O259" s="51"/>
      <c r="P259" s="51"/>
      <c r="Q259" s="74"/>
      <c r="R259" s="90">
        <f>IF(Table579105[[#This Row],[FEMA Reimbursable?]]="Yes", Table579105[[#This Row],[Total Contract Amount]]*0.25, Table579105[[#This Row],[Total Contract Amount]])</f>
        <v>0</v>
      </c>
      <c r="S259" s="74"/>
      <c r="T259" s="90">
        <f>IF(Table579105[[#This Row],[FEMA Reimbursable?]]="Yes",Table579105[[#This Row],[Total Quarterly Obligation Amount]]*0.25,Table579105[[#This Row],[Total Quarterly Obligation Amount]])</f>
        <v>0</v>
      </c>
      <c r="U259" s="74"/>
      <c r="V259" s="79">
        <f>IF(Table579105[[#This Row],[FEMA Reimbursable?]]="Yes", Table579105[[#This Row],[Total Quarterly Expenditure Amount]]*0.25, Table579105[[#This Row],[Total Quarterly Expenditure Amount]])</f>
        <v>0</v>
      </c>
      <c r="W259" s="113" t="str">
        <f>IFERROR(INDEX(Table2[Attachment A Category], MATCH(Table579105[[#This Row],[Attachment A Expenditure Subcategory]], Table2[Attachment A Subcategory])),"")</f>
        <v/>
      </c>
      <c r="X259" s="114" t="str">
        <f>IFERROR(INDEX(Table2[Treasury OIG Category], MATCH(Table579105[[#This Row],[Attachment A Expenditure Subcategory]], Table2[Attachment A Subcategory])),"")</f>
        <v/>
      </c>
    </row>
    <row r="260" spans="2:24" x14ac:dyDescent="0.25">
      <c r="B260" s="22"/>
      <c r="C260" s="16"/>
      <c r="D260" s="16"/>
      <c r="E260" s="16"/>
      <c r="F260" s="16"/>
      <c r="G260" s="23"/>
      <c r="H260" s="32" t="s">
        <v>309</v>
      </c>
      <c r="I260" s="16"/>
      <c r="J260" s="68"/>
      <c r="K260" s="17"/>
      <c r="L260" s="51"/>
      <c r="M260" s="17"/>
      <c r="N260" s="17"/>
      <c r="O260" s="51"/>
      <c r="P260" s="51"/>
      <c r="Q260" s="74"/>
      <c r="R260" s="90">
        <f>IF(Table579105[[#This Row],[FEMA Reimbursable?]]="Yes", Table579105[[#This Row],[Total Contract Amount]]*0.25, Table579105[[#This Row],[Total Contract Amount]])</f>
        <v>0</v>
      </c>
      <c r="S260" s="74"/>
      <c r="T260" s="90">
        <f>IF(Table579105[[#This Row],[FEMA Reimbursable?]]="Yes",Table579105[[#This Row],[Total Quarterly Obligation Amount]]*0.25,Table579105[[#This Row],[Total Quarterly Obligation Amount]])</f>
        <v>0</v>
      </c>
      <c r="U260" s="74"/>
      <c r="V260" s="79">
        <f>IF(Table579105[[#This Row],[FEMA Reimbursable?]]="Yes", Table579105[[#This Row],[Total Quarterly Expenditure Amount]]*0.25, Table579105[[#This Row],[Total Quarterly Expenditure Amount]])</f>
        <v>0</v>
      </c>
      <c r="W260" s="113" t="str">
        <f>IFERROR(INDEX(Table2[Attachment A Category], MATCH(Table579105[[#This Row],[Attachment A Expenditure Subcategory]], Table2[Attachment A Subcategory])),"")</f>
        <v/>
      </c>
      <c r="X260" s="114" t="str">
        <f>IFERROR(INDEX(Table2[Treasury OIG Category], MATCH(Table579105[[#This Row],[Attachment A Expenditure Subcategory]], Table2[Attachment A Subcategory])),"")</f>
        <v/>
      </c>
    </row>
    <row r="261" spans="2:24" x14ac:dyDescent="0.25">
      <c r="B261" s="22"/>
      <c r="C261" s="16"/>
      <c r="D261" s="16"/>
      <c r="E261" s="16"/>
      <c r="F261" s="16"/>
      <c r="G261" s="23"/>
      <c r="H261" s="32" t="s">
        <v>310</v>
      </c>
      <c r="I261" s="16"/>
      <c r="J261" s="68"/>
      <c r="K261" s="17"/>
      <c r="L261" s="51"/>
      <c r="M261" s="17"/>
      <c r="N261" s="17"/>
      <c r="O261" s="51"/>
      <c r="P261" s="51"/>
      <c r="Q261" s="74"/>
      <c r="R261" s="90">
        <f>IF(Table579105[[#This Row],[FEMA Reimbursable?]]="Yes", Table579105[[#This Row],[Total Contract Amount]]*0.25, Table579105[[#This Row],[Total Contract Amount]])</f>
        <v>0</v>
      </c>
      <c r="S261" s="74"/>
      <c r="T261" s="90">
        <f>IF(Table579105[[#This Row],[FEMA Reimbursable?]]="Yes",Table579105[[#This Row],[Total Quarterly Obligation Amount]]*0.25,Table579105[[#This Row],[Total Quarterly Obligation Amount]])</f>
        <v>0</v>
      </c>
      <c r="U261" s="74"/>
      <c r="V261" s="79">
        <f>IF(Table579105[[#This Row],[FEMA Reimbursable?]]="Yes", Table579105[[#This Row],[Total Quarterly Expenditure Amount]]*0.25, Table579105[[#This Row],[Total Quarterly Expenditure Amount]])</f>
        <v>0</v>
      </c>
      <c r="W261" s="113" t="str">
        <f>IFERROR(INDEX(Table2[Attachment A Category], MATCH(Table579105[[#This Row],[Attachment A Expenditure Subcategory]], Table2[Attachment A Subcategory])),"")</f>
        <v/>
      </c>
      <c r="X261" s="114" t="str">
        <f>IFERROR(INDEX(Table2[Treasury OIG Category], MATCH(Table579105[[#This Row],[Attachment A Expenditure Subcategory]], Table2[Attachment A Subcategory])),"")</f>
        <v/>
      </c>
    </row>
    <row r="262" spans="2:24" x14ac:dyDescent="0.25">
      <c r="B262" s="22"/>
      <c r="C262" s="16"/>
      <c r="D262" s="16"/>
      <c r="E262" s="16"/>
      <c r="F262" s="16"/>
      <c r="G262" s="23"/>
      <c r="H262" s="32" t="s">
        <v>311</v>
      </c>
      <c r="I262" s="16"/>
      <c r="J262" s="68"/>
      <c r="K262" s="17"/>
      <c r="L262" s="51"/>
      <c r="M262" s="17"/>
      <c r="N262" s="17"/>
      <c r="O262" s="51"/>
      <c r="P262" s="51"/>
      <c r="Q262" s="74"/>
      <c r="R262" s="90">
        <f>IF(Table579105[[#This Row],[FEMA Reimbursable?]]="Yes", Table579105[[#This Row],[Total Contract Amount]]*0.25, Table579105[[#This Row],[Total Contract Amount]])</f>
        <v>0</v>
      </c>
      <c r="S262" s="74"/>
      <c r="T262" s="90">
        <f>IF(Table579105[[#This Row],[FEMA Reimbursable?]]="Yes",Table579105[[#This Row],[Total Quarterly Obligation Amount]]*0.25,Table579105[[#This Row],[Total Quarterly Obligation Amount]])</f>
        <v>0</v>
      </c>
      <c r="U262" s="74"/>
      <c r="V262" s="79">
        <f>IF(Table579105[[#This Row],[FEMA Reimbursable?]]="Yes", Table579105[[#This Row],[Total Quarterly Expenditure Amount]]*0.25, Table579105[[#This Row],[Total Quarterly Expenditure Amount]])</f>
        <v>0</v>
      </c>
      <c r="W262" s="113" t="str">
        <f>IFERROR(INDEX(Table2[Attachment A Category], MATCH(Table579105[[#This Row],[Attachment A Expenditure Subcategory]], Table2[Attachment A Subcategory])),"")</f>
        <v/>
      </c>
      <c r="X262" s="114" t="str">
        <f>IFERROR(INDEX(Table2[Treasury OIG Category], MATCH(Table579105[[#This Row],[Attachment A Expenditure Subcategory]], Table2[Attachment A Subcategory])),"")</f>
        <v/>
      </c>
    </row>
    <row r="263" spans="2:24" x14ac:dyDescent="0.25">
      <c r="B263" s="22"/>
      <c r="C263" s="16"/>
      <c r="D263" s="16"/>
      <c r="E263" s="16"/>
      <c r="F263" s="16"/>
      <c r="G263" s="23"/>
      <c r="H263" s="32" t="s">
        <v>312</v>
      </c>
      <c r="I263" s="16"/>
      <c r="J263" s="68"/>
      <c r="K263" s="17"/>
      <c r="L263" s="51"/>
      <c r="M263" s="17"/>
      <c r="N263" s="17"/>
      <c r="O263" s="51"/>
      <c r="P263" s="51"/>
      <c r="Q263" s="74"/>
      <c r="R263" s="90">
        <f>IF(Table579105[[#This Row],[FEMA Reimbursable?]]="Yes", Table579105[[#This Row],[Total Contract Amount]]*0.25, Table579105[[#This Row],[Total Contract Amount]])</f>
        <v>0</v>
      </c>
      <c r="S263" s="74"/>
      <c r="T263" s="90">
        <f>IF(Table579105[[#This Row],[FEMA Reimbursable?]]="Yes",Table579105[[#This Row],[Total Quarterly Obligation Amount]]*0.25,Table579105[[#This Row],[Total Quarterly Obligation Amount]])</f>
        <v>0</v>
      </c>
      <c r="U263" s="74"/>
      <c r="V263" s="79">
        <f>IF(Table579105[[#This Row],[FEMA Reimbursable?]]="Yes", Table579105[[#This Row],[Total Quarterly Expenditure Amount]]*0.25, Table579105[[#This Row],[Total Quarterly Expenditure Amount]])</f>
        <v>0</v>
      </c>
      <c r="W263" s="113" t="str">
        <f>IFERROR(INDEX(Table2[Attachment A Category], MATCH(Table579105[[#This Row],[Attachment A Expenditure Subcategory]], Table2[Attachment A Subcategory])),"")</f>
        <v/>
      </c>
      <c r="X263" s="114" t="str">
        <f>IFERROR(INDEX(Table2[Treasury OIG Category], MATCH(Table579105[[#This Row],[Attachment A Expenditure Subcategory]], Table2[Attachment A Subcategory])),"")</f>
        <v/>
      </c>
    </row>
    <row r="264" spans="2:24" x14ac:dyDescent="0.25">
      <c r="B264" s="22"/>
      <c r="C264" s="16"/>
      <c r="D264" s="16"/>
      <c r="E264" s="16"/>
      <c r="F264" s="16"/>
      <c r="G264" s="23"/>
      <c r="H264" s="31" t="s">
        <v>313</v>
      </c>
      <c r="I264" s="16"/>
      <c r="J264" s="68"/>
      <c r="K264" s="17"/>
      <c r="L264" s="51"/>
      <c r="M264" s="17"/>
      <c r="N264" s="17"/>
      <c r="O264" s="51"/>
      <c r="P264" s="51"/>
      <c r="Q264" s="74"/>
      <c r="R264" s="90">
        <f>IF(Table579105[[#This Row],[FEMA Reimbursable?]]="Yes", Table579105[[#This Row],[Total Contract Amount]]*0.25, Table579105[[#This Row],[Total Contract Amount]])</f>
        <v>0</v>
      </c>
      <c r="S264" s="74"/>
      <c r="T264" s="90">
        <f>IF(Table579105[[#This Row],[FEMA Reimbursable?]]="Yes",Table579105[[#This Row],[Total Quarterly Obligation Amount]]*0.25,Table579105[[#This Row],[Total Quarterly Obligation Amount]])</f>
        <v>0</v>
      </c>
      <c r="U264" s="74"/>
      <c r="V264" s="79">
        <f>IF(Table579105[[#This Row],[FEMA Reimbursable?]]="Yes", Table579105[[#This Row],[Total Quarterly Expenditure Amount]]*0.25, Table579105[[#This Row],[Total Quarterly Expenditure Amount]])</f>
        <v>0</v>
      </c>
      <c r="W264" s="113" t="str">
        <f>IFERROR(INDEX(Table2[Attachment A Category], MATCH(Table579105[[#This Row],[Attachment A Expenditure Subcategory]], Table2[Attachment A Subcategory])),"")</f>
        <v/>
      </c>
      <c r="X264" s="114" t="str">
        <f>IFERROR(INDEX(Table2[Treasury OIG Category], MATCH(Table579105[[#This Row],[Attachment A Expenditure Subcategory]], Table2[Attachment A Subcategory])),"")</f>
        <v/>
      </c>
    </row>
    <row r="265" spans="2:24" x14ac:dyDescent="0.25">
      <c r="B265" s="22"/>
      <c r="C265" s="16"/>
      <c r="D265" s="16"/>
      <c r="E265" s="16"/>
      <c r="F265" s="16"/>
      <c r="G265" s="23"/>
      <c r="H265" s="32" t="s">
        <v>314</v>
      </c>
      <c r="I265" s="16"/>
      <c r="J265" s="68"/>
      <c r="K265" s="17"/>
      <c r="L265" s="51"/>
      <c r="M265" s="17"/>
      <c r="N265" s="17"/>
      <c r="O265" s="51"/>
      <c r="P265" s="51"/>
      <c r="Q265" s="74"/>
      <c r="R265" s="90">
        <f>IF(Table579105[[#This Row],[FEMA Reimbursable?]]="Yes", Table579105[[#This Row],[Total Contract Amount]]*0.25, Table579105[[#This Row],[Total Contract Amount]])</f>
        <v>0</v>
      </c>
      <c r="S265" s="74"/>
      <c r="T265" s="90">
        <f>IF(Table579105[[#This Row],[FEMA Reimbursable?]]="Yes",Table579105[[#This Row],[Total Quarterly Obligation Amount]]*0.25,Table579105[[#This Row],[Total Quarterly Obligation Amount]])</f>
        <v>0</v>
      </c>
      <c r="U265" s="74"/>
      <c r="V265" s="79">
        <f>IF(Table579105[[#This Row],[FEMA Reimbursable?]]="Yes", Table579105[[#This Row],[Total Quarterly Expenditure Amount]]*0.25, Table579105[[#This Row],[Total Quarterly Expenditure Amount]])</f>
        <v>0</v>
      </c>
      <c r="W265" s="113" t="str">
        <f>IFERROR(INDEX(Table2[Attachment A Category], MATCH(Table579105[[#This Row],[Attachment A Expenditure Subcategory]], Table2[Attachment A Subcategory])),"")</f>
        <v/>
      </c>
      <c r="X265" s="114" t="str">
        <f>IFERROR(INDEX(Table2[Treasury OIG Category], MATCH(Table579105[[#This Row],[Attachment A Expenditure Subcategory]], Table2[Attachment A Subcategory])),"")</f>
        <v/>
      </c>
    </row>
    <row r="266" spans="2:24" x14ac:dyDescent="0.25">
      <c r="B266" s="22"/>
      <c r="C266" s="16"/>
      <c r="D266" s="16"/>
      <c r="E266" s="16"/>
      <c r="F266" s="16"/>
      <c r="G266" s="23"/>
      <c r="H266" s="32" t="s">
        <v>315</v>
      </c>
      <c r="I266" s="16"/>
      <c r="J266" s="68"/>
      <c r="K266" s="17"/>
      <c r="L266" s="51"/>
      <c r="M266" s="17"/>
      <c r="N266" s="17"/>
      <c r="O266" s="51"/>
      <c r="P266" s="51"/>
      <c r="Q266" s="74"/>
      <c r="R266" s="90">
        <f>IF(Table579105[[#This Row],[FEMA Reimbursable?]]="Yes", Table579105[[#This Row],[Total Contract Amount]]*0.25, Table579105[[#This Row],[Total Contract Amount]])</f>
        <v>0</v>
      </c>
      <c r="S266" s="74"/>
      <c r="T266" s="90">
        <f>IF(Table579105[[#This Row],[FEMA Reimbursable?]]="Yes",Table579105[[#This Row],[Total Quarterly Obligation Amount]]*0.25,Table579105[[#This Row],[Total Quarterly Obligation Amount]])</f>
        <v>0</v>
      </c>
      <c r="U266" s="74"/>
      <c r="V266" s="79">
        <f>IF(Table579105[[#This Row],[FEMA Reimbursable?]]="Yes", Table579105[[#This Row],[Total Quarterly Expenditure Amount]]*0.25, Table579105[[#This Row],[Total Quarterly Expenditure Amount]])</f>
        <v>0</v>
      </c>
      <c r="W266" s="113" t="str">
        <f>IFERROR(INDEX(Table2[Attachment A Category], MATCH(Table579105[[#This Row],[Attachment A Expenditure Subcategory]], Table2[Attachment A Subcategory])),"")</f>
        <v/>
      </c>
      <c r="X266" s="114" t="str">
        <f>IFERROR(INDEX(Table2[Treasury OIG Category], MATCH(Table579105[[#This Row],[Attachment A Expenditure Subcategory]], Table2[Attachment A Subcategory])),"")</f>
        <v/>
      </c>
    </row>
    <row r="267" spans="2:24" x14ac:dyDescent="0.25">
      <c r="B267" s="22"/>
      <c r="C267" s="16"/>
      <c r="D267" s="16"/>
      <c r="E267" s="16"/>
      <c r="F267" s="16"/>
      <c r="G267" s="23"/>
      <c r="H267" s="31" t="s">
        <v>316</v>
      </c>
      <c r="I267" s="16"/>
      <c r="J267" s="68"/>
      <c r="K267" s="17"/>
      <c r="L267" s="51"/>
      <c r="M267" s="17"/>
      <c r="N267" s="17"/>
      <c r="O267" s="51"/>
      <c r="P267" s="51"/>
      <c r="Q267" s="74"/>
      <c r="R267" s="90">
        <f>IF(Table579105[[#This Row],[FEMA Reimbursable?]]="Yes", Table579105[[#This Row],[Total Contract Amount]]*0.25, Table579105[[#This Row],[Total Contract Amount]])</f>
        <v>0</v>
      </c>
      <c r="S267" s="74"/>
      <c r="T267" s="90">
        <f>IF(Table579105[[#This Row],[FEMA Reimbursable?]]="Yes",Table579105[[#This Row],[Total Quarterly Obligation Amount]]*0.25,Table579105[[#This Row],[Total Quarterly Obligation Amount]])</f>
        <v>0</v>
      </c>
      <c r="U267" s="74"/>
      <c r="V267" s="79">
        <f>IF(Table579105[[#This Row],[FEMA Reimbursable?]]="Yes", Table579105[[#This Row],[Total Quarterly Expenditure Amount]]*0.25, Table579105[[#This Row],[Total Quarterly Expenditure Amount]])</f>
        <v>0</v>
      </c>
      <c r="W267" s="113" t="str">
        <f>IFERROR(INDEX(Table2[Attachment A Category], MATCH(Table579105[[#This Row],[Attachment A Expenditure Subcategory]], Table2[Attachment A Subcategory])),"")</f>
        <v/>
      </c>
      <c r="X267" s="114" t="str">
        <f>IFERROR(INDEX(Table2[Treasury OIG Category], MATCH(Table579105[[#This Row],[Attachment A Expenditure Subcategory]], Table2[Attachment A Subcategory])),"")</f>
        <v/>
      </c>
    </row>
    <row r="268" spans="2:24" x14ac:dyDescent="0.25">
      <c r="B268" s="22"/>
      <c r="C268" s="16"/>
      <c r="D268" s="16"/>
      <c r="E268" s="16"/>
      <c r="F268" s="16"/>
      <c r="G268" s="23"/>
      <c r="H268" s="32" t="s">
        <v>317</v>
      </c>
      <c r="I268" s="16"/>
      <c r="J268" s="68"/>
      <c r="K268" s="17"/>
      <c r="L268" s="51"/>
      <c r="M268" s="17"/>
      <c r="N268" s="17"/>
      <c r="O268" s="51"/>
      <c r="P268" s="51"/>
      <c r="Q268" s="74"/>
      <c r="R268" s="90">
        <f>IF(Table579105[[#This Row],[FEMA Reimbursable?]]="Yes", Table579105[[#This Row],[Total Contract Amount]]*0.25, Table579105[[#This Row],[Total Contract Amount]])</f>
        <v>0</v>
      </c>
      <c r="S268" s="74"/>
      <c r="T268" s="90">
        <f>IF(Table579105[[#This Row],[FEMA Reimbursable?]]="Yes",Table579105[[#This Row],[Total Quarterly Obligation Amount]]*0.25,Table579105[[#This Row],[Total Quarterly Obligation Amount]])</f>
        <v>0</v>
      </c>
      <c r="U268" s="74"/>
      <c r="V268" s="79">
        <f>IF(Table579105[[#This Row],[FEMA Reimbursable?]]="Yes", Table579105[[#This Row],[Total Quarterly Expenditure Amount]]*0.25, Table579105[[#This Row],[Total Quarterly Expenditure Amount]])</f>
        <v>0</v>
      </c>
      <c r="W268" s="113" t="str">
        <f>IFERROR(INDEX(Table2[Attachment A Category], MATCH(Table579105[[#This Row],[Attachment A Expenditure Subcategory]], Table2[Attachment A Subcategory])),"")</f>
        <v/>
      </c>
      <c r="X268" s="114" t="str">
        <f>IFERROR(INDEX(Table2[Treasury OIG Category], MATCH(Table579105[[#This Row],[Attachment A Expenditure Subcategory]], Table2[Attachment A Subcategory])),"")</f>
        <v/>
      </c>
    </row>
    <row r="269" spans="2:24" x14ac:dyDescent="0.25">
      <c r="B269" s="22"/>
      <c r="C269" s="16"/>
      <c r="D269" s="16"/>
      <c r="E269" s="16"/>
      <c r="F269" s="16"/>
      <c r="G269" s="23"/>
      <c r="H269" s="32" t="s">
        <v>318</v>
      </c>
      <c r="I269" s="16"/>
      <c r="J269" s="68"/>
      <c r="K269" s="17"/>
      <c r="L269" s="51"/>
      <c r="M269" s="17"/>
      <c r="N269" s="17"/>
      <c r="O269" s="51"/>
      <c r="P269" s="51"/>
      <c r="Q269" s="74"/>
      <c r="R269" s="90">
        <f>IF(Table579105[[#This Row],[FEMA Reimbursable?]]="Yes", Table579105[[#This Row],[Total Contract Amount]]*0.25, Table579105[[#This Row],[Total Contract Amount]])</f>
        <v>0</v>
      </c>
      <c r="S269" s="74"/>
      <c r="T269" s="90">
        <f>IF(Table579105[[#This Row],[FEMA Reimbursable?]]="Yes",Table579105[[#This Row],[Total Quarterly Obligation Amount]]*0.25,Table579105[[#This Row],[Total Quarterly Obligation Amount]])</f>
        <v>0</v>
      </c>
      <c r="U269" s="74"/>
      <c r="V269" s="79">
        <f>IF(Table579105[[#This Row],[FEMA Reimbursable?]]="Yes", Table579105[[#This Row],[Total Quarterly Expenditure Amount]]*0.25, Table579105[[#This Row],[Total Quarterly Expenditure Amount]])</f>
        <v>0</v>
      </c>
      <c r="W269" s="113" t="str">
        <f>IFERROR(INDEX(Table2[Attachment A Category], MATCH(Table579105[[#This Row],[Attachment A Expenditure Subcategory]], Table2[Attachment A Subcategory])),"")</f>
        <v/>
      </c>
      <c r="X269" s="114" t="str">
        <f>IFERROR(INDEX(Table2[Treasury OIG Category], MATCH(Table579105[[#This Row],[Attachment A Expenditure Subcategory]], Table2[Attachment A Subcategory])),"")</f>
        <v/>
      </c>
    </row>
    <row r="270" spans="2:24" x14ac:dyDescent="0.25">
      <c r="B270" s="22"/>
      <c r="C270" s="16"/>
      <c r="D270" s="16"/>
      <c r="E270" s="16"/>
      <c r="F270" s="16"/>
      <c r="G270" s="23"/>
      <c r="H270" s="32" t="s">
        <v>319</v>
      </c>
      <c r="I270" s="16"/>
      <c r="J270" s="68"/>
      <c r="K270" s="17"/>
      <c r="L270" s="51"/>
      <c r="M270" s="17"/>
      <c r="N270" s="17"/>
      <c r="O270" s="51"/>
      <c r="P270" s="51"/>
      <c r="Q270" s="74"/>
      <c r="R270" s="90">
        <f>IF(Table579105[[#This Row],[FEMA Reimbursable?]]="Yes", Table579105[[#This Row],[Total Contract Amount]]*0.25, Table579105[[#This Row],[Total Contract Amount]])</f>
        <v>0</v>
      </c>
      <c r="S270" s="74"/>
      <c r="T270" s="90">
        <f>IF(Table579105[[#This Row],[FEMA Reimbursable?]]="Yes",Table579105[[#This Row],[Total Quarterly Obligation Amount]]*0.25,Table579105[[#This Row],[Total Quarterly Obligation Amount]])</f>
        <v>0</v>
      </c>
      <c r="U270" s="74"/>
      <c r="V270" s="79">
        <f>IF(Table579105[[#This Row],[FEMA Reimbursable?]]="Yes", Table579105[[#This Row],[Total Quarterly Expenditure Amount]]*0.25, Table579105[[#This Row],[Total Quarterly Expenditure Amount]])</f>
        <v>0</v>
      </c>
      <c r="W270" s="113" t="str">
        <f>IFERROR(INDEX(Table2[Attachment A Category], MATCH(Table579105[[#This Row],[Attachment A Expenditure Subcategory]], Table2[Attachment A Subcategory])),"")</f>
        <v/>
      </c>
      <c r="X270" s="114" t="str">
        <f>IFERROR(INDEX(Table2[Treasury OIG Category], MATCH(Table579105[[#This Row],[Attachment A Expenditure Subcategory]], Table2[Attachment A Subcategory])),"")</f>
        <v/>
      </c>
    </row>
    <row r="271" spans="2:24" x14ac:dyDescent="0.25">
      <c r="B271" s="22"/>
      <c r="C271" s="16"/>
      <c r="D271" s="16"/>
      <c r="E271" s="16"/>
      <c r="F271" s="16"/>
      <c r="G271" s="23"/>
      <c r="H271" s="32" t="s">
        <v>320</v>
      </c>
      <c r="I271" s="16"/>
      <c r="J271" s="68"/>
      <c r="K271" s="17"/>
      <c r="L271" s="51"/>
      <c r="M271" s="17"/>
      <c r="N271" s="17"/>
      <c r="O271" s="51"/>
      <c r="P271" s="51"/>
      <c r="Q271" s="74"/>
      <c r="R271" s="90">
        <f>IF(Table579105[[#This Row],[FEMA Reimbursable?]]="Yes", Table579105[[#This Row],[Total Contract Amount]]*0.25, Table579105[[#This Row],[Total Contract Amount]])</f>
        <v>0</v>
      </c>
      <c r="S271" s="74"/>
      <c r="T271" s="90">
        <f>IF(Table579105[[#This Row],[FEMA Reimbursable?]]="Yes",Table579105[[#This Row],[Total Quarterly Obligation Amount]]*0.25,Table579105[[#This Row],[Total Quarterly Obligation Amount]])</f>
        <v>0</v>
      </c>
      <c r="U271" s="74"/>
      <c r="V271" s="79">
        <f>IF(Table579105[[#This Row],[FEMA Reimbursable?]]="Yes", Table579105[[#This Row],[Total Quarterly Expenditure Amount]]*0.25, Table579105[[#This Row],[Total Quarterly Expenditure Amount]])</f>
        <v>0</v>
      </c>
      <c r="W271" s="113" t="str">
        <f>IFERROR(INDEX(Table2[Attachment A Category], MATCH(Table579105[[#This Row],[Attachment A Expenditure Subcategory]], Table2[Attachment A Subcategory])),"")</f>
        <v/>
      </c>
      <c r="X271" s="114" t="str">
        <f>IFERROR(INDEX(Table2[Treasury OIG Category], MATCH(Table579105[[#This Row],[Attachment A Expenditure Subcategory]], Table2[Attachment A Subcategory])),"")</f>
        <v/>
      </c>
    </row>
    <row r="272" spans="2:24" x14ac:dyDescent="0.25">
      <c r="B272" s="22"/>
      <c r="C272" s="16"/>
      <c r="D272" s="16"/>
      <c r="E272" s="16"/>
      <c r="F272" s="16"/>
      <c r="G272" s="23"/>
      <c r="H272" s="31" t="s">
        <v>321</v>
      </c>
      <c r="I272" s="16"/>
      <c r="J272" s="68"/>
      <c r="K272" s="17"/>
      <c r="L272" s="51"/>
      <c r="M272" s="17"/>
      <c r="N272" s="17"/>
      <c r="O272" s="51"/>
      <c r="P272" s="51"/>
      <c r="Q272" s="74"/>
      <c r="R272" s="90">
        <f>IF(Table579105[[#This Row],[FEMA Reimbursable?]]="Yes", Table579105[[#This Row],[Total Contract Amount]]*0.25, Table579105[[#This Row],[Total Contract Amount]])</f>
        <v>0</v>
      </c>
      <c r="S272" s="74"/>
      <c r="T272" s="90">
        <f>IF(Table579105[[#This Row],[FEMA Reimbursable?]]="Yes",Table579105[[#This Row],[Total Quarterly Obligation Amount]]*0.25,Table579105[[#This Row],[Total Quarterly Obligation Amount]])</f>
        <v>0</v>
      </c>
      <c r="U272" s="74"/>
      <c r="V272" s="79">
        <f>IF(Table579105[[#This Row],[FEMA Reimbursable?]]="Yes", Table579105[[#This Row],[Total Quarterly Expenditure Amount]]*0.25, Table579105[[#This Row],[Total Quarterly Expenditure Amount]])</f>
        <v>0</v>
      </c>
      <c r="W272" s="113" t="str">
        <f>IFERROR(INDEX(Table2[Attachment A Category], MATCH(Table579105[[#This Row],[Attachment A Expenditure Subcategory]], Table2[Attachment A Subcategory])),"")</f>
        <v/>
      </c>
      <c r="X272" s="114" t="str">
        <f>IFERROR(INDEX(Table2[Treasury OIG Category], MATCH(Table579105[[#This Row],[Attachment A Expenditure Subcategory]], Table2[Attachment A Subcategory])),"")</f>
        <v/>
      </c>
    </row>
    <row r="273" spans="2:24" x14ac:dyDescent="0.25">
      <c r="B273" s="22"/>
      <c r="C273" s="16"/>
      <c r="D273" s="16"/>
      <c r="E273" s="16"/>
      <c r="F273" s="16"/>
      <c r="G273" s="23"/>
      <c r="H273" s="32" t="s">
        <v>322</v>
      </c>
      <c r="I273" s="16"/>
      <c r="J273" s="68"/>
      <c r="K273" s="17"/>
      <c r="L273" s="51"/>
      <c r="M273" s="17"/>
      <c r="N273" s="17"/>
      <c r="O273" s="51"/>
      <c r="P273" s="51"/>
      <c r="Q273" s="74"/>
      <c r="R273" s="90">
        <f>IF(Table579105[[#This Row],[FEMA Reimbursable?]]="Yes", Table579105[[#This Row],[Total Contract Amount]]*0.25, Table579105[[#This Row],[Total Contract Amount]])</f>
        <v>0</v>
      </c>
      <c r="S273" s="74"/>
      <c r="T273" s="90">
        <f>IF(Table579105[[#This Row],[FEMA Reimbursable?]]="Yes",Table579105[[#This Row],[Total Quarterly Obligation Amount]]*0.25,Table579105[[#This Row],[Total Quarterly Obligation Amount]])</f>
        <v>0</v>
      </c>
      <c r="U273" s="74"/>
      <c r="V273" s="79">
        <f>IF(Table579105[[#This Row],[FEMA Reimbursable?]]="Yes", Table579105[[#This Row],[Total Quarterly Expenditure Amount]]*0.25, Table579105[[#This Row],[Total Quarterly Expenditure Amount]])</f>
        <v>0</v>
      </c>
      <c r="W273" s="113" t="str">
        <f>IFERROR(INDEX(Table2[Attachment A Category], MATCH(Table579105[[#This Row],[Attachment A Expenditure Subcategory]], Table2[Attachment A Subcategory])),"")</f>
        <v/>
      </c>
      <c r="X273" s="114" t="str">
        <f>IFERROR(INDEX(Table2[Treasury OIG Category], MATCH(Table579105[[#This Row],[Attachment A Expenditure Subcategory]], Table2[Attachment A Subcategory])),"")</f>
        <v/>
      </c>
    </row>
    <row r="274" spans="2:24" x14ac:dyDescent="0.25">
      <c r="B274" s="22"/>
      <c r="C274" s="16"/>
      <c r="D274" s="16"/>
      <c r="E274" s="16"/>
      <c r="F274" s="16"/>
      <c r="G274" s="23"/>
      <c r="H274" s="32" t="s">
        <v>323</v>
      </c>
      <c r="I274" s="16"/>
      <c r="J274" s="68"/>
      <c r="K274" s="17"/>
      <c r="L274" s="51"/>
      <c r="M274" s="17"/>
      <c r="N274" s="17"/>
      <c r="O274" s="51"/>
      <c r="P274" s="51"/>
      <c r="Q274" s="74"/>
      <c r="R274" s="90">
        <f>IF(Table579105[[#This Row],[FEMA Reimbursable?]]="Yes", Table579105[[#This Row],[Total Contract Amount]]*0.25, Table579105[[#This Row],[Total Contract Amount]])</f>
        <v>0</v>
      </c>
      <c r="S274" s="74"/>
      <c r="T274" s="90">
        <f>IF(Table579105[[#This Row],[FEMA Reimbursable?]]="Yes",Table579105[[#This Row],[Total Quarterly Obligation Amount]]*0.25,Table579105[[#This Row],[Total Quarterly Obligation Amount]])</f>
        <v>0</v>
      </c>
      <c r="U274" s="74"/>
      <c r="V274" s="79">
        <f>IF(Table579105[[#This Row],[FEMA Reimbursable?]]="Yes", Table579105[[#This Row],[Total Quarterly Expenditure Amount]]*0.25, Table579105[[#This Row],[Total Quarterly Expenditure Amount]])</f>
        <v>0</v>
      </c>
      <c r="W274" s="113" t="str">
        <f>IFERROR(INDEX(Table2[Attachment A Category], MATCH(Table579105[[#This Row],[Attachment A Expenditure Subcategory]], Table2[Attachment A Subcategory])),"")</f>
        <v/>
      </c>
      <c r="X274" s="114" t="str">
        <f>IFERROR(INDEX(Table2[Treasury OIG Category], MATCH(Table579105[[#This Row],[Attachment A Expenditure Subcategory]], Table2[Attachment A Subcategory])),"")</f>
        <v/>
      </c>
    </row>
    <row r="275" spans="2:24" x14ac:dyDescent="0.25">
      <c r="B275" s="22"/>
      <c r="C275" s="16"/>
      <c r="D275" s="16"/>
      <c r="E275" s="16"/>
      <c r="F275" s="16"/>
      <c r="G275" s="23"/>
      <c r="H275" s="31" t="s">
        <v>324</v>
      </c>
      <c r="I275" s="16"/>
      <c r="J275" s="68"/>
      <c r="K275" s="17"/>
      <c r="L275" s="51"/>
      <c r="M275" s="17"/>
      <c r="N275" s="17"/>
      <c r="O275" s="51"/>
      <c r="P275" s="51"/>
      <c r="Q275" s="74"/>
      <c r="R275" s="90">
        <f>IF(Table579105[[#This Row],[FEMA Reimbursable?]]="Yes", Table579105[[#This Row],[Total Contract Amount]]*0.25, Table579105[[#This Row],[Total Contract Amount]])</f>
        <v>0</v>
      </c>
      <c r="S275" s="74"/>
      <c r="T275" s="90">
        <f>IF(Table579105[[#This Row],[FEMA Reimbursable?]]="Yes",Table579105[[#This Row],[Total Quarterly Obligation Amount]]*0.25,Table579105[[#This Row],[Total Quarterly Obligation Amount]])</f>
        <v>0</v>
      </c>
      <c r="U275" s="74"/>
      <c r="V275" s="79">
        <f>IF(Table579105[[#This Row],[FEMA Reimbursable?]]="Yes", Table579105[[#This Row],[Total Quarterly Expenditure Amount]]*0.25, Table579105[[#This Row],[Total Quarterly Expenditure Amount]])</f>
        <v>0</v>
      </c>
      <c r="W275" s="113" t="str">
        <f>IFERROR(INDEX(Table2[Attachment A Category], MATCH(Table579105[[#This Row],[Attachment A Expenditure Subcategory]], Table2[Attachment A Subcategory])),"")</f>
        <v/>
      </c>
      <c r="X275" s="114" t="str">
        <f>IFERROR(INDEX(Table2[Treasury OIG Category], MATCH(Table579105[[#This Row],[Attachment A Expenditure Subcategory]], Table2[Attachment A Subcategory])),"")</f>
        <v/>
      </c>
    </row>
    <row r="276" spans="2:24" x14ac:dyDescent="0.25">
      <c r="B276" s="22"/>
      <c r="C276" s="16"/>
      <c r="D276" s="16"/>
      <c r="E276" s="16"/>
      <c r="F276" s="16"/>
      <c r="G276" s="23"/>
      <c r="H276" s="32" t="s">
        <v>325</v>
      </c>
      <c r="I276" s="16"/>
      <c r="J276" s="68"/>
      <c r="K276" s="17"/>
      <c r="L276" s="51"/>
      <c r="M276" s="17"/>
      <c r="N276" s="17"/>
      <c r="O276" s="51"/>
      <c r="P276" s="51"/>
      <c r="Q276" s="74"/>
      <c r="R276" s="90">
        <f>IF(Table579105[[#This Row],[FEMA Reimbursable?]]="Yes", Table579105[[#This Row],[Total Contract Amount]]*0.25, Table579105[[#This Row],[Total Contract Amount]])</f>
        <v>0</v>
      </c>
      <c r="S276" s="74"/>
      <c r="T276" s="90">
        <f>IF(Table579105[[#This Row],[FEMA Reimbursable?]]="Yes",Table579105[[#This Row],[Total Quarterly Obligation Amount]]*0.25,Table579105[[#This Row],[Total Quarterly Obligation Amount]])</f>
        <v>0</v>
      </c>
      <c r="U276" s="74"/>
      <c r="V276" s="79">
        <f>IF(Table579105[[#This Row],[FEMA Reimbursable?]]="Yes", Table579105[[#This Row],[Total Quarterly Expenditure Amount]]*0.25, Table579105[[#This Row],[Total Quarterly Expenditure Amount]])</f>
        <v>0</v>
      </c>
      <c r="W276" s="113" t="str">
        <f>IFERROR(INDEX(Table2[Attachment A Category], MATCH(Table579105[[#This Row],[Attachment A Expenditure Subcategory]], Table2[Attachment A Subcategory])),"")</f>
        <v/>
      </c>
      <c r="X276" s="114" t="str">
        <f>IFERROR(INDEX(Table2[Treasury OIG Category], MATCH(Table579105[[#This Row],[Attachment A Expenditure Subcategory]], Table2[Attachment A Subcategory])),"")</f>
        <v/>
      </c>
    </row>
    <row r="277" spans="2:24" x14ac:dyDescent="0.25">
      <c r="B277" s="22"/>
      <c r="C277" s="16"/>
      <c r="D277" s="16"/>
      <c r="E277" s="16"/>
      <c r="F277" s="16"/>
      <c r="G277" s="23"/>
      <c r="H277" s="32" t="s">
        <v>326</v>
      </c>
      <c r="I277" s="16"/>
      <c r="J277" s="68"/>
      <c r="K277" s="17"/>
      <c r="L277" s="51"/>
      <c r="M277" s="17"/>
      <c r="N277" s="17"/>
      <c r="O277" s="51"/>
      <c r="P277" s="51"/>
      <c r="Q277" s="74"/>
      <c r="R277" s="90">
        <f>IF(Table579105[[#This Row],[FEMA Reimbursable?]]="Yes", Table579105[[#This Row],[Total Contract Amount]]*0.25, Table579105[[#This Row],[Total Contract Amount]])</f>
        <v>0</v>
      </c>
      <c r="S277" s="74"/>
      <c r="T277" s="90">
        <f>IF(Table579105[[#This Row],[FEMA Reimbursable?]]="Yes",Table579105[[#This Row],[Total Quarterly Obligation Amount]]*0.25,Table579105[[#This Row],[Total Quarterly Obligation Amount]])</f>
        <v>0</v>
      </c>
      <c r="U277" s="74"/>
      <c r="V277" s="79">
        <f>IF(Table579105[[#This Row],[FEMA Reimbursable?]]="Yes", Table579105[[#This Row],[Total Quarterly Expenditure Amount]]*0.25, Table579105[[#This Row],[Total Quarterly Expenditure Amount]])</f>
        <v>0</v>
      </c>
      <c r="W277" s="113" t="str">
        <f>IFERROR(INDEX(Table2[Attachment A Category], MATCH(Table579105[[#This Row],[Attachment A Expenditure Subcategory]], Table2[Attachment A Subcategory])),"")</f>
        <v/>
      </c>
      <c r="X277" s="114" t="str">
        <f>IFERROR(INDEX(Table2[Treasury OIG Category], MATCH(Table579105[[#This Row],[Attachment A Expenditure Subcategory]], Table2[Attachment A Subcategory])),"")</f>
        <v/>
      </c>
    </row>
    <row r="278" spans="2:24" x14ac:dyDescent="0.25">
      <c r="B278" s="22"/>
      <c r="C278" s="16"/>
      <c r="D278" s="16"/>
      <c r="E278" s="16"/>
      <c r="F278" s="16"/>
      <c r="G278" s="23"/>
      <c r="H278" s="32" t="s">
        <v>327</v>
      </c>
      <c r="I278" s="16"/>
      <c r="J278" s="68"/>
      <c r="K278" s="17"/>
      <c r="L278" s="51"/>
      <c r="M278" s="17"/>
      <c r="N278" s="17"/>
      <c r="O278" s="51"/>
      <c r="P278" s="51"/>
      <c r="Q278" s="74"/>
      <c r="R278" s="90">
        <f>IF(Table579105[[#This Row],[FEMA Reimbursable?]]="Yes", Table579105[[#This Row],[Total Contract Amount]]*0.25, Table579105[[#This Row],[Total Contract Amount]])</f>
        <v>0</v>
      </c>
      <c r="S278" s="74"/>
      <c r="T278" s="90">
        <f>IF(Table579105[[#This Row],[FEMA Reimbursable?]]="Yes",Table579105[[#This Row],[Total Quarterly Obligation Amount]]*0.25,Table579105[[#This Row],[Total Quarterly Obligation Amount]])</f>
        <v>0</v>
      </c>
      <c r="U278" s="74"/>
      <c r="V278" s="79">
        <f>IF(Table579105[[#This Row],[FEMA Reimbursable?]]="Yes", Table579105[[#This Row],[Total Quarterly Expenditure Amount]]*0.25, Table579105[[#This Row],[Total Quarterly Expenditure Amount]])</f>
        <v>0</v>
      </c>
      <c r="W278" s="113" t="str">
        <f>IFERROR(INDEX(Table2[Attachment A Category], MATCH(Table579105[[#This Row],[Attachment A Expenditure Subcategory]], Table2[Attachment A Subcategory])),"")</f>
        <v/>
      </c>
      <c r="X278" s="114" t="str">
        <f>IFERROR(INDEX(Table2[Treasury OIG Category], MATCH(Table579105[[#This Row],[Attachment A Expenditure Subcategory]], Table2[Attachment A Subcategory])),"")</f>
        <v/>
      </c>
    </row>
    <row r="279" spans="2:24" x14ac:dyDescent="0.25">
      <c r="B279" s="22"/>
      <c r="C279" s="16"/>
      <c r="D279" s="16"/>
      <c r="E279" s="16"/>
      <c r="F279" s="16"/>
      <c r="G279" s="23"/>
      <c r="H279" s="32" t="s">
        <v>328</v>
      </c>
      <c r="I279" s="16"/>
      <c r="J279" s="68"/>
      <c r="K279" s="17"/>
      <c r="L279" s="51"/>
      <c r="M279" s="17"/>
      <c r="N279" s="17"/>
      <c r="O279" s="51"/>
      <c r="P279" s="51"/>
      <c r="Q279" s="74"/>
      <c r="R279" s="90">
        <f>IF(Table579105[[#This Row],[FEMA Reimbursable?]]="Yes", Table579105[[#This Row],[Total Contract Amount]]*0.25, Table579105[[#This Row],[Total Contract Amount]])</f>
        <v>0</v>
      </c>
      <c r="S279" s="74"/>
      <c r="T279" s="90">
        <f>IF(Table579105[[#This Row],[FEMA Reimbursable?]]="Yes",Table579105[[#This Row],[Total Quarterly Obligation Amount]]*0.25,Table579105[[#This Row],[Total Quarterly Obligation Amount]])</f>
        <v>0</v>
      </c>
      <c r="U279" s="74"/>
      <c r="V279" s="79">
        <f>IF(Table579105[[#This Row],[FEMA Reimbursable?]]="Yes", Table579105[[#This Row],[Total Quarterly Expenditure Amount]]*0.25, Table579105[[#This Row],[Total Quarterly Expenditure Amount]])</f>
        <v>0</v>
      </c>
      <c r="W279" s="113" t="str">
        <f>IFERROR(INDEX(Table2[Attachment A Category], MATCH(Table579105[[#This Row],[Attachment A Expenditure Subcategory]], Table2[Attachment A Subcategory])),"")</f>
        <v/>
      </c>
      <c r="X279" s="114" t="str">
        <f>IFERROR(INDEX(Table2[Treasury OIG Category], MATCH(Table579105[[#This Row],[Attachment A Expenditure Subcategory]], Table2[Attachment A Subcategory])),"")</f>
        <v/>
      </c>
    </row>
    <row r="280" spans="2:24" x14ac:dyDescent="0.25">
      <c r="B280" s="22"/>
      <c r="C280" s="16"/>
      <c r="D280" s="16"/>
      <c r="E280" s="16"/>
      <c r="F280" s="16"/>
      <c r="G280" s="23"/>
      <c r="H280" s="31" t="s">
        <v>329</v>
      </c>
      <c r="I280" s="16"/>
      <c r="J280" s="68"/>
      <c r="K280" s="17"/>
      <c r="L280" s="51"/>
      <c r="M280" s="17"/>
      <c r="N280" s="17"/>
      <c r="O280" s="51"/>
      <c r="P280" s="51"/>
      <c r="Q280" s="74"/>
      <c r="R280" s="90">
        <f>IF(Table579105[[#This Row],[FEMA Reimbursable?]]="Yes", Table579105[[#This Row],[Total Contract Amount]]*0.25, Table579105[[#This Row],[Total Contract Amount]])</f>
        <v>0</v>
      </c>
      <c r="S280" s="74"/>
      <c r="T280" s="90">
        <f>IF(Table579105[[#This Row],[FEMA Reimbursable?]]="Yes",Table579105[[#This Row],[Total Quarterly Obligation Amount]]*0.25,Table579105[[#This Row],[Total Quarterly Obligation Amount]])</f>
        <v>0</v>
      </c>
      <c r="U280" s="74"/>
      <c r="V280" s="79">
        <f>IF(Table579105[[#This Row],[FEMA Reimbursable?]]="Yes", Table579105[[#This Row],[Total Quarterly Expenditure Amount]]*0.25, Table579105[[#This Row],[Total Quarterly Expenditure Amount]])</f>
        <v>0</v>
      </c>
      <c r="W280" s="113" t="str">
        <f>IFERROR(INDEX(Table2[Attachment A Category], MATCH(Table579105[[#This Row],[Attachment A Expenditure Subcategory]], Table2[Attachment A Subcategory])),"")</f>
        <v/>
      </c>
      <c r="X280" s="114" t="str">
        <f>IFERROR(INDEX(Table2[Treasury OIG Category], MATCH(Table579105[[#This Row],[Attachment A Expenditure Subcategory]], Table2[Attachment A Subcategory])),"")</f>
        <v/>
      </c>
    </row>
    <row r="281" spans="2:24" x14ac:dyDescent="0.25">
      <c r="B281" s="22"/>
      <c r="C281" s="16"/>
      <c r="D281" s="16"/>
      <c r="E281" s="16"/>
      <c r="F281" s="16"/>
      <c r="G281" s="23"/>
      <c r="H281" s="32" t="s">
        <v>330</v>
      </c>
      <c r="I281" s="16"/>
      <c r="J281" s="68"/>
      <c r="K281" s="17"/>
      <c r="L281" s="51"/>
      <c r="M281" s="17"/>
      <c r="N281" s="17"/>
      <c r="O281" s="51"/>
      <c r="P281" s="51"/>
      <c r="Q281" s="74"/>
      <c r="R281" s="90">
        <f>IF(Table579105[[#This Row],[FEMA Reimbursable?]]="Yes", Table579105[[#This Row],[Total Contract Amount]]*0.25, Table579105[[#This Row],[Total Contract Amount]])</f>
        <v>0</v>
      </c>
      <c r="S281" s="74"/>
      <c r="T281" s="90">
        <f>IF(Table579105[[#This Row],[FEMA Reimbursable?]]="Yes",Table579105[[#This Row],[Total Quarterly Obligation Amount]]*0.25,Table579105[[#This Row],[Total Quarterly Obligation Amount]])</f>
        <v>0</v>
      </c>
      <c r="U281" s="74"/>
      <c r="V281" s="79">
        <f>IF(Table579105[[#This Row],[FEMA Reimbursable?]]="Yes", Table579105[[#This Row],[Total Quarterly Expenditure Amount]]*0.25, Table579105[[#This Row],[Total Quarterly Expenditure Amount]])</f>
        <v>0</v>
      </c>
      <c r="W281" s="113" t="str">
        <f>IFERROR(INDEX(Table2[Attachment A Category], MATCH(Table579105[[#This Row],[Attachment A Expenditure Subcategory]], Table2[Attachment A Subcategory])),"")</f>
        <v/>
      </c>
      <c r="X281" s="114" t="str">
        <f>IFERROR(INDEX(Table2[Treasury OIG Category], MATCH(Table579105[[#This Row],[Attachment A Expenditure Subcategory]], Table2[Attachment A Subcategory])),"")</f>
        <v/>
      </c>
    </row>
    <row r="282" spans="2:24" x14ac:dyDescent="0.25">
      <c r="B282" s="22"/>
      <c r="C282" s="16"/>
      <c r="D282" s="16"/>
      <c r="E282" s="16"/>
      <c r="F282" s="16"/>
      <c r="G282" s="23"/>
      <c r="H282" s="32" t="s">
        <v>331</v>
      </c>
      <c r="I282" s="16"/>
      <c r="J282" s="68"/>
      <c r="K282" s="17"/>
      <c r="L282" s="51"/>
      <c r="M282" s="17"/>
      <c r="N282" s="17"/>
      <c r="O282" s="51"/>
      <c r="P282" s="51"/>
      <c r="Q282" s="74"/>
      <c r="R282" s="90">
        <f>IF(Table579105[[#This Row],[FEMA Reimbursable?]]="Yes", Table579105[[#This Row],[Total Contract Amount]]*0.25, Table579105[[#This Row],[Total Contract Amount]])</f>
        <v>0</v>
      </c>
      <c r="S282" s="74"/>
      <c r="T282" s="90">
        <f>IF(Table579105[[#This Row],[FEMA Reimbursable?]]="Yes",Table579105[[#This Row],[Total Quarterly Obligation Amount]]*0.25,Table579105[[#This Row],[Total Quarterly Obligation Amount]])</f>
        <v>0</v>
      </c>
      <c r="U282" s="74"/>
      <c r="V282" s="79">
        <f>IF(Table579105[[#This Row],[FEMA Reimbursable?]]="Yes", Table579105[[#This Row],[Total Quarterly Expenditure Amount]]*0.25, Table579105[[#This Row],[Total Quarterly Expenditure Amount]])</f>
        <v>0</v>
      </c>
      <c r="W282" s="113" t="str">
        <f>IFERROR(INDEX(Table2[Attachment A Category], MATCH(Table579105[[#This Row],[Attachment A Expenditure Subcategory]], Table2[Attachment A Subcategory])),"")</f>
        <v/>
      </c>
      <c r="X282" s="114" t="str">
        <f>IFERROR(INDEX(Table2[Treasury OIG Category], MATCH(Table579105[[#This Row],[Attachment A Expenditure Subcategory]], Table2[Attachment A Subcategory])),"")</f>
        <v/>
      </c>
    </row>
    <row r="283" spans="2:24" x14ac:dyDescent="0.25">
      <c r="B283" s="22"/>
      <c r="C283" s="16"/>
      <c r="D283" s="16"/>
      <c r="E283" s="16"/>
      <c r="F283" s="16"/>
      <c r="G283" s="23"/>
      <c r="H283" s="31" t="s">
        <v>332</v>
      </c>
      <c r="I283" s="16"/>
      <c r="J283" s="68"/>
      <c r="K283" s="17"/>
      <c r="L283" s="51"/>
      <c r="M283" s="17"/>
      <c r="N283" s="17"/>
      <c r="O283" s="51"/>
      <c r="P283" s="51"/>
      <c r="Q283" s="74"/>
      <c r="R283" s="90">
        <f>IF(Table579105[[#This Row],[FEMA Reimbursable?]]="Yes", Table579105[[#This Row],[Total Contract Amount]]*0.25, Table579105[[#This Row],[Total Contract Amount]])</f>
        <v>0</v>
      </c>
      <c r="S283" s="74"/>
      <c r="T283" s="90">
        <f>IF(Table579105[[#This Row],[FEMA Reimbursable?]]="Yes",Table579105[[#This Row],[Total Quarterly Obligation Amount]]*0.25,Table579105[[#This Row],[Total Quarterly Obligation Amount]])</f>
        <v>0</v>
      </c>
      <c r="U283" s="74"/>
      <c r="V283" s="79">
        <f>IF(Table579105[[#This Row],[FEMA Reimbursable?]]="Yes", Table579105[[#This Row],[Total Quarterly Expenditure Amount]]*0.25, Table579105[[#This Row],[Total Quarterly Expenditure Amount]])</f>
        <v>0</v>
      </c>
      <c r="W283" s="113" t="str">
        <f>IFERROR(INDEX(Table2[Attachment A Category], MATCH(Table579105[[#This Row],[Attachment A Expenditure Subcategory]], Table2[Attachment A Subcategory])),"")</f>
        <v/>
      </c>
      <c r="X283" s="114" t="str">
        <f>IFERROR(INDEX(Table2[Treasury OIG Category], MATCH(Table579105[[#This Row],[Attachment A Expenditure Subcategory]], Table2[Attachment A Subcategory])),"")</f>
        <v/>
      </c>
    </row>
    <row r="284" spans="2:24" x14ac:dyDescent="0.25">
      <c r="B284" s="22"/>
      <c r="C284" s="16"/>
      <c r="D284" s="16"/>
      <c r="E284" s="16"/>
      <c r="F284" s="16"/>
      <c r="G284" s="23"/>
      <c r="H284" s="32" t="s">
        <v>333</v>
      </c>
      <c r="I284" s="16"/>
      <c r="J284" s="68"/>
      <c r="K284" s="17"/>
      <c r="L284" s="51"/>
      <c r="M284" s="17"/>
      <c r="N284" s="17"/>
      <c r="O284" s="51"/>
      <c r="P284" s="51"/>
      <c r="Q284" s="74"/>
      <c r="R284" s="90">
        <f>IF(Table579105[[#This Row],[FEMA Reimbursable?]]="Yes", Table579105[[#This Row],[Total Contract Amount]]*0.25, Table579105[[#This Row],[Total Contract Amount]])</f>
        <v>0</v>
      </c>
      <c r="S284" s="74"/>
      <c r="T284" s="90">
        <f>IF(Table579105[[#This Row],[FEMA Reimbursable?]]="Yes",Table579105[[#This Row],[Total Quarterly Obligation Amount]]*0.25,Table579105[[#This Row],[Total Quarterly Obligation Amount]])</f>
        <v>0</v>
      </c>
      <c r="U284" s="74"/>
      <c r="V284" s="79">
        <f>IF(Table579105[[#This Row],[FEMA Reimbursable?]]="Yes", Table579105[[#This Row],[Total Quarterly Expenditure Amount]]*0.25, Table579105[[#This Row],[Total Quarterly Expenditure Amount]])</f>
        <v>0</v>
      </c>
      <c r="W284" s="113" t="str">
        <f>IFERROR(INDEX(Table2[Attachment A Category], MATCH(Table579105[[#This Row],[Attachment A Expenditure Subcategory]], Table2[Attachment A Subcategory])),"")</f>
        <v/>
      </c>
      <c r="X284" s="114" t="str">
        <f>IFERROR(INDEX(Table2[Treasury OIG Category], MATCH(Table579105[[#This Row],[Attachment A Expenditure Subcategory]], Table2[Attachment A Subcategory])),"")</f>
        <v/>
      </c>
    </row>
    <row r="285" spans="2:24" x14ac:dyDescent="0.25">
      <c r="B285" s="22"/>
      <c r="C285" s="16"/>
      <c r="D285" s="16"/>
      <c r="E285" s="16"/>
      <c r="F285" s="16"/>
      <c r="G285" s="23"/>
      <c r="H285" s="32" t="s">
        <v>334</v>
      </c>
      <c r="I285" s="16"/>
      <c r="J285" s="68"/>
      <c r="K285" s="17"/>
      <c r="L285" s="51"/>
      <c r="M285" s="17"/>
      <c r="N285" s="17"/>
      <c r="O285" s="51"/>
      <c r="P285" s="51"/>
      <c r="Q285" s="74"/>
      <c r="R285" s="90">
        <f>IF(Table579105[[#This Row],[FEMA Reimbursable?]]="Yes", Table579105[[#This Row],[Total Contract Amount]]*0.25, Table579105[[#This Row],[Total Contract Amount]])</f>
        <v>0</v>
      </c>
      <c r="S285" s="74"/>
      <c r="T285" s="90">
        <f>IF(Table579105[[#This Row],[FEMA Reimbursable?]]="Yes",Table579105[[#This Row],[Total Quarterly Obligation Amount]]*0.25,Table579105[[#This Row],[Total Quarterly Obligation Amount]])</f>
        <v>0</v>
      </c>
      <c r="U285" s="74"/>
      <c r="V285" s="79">
        <f>IF(Table579105[[#This Row],[FEMA Reimbursable?]]="Yes", Table579105[[#This Row],[Total Quarterly Expenditure Amount]]*0.25, Table579105[[#This Row],[Total Quarterly Expenditure Amount]])</f>
        <v>0</v>
      </c>
      <c r="W285" s="113" t="str">
        <f>IFERROR(INDEX(Table2[Attachment A Category], MATCH(Table579105[[#This Row],[Attachment A Expenditure Subcategory]], Table2[Attachment A Subcategory])),"")</f>
        <v/>
      </c>
      <c r="X285" s="114" t="str">
        <f>IFERROR(INDEX(Table2[Treasury OIG Category], MATCH(Table579105[[#This Row],[Attachment A Expenditure Subcategory]], Table2[Attachment A Subcategory])),"")</f>
        <v/>
      </c>
    </row>
    <row r="286" spans="2:24" x14ac:dyDescent="0.25">
      <c r="B286" s="22"/>
      <c r="C286" s="16"/>
      <c r="D286" s="16"/>
      <c r="E286" s="16"/>
      <c r="F286" s="16"/>
      <c r="G286" s="23"/>
      <c r="H286" s="32" t="s">
        <v>335</v>
      </c>
      <c r="I286" s="16"/>
      <c r="J286" s="68"/>
      <c r="K286" s="17"/>
      <c r="L286" s="51"/>
      <c r="M286" s="17"/>
      <c r="N286" s="17"/>
      <c r="O286" s="51"/>
      <c r="P286" s="51"/>
      <c r="Q286" s="74"/>
      <c r="R286" s="90">
        <f>IF(Table579105[[#This Row],[FEMA Reimbursable?]]="Yes", Table579105[[#This Row],[Total Contract Amount]]*0.25, Table579105[[#This Row],[Total Contract Amount]])</f>
        <v>0</v>
      </c>
      <c r="S286" s="74"/>
      <c r="T286" s="90">
        <f>IF(Table579105[[#This Row],[FEMA Reimbursable?]]="Yes",Table579105[[#This Row],[Total Quarterly Obligation Amount]]*0.25,Table579105[[#This Row],[Total Quarterly Obligation Amount]])</f>
        <v>0</v>
      </c>
      <c r="U286" s="74"/>
      <c r="V286" s="79">
        <f>IF(Table579105[[#This Row],[FEMA Reimbursable?]]="Yes", Table579105[[#This Row],[Total Quarterly Expenditure Amount]]*0.25, Table579105[[#This Row],[Total Quarterly Expenditure Amount]])</f>
        <v>0</v>
      </c>
      <c r="W286" s="113" t="str">
        <f>IFERROR(INDEX(Table2[Attachment A Category], MATCH(Table579105[[#This Row],[Attachment A Expenditure Subcategory]], Table2[Attachment A Subcategory])),"")</f>
        <v/>
      </c>
      <c r="X286" s="114" t="str">
        <f>IFERROR(INDEX(Table2[Treasury OIG Category], MATCH(Table579105[[#This Row],[Attachment A Expenditure Subcategory]], Table2[Attachment A Subcategory])),"")</f>
        <v/>
      </c>
    </row>
    <row r="287" spans="2:24" x14ac:dyDescent="0.25">
      <c r="B287" s="22"/>
      <c r="C287" s="16"/>
      <c r="D287" s="16"/>
      <c r="E287" s="16"/>
      <c r="F287" s="16"/>
      <c r="G287" s="23"/>
      <c r="H287" s="32" t="s">
        <v>336</v>
      </c>
      <c r="I287" s="16"/>
      <c r="J287" s="68"/>
      <c r="K287" s="17"/>
      <c r="L287" s="51"/>
      <c r="M287" s="17"/>
      <c r="N287" s="17"/>
      <c r="O287" s="51"/>
      <c r="P287" s="51"/>
      <c r="Q287" s="74"/>
      <c r="R287" s="90">
        <f>IF(Table579105[[#This Row],[FEMA Reimbursable?]]="Yes", Table579105[[#This Row],[Total Contract Amount]]*0.25, Table579105[[#This Row],[Total Contract Amount]])</f>
        <v>0</v>
      </c>
      <c r="S287" s="74"/>
      <c r="T287" s="90">
        <f>IF(Table579105[[#This Row],[FEMA Reimbursable?]]="Yes",Table579105[[#This Row],[Total Quarterly Obligation Amount]]*0.25,Table579105[[#This Row],[Total Quarterly Obligation Amount]])</f>
        <v>0</v>
      </c>
      <c r="U287" s="74"/>
      <c r="V287" s="79">
        <f>IF(Table579105[[#This Row],[FEMA Reimbursable?]]="Yes", Table579105[[#This Row],[Total Quarterly Expenditure Amount]]*0.25, Table579105[[#This Row],[Total Quarterly Expenditure Amount]])</f>
        <v>0</v>
      </c>
      <c r="W287" s="113" t="str">
        <f>IFERROR(INDEX(Table2[Attachment A Category], MATCH(Table579105[[#This Row],[Attachment A Expenditure Subcategory]], Table2[Attachment A Subcategory])),"")</f>
        <v/>
      </c>
      <c r="X287" s="114" t="str">
        <f>IFERROR(INDEX(Table2[Treasury OIG Category], MATCH(Table579105[[#This Row],[Attachment A Expenditure Subcategory]], Table2[Attachment A Subcategory])),"")</f>
        <v/>
      </c>
    </row>
    <row r="288" spans="2:24" x14ac:dyDescent="0.25">
      <c r="B288" s="22"/>
      <c r="C288" s="16"/>
      <c r="D288" s="16"/>
      <c r="E288" s="16"/>
      <c r="F288" s="16"/>
      <c r="G288" s="23"/>
      <c r="H288" s="31" t="s">
        <v>337</v>
      </c>
      <c r="I288" s="16"/>
      <c r="J288" s="68"/>
      <c r="K288" s="17"/>
      <c r="L288" s="51"/>
      <c r="M288" s="17"/>
      <c r="N288" s="17"/>
      <c r="O288" s="51"/>
      <c r="P288" s="51"/>
      <c r="Q288" s="74"/>
      <c r="R288" s="90">
        <f>IF(Table579105[[#This Row],[FEMA Reimbursable?]]="Yes", Table579105[[#This Row],[Total Contract Amount]]*0.25, Table579105[[#This Row],[Total Contract Amount]])</f>
        <v>0</v>
      </c>
      <c r="S288" s="74"/>
      <c r="T288" s="90">
        <f>IF(Table579105[[#This Row],[FEMA Reimbursable?]]="Yes",Table579105[[#This Row],[Total Quarterly Obligation Amount]]*0.25,Table579105[[#This Row],[Total Quarterly Obligation Amount]])</f>
        <v>0</v>
      </c>
      <c r="U288" s="74"/>
      <c r="V288" s="79">
        <f>IF(Table579105[[#This Row],[FEMA Reimbursable?]]="Yes", Table579105[[#This Row],[Total Quarterly Expenditure Amount]]*0.25, Table579105[[#This Row],[Total Quarterly Expenditure Amount]])</f>
        <v>0</v>
      </c>
      <c r="W288" s="113" t="str">
        <f>IFERROR(INDEX(Table2[Attachment A Category], MATCH(Table579105[[#This Row],[Attachment A Expenditure Subcategory]], Table2[Attachment A Subcategory])),"")</f>
        <v/>
      </c>
      <c r="X288" s="114" t="str">
        <f>IFERROR(INDEX(Table2[Treasury OIG Category], MATCH(Table579105[[#This Row],[Attachment A Expenditure Subcategory]], Table2[Attachment A Subcategory])),"")</f>
        <v/>
      </c>
    </row>
    <row r="289" spans="2:24" x14ac:dyDescent="0.25">
      <c r="B289" s="22"/>
      <c r="C289" s="16"/>
      <c r="D289" s="16"/>
      <c r="E289" s="16"/>
      <c r="F289" s="16"/>
      <c r="G289" s="23"/>
      <c r="H289" s="32" t="s">
        <v>338</v>
      </c>
      <c r="I289" s="16"/>
      <c r="J289" s="68"/>
      <c r="K289" s="17"/>
      <c r="L289" s="51"/>
      <c r="M289" s="17"/>
      <c r="N289" s="17"/>
      <c r="O289" s="51"/>
      <c r="P289" s="51"/>
      <c r="Q289" s="74"/>
      <c r="R289" s="90">
        <f>IF(Table579105[[#This Row],[FEMA Reimbursable?]]="Yes", Table579105[[#This Row],[Total Contract Amount]]*0.25, Table579105[[#This Row],[Total Contract Amount]])</f>
        <v>0</v>
      </c>
      <c r="S289" s="74"/>
      <c r="T289" s="90">
        <f>IF(Table579105[[#This Row],[FEMA Reimbursable?]]="Yes",Table579105[[#This Row],[Total Quarterly Obligation Amount]]*0.25,Table579105[[#This Row],[Total Quarterly Obligation Amount]])</f>
        <v>0</v>
      </c>
      <c r="U289" s="74"/>
      <c r="V289" s="79">
        <f>IF(Table579105[[#This Row],[FEMA Reimbursable?]]="Yes", Table579105[[#This Row],[Total Quarterly Expenditure Amount]]*0.25, Table579105[[#This Row],[Total Quarterly Expenditure Amount]])</f>
        <v>0</v>
      </c>
      <c r="W289" s="113" t="str">
        <f>IFERROR(INDEX(Table2[Attachment A Category], MATCH(Table579105[[#This Row],[Attachment A Expenditure Subcategory]], Table2[Attachment A Subcategory])),"")</f>
        <v/>
      </c>
      <c r="X289" s="114" t="str">
        <f>IFERROR(INDEX(Table2[Treasury OIG Category], MATCH(Table579105[[#This Row],[Attachment A Expenditure Subcategory]], Table2[Attachment A Subcategory])),"")</f>
        <v/>
      </c>
    </row>
    <row r="290" spans="2:24" x14ac:dyDescent="0.25">
      <c r="B290" s="22"/>
      <c r="C290" s="16"/>
      <c r="D290" s="16"/>
      <c r="E290" s="16"/>
      <c r="F290" s="16"/>
      <c r="G290" s="23"/>
      <c r="H290" s="32" t="s">
        <v>339</v>
      </c>
      <c r="I290" s="16"/>
      <c r="J290" s="68"/>
      <c r="K290" s="17"/>
      <c r="L290" s="51"/>
      <c r="M290" s="17"/>
      <c r="N290" s="17"/>
      <c r="O290" s="51"/>
      <c r="P290" s="51"/>
      <c r="Q290" s="74"/>
      <c r="R290" s="90">
        <f>IF(Table579105[[#This Row],[FEMA Reimbursable?]]="Yes", Table579105[[#This Row],[Total Contract Amount]]*0.25, Table579105[[#This Row],[Total Contract Amount]])</f>
        <v>0</v>
      </c>
      <c r="S290" s="74"/>
      <c r="T290" s="90">
        <f>IF(Table579105[[#This Row],[FEMA Reimbursable?]]="Yes",Table579105[[#This Row],[Total Quarterly Obligation Amount]]*0.25,Table579105[[#This Row],[Total Quarterly Obligation Amount]])</f>
        <v>0</v>
      </c>
      <c r="U290" s="74"/>
      <c r="V290" s="79">
        <f>IF(Table579105[[#This Row],[FEMA Reimbursable?]]="Yes", Table579105[[#This Row],[Total Quarterly Expenditure Amount]]*0.25, Table579105[[#This Row],[Total Quarterly Expenditure Amount]])</f>
        <v>0</v>
      </c>
      <c r="W290" s="113" t="str">
        <f>IFERROR(INDEX(Table2[Attachment A Category], MATCH(Table579105[[#This Row],[Attachment A Expenditure Subcategory]], Table2[Attachment A Subcategory])),"")</f>
        <v/>
      </c>
      <c r="X290" s="114" t="str">
        <f>IFERROR(INDEX(Table2[Treasury OIG Category], MATCH(Table579105[[#This Row],[Attachment A Expenditure Subcategory]], Table2[Attachment A Subcategory])),"")</f>
        <v/>
      </c>
    </row>
    <row r="291" spans="2:24" x14ac:dyDescent="0.25">
      <c r="B291" s="22"/>
      <c r="C291" s="16"/>
      <c r="D291" s="16"/>
      <c r="E291" s="16"/>
      <c r="F291" s="16"/>
      <c r="G291" s="23"/>
      <c r="H291" s="31" t="s">
        <v>340</v>
      </c>
      <c r="I291" s="16"/>
      <c r="J291" s="68"/>
      <c r="K291" s="17"/>
      <c r="L291" s="51"/>
      <c r="M291" s="17"/>
      <c r="N291" s="17"/>
      <c r="O291" s="51"/>
      <c r="P291" s="51"/>
      <c r="Q291" s="74"/>
      <c r="R291" s="90">
        <f>IF(Table579105[[#This Row],[FEMA Reimbursable?]]="Yes", Table579105[[#This Row],[Total Contract Amount]]*0.25, Table579105[[#This Row],[Total Contract Amount]])</f>
        <v>0</v>
      </c>
      <c r="S291" s="74"/>
      <c r="T291" s="90">
        <f>IF(Table579105[[#This Row],[FEMA Reimbursable?]]="Yes",Table579105[[#This Row],[Total Quarterly Obligation Amount]]*0.25,Table579105[[#This Row],[Total Quarterly Obligation Amount]])</f>
        <v>0</v>
      </c>
      <c r="U291" s="74"/>
      <c r="V291" s="79">
        <f>IF(Table579105[[#This Row],[FEMA Reimbursable?]]="Yes", Table579105[[#This Row],[Total Quarterly Expenditure Amount]]*0.25, Table579105[[#This Row],[Total Quarterly Expenditure Amount]])</f>
        <v>0</v>
      </c>
      <c r="W291" s="113" t="str">
        <f>IFERROR(INDEX(Table2[Attachment A Category], MATCH(Table579105[[#This Row],[Attachment A Expenditure Subcategory]], Table2[Attachment A Subcategory])),"")</f>
        <v/>
      </c>
      <c r="X291" s="114" t="str">
        <f>IFERROR(INDEX(Table2[Treasury OIG Category], MATCH(Table579105[[#This Row],[Attachment A Expenditure Subcategory]], Table2[Attachment A Subcategory])),"")</f>
        <v/>
      </c>
    </row>
    <row r="292" spans="2:24" x14ac:dyDescent="0.25">
      <c r="B292" s="22"/>
      <c r="C292" s="16"/>
      <c r="D292" s="16"/>
      <c r="E292" s="16"/>
      <c r="F292" s="16"/>
      <c r="G292" s="23"/>
      <c r="H292" s="32" t="s">
        <v>341</v>
      </c>
      <c r="I292" s="16"/>
      <c r="J292" s="68"/>
      <c r="K292" s="17"/>
      <c r="L292" s="51"/>
      <c r="M292" s="17"/>
      <c r="N292" s="17"/>
      <c r="O292" s="51"/>
      <c r="P292" s="51"/>
      <c r="Q292" s="74"/>
      <c r="R292" s="90">
        <f>IF(Table579105[[#This Row],[FEMA Reimbursable?]]="Yes", Table579105[[#This Row],[Total Contract Amount]]*0.25, Table579105[[#This Row],[Total Contract Amount]])</f>
        <v>0</v>
      </c>
      <c r="S292" s="74"/>
      <c r="T292" s="90">
        <f>IF(Table579105[[#This Row],[FEMA Reimbursable?]]="Yes",Table579105[[#This Row],[Total Quarterly Obligation Amount]]*0.25,Table579105[[#This Row],[Total Quarterly Obligation Amount]])</f>
        <v>0</v>
      </c>
      <c r="U292" s="74"/>
      <c r="V292" s="79">
        <f>IF(Table579105[[#This Row],[FEMA Reimbursable?]]="Yes", Table579105[[#This Row],[Total Quarterly Expenditure Amount]]*0.25, Table579105[[#This Row],[Total Quarterly Expenditure Amount]])</f>
        <v>0</v>
      </c>
      <c r="W292" s="113" t="str">
        <f>IFERROR(INDEX(Table2[Attachment A Category], MATCH(Table579105[[#This Row],[Attachment A Expenditure Subcategory]], Table2[Attachment A Subcategory])),"")</f>
        <v/>
      </c>
      <c r="X292" s="114" t="str">
        <f>IFERROR(INDEX(Table2[Treasury OIG Category], MATCH(Table579105[[#This Row],[Attachment A Expenditure Subcategory]], Table2[Attachment A Subcategory])),"")</f>
        <v/>
      </c>
    </row>
    <row r="293" spans="2:24" x14ac:dyDescent="0.25">
      <c r="B293" s="22"/>
      <c r="C293" s="16"/>
      <c r="D293" s="16"/>
      <c r="E293" s="16"/>
      <c r="F293" s="16"/>
      <c r="G293" s="23"/>
      <c r="H293" s="32" t="s">
        <v>342</v>
      </c>
      <c r="I293" s="16"/>
      <c r="J293" s="68"/>
      <c r="K293" s="17"/>
      <c r="L293" s="51"/>
      <c r="M293" s="17"/>
      <c r="N293" s="17"/>
      <c r="O293" s="51"/>
      <c r="P293" s="51"/>
      <c r="Q293" s="74"/>
      <c r="R293" s="90">
        <f>IF(Table579105[[#This Row],[FEMA Reimbursable?]]="Yes", Table579105[[#This Row],[Total Contract Amount]]*0.25, Table579105[[#This Row],[Total Contract Amount]])</f>
        <v>0</v>
      </c>
      <c r="S293" s="74"/>
      <c r="T293" s="90">
        <f>IF(Table579105[[#This Row],[FEMA Reimbursable?]]="Yes",Table579105[[#This Row],[Total Quarterly Obligation Amount]]*0.25,Table579105[[#This Row],[Total Quarterly Obligation Amount]])</f>
        <v>0</v>
      </c>
      <c r="U293" s="74"/>
      <c r="V293" s="79">
        <f>IF(Table579105[[#This Row],[FEMA Reimbursable?]]="Yes", Table579105[[#This Row],[Total Quarterly Expenditure Amount]]*0.25, Table579105[[#This Row],[Total Quarterly Expenditure Amount]])</f>
        <v>0</v>
      </c>
      <c r="W293" s="113" t="str">
        <f>IFERROR(INDEX(Table2[Attachment A Category], MATCH(Table579105[[#This Row],[Attachment A Expenditure Subcategory]], Table2[Attachment A Subcategory])),"")</f>
        <v/>
      </c>
      <c r="X293" s="114" t="str">
        <f>IFERROR(INDEX(Table2[Treasury OIG Category], MATCH(Table579105[[#This Row],[Attachment A Expenditure Subcategory]], Table2[Attachment A Subcategory])),"")</f>
        <v/>
      </c>
    </row>
    <row r="294" spans="2:24" x14ac:dyDescent="0.25">
      <c r="B294" s="22"/>
      <c r="C294" s="16"/>
      <c r="D294" s="16"/>
      <c r="E294" s="16"/>
      <c r="F294" s="16"/>
      <c r="G294" s="23"/>
      <c r="H294" s="32" t="s">
        <v>343</v>
      </c>
      <c r="I294" s="16"/>
      <c r="J294" s="68"/>
      <c r="K294" s="17"/>
      <c r="L294" s="51"/>
      <c r="M294" s="17"/>
      <c r="N294" s="17"/>
      <c r="O294" s="51"/>
      <c r="P294" s="51"/>
      <c r="Q294" s="74"/>
      <c r="R294" s="90">
        <f>IF(Table579105[[#This Row],[FEMA Reimbursable?]]="Yes", Table579105[[#This Row],[Total Contract Amount]]*0.25, Table579105[[#This Row],[Total Contract Amount]])</f>
        <v>0</v>
      </c>
      <c r="S294" s="74"/>
      <c r="T294" s="90">
        <f>IF(Table579105[[#This Row],[FEMA Reimbursable?]]="Yes",Table579105[[#This Row],[Total Quarterly Obligation Amount]]*0.25,Table579105[[#This Row],[Total Quarterly Obligation Amount]])</f>
        <v>0</v>
      </c>
      <c r="U294" s="74"/>
      <c r="V294" s="79">
        <f>IF(Table579105[[#This Row],[FEMA Reimbursable?]]="Yes", Table579105[[#This Row],[Total Quarterly Expenditure Amount]]*0.25, Table579105[[#This Row],[Total Quarterly Expenditure Amount]])</f>
        <v>0</v>
      </c>
      <c r="W294" s="113" t="str">
        <f>IFERROR(INDEX(Table2[Attachment A Category], MATCH(Table579105[[#This Row],[Attachment A Expenditure Subcategory]], Table2[Attachment A Subcategory])),"")</f>
        <v/>
      </c>
      <c r="X294" s="114" t="str">
        <f>IFERROR(INDEX(Table2[Treasury OIG Category], MATCH(Table579105[[#This Row],[Attachment A Expenditure Subcategory]], Table2[Attachment A Subcategory])),"")</f>
        <v/>
      </c>
    </row>
    <row r="295" spans="2:24" x14ac:dyDescent="0.25">
      <c r="B295" s="22"/>
      <c r="C295" s="16"/>
      <c r="D295" s="16"/>
      <c r="E295" s="16"/>
      <c r="F295" s="16"/>
      <c r="G295" s="23"/>
      <c r="H295" s="32" t="s">
        <v>344</v>
      </c>
      <c r="I295" s="16"/>
      <c r="J295" s="68"/>
      <c r="K295" s="17"/>
      <c r="L295" s="51"/>
      <c r="M295" s="17"/>
      <c r="N295" s="17"/>
      <c r="O295" s="51"/>
      <c r="P295" s="51"/>
      <c r="Q295" s="74"/>
      <c r="R295" s="90">
        <f>IF(Table579105[[#This Row],[FEMA Reimbursable?]]="Yes", Table579105[[#This Row],[Total Contract Amount]]*0.25, Table579105[[#This Row],[Total Contract Amount]])</f>
        <v>0</v>
      </c>
      <c r="S295" s="74"/>
      <c r="T295" s="90">
        <f>IF(Table579105[[#This Row],[FEMA Reimbursable?]]="Yes",Table579105[[#This Row],[Total Quarterly Obligation Amount]]*0.25,Table579105[[#This Row],[Total Quarterly Obligation Amount]])</f>
        <v>0</v>
      </c>
      <c r="U295" s="74"/>
      <c r="V295" s="79">
        <f>IF(Table579105[[#This Row],[FEMA Reimbursable?]]="Yes", Table579105[[#This Row],[Total Quarterly Expenditure Amount]]*0.25, Table579105[[#This Row],[Total Quarterly Expenditure Amount]])</f>
        <v>0</v>
      </c>
      <c r="W295" s="113" t="str">
        <f>IFERROR(INDEX(Table2[Attachment A Category], MATCH(Table579105[[#This Row],[Attachment A Expenditure Subcategory]], Table2[Attachment A Subcategory])),"")</f>
        <v/>
      </c>
      <c r="X295" s="114" t="str">
        <f>IFERROR(INDEX(Table2[Treasury OIG Category], MATCH(Table579105[[#This Row],[Attachment A Expenditure Subcategory]], Table2[Attachment A Subcategory])),"")</f>
        <v/>
      </c>
    </row>
    <row r="296" spans="2:24" x14ac:dyDescent="0.25">
      <c r="B296" s="22"/>
      <c r="C296" s="16"/>
      <c r="D296" s="16"/>
      <c r="E296" s="16"/>
      <c r="F296" s="16"/>
      <c r="G296" s="23"/>
      <c r="H296" s="31" t="s">
        <v>345</v>
      </c>
      <c r="I296" s="16"/>
      <c r="J296" s="68"/>
      <c r="K296" s="17"/>
      <c r="L296" s="51"/>
      <c r="M296" s="17"/>
      <c r="N296" s="17"/>
      <c r="O296" s="51"/>
      <c r="P296" s="51"/>
      <c r="Q296" s="74"/>
      <c r="R296" s="90">
        <f>IF(Table579105[[#This Row],[FEMA Reimbursable?]]="Yes", Table579105[[#This Row],[Total Contract Amount]]*0.25, Table579105[[#This Row],[Total Contract Amount]])</f>
        <v>0</v>
      </c>
      <c r="S296" s="74"/>
      <c r="T296" s="90">
        <f>IF(Table579105[[#This Row],[FEMA Reimbursable?]]="Yes",Table579105[[#This Row],[Total Quarterly Obligation Amount]]*0.25,Table579105[[#This Row],[Total Quarterly Obligation Amount]])</f>
        <v>0</v>
      </c>
      <c r="U296" s="74"/>
      <c r="V296" s="79">
        <f>IF(Table579105[[#This Row],[FEMA Reimbursable?]]="Yes", Table579105[[#This Row],[Total Quarterly Expenditure Amount]]*0.25, Table579105[[#This Row],[Total Quarterly Expenditure Amount]])</f>
        <v>0</v>
      </c>
      <c r="W296" s="113" t="str">
        <f>IFERROR(INDEX(Table2[Attachment A Category], MATCH(Table579105[[#This Row],[Attachment A Expenditure Subcategory]], Table2[Attachment A Subcategory])),"")</f>
        <v/>
      </c>
      <c r="X296" s="114" t="str">
        <f>IFERROR(INDEX(Table2[Treasury OIG Category], MATCH(Table579105[[#This Row],[Attachment A Expenditure Subcategory]], Table2[Attachment A Subcategory])),"")</f>
        <v/>
      </c>
    </row>
    <row r="297" spans="2:24" x14ac:dyDescent="0.25">
      <c r="B297" s="22"/>
      <c r="C297" s="16"/>
      <c r="D297" s="16"/>
      <c r="E297" s="16"/>
      <c r="F297" s="16"/>
      <c r="G297" s="23"/>
      <c r="H297" s="32" t="s">
        <v>346</v>
      </c>
      <c r="I297" s="16"/>
      <c r="J297" s="68"/>
      <c r="K297" s="17"/>
      <c r="L297" s="51"/>
      <c r="M297" s="17"/>
      <c r="N297" s="17"/>
      <c r="O297" s="51"/>
      <c r="P297" s="51"/>
      <c r="Q297" s="74"/>
      <c r="R297" s="90">
        <f>IF(Table579105[[#This Row],[FEMA Reimbursable?]]="Yes", Table579105[[#This Row],[Total Contract Amount]]*0.25, Table579105[[#This Row],[Total Contract Amount]])</f>
        <v>0</v>
      </c>
      <c r="S297" s="74"/>
      <c r="T297" s="90">
        <f>IF(Table579105[[#This Row],[FEMA Reimbursable?]]="Yes",Table579105[[#This Row],[Total Quarterly Obligation Amount]]*0.25,Table579105[[#This Row],[Total Quarterly Obligation Amount]])</f>
        <v>0</v>
      </c>
      <c r="U297" s="74"/>
      <c r="V297" s="79">
        <f>IF(Table579105[[#This Row],[FEMA Reimbursable?]]="Yes", Table579105[[#This Row],[Total Quarterly Expenditure Amount]]*0.25, Table579105[[#This Row],[Total Quarterly Expenditure Amount]])</f>
        <v>0</v>
      </c>
      <c r="W297" s="113" t="str">
        <f>IFERROR(INDEX(Table2[Attachment A Category], MATCH(Table579105[[#This Row],[Attachment A Expenditure Subcategory]], Table2[Attachment A Subcategory])),"")</f>
        <v/>
      </c>
      <c r="X297" s="114" t="str">
        <f>IFERROR(INDEX(Table2[Treasury OIG Category], MATCH(Table579105[[#This Row],[Attachment A Expenditure Subcategory]], Table2[Attachment A Subcategory])),"")</f>
        <v/>
      </c>
    </row>
    <row r="298" spans="2:24" x14ac:dyDescent="0.25">
      <c r="B298" s="22"/>
      <c r="C298" s="16"/>
      <c r="D298" s="16"/>
      <c r="E298" s="16"/>
      <c r="F298" s="16"/>
      <c r="G298" s="23"/>
      <c r="H298" s="32" t="s">
        <v>347</v>
      </c>
      <c r="I298" s="16"/>
      <c r="J298" s="68"/>
      <c r="K298" s="17"/>
      <c r="L298" s="51"/>
      <c r="M298" s="17"/>
      <c r="N298" s="17"/>
      <c r="O298" s="51"/>
      <c r="P298" s="51"/>
      <c r="Q298" s="74"/>
      <c r="R298" s="90">
        <f>IF(Table579105[[#This Row],[FEMA Reimbursable?]]="Yes", Table579105[[#This Row],[Total Contract Amount]]*0.25, Table579105[[#This Row],[Total Contract Amount]])</f>
        <v>0</v>
      </c>
      <c r="S298" s="74"/>
      <c r="T298" s="90">
        <f>IF(Table579105[[#This Row],[FEMA Reimbursable?]]="Yes",Table579105[[#This Row],[Total Quarterly Obligation Amount]]*0.25,Table579105[[#This Row],[Total Quarterly Obligation Amount]])</f>
        <v>0</v>
      </c>
      <c r="U298" s="74"/>
      <c r="V298" s="79">
        <f>IF(Table579105[[#This Row],[FEMA Reimbursable?]]="Yes", Table579105[[#This Row],[Total Quarterly Expenditure Amount]]*0.25, Table579105[[#This Row],[Total Quarterly Expenditure Amount]])</f>
        <v>0</v>
      </c>
      <c r="W298" s="113" t="str">
        <f>IFERROR(INDEX(Table2[Attachment A Category], MATCH(Table579105[[#This Row],[Attachment A Expenditure Subcategory]], Table2[Attachment A Subcategory])),"")</f>
        <v/>
      </c>
      <c r="X298" s="114" t="str">
        <f>IFERROR(INDEX(Table2[Treasury OIG Category], MATCH(Table579105[[#This Row],[Attachment A Expenditure Subcategory]], Table2[Attachment A Subcategory])),"")</f>
        <v/>
      </c>
    </row>
    <row r="299" spans="2:24" x14ac:dyDescent="0.25">
      <c r="B299" s="22"/>
      <c r="C299" s="16"/>
      <c r="D299" s="16"/>
      <c r="E299" s="16"/>
      <c r="F299" s="16"/>
      <c r="G299" s="23"/>
      <c r="H299" s="31" t="s">
        <v>348</v>
      </c>
      <c r="I299" s="16"/>
      <c r="J299" s="68"/>
      <c r="K299" s="17"/>
      <c r="L299" s="51"/>
      <c r="M299" s="17"/>
      <c r="N299" s="17"/>
      <c r="O299" s="51"/>
      <c r="P299" s="51"/>
      <c r="Q299" s="74"/>
      <c r="R299" s="90">
        <f>IF(Table579105[[#This Row],[FEMA Reimbursable?]]="Yes", Table579105[[#This Row],[Total Contract Amount]]*0.25, Table579105[[#This Row],[Total Contract Amount]])</f>
        <v>0</v>
      </c>
      <c r="S299" s="74"/>
      <c r="T299" s="90">
        <f>IF(Table579105[[#This Row],[FEMA Reimbursable?]]="Yes",Table579105[[#This Row],[Total Quarterly Obligation Amount]]*0.25,Table579105[[#This Row],[Total Quarterly Obligation Amount]])</f>
        <v>0</v>
      </c>
      <c r="U299" s="74"/>
      <c r="V299" s="79">
        <f>IF(Table579105[[#This Row],[FEMA Reimbursable?]]="Yes", Table579105[[#This Row],[Total Quarterly Expenditure Amount]]*0.25, Table579105[[#This Row],[Total Quarterly Expenditure Amount]])</f>
        <v>0</v>
      </c>
      <c r="W299" s="113" t="str">
        <f>IFERROR(INDEX(Table2[Attachment A Category], MATCH(Table579105[[#This Row],[Attachment A Expenditure Subcategory]], Table2[Attachment A Subcategory])),"")</f>
        <v/>
      </c>
      <c r="X299" s="114" t="str">
        <f>IFERROR(INDEX(Table2[Treasury OIG Category], MATCH(Table579105[[#This Row],[Attachment A Expenditure Subcategory]], Table2[Attachment A Subcategory])),"")</f>
        <v/>
      </c>
    </row>
    <row r="300" spans="2:24" x14ac:dyDescent="0.25">
      <c r="B300" s="22"/>
      <c r="C300" s="16"/>
      <c r="D300" s="16"/>
      <c r="E300" s="16"/>
      <c r="F300" s="16"/>
      <c r="G300" s="23"/>
      <c r="H300" s="32" t="s">
        <v>349</v>
      </c>
      <c r="I300" s="16"/>
      <c r="J300" s="68"/>
      <c r="K300" s="17"/>
      <c r="L300" s="51"/>
      <c r="M300" s="17"/>
      <c r="N300" s="17"/>
      <c r="O300" s="51"/>
      <c r="P300" s="51"/>
      <c r="Q300" s="74"/>
      <c r="R300" s="90">
        <f>IF(Table579105[[#This Row],[FEMA Reimbursable?]]="Yes", Table579105[[#This Row],[Total Contract Amount]]*0.25, Table579105[[#This Row],[Total Contract Amount]])</f>
        <v>0</v>
      </c>
      <c r="S300" s="74"/>
      <c r="T300" s="90">
        <f>IF(Table579105[[#This Row],[FEMA Reimbursable?]]="Yes",Table579105[[#This Row],[Total Quarterly Obligation Amount]]*0.25,Table579105[[#This Row],[Total Quarterly Obligation Amount]])</f>
        <v>0</v>
      </c>
      <c r="U300" s="74"/>
      <c r="V300" s="79">
        <f>IF(Table579105[[#This Row],[FEMA Reimbursable?]]="Yes", Table579105[[#This Row],[Total Quarterly Expenditure Amount]]*0.25, Table579105[[#This Row],[Total Quarterly Expenditure Amount]])</f>
        <v>0</v>
      </c>
      <c r="W300" s="113" t="str">
        <f>IFERROR(INDEX(Table2[Attachment A Category], MATCH(Table579105[[#This Row],[Attachment A Expenditure Subcategory]], Table2[Attachment A Subcategory])),"")</f>
        <v/>
      </c>
      <c r="X300" s="114" t="str">
        <f>IFERROR(INDEX(Table2[Treasury OIG Category], MATCH(Table579105[[#This Row],[Attachment A Expenditure Subcategory]], Table2[Attachment A Subcategory])),"")</f>
        <v/>
      </c>
    </row>
    <row r="301" spans="2:24" x14ac:dyDescent="0.25">
      <c r="B301" s="22"/>
      <c r="C301" s="16"/>
      <c r="D301" s="16"/>
      <c r="E301" s="16"/>
      <c r="F301" s="16"/>
      <c r="G301" s="23"/>
      <c r="H301" s="32" t="s">
        <v>350</v>
      </c>
      <c r="I301" s="16"/>
      <c r="J301" s="68"/>
      <c r="K301" s="17"/>
      <c r="L301" s="51"/>
      <c r="M301" s="17"/>
      <c r="N301" s="17"/>
      <c r="O301" s="51"/>
      <c r="P301" s="51"/>
      <c r="Q301" s="74"/>
      <c r="R301" s="90">
        <f>IF(Table579105[[#This Row],[FEMA Reimbursable?]]="Yes", Table579105[[#This Row],[Total Contract Amount]]*0.25, Table579105[[#This Row],[Total Contract Amount]])</f>
        <v>0</v>
      </c>
      <c r="S301" s="74"/>
      <c r="T301" s="90">
        <f>IF(Table579105[[#This Row],[FEMA Reimbursable?]]="Yes",Table579105[[#This Row],[Total Quarterly Obligation Amount]]*0.25,Table579105[[#This Row],[Total Quarterly Obligation Amount]])</f>
        <v>0</v>
      </c>
      <c r="U301" s="74"/>
      <c r="V301" s="79">
        <f>IF(Table579105[[#This Row],[FEMA Reimbursable?]]="Yes", Table579105[[#This Row],[Total Quarterly Expenditure Amount]]*0.25, Table579105[[#This Row],[Total Quarterly Expenditure Amount]])</f>
        <v>0</v>
      </c>
      <c r="W301" s="113" t="str">
        <f>IFERROR(INDEX(Table2[Attachment A Category], MATCH(Table579105[[#This Row],[Attachment A Expenditure Subcategory]], Table2[Attachment A Subcategory])),"")</f>
        <v/>
      </c>
      <c r="X301" s="114" t="str">
        <f>IFERROR(INDEX(Table2[Treasury OIG Category], MATCH(Table579105[[#This Row],[Attachment A Expenditure Subcategory]], Table2[Attachment A Subcategory])),"")</f>
        <v/>
      </c>
    </row>
    <row r="302" spans="2:24" x14ac:dyDescent="0.25">
      <c r="B302" s="22"/>
      <c r="C302" s="16"/>
      <c r="D302" s="16"/>
      <c r="E302" s="16"/>
      <c r="F302" s="16"/>
      <c r="G302" s="23"/>
      <c r="H302" s="32" t="s">
        <v>351</v>
      </c>
      <c r="I302" s="16"/>
      <c r="J302" s="68"/>
      <c r="K302" s="17"/>
      <c r="L302" s="51"/>
      <c r="M302" s="17"/>
      <c r="N302" s="17"/>
      <c r="O302" s="51"/>
      <c r="P302" s="51"/>
      <c r="Q302" s="74"/>
      <c r="R302" s="90">
        <f>IF(Table579105[[#This Row],[FEMA Reimbursable?]]="Yes", Table579105[[#This Row],[Total Contract Amount]]*0.25, Table579105[[#This Row],[Total Contract Amount]])</f>
        <v>0</v>
      </c>
      <c r="S302" s="74"/>
      <c r="T302" s="90">
        <f>IF(Table579105[[#This Row],[FEMA Reimbursable?]]="Yes",Table579105[[#This Row],[Total Quarterly Obligation Amount]]*0.25,Table579105[[#This Row],[Total Quarterly Obligation Amount]])</f>
        <v>0</v>
      </c>
      <c r="U302" s="74"/>
      <c r="V302" s="79">
        <f>IF(Table579105[[#This Row],[FEMA Reimbursable?]]="Yes", Table579105[[#This Row],[Total Quarterly Expenditure Amount]]*0.25, Table579105[[#This Row],[Total Quarterly Expenditure Amount]])</f>
        <v>0</v>
      </c>
      <c r="W302" s="113" t="str">
        <f>IFERROR(INDEX(Table2[Attachment A Category], MATCH(Table579105[[#This Row],[Attachment A Expenditure Subcategory]], Table2[Attachment A Subcategory])),"")</f>
        <v/>
      </c>
      <c r="X302" s="114" t="str">
        <f>IFERROR(INDEX(Table2[Treasury OIG Category], MATCH(Table579105[[#This Row],[Attachment A Expenditure Subcategory]], Table2[Attachment A Subcategory])),"")</f>
        <v/>
      </c>
    </row>
    <row r="303" spans="2:24" x14ac:dyDescent="0.25">
      <c r="B303" s="22"/>
      <c r="C303" s="16"/>
      <c r="D303" s="16"/>
      <c r="E303" s="16"/>
      <c r="F303" s="16"/>
      <c r="G303" s="23"/>
      <c r="H303" s="32" t="s">
        <v>352</v>
      </c>
      <c r="I303" s="16"/>
      <c r="J303" s="68"/>
      <c r="K303" s="17"/>
      <c r="L303" s="51"/>
      <c r="M303" s="17"/>
      <c r="N303" s="17"/>
      <c r="O303" s="51"/>
      <c r="P303" s="51"/>
      <c r="Q303" s="74"/>
      <c r="R303" s="90">
        <f>IF(Table579105[[#This Row],[FEMA Reimbursable?]]="Yes", Table579105[[#This Row],[Total Contract Amount]]*0.25, Table579105[[#This Row],[Total Contract Amount]])</f>
        <v>0</v>
      </c>
      <c r="S303" s="74"/>
      <c r="T303" s="90">
        <f>IF(Table579105[[#This Row],[FEMA Reimbursable?]]="Yes",Table579105[[#This Row],[Total Quarterly Obligation Amount]]*0.25,Table579105[[#This Row],[Total Quarterly Obligation Amount]])</f>
        <v>0</v>
      </c>
      <c r="U303" s="74"/>
      <c r="V303" s="79">
        <f>IF(Table579105[[#This Row],[FEMA Reimbursable?]]="Yes", Table579105[[#This Row],[Total Quarterly Expenditure Amount]]*0.25, Table579105[[#This Row],[Total Quarterly Expenditure Amount]])</f>
        <v>0</v>
      </c>
      <c r="W303" s="113" t="str">
        <f>IFERROR(INDEX(Table2[Attachment A Category], MATCH(Table579105[[#This Row],[Attachment A Expenditure Subcategory]], Table2[Attachment A Subcategory])),"")</f>
        <v/>
      </c>
      <c r="X303" s="114" t="str">
        <f>IFERROR(INDEX(Table2[Treasury OIG Category], MATCH(Table579105[[#This Row],[Attachment A Expenditure Subcategory]], Table2[Attachment A Subcategory])),"")</f>
        <v/>
      </c>
    </row>
    <row r="304" spans="2:24" x14ac:dyDescent="0.25">
      <c r="B304" s="22"/>
      <c r="C304" s="16"/>
      <c r="D304" s="16"/>
      <c r="E304" s="16"/>
      <c r="F304" s="16"/>
      <c r="G304" s="23"/>
      <c r="H304" s="31" t="s">
        <v>353</v>
      </c>
      <c r="I304" s="16"/>
      <c r="J304" s="68"/>
      <c r="K304" s="17"/>
      <c r="L304" s="51"/>
      <c r="M304" s="17"/>
      <c r="N304" s="17"/>
      <c r="O304" s="51"/>
      <c r="P304" s="51"/>
      <c r="Q304" s="74"/>
      <c r="R304" s="90">
        <f>IF(Table579105[[#This Row],[FEMA Reimbursable?]]="Yes", Table579105[[#This Row],[Total Contract Amount]]*0.25, Table579105[[#This Row],[Total Contract Amount]])</f>
        <v>0</v>
      </c>
      <c r="S304" s="74"/>
      <c r="T304" s="90">
        <f>IF(Table579105[[#This Row],[FEMA Reimbursable?]]="Yes",Table579105[[#This Row],[Total Quarterly Obligation Amount]]*0.25,Table579105[[#This Row],[Total Quarterly Obligation Amount]])</f>
        <v>0</v>
      </c>
      <c r="U304" s="74"/>
      <c r="V304" s="79">
        <f>IF(Table579105[[#This Row],[FEMA Reimbursable?]]="Yes", Table579105[[#This Row],[Total Quarterly Expenditure Amount]]*0.25, Table579105[[#This Row],[Total Quarterly Expenditure Amount]])</f>
        <v>0</v>
      </c>
      <c r="W304" s="113" t="str">
        <f>IFERROR(INDEX(Table2[Attachment A Category], MATCH(Table579105[[#This Row],[Attachment A Expenditure Subcategory]], Table2[Attachment A Subcategory])),"")</f>
        <v/>
      </c>
      <c r="X304" s="114" t="str">
        <f>IFERROR(INDEX(Table2[Treasury OIG Category], MATCH(Table579105[[#This Row],[Attachment A Expenditure Subcategory]], Table2[Attachment A Subcategory])),"")</f>
        <v/>
      </c>
    </row>
    <row r="305" spans="2:24" x14ac:dyDescent="0.25">
      <c r="B305" s="22"/>
      <c r="C305" s="16"/>
      <c r="D305" s="16"/>
      <c r="E305" s="16"/>
      <c r="F305" s="16"/>
      <c r="G305" s="23"/>
      <c r="H305" s="32" t="s">
        <v>354</v>
      </c>
      <c r="I305" s="16"/>
      <c r="J305" s="68"/>
      <c r="K305" s="17"/>
      <c r="L305" s="51"/>
      <c r="M305" s="17"/>
      <c r="N305" s="17"/>
      <c r="O305" s="51"/>
      <c r="P305" s="51"/>
      <c r="Q305" s="74"/>
      <c r="R305" s="90">
        <f>IF(Table579105[[#This Row],[FEMA Reimbursable?]]="Yes", Table579105[[#This Row],[Total Contract Amount]]*0.25, Table579105[[#This Row],[Total Contract Amount]])</f>
        <v>0</v>
      </c>
      <c r="S305" s="74"/>
      <c r="T305" s="90">
        <f>IF(Table579105[[#This Row],[FEMA Reimbursable?]]="Yes",Table579105[[#This Row],[Total Quarterly Obligation Amount]]*0.25,Table579105[[#This Row],[Total Quarterly Obligation Amount]])</f>
        <v>0</v>
      </c>
      <c r="U305" s="74"/>
      <c r="V305" s="79">
        <f>IF(Table579105[[#This Row],[FEMA Reimbursable?]]="Yes", Table579105[[#This Row],[Total Quarterly Expenditure Amount]]*0.25, Table579105[[#This Row],[Total Quarterly Expenditure Amount]])</f>
        <v>0</v>
      </c>
      <c r="W305" s="113" t="str">
        <f>IFERROR(INDEX(Table2[Attachment A Category], MATCH(Table579105[[#This Row],[Attachment A Expenditure Subcategory]], Table2[Attachment A Subcategory])),"")</f>
        <v/>
      </c>
      <c r="X305" s="114" t="str">
        <f>IFERROR(INDEX(Table2[Treasury OIG Category], MATCH(Table579105[[#This Row],[Attachment A Expenditure Subcategory]], Table2[Attachment A Subcategory])),"")</f>
        <v/>
      </c>
    </row>
    <row r="306" spans="2:24" x14ac:dyDescent="0.25">
      <c r="B306" s="22"/>
      <c r="C306" s="16"/>
      <c r="D306" s="16"/>
      <c r="E306" s="16"/>
      <c r="F306" s="16"/>
      <c r="G306" s="23"/>
      <c r="H306" s="32" t="s">
        <v>355</v>
      </c>
      <c r="I306" s="16"/>
      <c r="J306" s="68"/>
      <c r="K306" s="17"/>
      <c r="L306" s="51"/>
      <c r="M306" s="17"/>
      <c r="N306" s="17"/>
      <c r="O306" s="51"/>
      <c r="P306" s="51"/>
      <c r="Q306" s="74"/>
      <c r="R306" s="90">
        <f>IF(Table579105[[#This Row],[FEMA Reimbursable?]]="Yes", Table579105[[#This Row],[Total Contract Amount]]*0.25, Table579105[[#This Row],[Total Contract Amount]])</f>
        <v>0</v>
      </c>
      <c r="S306" s="74"/>
      <c r="T306" s="90">
        <f>IF(Table579105[[#This Row],[FEMA Reimbursable?]]="Yes",Table579105[[#This Row],[Total Quarterly Obligation Amount]]*0.25,Table579105[[#This Row],[Total Quarterly Obligation Amount]])</f>
        <v>0</v>
      </c>
      <c r="U306" s="74"/>
      <c r="V306" s="79">
        <f>IF(Table579105[[#This Row],[FEMA Reimbursable?]]="Yes", Table579105[[#This Row],[Total Quarterly Expenditure Amount]]*0.25, Table579105[[#This Row],[Total Quarterly Expenditure Amount]])</f>
        <v>0</v>
      </c>
      <c r="W306" s="113" t="str">
        <f>IFERROR(INDEX(Table2[Attachment A Category], MATCH(Table579105[[#This Row],[Attachment A Expenditure Subcategory]], Table2[Attachment A Subcategory])),"")</f>
        <v/>
      </c>
      <c r="X306" s="114" t="str">
        <f>IFERROR(INDEX(Table2[Treasury OIG Category], MATCH(Table579105[[#This Row],[Attachment A Expenditure Subcategory]], Table2[Attachment A Subcategory])),"")</f>
        <v/>
      </c>
    </row>
    <row r="307" spans="2:24" x14ac:dyDescent="0.25">
      <c r="B307" s="22"/>
      <c r="C307" s="16"/>
      <c r="D307" s="16"/>
      <c r="E307" s="16"/>
      <c r="F307" s="16"/>
      <c r="G307" s="23"/>
      <c r="H307" s="31" t="s">
        <v>356</v>
      </c>
      <c r="I307" s="16"/>
      <c r="J307" s="68"/>
      <c r="K307" s="17"/>
      <c r="L307" s="51"/>
      <c r="M307" s="17"/>
      <c r="N307" s="17"/>
      <c r="O307" s="51"/>
      <c r="P307" s="51"/>
      <c r="Q307" s="74"/>
      <c r="R307" s="90">
        <f>IF(Table579105[[#This Row],[FEMA Reimbursable?]]="Yes", Table579105[[#This Row],[Total Contract Amount]]*0.25, Table579105[[#This Row],[Total Contract Amount]])</f>
        <v>0</v>
      </c>
      <c r="S307" s="74"/>
      <c r="T307" s="90">
        <f>IF(Table579105[[#This Row],[FEMA Reimbursable?]]="Yes",Table579105[[#This Row],[Total Quarterly Obligation Amount]]*0.25,Table579105[[#This Row],[Total Quarterly Obligation Amount]])</f>
        <v>0</v>
      </c>
      <c r="U307" s="74"/>
      <c r="V307" s="79">
        <f>IF(Table579105[[#This Row],[FEMA Reimbursable?]]="Yes", Table579105[[#This Row],[Total Quarterly Expenditure Amount]]*0.25, Table579105[[#This Row],[Total Quarterly Expenditure Amount]])</f>
        <v>0</v>
      </c>
      <c r="W307" s="113" t="str">
        <f>IFERROR(INDEX(Table2[Attachment A Category], MATCH(Table579105[[#This Row],[Attachment A Expenditure Subcategory]], Table2[Attachment A Subcategory])),"")</f>
        <v/>
      </c>
      <c r="X307" s="114" t="str">
        <f>IFERROR(INDEX(Table2[Treasury OIG Category], MATCH(Table579105[[#This Row],[Attachment A Expenditure Subcategory]], Table2[Attachment A Subcategory])),"")</f>
        <v/>
      </c>
    </row>
    <row r="308" spans="2:24" x14ac:dyDescent="0.25">
      <c r="B308" s="22"/>
      <c r="C308" s="16"/>
      <c r="D308" s="16"/>
      <c r="E308" s="16"/>
      <c r="F308" s="16"/>
      <c r="G308" s="23"/>
      <c r="H308" s="32" t="s">
        <v>357</v>
      </c>
      <c r="I308" s="16"/>
      <c r="J308" s="68"/>
      <c r="K308" s="17"/>
      <c r="L308" s="51"/>
      <c r="M308" s="17"/>
      <c r="N308" s="17"/>
      <c r="O308" s="51"/>
      <c r="P308" s="51"/>
      <c r="Q308" s="74"/>
      <c r="R308" s="90">
        <f>IF(Table579105[[#This Row],[FEMA Reimbursable?]]="Yes", Table579105[[#This Row],[Total Contract Amount]]*0.25, Table579105[[#This Row],[Total Contract Amount]])</f>
        <v>0</v>
      </c>
      <c r="S308" s="74"/>
      <c r="T308" s="90">
        <f>IF(Table579105[[#This Row],[FEMA Reimbursable?]]="Yes",Table579105[[#This Row],[Total Quarterly Obligation Amount]]*0.25,Table579105[[#This Row],[Total Quarterly Obligation Amount]])</f>
        <v>0</v>
      </c>
      <c r="U308" s="74"/>
      <c r="V308" s="79">
        <f>IF(Table579105[[#This Row],[FEMA Reimbursable?]]="Yes", Table579105[[#This Row],[Total Quarterly Expenditure Amount]]*0.25, Table579105[[#This Row],[Total Quarterly Expenditure Amount]])</f>
        <v>0</v>
      </c>
      <c r="W308" s="113" t="str">
        <f>IFERROR(INDEX(Table2[Attachment A Category], MATCH(Table579105[[#This Row],[Attachment A Expenditure Subcategory]], Table2[Attachment A Subcategory])),"")</f>
        <v/>
      </c>
      <c r="X308" s="114" t="str">
        <f>IFERROR(INDEX(Table2[Treasury OIG Category], MATCH(Table579105[[#This Row],[Attachment A Expenditure Subcategory]], Table2[Attachment A Subcategory])),"")</f>
        <v/>
      </c>
    </row>
    <row r="309" spans="2:24" x14ac:dyDescent="0.25">
      <c r="B309" s="22"/>
      <c r="C309" s="16"/>
      <c r="D309" s="16"/>
      <c r="E309" s="16"/>
      <c r="F309" s="16"/>
      <c r="G309" s="23"/>
      <c r="H309" s="32" t="s">
        <v>358</v>
      </c>
      <c r="I309" s="16"/>
      <c r="J309" s="68"/>
      <c r="K309" s="17"/>
      <c r="L309" s="51"/>
      <c r="M309" s="17"/>
      <c r="N309" s="17"/>
      <c r="O309" s="51"/>
      <c r="P309" s="51"/>
      <c r="Q309" s="74"/>
      <c r="R309" s="90">
        <f>IF(Table579105[[#This Row],[FEMA Reimbursable?]]="Yes", Table579105[[#This Row],[Total Contract Amount]]*0.25, Table579105[[#This Row],[Total Contract Amount]])</f>
        <v>0</v>
      </c>
      <c r="S309" s="74"/>
      <c r="T309" s="90">
        <f>IF(Table579105[[#This Row],[FEMA Reimbursable?]]="Yes",Table579105[[#This Row],[Total Quarterly Obligation Amount]]*0.25,Table579105[[#This Row],[Total Quarterly Obligation Amount]])</f>
        <v>0</v>
      </c>
      <c r="U309" s="74"/>
      <c r="V309" s="79">
        <f>IF(Table579105[[#This Row],[FEMA Reimbursable?]]="Yes", Table579105[[#This Row],[Total Quarterly Expenditure Amount]]*0.25, Table579105[[#This Row],[Total Quarterly Expenditure Amount]])</f>
        <v>0</v>
      </c>
      <c r="W309" s="113" t="str">
        <f>IFERROR(INDEX(Table2[Attachment A Category], MATCH(Table579105[[#This Row],[Attachment A Expenditure Subcategory]], Table2[Attachment A Subcategory])),"")</f>
        <v/>
      </c>
      <c r="X309" s="114" t="str">
        <f>IFERROR(INDEX(Table2[Treasury OIG Category], MATCH(Table579105[[#This Row],[Attachment A Expenditure Subcategory]], Table2[Attachment A Subcategory])),"")</f>
        <v/>
      </c>
    </row>
    <row r="310" spans="2:24" x14ac:dyDescent="0.25">
      <c r="B310" s="22"/>
      <c r="C310" s="16"/>
      <c r="D310" s="16"/>
      <c r="E310" s="16"/>
      <c r="F310" s="16"/>
      <c r="G310" s="23"/>
      <c r="H310" s="32" t="s">
        <v>359</v>
      </c>
      <c r="I310" s="16"/>
      <c r="J310" s="68"/>
      <c r="K310" s="17"/>
      <c r="L310" s="51"/>
      <c r="M310" s="17"/>
      <c r="N310" s="17"/>
      <c r="O310" s="51"/>
      <c r="P310" s="51"/>
      <c r="Q310" s="74"/>
      <c r="R310" s="90">
        <f>IF(Table579105[[#This Row],[FEMA Reimbursable?]]="Yes", Table579105[[#This Row],[Total Contract Amount]]*0.25, Table579105[[#This Row],[Total Contract Amount]])</f>
        <v>0</v>
      </c>
      <c r="S310" s="74"/>
      <c r="T310" s="90">
        <f>IF(Table579105[[#This Row],[FEMA Reimbursable?]]="Yes",Table579105[[#This Row],[Total Quarterly Obligation Amount]]*0.25,Table579105[[#This Row],[Total Quarterly Obligation Amount]])</f>
        <v>0</v>
      </c>
      <c r="U310" s="74"/>
      <c r="V310" s="79">
        <f>IF(Table579105[[#This Row],[FEMA Reimbursable?]]="Yes", Table579105[[#This Row],[Total Quarterly Expenditure Amount]]*0.25, Table579105[[#This Row],[Total Quarterly Expenditure Amount]])</f>
        <v>0</v>
      </c>
      <c r="W310" s="113" t="str">
        <f>IFERROR(INDEX(Table2[Attachment A Category], MATCH(Table579105[[#This Row],[Attachment A Expenditure Subcategory]], Table2[Attachment A Subcategory])),"")</f>
        <v/>
      </c>
      <c r="X310" s="114" t="str">
        <f>IFERROR(INDEX(Table2[Treasury OIG Category], MATCH(Table579105[[#This Row],[Attachment A Expenditure Subcategory]], Table2[Attachment A Subcategory])),"")</f>
        <v/>
      </c>
    </row>
    <row r="311" spans="2:24" x14ac:dyDescent="0.25">
      <c r="B311" s="22"/>
      <c r="C311" s="16"/>
      <c r="D311" s="16"/>
      <c r="E311" s="16"/>
      <c r="F311" s="16"/>
      <c r="G311" s="23"/>
      <c r="H311" s="32" t="s">
        <v>360</v>
      </c>
      <c r="I311" s="16"/>
      <c r="J311" s="68"/>
      <c r="K311" s="17"/>
      <c r="L311" s="51"/>
      <c r="M311" s="17"/>
      <c r="N311" s="17"/>
      <c r="O311" s="51"/>
      <c r="P311" s="51"/>
      <c r="Q311" s="74"/>
      <c r="R311" s="90">
        <f>IF(Table579105[[#This Row],[FEMA Reimbursable?]]="Yes", Table579105[[#This Row],[Total Contract Amount]]*0.25, Table579105[[#This Row],[Total Contract Amount]])</f>
        <v>0</v>
      </c>
      <c r="S311" s="74"/>
      <c r="T311" s="90">
        <f>IF(Table579105[[#This Row],[FEMA Reimbursable?]]="Yes",Table579105[[#This Row],[Total Quarterly Obligation Amount]]*0.25,Table579105[[#This Row],[Total Quarterly Obligation Amount]])</f>
        <v>0</v>
      </c>
      <c r="U311" s="74"/>
      <c r="V311" s="79">
        <f>IF(Table579105[[#This Row],[FEMA Reimbursable?]]="Yes", Table579105[[#This Row],[Total Quarterly Expenditure Amount]]*0.25, Table579105[[#This Row],[Total Quarterly Expenditure Amount]])</f>
        <v>0</v>
      </c>
      <c r="W311" s="113" t="str">
        <f>IFERROR(INDEX(Table2[Attachment A Category], MATCH(Table579105[[#This Row],[Attachment A Expenditure Subcategory]], Table2[Attachment A Subcategory])),"")</f>
        <v/>
      </c>
      <c r="X311" s="114" t="str">
        <f>IFERROR(INDEX(Table2[Treasury OIG Category], MATCH(Table579105[[#This Row],[Attachment A Expenditure Subcategory]], Table2[Attachment A Subcategory])),"")</f>
        <v/>
      </c>
    </row>
    <row r="312" spans="2:24" x14ac:dyDescent="0.25">
      <c r="B312" s="22"/>
      <c r="C312" s="16"/>
      <c r="D312" s="16"/>
      <c r="E312" s="16"/>
      <c r="F312" s="16"/>
      <c r="G312" s="23"/>
      <c r="H312" s="31" t="s">
        <v>361</v>
      </c>
      <c r="I312" s="16"/>
      <c r="J312" s="68"/>
      <c r="K312" s="17"/>
      <c r="L312" s="51"/>
      <c r="M312" s="17"/>
      <c r="N312" s="17"/>
      <c r="O312" s="51"/>
      <c r="P312" s="51"/>
      <c r="Q312" s="74"/>
      <c r="R312" s="90">
        <f>IF(Table579105[[#This Row],[FEMA Reimbursable?]]="Yes", Table579105[[#This Row],[Total Contract Amount]]*0.25, Table579105[[#This Row],[Total Contract Amount]])</f>
        <v>0</v>
      </c>
      <c r="S312" s="74"/>
      <c r="T312" s="90">
        <f>IF(Table579105[[#This Row],[FEMA Reimbursable?]]="Yes",Table579105[[#This Row],[Total Quarterly Obligation Amount]]*0.25,Table579105[[#This Row],[Total Quarterly Obligation Amount]])</f>
        <v>0</v>
      </c>
      <c r="U312" s="74"/>
      <c r="V312" s="79">
        <f>IF(Table579105[[#This Row],[FEMA Reimbursable?]]="Yes", Table579105[[#This Row],[Total Quarterly Expenditure Amount]]*0.25, Table579105[[#This Row],[Total Quarterly Expenditure Amount]])</f>
        <v>0</v>
      </c>
      <c r="W312" s="113" t="str">
        <f>IFERROR(INDEX(Table2[Attachment A Category], MATCH(Table579105[[#This Row],[Attachment A Expenditure Subcategory]], Table2[Attachment A Subcategory])),"")</f>
        <v/>
      </c>
      <c r="X312" s="114" t="str">
        <f>IFERROR(INDEX(Table2[Treasury OIG Category], MATCH(Table579105[[#This Row],[Attachment A Expenditure Subcategory]], Table2[Attachment A Subcategory])),"")</f>
        <v/>
      </c>
    </row>
    <row r="313" spans="2:24" x14ac:dyDescent="0.25">
      <c r="B313" s="22"/>
      <c r="C313" s="16"/>
      <c r="D313" s="16"/>
      <c r="E313" s="16"/>
      <c r="F313" s="16"/>
      <c r="G313" s="23"/>
      <c r="H313" s="32" t="s">
        <v>362</v>
      </c>
      <c r="I313" s="16"/>
      <c r="J313" s="68"/>
      <c r="K313" s="17"/>
      <c r="L313" s="51"/>
      <c r="M313" s="17"/>
      <c r="N313" s="17"/>
      <c r="O313" s="51"/>
      <c r="P313" s="51"/>
      <c r="Q313" s="74"/>
      <c r="R313" s="90">
        <f>IF(Table579105[[#This Row],[FEMA Reimbursable?]]="Yes", Table579105[[#This Row],[Total Contract Amount]]*0.25, Table579105[[#This Row],[Total Contract Amount]])</f>
        <v>0</v>
      </c>
      <c r="S313" s="74"/>
      <c r="T313" s="90">
        <f>IF(Table579105[[#This Row],[FEMA Reimbursable?]]="Yes",Table579105[[#This Row],[Total Quarterly Obligation Amount]]*0.25,Table579105[[#This Row],[Total Quarterly Obligation Amount]])</f>
        <v>0</v>
      </c>
      <c r="U313" s="74"/>
      <c r="V313" s="79">
        <f>IF(Table579105[[#This Row],[FEMA Reimbursable?]]="Yes", Table579105[[#This Row],[Total Quarterly Expenditure Amount]]*0.25, Table579105[[#This Row],[Total Quarterly Expenditure Amount]])</f>
        <v>0</v>
      </c>
      <c r="W313" s="113" t="str">
        <f>IFERROR(INDEX(Table2[Attachment A Category], MATCH(Table579105[[#This Row],[Attachment A Expenditure Subcategory]], Table2[Attachment A Subcategory])),"")</f>
        <v/>
      </c>
      <c r="X313" s="114" t="str">
        <f>IFERROR(INDEX(Table2[Treasury OIG Category], MATCH(Table579105[[#This Row],[Attachment A Expenditure Subcategory]], Table2[Attachment A Subcategory])),"")</f>
        <v/>
      </c>
    </row>
    <row r="314" spans="2:24" x14ac:dyDescent="0.25">
      <c r="B314" s="22"/>
      <c r="C314" s="16"/>
      <c r="D314" s="16"/>
      <c r="E314" s="16"/>
      <c r="F314" s="16"/>
      <c r="G314" s="23"/>
      <c r="H314" s="32" t="s">
        <v>363</v>
      </c>
      <c r="I314" s="16"/>
      <c r="J314" s="68"/>
      <c r="K314" s="17"/>
      <c r="L314" s="51"/>
      <c r="M314" s="17"/>
      <c r="N314" s="17"/>
      <c r="O314" s="51"/>
      <c r="P314" s="51"/>
      <c r="Q314" s="74"/>
      <c r="R314" s="90">
        <f>IF(Table579105[[#This Row],[FEMA Reimbursable?]]="Yes", Table579105[[#This Row],[Total Contract Amount]]*0.25, Table579105[[#This Row],[Total Contract Amount]])</f>
        <v>0</v>
      </c>
      <c r="S314" s="74"/>
      <c r="T314" s="90">
        <f>IF(Table579105[[#This Row],[FEMA Reimbursable?]]="Yes",Table579105[[#This Row],[Total Quarterly Obligation Amount]]*0.25,Table579105[[#This Row],[Total Quarterly Obligation Amount]])</f>
        <v>0</v>
      </c>
      <c r="U314" s="74"/>
      <c r="V314" s="79">
        <f>IF(Table579105[[#This Row],[FEMA Reimbursable?]]="Yes", Table579105[[#This Row],[Total Quarterly Expenditure Amount]]*0.25, Table579105[[#This Row],[Total Quarterly Expenditure Amount]])</f>
        <v>0</v>
      </c>
      <c r="W314" s="113" t="str">
        <f>IFERROR(INDEX(Table2[Attachment A Category], MATCH(Table579105[[#This Row],[Attachment A Expenditure Subcategory]], Table2[Attachment A Subcategory])),"")</f>
        <v/>
      </c>
      <c r="X314" s="114" t="str">
        <f>IFERROR(INDEX(Table2[Treasury OIG Category], MATCH(Table579105[[#This Row],[Attachment A Expenditure Subcategory]], Table2[Attachment A Subcategory])),"")</f>
        <v/>
      </c>
    </row>
    <row r="315" spans="2:24" x14ac:dyDescent="0.25">
      <c r="B315" s="22"/>
      <c r="C315" s="16"/>
      <c r="D315" s="16"/>
      <c r="E315" s="16"/>
      <c r="F315" s="16"/>
      <c r="G315" s="23"/>
      <c r="H315" s="31" t="s">
        <v>364</v>
      </c>
      <c r="I315" s="16"/>
      <c r="J315" s="68"/>
      <c r="K315" s="17"/>
      <c r="L315" s="51"/>
      <c r="M315" s="17"/>
      <c r="N315" s="17"/>
      <c r="O315" s="51"/>
      <c r="P315" s="51"/>
      <c r="Q315" s="74"/>
      <c r="R315" s="90">
        <f>IF(Table579105[[#This Row],[FEMA Reimbursable?]]="Yes", Table579105[[#This Row],[Total Contract Amount]]*0.25, Table579105[[#This Row],[Total Contract Amount]])</f>
        <v>0</v>
      </c>
      <c r="S315" s="74"/>
      <c r="T315" s="90">
        <f>IF(Table579105[[#This Row],[FEMA Reimbursable?]]="Yes",Table579105[[#This Row],[Total Quarterly Obligation Amount]]*0.25,Table579105[[#This Row],[Total Quarterly Obligation Amount]])</f>
        <v>0</v>
      </c>
      <c r="U315" s="74"/>
      <c r="V315" s="79">
        <f>IF(Table579105[[#This Row],[FEMA Reimbursable?]]="Yes", Table579105[[#This Row],[Total Quarterly Expenditure Amount]]*0.25, Table579105[[#This Row],[Total Quarterly Expenditure Amount]])</f>
        <v>0</v>
      </c>
      <c r="W315" s="113" t="str">
        <f>IFERROR(INDEX(Table2[Attachment A Category], MATCH(Table579105[[#This Row],[Attachment A Expenditure Subcategory]], Table2[Attachment A Subcategory])),"")</f>
        <v/>
      </c>
      <c r="X315" s="114" t="str">
        <f>IFERROR(INDEX(Table2[Treasury OIG Category], MATCH(Table579105[[#This Row],[Attachment A Expenditure Subcategory]], Table2[Attachment A Subcategory])),"")</f>
        <v/>
      </c>
    </row>
    <row r="316" spans="2:24" x14ac:dyDescent="0.25">
      <c r="B316" s="22"/>
      <c r="C316" s="16"/>
      <c r="D316" s="16"/>
      <c r="E316" s="16"/>
      <c r="F316" s="16"/>
      <c r="G316" s="23"/>
      <c r="H316" s="32" t="s">
        <v>365</v>
      </c>
      <c r="I316" s="16"/>
      <c r="J316" s="68"/>
      <c r="K316" s="17"/>
      <c r="L316" s="51"/>
      <c r="M316" s="17"/>
      <c r="N316" s="17"/>
      <c r="O316" s="51"/>
      <c r="P316" s="51"/>
      <c r="Q316" s="74"/>
      <c r="R316" s="90">
        <f>IF(Table579105[[#This Row],[FEMA Reimbursable?]]="Yes", Table579105[[#This Row],[Total Contract Amount]]*0.25, Table579105[[#This Row],[Total Contract Amount]])</f>
        <v>0</v>
      </c>
      <c r="S316" s="74"/>
      <c r="T316" s="90">
        <f>IF(Table579105[[#This Row],[FEMA Reimbursable?]]="Yes",Table579105[[#This Row],[Total Quarterly Obligation Amount]]*0.25,Table579105[[#This Row],[Total Quarterly Obligation Amount]])</f>
        <v>0</v>
      </c>
      <c r="U316" s="74"/>
      <c r="V316" s="79">
        <f>IF(Table579105[[#This Row],[FEMA Reimbursable?]]="Yes", Table579105[[#This Row],[Total Quarterly Expenditure Amount]]*0.25, Table579105[[#This Row],[Total Quarterly Expenditure Amount]])</f>
        <v>0</v>
      </c>
      <c r="W316" s="113" t="str">
        <f>IFERROR(INDEX(Table2[Attachment A Category], MATCH(Table579105[[#This Row],[Attachment A Expenditure Subcategory]], Table2[Attachment A Subcategory])),"")</f>
        <v/>
      </c>
      <c r="X316" s="114" t="str">
        <f>IFERROR(INDEX(Table2[Treasury OIG Category], MATCH(Table579105[[#This Row],[Attachment A Expenditure Subcategory]], Table2[Attachment A Subcategory])),"")</f>
        <v/>
      </c>
    </row>
    <row r="317" spans="2:24" x14ac:dyDescent="0.25">
      <c r="B317" s="22"/>
      <c r="C317" s="16"/>
      <c r="D317" s="16"/>
      <c r="E317" s="16"/>
      <c r="F317" s="16"/>
      <c r="G317" s="23"/>
      <c r="H317" s="32" t="s">
        <v>366</v>
      </c>
      <c r="I317" s="16"/>
      <c r="J317" s="68"/>
      <c r="K317" s="17"/>
      <c r="L317" s="51"/>
      <c r="M317" s="17"/>
      <c r="N317" s="17"/>
      <c r="O317" s="51"/>
      <c r="P317" s="51"/>
      <c r="Q317" s="74"/>
      <c r="R317" s="90">
        <f>IF(Table579105[[#This Row],[FEMA Reimbursable?]]="Yes", Table579105[[#This Row],[Total Contract Amount]]*0.25, Table579105[[#This Row],[Total Contract Amount]])</f>
        <v>0</v>
      </c>
      <c r="S317" s="74"/>
      <c r="T317" s="90">
        <f>IF(Table579105[[#This Row],[FEMA Reimbursable?]]="Yes",Table579105[[#This Row],[Total Quarterly Obligation Amount]]*0.25,Table579105[[#This Row],[Total Quarterly Obligation Amount]])</f>
        <v>0</v>
      </c>
      <c r="U317" s="74"/>
      <c r="V317" s="79">
        <f>IF(Table579105[[#This Row],[FEMA Reimbursable?]]="Yes", Table579105[[#This Row],[Total Quarterly Expenditure Amount]]*0.25, Table579105[[#This Row],[Total Quarterly Expenditure Amount]])</f>
        <v>0</v>
      </c>
      <c r="W317" s="113" t="str">
        <f>IFERROR(INDEX(Table2[Attachment A Category], MATCH(Table579105[[#This Row],[Attachment A Expenditure Subcategory]], Table2[Attachment A Subcategory])),"")</f>
        <v/>
      </c>
      <c r="X317" s="114" t="str">
        <f>IFERROR(INDEX(Table2[Treasury OIG Category], MATCH(Table579105[[#This Row],[Attachment A Expenditure Subcategory]], Table2[Attachment A Subcategory])),"")</f>
        <v/>
      </c>
    </row>
    <row r="318" spans="2:24" x14ac:dyDescent="0.25">
      <c r="B318" s="22"/>
      <c r="C318" s="16"/>
      <c r="D318" s="16"/>
      <c r="E318" s="16"/>
      <c r="F318" s="16"/>
      <c r="G318" s="23"/>
      <c r="H318" s="32" t="s">
        <v>367</v>
      </c>
      <c r="I318" s="16"/>
      <c r="J318" s="68"/>
      <c r="K318" s="17"/>
      <c r="L318" s="51"/>
      <c r="M318" s="17"/>
      <c r="N318" s="17"/>
      <c r="O318" s="51"/>
      <c r="P318" s="51"/>
      <c r="Q318" s="74"/>
      <c r="R318" s="90">
        <f>IF(Table579105[[#This Row],[FEMA Reimbursable?]]="Yes", Table579105[[#This Row],[Total Contract Amount]]*0.25, Table579105[[#This Row],[Total Contract Amount]])</f>
        <v>0</v>
      </c>
      <c r="S318" s="74"/>
      <c r="T318" s="90">
        <f>IF(Table579105[[#This Row],[FEMA Reimbursable?]]="Yes",Table579105[[#This Row],[Total Quarterly Obligation Amount]]*0.25,Table579105[[#This Row],[Total Quarterly Obligation Amount]])</f>
        <v>0</v>
      </c>
      <c r="U318" s="74"/>
      <c r="V318" s="79">
        <f>IF(Table579105[[#This Row],[FEMA Reimbursable?]]="Yes", Table579105[[#This Row],[Total Quarterly Expenditure Amount]]*0.25, Table579105[[#This Row],[Total Quarterly Expenditure Amount]])</f>
        <v>0</v>
      </c>
      <c r="W318" s="113" t="str">
        <f>IFERROR(INDEX(Table2[Attachment A Category], MATCH(Table579105[[#This Row],[Attachment A Expenditure Subcategory]], Table2[Attachment A Subcategory])),"")</f>
        <v/>
      </c>
      <c r="X318" s="114" t="str">
        <f>IFERROR(INDEX(Table2[Treasury OIG Category], MATCH(Table579105[[#This Row],[Attachment A Expenditure Subcategory]], Table2[Attachment A Subcategory])),"")</f>
        <v/>
      </c>
    </row>
    <row r="319" spans="2:24" x14ac:dyDescent="0.25">
      <c r="B319" s="22"/>
      <c r="C319" s="16"/>
      <c r="D319" s="16"/>
      <c r="E319" s="16"/>
      <c r="F319" s="16"/>
      <c r="G319" s="23"/>
      <c r="H319" s="32" t="s">
        <v>368</v>
      </c>
      <c r="I319" s="16"/>
      <c r="J319" s="68"/>
      <c r="K319" s="17"/>
      <c r="L319" s="51"/>
      <c r="M319" s="17"/>
      <c r="N319" s="17"/>
      <c r="O319" s="51"/>
      <c r="P319" s="51"/>
      <c r="Q319" s="74"/>
      <c r="R319" s="90">
        <f>IF(Table579105[[#This Row],[FEMA Reimbursable?]]="Yes", Table579105[[#This Row],[Total Contract Amount]]*0.25, Table579105[[#This Row],[Total Contract Amount]])</f>
        <v>0</v>
      </c>
      <c r="S319" s="74"/>
      <c r="T319" s="90">
        <f>IF(Table579105[[#This Row],[FEMA Reimbursable?]]="Yes",Table579105[[#This Row],[Total Quarterly Obligation Amount]]*0.25,Table579105[[#This Row],[Total Quarterly Obligation Amount]])</f>
        <v>0</v>
      </c>
      <c r="U319" s="74"/>
      <c r="V319" s="79">
        <f>IF(Table579105[[#This Row],[FEMA Reimbursable?]]="Yes", Table579105[[#This Row],[Total Quarterly Expenditure Amount]]*0.25, Table579105[[#This Row],[Total Quarterly Expenditure Amount]])</f>
        <v>0</v>
      </c>
      <c r="W319" s="113" t="str">
        <f>IFERROR(INDEX(Table2[Attachment A Category], MATCH(Table579105[[#This Row],[Attachment A Expenditure Subcategory]], Table2[Attachment A Subcategory])),"")</f>
        <v/>
      </c>
      <c r="X319" s="114" t="str">
        <f>IFERROR(INDEX(Table2[Treasury OIG Category], MATCH(Table579105[[#This Row],[Attachment A Expenditure Subcategory]], Table2[Attachment A Subcategory])),"")</f>
        <v/>
      </c>
    </row>
    <row r="320" spans="2:24" x14ac:dyDescent="0.25">
      <c r="B320" s="22"/>
      <c r="C320" s="16"/>
      <c r="D320" s="16"/>
      <c r="E320" s="16"/>
      <c r="F320" s="16"/>
      <c r="G320" s="23"/>
      <c r="H320" s="31" t="s">
        <v>369</v>
      </c>
      <c r="I320" s="16"/>
      <c r="J320" s="68"/>
      <c r="K320" s="17"/>
      <c r="L320" s="51"/>
      <c r="M320" s="17"/>
      <c r="N320" s="17"/>
      <c r="O320" s="51"/>
      <c r="P320" s="51"/>
      <c r="Q320" s="74"/>
      <c r="R320" s="90">
        <f>IF(Table579105[[#This Row],[FEMA Reimbursable?]]="Yes", Table579105[[#This Row],[Total Contract Amount]]*0.25, Table579105[[#This Row],[Total Contract Amount]])</f>
        <v>0</v>
      </c>
      <c r="S320" s="74"/>
      <c r="T320" s="90">
        <f>IF(Table579105[[#This Row],[FEMA Reimbursable?]]="Yes",Table579105[[#This Row],[Total Quarterly Obligation Amount]]*0.25,Table579105[[#This Row],[Total Quarterly Obligation Amount]])</f>
        <v>0</v>
      </c>
      <c r="U320" s="74"/>
      <c r="V320" s="79">
        <f>IF(Table579105[[#This Row],[FEMA Reimbursable?]]="Yes", Table579105[[#This Row],[Total Quarterly Expenditure Amount]]*0.25, Table579105[[#This Row],[Total Quarterly Expenditure Amount]])</f>
        <v>0</v>
      </c>
      <c r="W320" s="113" t="str">
        <f>IFERROR(INDEX(Table2[Attachment A Category], MATCH(Table579105[[#This Row],[Attachment A Expenditure Subcategory]], Table2[Attachment A Subcategory])),"")</f>
        <v/>
      </c>
      <c r="X320" s="114" t="str">
        <f>IFERROR(INDEX(Table2[Treasury OIG Category], MATCH(Table579105[[#This Row],[Attachment A Expenditure Subcategory]], Table2[Attachment A Subcategory])),"")</f>
        <v/>
      </c>
    </row>
    <row r="321" spans="2:24" x14ac:dyDescent="0.25">
      <c r="B321" s="22"/>
      <c r="C321" s="16"/>
      <c r="D321" s="16"/>
      <c r="E321" s="16"/>
      <c r="F321" s="16"/>
      <c r="G321" s="23"/>
      <c r="H321" s="32" t="s">
        <v>370</v>
      </c>
      <c r="I321" s="16"/>
      <c r="J321" s="68"/>
      <c r="K321" s="17"/>
      <c r="L321" s="51"/>
      <c r="M321" s="17"/>
      <c r="N321" s="17"/>
      <c r="O321" s="51"/>
      <c r="P321" s="51"/>
      <c r="Q321" s="74"/>
      <c r="R321" s="90">
        <f>IF(Table579105[[#This Row],[FEMA Reimbursable?]]="Yes", Table579105[[#This Row],[Total Contract Amount]]*0.25, Table579105[[#This Row],[Total Contract Amount]])</f>
        <v>0</v>
      </c>
      <c r="S321" s="74"/>
      <c r="T321" s="90">
        <f>IF(Table579105[[#This Row],[FEMA Reimbursable?]]="Yes",Table579105[[#This Row],[Total Quarterly Obligation Amount]]*0.25,Table579105[[#This Row],[Total Quarterly Obligation Amount]])</f>
        <v>0</v>
      </c>
      <c r="U321" s="74"/>
      <c r="V321" s="79">
        <f>IF(Table579105[[#This Row],[FEMA Reimbursable?]]="Yes", Table579105[[#This Row],[Total Quarterly Expenditure Amount]]*0.25, Table579105[[#This Row],[Total Quarterly Expenditure Amount]])</f>
        <v>0</v>
      </c>
      <c r="W321" s="113" t="str">
        <f>IFERROR(INDEX(Table2[Attachment A Category], MATCH(Table579105[[#This Row],[Attachment A Expenditure Subcategory]], Table2[Attachment A Subcategory])),"")</f>
        <v/>
      </c>
      <c r="X321" s="114" t="str">
        <f>IFERROR(INDEX(Table2[Treasury OIG Category], MATCH(Table579105[[#This Row],[Attachment A Expenditure Subcategory]], Table2[Attachment A Subcategory])),"")</f>
        <v/>
      </c>
    </row>
    <row r="322" spans="2:24" x14ac:dyDescent="0.25">
      <c r="B322" s="22"/>
      <c r="C322" s="16"/>
      <c r="D322" s="16"/>
      <c r="E322" s="16"/>
      <c r="F322" s="16"/>
      <c r="G322" s="23"/>
      <c r="H322" s="32" t="s">
        <v>371</v>
      </c>
      <c r="I322" s="16"/>
      <c r="J322" s="68"/>
      <c r="K322" s="17"/>
      <c r="L322" s="51"/>
      <c r="M322" s="17"/>
      <c r="N322" s="17"/>
      <c r="O322" s="51"/>
      <c r="P322" s="51"/>
      <c r="Q322" s="74"/>
      <c r="R322" s="90">
        <f>IF(Table579105[[#This Row],[FEMA Reimbursable?]]="Yes", Table579105[[#This Row],[Total Contract Amount]]*0.25, Table579105[[#This Row],[Total Contract Amount]])</f>
        <v>0</v>
      </c>
      <c r="S322" s="74"/>
      <c r="T322" s="90">
        <f>IF(Table579105[[#This Row],[FEMA Reimbursable?]]="Yes",Table579105[[#This Row],[Total Quarterly Obligation Amount]]*0.25,Table579105[[#This Row],[Total Quarterly Obligation Amount]])</f>
        <v>0</v>
      </c>
      <c r="U322" s="74"/>
      <c r="V322" s="79">
        <f>IF(Table579105[[#This Row],[FEMA Reimbursable?]]="Yes", Table579105[[#This Row],[Total Quarterly Expenditure Amount]]*0.25, Table579105[[#This Row],[Total Quarterly Expenditure Amount]])</f>
        <v>0</v>
      </c>
      <c r="W322" s="113" t="str">
        <f>IFERROR(INDEX(Table2[Attachment A Category], MATCH(Table579105[[#This Row],[Attachment A Expenditure Subcategory]], Table2[Attachment A Subcategory])),"")</f>
        <v/>
      </c>
      <c r="X322" s="114" t="str">
        <f>IFERROR(INDEX(Table2[Treasury OIG Category], MATCH(Table579105[[#This Row],[Attachment A Expenditure Subcategory]], Table2[Attachment A Subcategory])),"")</f>
        <v/>
      </c>
    </row>
    <row r="323" spans="2:24" x14ac:dyDescent="0.25">
      <c r="B323" s="22"/>
      <c r="C323" s="16"/>
      <c r="D323" s="16"/>
      <c r="E323" s="16"/>
      <c r="F323" s="16"/>
      <c r="G323" s="23"/>
      <c r="H323" s="31" t="s">
        <v>372</v>
      </c>
      <c r="I323" s="16"/>
      <c r="J323" s="68"/>
      <c r="K323" s="17"/>
      <c r="L323" s="51"/>
      <c r="M323" s="17"/>
      <c r="N323" s="17"/>
      <c r="O323" s="51"/>
      <c r="P323" s="51"/>
      <c r="Q323" s="74"/>
      <c r="R323" s="90">
        <f>IF(Table579105[[#This Row],[FEMA Reimbursable?]]="Yes", Table579105[[#This Row],[Total Contract Amount]]*0.25, Table579105[[#This Row],[Total Contract Amount]])</f>
        <v>0</v>
      </c>
      <c r="S323" s="74"/>
      <c r="T323" s="90">
        <f>IF(Table579105[[#This Row],[FEMA Reimbursable?]]="Yes",Table579105[[#This Row],[Total Quarterly Obligation Amount]]*0.25,Table579105[[#This Row],[Total Quarterly Obligation Amount]])</f>
        <v>0</v>
      </c>
      <c r="U323" s="74"/>
      <c r="V323" s="79">
        <f>IF(Table579105[[#This Row],[FEMA Reimbursable?]]="Yes", Table579105[[#This Row],[Total Quarterly Expenditure Amount]]*0.25, Table579105[[#This Row],[Total Quarterly Expenditure Amount]])</f>
        <v>0</v>
      </c>
      <c r="W323" s="113" t="str">
        <f>IFERROR(INDEX(Table2[Attachment A Category], MATCH(Table579105[[#This Row],[Attachment A Expenditure Subcategory]], Table2[Attachment A Subcategory])),"")</f>
        <v/>
      </c>
      <c r="X323" s="114" t="str">
        <f>IFERROR(INDEX(Table2[Treasury OIG Category], MATCH(Table579105[[#This Row],[Attachment A Expenditure Subcategory]], Table2[Attachment A Subcategory])),"")</f>
        <v/>
      </c>
    </row>
    <row r="324" spans="2:24" x14ac:dyDescent="0.25">
      <c r="B324" s="22"/>
      <c r="C324" s="16"/>
      <c r="D324" s="16"/>
      <c r="E324" s="16"/>
      <c r="F324" s="16"/>
      <c r="G324" s="23"/>
      <c r="H324" s="32" t="s">
        <v>373</v>
      </c>
      <c r="I324" s="16"/>
      <c r="J324" s="68"/>
      <c r="K324" s="17"/>
      <c r="L324" s="51"/>
      <c r="M324" s="17"/>
      <c r="N324" s="17"/>
      <c r="O324" s="51"/>
      <c r="P324" s="51"/>
      <c r="Q324" s="74"/>
      <c r="R324" s="90">
        <f>IF(Table579105[[#This Row],[FEMA Reimbursable?]]="Yes", Table579105[[#This Row],[Total Contract Amount]]*0.25, Table579105[[#This Row],[Total Contract Amount]])</f>
        <v>0</v>
      </c>
      <c r="S324" s="74"/>
      <c r="T324" s="90">
        <f>IF(Table579105[[#This Row],[FEMA Reimbursable?]]="Yes",Table579105[[#This Row],[Total Quarterly Obligation Amount]]*0.25,Table579105[[#This Row],[Total Quarterly Obligation Amount]])</f>
        <v>0</v>
      </c>
      <c r="U324" s="74"/>
      <c r="V324" s="79">
        <f>IF(Table579105[[#This Row],[FEMA Reimbursable?]]="Yes", Table579105[[#This Row],[Total Quarterly Expenditure Amount]]*0.25, Table579105[[#This Row],[Total Quarterly Expenditure Amount]])</f>
        <v>0</v>
      </c>
      <c r="W324" s="113" t="str">
        <f>IFERROR(INDEX(Table2[Attachment A Category], MATCH(Table579105[[#This Row],[Attachment A Expenditure Subcategory]], Table2[Attachment A Subcategory])),"")</f>
        <v/>
      </c>
      <c r="X324" s="114" t="str">
        <f>IFERROR(INDEX(Table2[Treasury OIG Category], MATCH(Table579105[[#This Row],[Attachment A Expenditure Subcategory]], Table2[Attachment A Subcategory])),"")</f>
        <v/>
      </c>
    </row>
    <row r="325" spans="2:24" x14ac:dyDescent="0.25">
      <c r="B325" s="22"/>
      <c r="C325" s="16"/>
      <c r="D325" s="16"/>
      <c r="E325" s="16"/>
      <c r="F325" s="16"/>
      <c r="G325" s="23"/>
      <c r="H325" s="32" t="s">
        <v>374</v>
      </c>
      <c r="I325" s="16"/>
      <c r="J325" s="68"/>
      <c r="K325" s="17"/>
      <c r="L325" s="51"/>
      <c r="M325" s="17"/>
      <c r="N325" s="17"/>
      <c r="O325" s="51"/>
      <c r="P325" s="51"/>
      <c r="Q325" s="74"/>
      <c r="R325" s="90">
        <f>IF(Table579105[[#This Row],[FEMA Reimbursable?]]="Yes", Table579105[[#This Row],[Total Contract Amount]]*0.25, Table579105[[#This Row],[Total Contract Amount]])</f>
        <v>0</v>
      </c>
      <c r="S325" s="74"/>
      <c r="T325" s="90">
        <f>IF(Table579105[[#This Row],[FEMA Reimbursable?]]="Yes",Table579105[[#This Row],[Total Quarterly Obligation Amount]]*0.25,Table579105[[#This Row],[Total Quarterly Obligation Amount]])</f>
        <v>0</v>
      </c>
      <c r="U325" s="74"/>
      <c r="V325" s="79">
        <f>IF(Table579105[[#This Row],[FEMA Reimbursable?]]="Yes", Table579105[[#This Row],[Total Quarterly Expenditure Amount]]*0.25, Table579105[[#This Row],[Total Quarterly Expenditure Amount]])</f>
        <v>0</v>
      </c>
      <c r="W325" s="113" t="str">
        <f>IFERROR(INDEX(Table2[Attachment A Category], MATCH(Table579105[[#This Row],[Attachment A Expenditure Subcategory]], Table2[Attachment A Subcategory])),"")</f>
        <v/>
      </c>
      <c r="X325" s="114" t="str">
        <f>IFERROR(INDEX(Table2[Treasury OIG Category], MATCH(Table579105[[#This Row],[Attachment A Expenditure Subcategory]], Table2[Attachment A Subcategory])),"")</f>
        <v/>
      </c>
    </row>
    <row r="326" spans="2:24" x14ac:dyDescent="0.25">
      <c r="B326" s="22"/>
      <c r="C326" s="16"/>
      <c r="D326" s="16"/>
      <c r="E326" s="16"/>
      <c r="F326" s="16"/>
      <c r="G326" s="23"/>
      <c r="H326" s="32" t="s">
        <v>375</v>
      </c>
      <c r="I326" s="16"/>
      <c r="J326" s="68"/>
      <c r="K326" s="17"/>
      <c r="L326" s="51"/>
      <c r="M326" s="17"/>
      <c r="N326" s="17"/>
      <c r="O326" s="51"/>
      <c r="P326" s="51"/>
      <c r="Q326" s="74"/>
      <c r="R326" s="90">
        <f>IF(Table579105[[#This Row],[FEMA Reimbursable?]]="Yes", Table579105[[#This Row],[Total Contract Amount]]*0.25, Table579105[[#This Row],[Total Contract Amount]])</f>
        <v>0</v>
      </c>
      <c r="S326" s="74"/>
      <c r="T326" s="90">
        <f>IF(Table579105[[#This Row],[FEMA Reimbursable?]]="Yes",Table579105[[#This Row],[Total Quarterly Obligation Amount]]*0.25,Table579105[[#This Row],[Total Quarterly Obligation Amount]])</f>
        <v>0</v>
      </c>
      <c r="U326" s="74"/>
      <c r="V326" s="79">
        <f>IF(Table579105[[#This Row],[FEMA Reimbursable?]]="Yes", Table579105[[#This Row],[Total Quarterly Expenditure Amount]]*0.25, Table579105[[#This Row],[Total Quarterly Expenditure Amount]])</f>
        <v>0</v>
      </c>
      <c r="W326" s="113" t="str">
        <f>IFERROR(INDEX(Table2[Attachment A Category], MATCH(Table579105[[#This Row],[Attachment A Expenditure Subcategory]], Table2[Attachment A Subcategory])),"")</f>
        <v/>
      </c>
      <c r="X326" s="114" t="str">
        <f>IFERROR(INDEX(Table2[Treasury OIG Category], MATCH(Table579105[[#This Row],[Attachment A Expenditure Subcategory]], Table2[Attachment A Subcategory])),"")</f>
        <v/>
      </c>
    </row>
    <row r="327" spans="2:24" x14ac:dyDescent="0.25">
      <c r="B327" s="22"/>
      <c r="C327" s="16"/>
      <c r="D327" s="16"/>
      <c r="E327" s="16"/>
      <c r="F327" s="16"/>
      <c r="G327" s="23"/>
      <c r="H327" s="32" t="s">
        <v>376</v>
      </c>
      <c r="I327" s="16"/>
      <c r="J327" s="68"/>
      <c r="K327" s="17"/>
      <c r="L327" s="51"/>
      <c r="M327" s="17"/>
      <c r="N327" s="17"/>
      <c r="O327" s="51"/>
      <c r="P327" s="51"/>
      <c r="Q327" s="74"/>
      <c r="R327" s="90">
        <f>IF(Table579105[[#This Row],[FEMA Reimbursable?]]="Yes", Table579105[[#This Row],[Total Contract Amount]]*0.25, Table579105[[#This Row],[Total Contract Amount]])</f>
        <v>0</v>
      </c>
      <c r="S327" s="74"/>
      <c r="T327" s="90">
        <f>IF(Table579105[[#This Row],[FEMA Reimbursable?]]="Yes",Table579105[[#This Row],[Total Quarterly Obligation Amount]]*0.25,Table579105[[#This Row],[Total Quarterly Obligation Amount]])</f>
        <v>0</v>
      </c>
      <c r="U327" s="74"/>
      <c r="V327" s="79">
        <f>IF(Table579105[[#This Row],[FEMA Reimbursable?]]="Yes", Table579105[[#This Row],[Total Quarterly Expenditure Amount]]*0.25, Table579105[[#This Row],[Total Quarterly Expenditure Amount]])</f>
        <v>0</v>
      </c>
      <c r="W327" s="113" t="str">
        <f>IFERROR(INDEX(Table2[Attachment A Category], MATCH(Table579105[[#This Row],[Attachment A Expenditure Subcategory]], Table2[Attachment A Subcategory])),"")</f>
        <v/>
      </c>
      <c r="X327" s="114" t="str">
        <f>IFERROR(INDEX(Table2[Treasury OIG Category], MATCH(Table579105[[#This Row],[Attachment A Expenditure Subcategory]], Table2[Attachment A Subcategory])),"")</f>
        <v/>
      </c>
    </row>
    <row r="328" spans="2:24" x14ac:dyDescent="0.25">
      <c r="B328" s="22"/>
      <c r="C328" s="16"/>
      <c r="D328" s="16"/>
      <c r="E328" s="16"/>
      <c r="F328" s="16"/>
      <c r="G328" s="23"/>
      <c r="H328" s="31" t="s">
        <v>377</v>
      </c>
      <c r="I328" s="16"/>
      <c r="J328" s="68"/>
      <c r="K328" s="17"/>
      <c r="L328" s="51"/>
      <c r="M328" s="17"/>
      <c r="N328" s="17"/>
      <c r="O328" s="51"/>
      <c r="P328" s="51"/>
      <c r="Q328" s="74"/>
      <c r="R328" s="90">
        <f>IF(Table579105[[#This Row],[FEMA Reimbursable?]]="Yes", Table579105[[#This Row],[Total Contract Amount]]*0.25, Table579105[[#This Row],[Total Contract Amount]])</f>
        <v>0</v>
      </c>
      <c r="S328" s="74"/>
      <c r="T328" s="90">
        <f>IF(Table579105[[#This Row],[FEMA Reimbursable?]]="Yes",Table579105[[#This Row],[Total Quarterly Obligation Amount]]*0.25,Table579105[[#This Row],[Total Quarterly Obligation Amount]])</f>
        <v>0</v>
      </c>
      <c r="U328" s="74"/>
      <c r="V328" s="79">
        <f>IF(Table579105[[#This Row],[FEMA Reimbursable?]]="Yes", Table579105[[#This Row],[Total Quarterly Expenditure Amount]]*0.25, Table579105[[#This Row],[Total Quarterly Expenditure Amount]])</f>
        <v>0</v>
      </c>
      <c r="W328" s="113" t="str">
        <f>IFERROR(INDEX(Table2[Attachment A Category], MATCH(Table579105[[#This Row],[Attachment A Expenditure Subcategory]], Table2[Attachment A Subcategory])),"")</f>
        <v/>
      </c>
      <c r="X328" s="114" t="str">
        <f>IFERROR(INDEX(Table2[Treasury OIG Category], MATCH(Table579105[[#This Row],[Attachment A Expenditure Subcategory]], Table2[Attachment A Subcategory])),"")</f>
        <v/>
      </c>
    </row>
    <row r="329" spans="2:24" x14ac:dyDescent="0.25">
      <c r="B329" s="22"/>
      <c r="C329" s="16"/>
      <c r="D329" s="16"/>
      <c r="E329" s="16"/>
      <c r="F329" s="16"/>
      <c r="G329" s="23"/>
      <c r="H329" s="32" t="s">
        <v>378</v>
      </c>
      <c r="I329" s="16"/>
      <c r="J329" s="68"/>
      <c r="K329" s="17"/>
      <c r="L329" s="51"/>
      <c r="M329" s="17"/>
      <c r="N329" s="17"/>
      <c r="O329" s="51"/>
      <c r="P329" s="51"/>
      <c r="Q329" s="74"/>
      <c r="R329" s="90">
        <f>IF(Table579105[[#This Row],[FEMA Reimbursable?]]="Yes", Table579105[[#This Row],[Total Contract Amount]]*0.25, Table579105[[#This Row],[Total Contract Amount]])</f>
        <v>0</v>
      </c>
      <c r="S329" s="74"/>
      <c r="T329" s="90">
        <f>IF(Table579105[[#This Row],[FEMA Reimbursable?]]="Yes",Table579105[[#This Row],[Total Quarterly Obligation Amount]]*0.25,Table579105[[#This Row],[Total Quarterly Obligation Amount]])</f>
        <v>0</v>
      </c>
      <c r="U329" s="74"/>
      <c r="V329" s="79">
        <f>IF(Table579105[[#This Row],[FEMA Reimbursable?]]="Yes", Table579105[[#This Row],[Total Quarterly Expenditure Amount]]*0.25, Table579105[[#This Row],[Total Quarterly Expenditure Amount]])</f>
        <v>0</v>
      </c>
      <c r="W329" s="113" t="str">
        <f>IFERROR(INDEX(Table2[Attachment A Category], MATCH(Table579105[[#This Row],[Attachment A Expenditure Subcategory]], Table2[Attachment A Subcategory])),"")</f>
        <v/>
      </c>
      <c r="X329" s="114" t="str">
        <f>IFERROR(INDEX(Table2[Treasury OIG Category], MATCH(Table579105[[#This Row],[Attachment A Expenditure Subcategory]], Table2[Attachment A Subcategory])),"")</f>
        <v/>
      </c>
    </row>
    <row r="330" spans="2:24" x14ac:dyDescent="0.25">
      <c r="B330" s="22"/>
      <c r="C330" s="16"/>
      <c r="D330" s="16"/>
      <c r="E330" s="16"/>
      <c r="F330" s="16"/>
      <c r="G330" s="23"/>
      <c r="H330" s="32" t="s">
        <v>379</v>
      </c>
      <c r="I330" s="16"/>
      <c r="J330" s="68"/>
      <c r="K330" s="17"/>
      <c r="L330" s="51"/>
      <c r="M330" s="17"/>
      <c r="N330" s="17"/>
      <c r="O330" s="51"/>
      <c r="P330" s="51"/>
      <c r="Q330" s="74"/>
      <c r="R330" s="90">
        <f>IF(Table579105[[#This Row],[FEMA Reimbursable?]]="Yes", Table579105[[#This Row],[Total Contract Amount]]*0.25, Table579105[[#This Row],[Total Contract Amount]])</f>
        <v>0</v>
      </c>
      <c r="S330" s="74"/>
      <c r="T330" s="90">
        <f>IF(Table579105[[#This Row],[FEMA Reimbursable?]]="Yes",Table579105[[#This Row],[Total Quarterly Obligation Amount]]*0.25,Table579105[[#This Row],[Total Quarterly Obligation Amount]])</f>
        <v>0</v>
      </c>
      <c r="U330" s="74"/>
      <c r="V330" s="79">
        <f>IF(Table579105[[#This Row],[FEMA Reimbursable?]]="Yes", Table579105[[#This Row],[Total Quarterly Expenditure Amount]]*0.25, Table579105[[#This Row],[Total Quarterly Expenditure Amount]])</f>
        <v>0</v>
      </c>
      <c r="W330" s="113" t="str">
        <f>IFERROR(INDEX(Table2[Attachment A Category], MATCH(Table579105[[#This Row],[Attachment A Expenditure Subcategory]], Table2[Attachment A Subcategory])),"")</f>
        <v/>
      </c>
      <c r="X330" s="114" t="str">
        <f>IFERROR(INDEX(Table2[Treasury OIG Category], MATCH(Table579105[[#This Row],[Attachment A Expenditure Subcategory]], Table2[Attachment A Subcategory])),"")</f>
        <v/>
      </c>
    </row>
    <row r="331" spans="2:24" x14ac:dyDescent="0.25">
      <c r="B331" s="22"/>
      <c r="C331" s="16"/>
      <c r="D331" s="16"/>
      <c r="E331" s="16"/>
      <c r="F331" s="16"/>
      <c r="G331" s="23"/>
      <c r="H331" s="31" t="s">
        <v>380</v>
      </c>
      <c r="I331" s="16"/>
      <c r="J331" s="68"/>
      <c r="K331" s="17"/>
      <c r="L331" s="51"/>
      <c r="M331" s="17"/>
      <c r="N331" s="17"/>
      <c r="O331" s="51"/>
      <c r="P331" s="51"/>
      <c r="Q331" s="74"/>
      <c r="R331" s="90">
        <f>IF(Table579105[[#This Row],[FEMA Reimbursable?]]="Yes", Table579105[[#This Row],[Total Contract Amount]]*0.25, Table579105[[#This Row],[Total Contract Amount]])</f>
        <v>0</v>
      </c>
      <c r="S331" s="74"/>
      <c r="T331" s="90">
        <f>IF(Table579105[[#This Row],[FEMA Reimbursable?]]="Yes",Table579105[[#This Row],[Total Quarterly Obligation Amount]]*0.25,Table579105[[#This Row],[Total Quarterly Obligation Amount]])</f>
        <v>0</v>
      </c>
      <c r="U331" s="74"/>
      <c r="V331" s="79">
        <f>IF(Table579105[[#This Row],[FEMA Reimbursable?]]="Yes", Table579105[[#This Row],[Total Quarterly Expenditure Amount]]*0.25, Table579105[[#This Row],[Total Quarterly Expenditure Amount]])</f>
        <v>0</v>
      </c>
      <c r="W331" s="113" t="str">
        <f>IFERROR(INDEX(Table2[Attachment A Category], MATCH(Table579105[[#This Row],[Attachment A Expenditure Subcategory]], Table2[Attachment A Subcategory])),"")</f>
        <v/>
      </c>
      <c r="X331" s="114" t="str">
        <f>IFERROR(INDEX(Table2[Treasury OIG Category], MATCH(Table579105[[#This Row],[Attachment A Expenditure Subcategory]], Table2[Attachment A Subcategory])),"")</f>
        <v/>
      </c>
    </row>
    <row r="332" spans="2:24" x14ac:dyDescent="0.25">
      <c r="B332" s="22"/>
      <c r="C332" s="16"/>
      <c r="D332" s="16"/>
      <c r="E332" s="16"/>
      <c r="F332" s="16"/>
      <c r="G332" s="23"/>
      <c r="H332" s="32" t="s">
        <v>381</v>
      </c>
      <c r="I332" s="16"/>
      <c r="J332" s="68"/>
      <c r="K332" s="17"/>
      <c r="L332" s="51"/>
      <c r="M332" s="17"/>
      <c r="N332" s="17"/>
      <c r="O332" s="51"/>
      <c r="P332" s="51"/>
      <c r="Q332" s="74"/>
      <c r="R332" s="90">
        <f>IF(Table579105[[#This Row],[FEMA Reimbursable?]]="Yes", Table579105[[#This Row],[Total Contract Amount]]*0.25, Table579105[[#This Row],[Total Contract Amount]])</f>
        <v>0</v>
      </c>
      <c r="S332" s="74"/>
      <c r="T332" s="90">
        <f>IF(Table579105[[#This Row],[FEMA Reimbursable?]]="Yes",Table579105[[#This Row],[Total Quarterly Obligation Amount]]*0.25,Table579105[[#This Row],[Total Quarterly Obligation Amount]])</f>
        <v>0</v>
      </c>
      <c r="U332" s="74"/>
      <c r="V332" s="79">
        <f>IF(Table579105[[#This Row],[FEMA Reimbursable?]]="Yes", Table579105[[#This Row],[Total Quarterly Expenditure Amount]]*0.25, Table579105[[#This Row],[Total Quarterly Expenditure Amount]])</f>
        <v>0</v>
      </c>
      <c r="W332" s="113" t="str">
        <f>IFERROR(INDEX(Table2[Attachment A Category], MATCH(Table579105[[#This Row],[Attachment A Expenditure Subcategory]], Table2[Attachment A Subcategory])),"")</f>
        <v/>
      </c>
      <c r="X332" s="114" t="str">
        <f>IFERROR(INDEX(Table2[Treasury OIG Category], MATCH(Table579105[[#This Row],[Attachment A Expenditure Subcategory]], Table2[Attachment A Subcategory])),"")</f>
        <v/>
      </c>
    </row>
    <row r="333" spans="2:24" x14ac:dyDescent="0.25">
      <c r="B333" s="22"/>
      <c r="C333" s="16"/>
      <c r="D333" s="16"/>
      <c r="E333" s="16"/>
      <c r="F333" s="16"/>
      <c r="G333" s="23"/>
      <c r="H333" s="32" t="s">
        <v>382</v>
      </c>
      <c r="I333" s="16"/>
      <c r="J333" s="68"/>
      <c r="K333" s="17"/>
      <c r="L333" s="51"/>
      <c r="M333" s="17"/>
      <c r="N333" s="17"/>
      <c r="O333" s="51"/>
      <c r="P333" s="51"/>
      <c r="Q333" s="74"/>
      <c r="R333" s="90">
        <f>IF(Table579105[[#This Row],[FEMA Reimbursable?]]="Yes", Table579105[[#This Row],[Total Contract Amount]]*0.25, Table579105[[#This Row],[Total Contract Amount]])</f>
        <v>0</v>
      </c>
      <c r="S333" s="74"/>
      <c r="T333" s="90">
        <f>IF(Table579105[[#This Row],[FEMA Reimbursable?]]="Yes",Table579105[[#This Row],[Total Quarterly Obligation Amount]]*0.25,Table579105[[#This Row],[Total Quarterly Obligation Amount]])</f>
        <v>0</v>
      </c>
      <c r="U333" s="74"/>
      <c r="V333" s="79">
        <f>IF(Table579105[[#This Row],[FEMA Reimbursable?]]="Yes", Table579105[[#This Row],[Total Quarterly Expenditure Amount]]*0.25, Table579105[[#This Row],[Total Quarterly Expenditure Amount]])</f>
        <v>0</v>
      </c>
      <c r="W333" s="113" t="str">
        <f>IFERROR(INDEX(Table2[Attachment A Category], MATCH(Table579105[[#This Row],[Attachment A Expenditure Subcategory]], Table2[Attachment A Subcategory])),"")</f>
        <v/>
      </c>
      <c r="X333" s="114" t="str">
        <f>IFERROR(INDEX(Table2[Treasury OIG Category], MATCH(Table579105[[#This Row],[Attachment A Expenditure Subcategory]], Table2[Attachment A Subcategory])),"")</f>
        <v/>
      </c>
    </row>
    <row r="334" spans="2:24" x14ac:dyDescent="0.25">
      <c r="B334" s="22"/>
      <c r="C334" s="16"/>
      <c r="D334" s="16"/>
      <c r="E334" s="16"/>
      <c r="F334" s="16"/>
      <c r="G334" s="23"/>
      <c r="H334" s="32" t="s">
        <v>383</v>
      </c>
      <c r="I334" s="16"/>
      <c r="J334" s="68"/>
      <c r="K334" s="17"/>
      <c r="L334" s="51"/>
      <c r="M334" s="17"/>
      <c r="N334" s="17"/>
      <c r="O334" s="51"/>
      <c r="P334" s="51"/>
      <c r="Q334" s="74"/>
      <c r="R334" s="90">
        <f>IF(Table579105[[#This Row],[FEMA Reimbursable?]]="Yes", Table579105[[#This Row],[Total Contract Amount]]*0.25, Table579105[[#This Row],[Total Contract Amount]])</f>
        <v>0</v>
      </c>
      <c r="S334" s="74"/>
      <c r="T334" s="90">
        <f>IF(Table579105[[#This Row],[FEMA Reimbursable?]]="Yes",Table579105[[#This Row],[Total Quarterly Obligation Amount]]*0.25,Table579105[[#This Row],[Total Quarterly Obligation Amount]])</f>
        <v>0</v>
      </c>
      <c r="U334" s="74"/>
      <c r="V334" s="79">
        <f>IF(Table579105[[#This Row],[FEMA Reimbursable?]]="Yes", Table579105[[#This Row],[Total Quarterly Expenditure Amount]]*0.25, Table579105[[#This Row],[Total Quarterly Expenditure Amount]])</f>
        <v>0</v>
      </c>
      <c r="W334" s="113" t="str">
        <f>IFERROR(INDEX(Table2[Attachment A Category], MATCH(Table579105[[#This Row],[Attachment A Expenditure Subcategory]], Table2[Attachment A Subcategory])),"")</f>
        <v/>
      </c>
      <c r="X334" s="114" t="str">
        <f>IFERROR(INDEX(Table2[Treasury OIG Category], MATCH(Table579105[[#This Row],[Attachment A Expenditure Subcategory]], Table2[Attachment A Subcategory])),"")</f>
        <v/>
      </c>
    </row>
    <row r="335" spans="2:24" x14ac:dyDescent="0.25">
      <c r="B335" s="22"/>
      <c r="C335" s="16"/>
      <c r="D335" s="16"/>
      <c r="E335" s="16"/>
      <c r="F335" s="16"/>
      <c r="G335" s="23"/>
      <c r="H335" s="32" t="s">
        <v>384</v>
      </c>
      <c r="I335" s="16"/>
      <c r="J335" s="68"/>
      <c r="K335" s="17"/>
      <c r="L335" s="51"/>
      <c r="M335" s="17"/>
      <c r="N335" s="17"/>
      <c r="O335" s="51"/>
      <c r="P335" s="51"/>
      <c r="Q335" s="74"/>
      <c r="R335" s="90">
        <f>IF(Table579105[[#This Row],[FEMA Reimbursable?]]="Yes", Table579105[[#This Row],[Total Contract Amount]]*0.25, Table579105[[#This Row],[Total Contract Amount]])</f>
        <v>0</v>
      </c>
      <c r="S335" s="74"/>
      <c r="T335" s="90">
        <f>IF(Table579105[[#This Row],[FEMA Reimbursable?]]="Yes",Table579105[[#This Row],[Total Quarterly Obligation Amount]]*0.25,Table579105[[#This Row],[Total Quarterly Obligation Amount]])</f>
        <v>0</v>
      </c>
      <c r="U335" s="74"/>
      <c r="V335" s="79">
        <f>IF(Table579105[[#This Row],[FEMA Reimbursable?]]="Yes", Table579105[[#This Row],[Total Quarterly Expenditure Amount]]*0.25, Table579105[[#This Row],[Total Quarterly Expenditure Amount]])</f>
        <v>0</v>
      </c>
      <c r="W335" s="113" t="str">
        <f>IFERROR(INDEX(Table2[Attachment A Category], MATCH(Table579105[[#This Row],[Attachment A Expenditure Subcategory]], Table2[Attachment A Subcategory])),"")</f>
        <v/>
      </c>
      <c r="X335" s="114" t="str">
        <f>IFERROR(INDEX(Table2[Treasury OIG Category], MATCH(Table579105[[#This Row],[Attachment A Expenditure Subcategory]], Table2[Attachment A Subcategory])),"")</f>
        <v/>
      </c>
    </row>
    <row r="336" spans="2:24" x14ac:dyDescent="0.25">
      <c r="B336" s="22"/>
      <c r="C336" s="16"/>
      <c r="D336" s="16"/>
      <c r="E336" s="16"/>
      <c r="F336" s="16"/>
      <c r="G336" s="23"/>
      <c r="H336" s="31" t="s">
        <v>385</v>
      </c>
      <c r="I336" s="16"/>
      <c r="J336" s="68"/>
      <c r="K336" s="17"/>
      <c r="L336" s="51"/>
      <c r="M336" s="17"/>
      <c r="N336" s="17"/>
      <c r="O336" s="51"/>
      <c r="P336" s="51"/>
      <c r="Q336" s="74"/>
      <c r="R336" s="90">
        <f>IF(Table579105[[#This Row],[FEMA Reimbursable?]]="Yes", Table579105[[#This Row],[Total Contract Amount]]*0.25, Table579105[[#This Row],[Total Contract Amount]])</f>
        <v>0</v>
      </c>
      <c r="S336" s="74"/>
      <c r="T336" s="90">
        <f>IF(Table579105[[#This Row],[FEMA Reimbursable?]]="Yes",Table579105[[#This Row],[Total Quarterly Obligation Amount]]*0.25,Table579105[[#This Row],[Total Quarterly Obligation Amount]])</f>
        <v>0</v>
      </c>
      <c r="U336" s="74"/>
      <c r="V336" s="79">
        <f>IF(Table579105[[#This Row],[FEMA Reimbursable?]]="Yes", Table579105[[#This Row],[Total Quarterly Expenditure Amount]]*0.25, Table579105[[#This Row],[Total Quarterly Expenditure Amount]])</f>
        <v>0</v>
      </c>
      <c r="W336" s="113" t="str">
        <f>IFERROR(INDEX(Table2[Attachment A Category], MATCH(Table579105[[#This Row],[Attachment A Expenditure Subcategory]], Table2[Attachment A Subcategory])),"")</f>
        <v/>
      </c>
      <c r="X336" s="114" t="str">
        <f>IFERROR(INDEX(Table2[Treasury OIG Category], MATCH(Table579105[[#This Row],[Attachment A Expenditure Subcategory]], Table2[Attachment A Subcategory])),"")</f>
        <v/>
      </c>
    </row>
    <row r="337" spans="2:24" x14ac:dyDescent="0.25">
      <c r="B337" s="22"/>
      <c r="C337" s="16"/>
      <c r="D337" s="16"/>
      <c r="E337" s="16"/>
      <c r="F337" s="16"/>
      <c r="G337" s="23"/>
      <c r="H337" s="32" t="s">
        <v>386</v>
      </c>
      <c r="I337" s="16"/>
      <c r="J337" s="68"/>
      <c r="K337" s="17"/>
      <c r="L337" s="51"/>
      <c r="M337" s="17"/>
      <c r="N337" s="17"/>
      <c r="O337" s="51"/>
      <c r="P337" s="51"/>
      <c r="Q337" s="74"/>
      <c r="R337" s="90">
        <f>IF(Table579105[[#This Row],[FEMA Reimbursable?]]="Yes", Table579105[[#This Row],[Total Contract Amount]]*0.25, Table579105[[#This Row],[Total Contract Amount]])</f>
        <v>0</v>
      </c>
      <c r="S337" s="74"/>
      <c r="T337" s="90">
        <f>IF(Table579105[[#This Row],[FEMA Reimbursable?]]="Yes",Table579105[[#This Row],[Total Quarterly Obligation Amount]]*0.25,Table579105[[#This Row],[Total Quarterly Obligation Amount]])</f>
        <v>0</v>
      </c>
      <c r="U337" s="74"/>
      <c r="V337" s="79">
        <f>IF(Table579105[[#This Row],[FEMA Reimbursable?]]="Yes", Table579105[[#This Row],[Total Quarterly Expenditure Amount]]*0.25, Table579105[[#This Row],[Total Quarterly Expenditure Amount]])</f>
        <v>0</v>
      </c>
      <c r="W337" s="113" t="str">
        <f>IFERROR(INDEX(Table2[Attachment A Category], MATCH(Table579105[[#This Row],[Attachment A Expenditure Subcategory]], Table2[Attachment A Subcategory])),"")</f>
        <v/>
      </c>
      <c r="X337" s="114" t="str">
        <f>IFERROR(INDEX(Table2[Treasury OIG Category], MATCH(Table579105[[#This Row],[Attachment A Expenditure Subcategory]], Table2[Attachment A Subcategory])),"")</f>
        <v/>
      </c>
    </row>
    <row r="338" spans="2:24" x14ac:dyDescent="0.25">
      <c r="B338" s="22"/>
      <c r="C338" s="16"/>
      <c r="D338" s="16"/>
      <c r="E338" s="16"/>
      <c r="F338" s="16"/>
      <c r="G338" s="23"/>
      <c r="H338" s="32" t="s">
        <v>387</v>
      </c>
      <c r="I338" s="16"/>
      <c r="J338" s="68"/>
      <c r="K338" s="17"/>
      <c r="L338" s="51"/>
      <c r="M338" s="17"/>
      <c r="N338" s="17"/>
      <c r="O338" s="51"/>
      <c r="P338" s="51"/>
      <c r="Q338" s="74"/>
      <c r="R338" s="90">
        <f>IF(Table579105[[#This Row],[FEMA Reimbursable?]]="Yes", Table579105[[#This Row],[Total Contract Amount]]*0.25, Table579105[[#This Row],[Total Contract Amount]])</f>
        <v>0</v>
      </c>
      <c r="S338" s="74"/>
      <c r="T338" s="90">
        <f>IF(Table579105[[#This Row],[FEMA Reimbursable?]]="Yes",Table579105[[#This Row],[Total Quarterly Obligation Amount]]*0.25,Table579105[[#This Row],[Total Quarterly Obligation Amount]])</f>
        <v>0</v>
      </c>
      <c r="U338" s="74"/>
      <c r="V338" s="79">
        <f>IF(Table579105[[#This Row],[FEMA Reimbursable?]]="Yes", Table579105[[#This Row],[Total Quarterly Expenditure Amount]]*0.25, Table579105[[#This Row],[Total Quarterly Expenditure Amount]])</f>
        <v>0</v>
      </c>
      <c r="W338" s="113" t="str">
        <f>IFERROR(INDEX(Table2[Attachment A Category], MATCH(Table579105[[#This Row],[Attachment A Expenditure Subcategory]], Table2[Attachment A Subcategory])),"")</f>
        <v/>
      </c>
      <c r="X338" s="114" t="str">
        <f>IFERROR(INDEX(Table2[Treasury OIG Category], MATCH(Table579105[[#This Row],[Attachment A Expenditure Subcategory]], Table2[Attachment A Subcategory])),"")</f>
        <v/>
      </c>
    </row>
    <row r="339" spans="2:24" x14ac:dyDescent="0.25">
      <c r="B339" s="22"/>
      <c r="C339" s="16"/>
      <c r="D339" s="16"/>
      <c r="E339" s="16"/>
      <c r="F339" s="16"/>
      <c r="G339" s="23"/>
      <c r="H339" s="31" t="s">
        <v>388</v>
      </c>
      <c r="I339" s="16"/>
      <c r="J339" s="68"/>
      <c r="K339" s="17"/>
      <c r="L339" s="51"/>
      <c r="M339" s="17"/>
      <c r="N339" s="17"/>
      <c r="O339" s="51"/>
      <c r="P339" s="51"/>
      <c r="Q339" s="74"/>
      <c r="R339" s="90">
        <f>IF(Table579105[[#This Row],[FEMA Reimbursable?]]="Yes", Table579105[[#This Row],[Total Contract Amount]]*0.25, Table579105[[#This Row],[Total Contract Amount]])</f>
        <v>0</v>
      </c>
      <c r="S339" s="74"/>
      <c r="T339" s="90">
        <f>IF(Table579105[[#This Row],[FEMA Reimbursable?]]="Yes",Table579105[[#This Row],[Total Quarterly Obligation Amount]]*0.25,Table579105[[#This Row],[Total Quarterly Obligation Amount]])</f>
        <v>0</v>
      </c>
      <c r="U339" s="74"/>
      <c r="V339" s="79">
        <f>IF(Table579105[[#This Row],[FEMA Reimbursable?]]="Yes", Table579105[[#This Row],[Total Quarterly Expenditure Amount]]*0.25, Table579105[[#This Row],[Total Quarterly Expenditure Amount]])</f>
        <v>0</v>
      </c>
      <c r="W339" s="113" t="str">
        <f>IFERROR(INDEX(Table2[Attachment A Category], MATCH(Table579105[[#This Row],[Attachment A Expenditure Subcategory]], Table2[Attachment A Subcategory])),"")</f>
        <v/>
      </c>
      <c r="X339" s="114" t="str">
        <f>IFERROR(INDEX(Table2[Treasury OIG Category], MATCH(Table579105[[#This Row],[Attachment A Expenditure Subcategory]], Table2[Attachment A Subcategory])),"")</f>
        <v/>
      </c>
    </row>
    <row r="340" spans="2:24" x14ac:dyDescent="0.25">
      <c r="B340" s="22"/>
      <c r="C340" s="16"/>
      <c r="D340" s="16"/>
      <c r="E340" s="16"/>
      <c r="F340" s="16"/>
      <c r="G340" s="23"/>
      <c r="H340" s="32" t="s">
        <v>389</v>
      </c>
      <c r="I340" s="16"/>
      <c r="J340" s="68"/>
      <c r="K340" s="17"/>
      <c r="L340" s="51"/>
      <c r="M340" s="17"/>
      <c r="N340" s="17"/>
      <c r="O340" s="51"/>
      <c r="P340" s="51"/>
      <c r="Q340" s="74"/>
      <c r="R340" s="90">
        <f>IF(Table579105[[#This Row],[FEMA Reimbursable?]]="Yes", Table579105[[#This Row],[Total Contract Amount]]*0.25, Table579105[[#This Row],[Total Contract Amount]])</f>
        <v>0</v>
      </c>
      <c r="S340" s="74"/>
      <c r="T340" s="90">
        <f>IF(Table579105[[#This Row],[FEMA Reimbursable?]]="Yes",Table579105[[#This Row],[Total Quarterly Obligation Amount]]*0.25,Table579105[[#This Row],[Total Quarterly Obligation Amount]])</f>
        <v>0</v>
      </c>
      <c r="U340" s="74"/>
      <c r="V340" s="79">
        <f>IF(Table579105[[#This Row],[FEMA Reimbursable?]]="Yes", Table579105[[#This Row],[Total Quarterly Expenditure Amount]]*0.25, Table579105[[#This Row],[Total Quarterly Expenditure Amount]])</f>
        <v>0</v>
      </c>
      <c r="W340" s="113" t="str">
        <f>IFERROR(INDEX(Table2[Attachment A Category], MATCH(Table579105[[#This Row],[Attachment A Expenditure Subcategory]], Table2[Attachment A Subcategory])),"")</f>
        <v/>
      </c>
      <c r="X340" s="114" t="str">
        <f>IFERROR(INDEX(Table2[Treasury OIG Category], MATCH(Table579105[[#This Row],[Attachment A Expenditure Subcategory]], Table2[Attachment A Subcategory])),"")</f>
        <v/>
      </c>
    </row>
    <row r="341" spans="2:24" x14ac:dyDescent="0.25">
      <c r="B341" s="22"/>
      <c r="C341" s="16"/>
      <c r="D341" s="16"/>
      <c r="E341" s="16"/>
      <c r="F341" s="16"/>
      <c r="G341" s="23"/>
      <c r="H341" s="32" t="s">
        <v>390</v>
      </c>
      <c r="I341" s="16"/>
      <c r="J341" s="68"/>
      <c r="K341" s="17"/>
      <c r="L341" s="51"/>
      <c r="M341" s="17"/>
      <c r="N341" s="17"/>
      <c r="O341" s="51"/>
      <c r="P341" s="51"/>
      <c r="Q341" s="74"/>
      <c r="R341" s="90">
        <f>IF(Table579105[[#This Row],[FEMA Reimbursable?]]="Yes", Table579105[[#This Row],[Total Contract Amount]]*0.25, Table579105[[#This Row],[Total Contract Amount]])</f>
        <v>0</v>
      </c>
      <c r="S341" s="74"/>
      <c r="T341" s="90">
        <f>IF(Table579105[[#This Row],[FEMA Reimbursable?]]="Yes",Table579105[[#This Row],[Total Quarterly Obligation Amount]]*0.25,Table579105[[#This Row],[Total Quarterly Obligation Amount]])</f>
        <v>0</v>
      </c>
      <c r="U341" s="74"/>
      <c r="V341" s="79">
        <f>IF(Table579105[[#This Row],[FEMA Reimbursable?]]="Yes", Table579105[[#This Row],[Total Quarterly Expenditure Amount]]*0.25, Table579105[[#This Row],[Total Quarterly Expenditure Amount]])</f>
        <v>0</v>
      </c>
      <c r="W341" s="113" t="str">
        <f>IFERROR(INDEX(Table2[Attachment A Category], MATCH(Table579105[[#This Row],[Attachment A Expenditure Subcategory]], Table2[Attachment A Subcategory])),"")</f>
        <v/>
      </c>
      <c r="X341" s="114" t="str">
        <f>IFERROR(INDEX(Table2[Treasury OIG Category], MATCH(Table579105[[#This Row],[Attachment A Expenditure Subcategory]], Table2[Attachment A Subcategory])),"")</f>
        <v/>
      </c>
    </row>
    <row r="342" spans="2:24" x14ac:dyDescent="0.25">
      <c r="B342" s="22"/>
      <c r="C342" s="16"/>
      <c r="D342" s="16"/>
      <c r="E342" s="16"/>
      <c r="F342" s="16"/>
      <c r="G342" s="23"/>
      <c r="H342" s="32" t="s">
        <v>391</v>
      </c>
      <c r="I342" s="16"/>
      <c r="J342" s="68"/>
      <c r="K342" s="17"/>
      <c r="L342" s="51"/>
      <c r="M342" s="17"/>
      <c r="N342" s="17"/>
      <c r="O342" s="51"/>
      <c r="P342" s="51"/>
      <c r="Q342" s="74"/>
      <c r="R342" s="90">
        <f>IF(Table579105[[#This Row],[FEMA Reimbursable?]]="Yes", Table579105[[#This Row],[Total Contract Amount]]*0.25, Table579105[[#This Row],[Total Contract Amount]])</f>
        <v>0</v>
      </c>
      <c r="S342" s="74"/>
      <c r="T342" s="90">
        <f>IF(Table579105[[#This Row],[FEMA Reimbursable?]]="Yes",Table579105[[#This Row],[Total Quarterly Obligation Amount]]*0.25,Table579105[[#This Row],[Total Quarterly Obligation Amount]])</f>
        <v>0</v>
      </c>
      <c r="U342" s="74"/>
      <c r="V342" s="79">
        <f>IF(Table579105[[#This Row],[FEMA Reimbursable?]]="Yes", Table579105[[#This Row],[Total Quarterly Expenditure Amount]]*0.25, Table579105[[#This Row],[Total Quarterly Expenditure Amount]])</f>
        <v>0</v>
      </c>
      <c r="W342" s="113" t="str">
        <f>IFERROR(INDEX(Table2[Attachment A Category], MATCH(Table579105[[#This Row],[Attachment A Expenditure Subcategory]], Table2[Attachment A Subcategory])),"")</f>
        <v/>
      </c>
      <c r="X342" s="114" t="str">
        <f>IFERROR(INDEX(Table2[Treasury OIG Category], MATCH(Table579105[[#This Row],[Attachment A Expenditure Subcategory]], Table2[Attachment A Subcategory])),"")</f>
        <v/>
      </c>
    </row>
    <row r="343" spans="2:24" x14ac:dyDescent="0.25">
      <c r="B343" s="22"/>
      <c r="C343" s="16"/>
      <c r="D343" s="16"/>
      <c r="E343" s="16"/>
      <c r="F343" s="16"/>
      <c r="G343" s="23"/>
      <c r="H343" s="32" t="s">
        <v>392</v>
      </c>
      <c r="I343" s="16"/>
      <c r="J343" s="68"/>
      <c r="K343" s="17"/>
      <c r="L343" s="51"/>
      <c r="M343" s="17"/>
      <c r="N343" s="17"/>
      <c r="O343" s="51"/>
      <c r="P343" s="51"/>
      <c r="Q343" s="74"/>
      <c r="R343" s="90">
        <f>IF(Table579105[[#This Row],[FEMA Reimbursable?]]="Yes", Table579105[[#This Row],[Total Contract Amount]]*0.25, Table579105[[#This Row],[Total Contract Amount]])</f>
        <v>0</v>
      </c>
      <c r="S343" s="74"/>
      <c r="T343" s="90">
        <f>IF(Table579105[[#This Row],[FEMA Reimbursable?]]="Yes",Table579105[[#This Row],[Total Quarterly Obligation Amount]]*0.25,Table579105[[#This Row],[Total Quarterly Obligation Amount]])</f>
        <v>0</v>
      </c>
      <c r="U343" s="74"/>
      <c r="V343" s="79">
        <f>IF(Table579105[[#This Row],[FEMA Reimbursable?]]="Yes", Table579105[[#This Row],[Total Quarterly Expenditure Amount]]*0.25, Table579105[[#This Row],[Total Quarterly Expenditure Amount]])</f>
        <v>0</v>
      </c>
      <c r="W343" s="113" t="str">
        <f>IFERROR(INDEX(Table2[Attachment A Category], MATCH(Table579105[[#This Row],[Attachment A Expenditure Subcategory]], Table2[Attachment A Subcategory])),"")</f>
        <v/>
      </c>
      <c r="X343" s="114" t="str">
        <f>IFERROR(INDEX(Table2[Treasury OIG Category], MATCH(Table579105[[#This Row],[Attachment A Expenditure Subcategory]], Table2[Attachment A Subcategory])),"")</f>
        <v/>
      </c>
    </row>
    <row r="344" spans="2:24" x14ac:dyDescent="0.25">
      <c r="B344" s="22"/>
      <c r="C344" s="16"/>
      <c r="D344" s="16"/>
      <c r="E344" s="16"/>
      <c r="F344" s="16"/>
      <c r="G344" s="23"/>
      <c r="H344" s="31" t="s">
        <v>393</v>
      </c>
      <c r="I344" s="16"/>
      <c r="J344" s="68"/>
      <c r="K344" s="17"/>
      <c r="L344" s="51"/>
      <c r="M344" s="17"/>
      <c r="N344" s="17"/>
      <c r="O344" s="51"/>
      <c r="P344" s="51"/>
      <c r="Q344" s="74"/>
      <c r="R344" s="90">
        <f>IF(Table579105[[#This Row],[FEMA Reimbursable?]]="Yes", Table579105[[#This Row],[Total Contract Amount]]*0.25, Table579105[[#This Row],[Total Contract Amount]])</f>
        <v>0</v>
      </c>
      <c r="S344" s="74"/>
      <c r="T344" s="90">
        <f>IF(Table579105[[#This Row],[FEMA Reimbursable?]]="Yes",Table579105[[#This Row],[Total Quarterly Obligation Amount]]*0.25,Table579105[[#This Row],[Total Quarterly Obligation Amount]])</f>
        <v>0</v>
      </c>
      <c r="U344" s="74"/>
      <c r="V344" s="79">
        <f>IF(Table579105[[#This Row],[FEMA Reimbursable?]]="Yes", Table579105[[#This Row],[Total Quarterly Expenditure Amount]]*0.25, Table579105[[#This Row],[Total Quarterly Expenditure Amount]])</f>
        <v>0</v>
      </c>
      <c r="W344" s="113" t="str">
        <f>IFERROR(INDEX(Table2[Attachment A Category], MATCH(Table579105[[#This Row],[Attachment A Expenditure Subcategory]], Table2[Attachment A Subcategory])),"")</f>
        <v/>
      </c>
      <c r="X344" s="114" t="str">
        <f>IFERROR(INDEX(Table2[Treasury OIG Category], MATCH(Table579105[[#This Row],[Attachment A Expenditure Subcategory]], Table2[Attachment A Subcategory])),"")</f>
        <v/>
      </c>
    </row>
    <row r="345" spans="2:24" x14ac:dyDescent="0.25">
      <c r="B345" s="22"/>
      <c r="C345" s="16"/>
      <c r="D345" s="16"/>
      <c r="E345" s="16"/>
      <c r="F345" s="16"/>
      <c r="G345" s="23"/>
      <c r="H345" s="32" t="s">
        <v>394</v>
      </c>
      <c r="I345" s="16"/>
      <c r="J345" s="68"/>
      <c r="K345" s="17"/>
      <c r="L345" s="51"/>
      <c r="M345" s="17"/>
      <c r="N345" s="17"/>
      <c r="O345" s="51"/>
      <c r="P345" s="51"/>
      <c r="Q345" s="74"/>
      <c r="R345" s="90">
        <f>IF(Table579105[[#This Row],[FEMA Reimbursable?]]="Yes", Table579105[[#This Row],[Total Contract Amount]]*0.25, Table579105[[#This Row],[Total Contract Amount]])</f>
        <v>0</v>
      </c>
      <c r="S345" s="74"/>
      <c r="T345" s="90">
        <f>IF(Table579105[[#This Row],[FEMA Reimbursable?]]="Yes",Table579105[[#This Row],[Total Quarterly Obligation Amount]]*0.25,Table579105[[#This Row],[Total Quarterly Obligation Amount]])</f>
        <v>0</v>
      </c>
      <c r="U345" s="74"/>
      <c r="V345" s="79">
        <f>IF(Table579105[[#This Row],[FEMA Reimbursable?]]="Yes", Table579105[[#This Row],[Total Quarterly Expenditure Amount]]*0.25, Table579105[[#This Row],[Total Quarterly Expenditure Amount]])</f>
        <v>0</v>
      </c>
      <c r="W345" s="113" t="str">
        <f>IFERROR(INDEX(Table2[Attachment A Category], MATCH(Table579105[[#This Row],[Attachment A Expenditure Subcategory]], Table2[Attachment A Subcategory])),"")</f>
        <v/>
      </c>
      <c r="X345" s="114" t="str">
        <f>IFERROR(INDEX(Table2[Treasury OIG Category], MATCH(Table579105[[#This Row],[Attachment A Expenditure Subcategory]], Table2[Attachment A Subcategory])),"")</f>
        <v/>
      </c>
    </row>
    <row r="346" spans="2:24" x14ac:dyDescent="0.25">
      <c r="B346" s="22"/>
      <c r="C346" s="16"/>
      <c r="D346" s="16"/>
      <c r="E346" s="16"/>
      <c r="F346" s="16"/>
      <c r="G346" s="23"/>
      <c r="H346" s="32" t="s">
        <v>395</v>
      </c>
      <c r="I346" s="16"/>
      <c r="J346" s="68"/>
      <c r="K346" s="17"/>
      <c r="L346" s="51"/>
      <c r="M346" s="17"/>
      <c r="N346" s="17"/>
      <c r="O346" s="51"/>
      <c r="P346" s="51"/>
      <c r="Q346" s="74"/>
      <c r="R346" s="90">
        <f>IF(Table579105[[#This Row],[FEMA Reimbursable?]]="Yes", Table579105[[#This Row],[Total Contract Amount]]*0.25, Table579105[[#This Row],[Total Contract Amount]])</f>
        <v>0</v>
      </c>
      <c r="S346" s="74"/>
      <c r="T346" s="90">
        <f>IF(Table579105[[#This Row],[FEMA Reimbursable?]]="Yes",Table579105[[#This Row],[Total Quarterly Obligation Amount]]*0.25,Table579105[[#This Row],[Total Quarterly Obligation Amount]])</f>
        <v>0</v>
      </c>
      <c r="U346" s="74"/>
      <c r="V346" s="79">
        <f>IF(Table579105[[#This Row],[FEMA Reimbursable?]]="Yes", Table579105[[#This Row],[Total Quarterly Expenditure Amount]]*0.25, Table579105[[#This Row],[Total Quarterly Expenditure Amount]])</f>
        <v>0</v>
      </c>
      <c r="W346" s="113" t="str">
        <f>IFERROR(INDEX(Table2[Attachment A Category], MATCH(Table579105[[#This Row],[Attachment A Expenditure Subcategory]], Table2[Attachment A Subcategory])),"")</f>
        <v/>
      </c>
      <c r="X346" s="114" t="str">
        <f>IFERROR(INDEX(Table2[Treasury OIG Category], MATCH(Table579105[[#This Row],[Attachment A Expenditure Subcategory]], Table2[Attachment A Subcategory])),"")</f>
        <v/>
      </c>
    </row>
    <row r="347" spans="2:24" x14ac:dyDescent="0.25">
      <c r="B347" s="22"/>
      <c r="C347" s="16"/>
      <c r="D347" s="16"/>
      <c r="E347" s="16"/>
      <c r="F347" s="16"/>
      <c r="G347" s="23"/>
      <c r="H347" s="31" t="s">
        <v>396</v>
      </c>
      <c r="I347" s="16"/>
      <c r="J347" s="68"/>
      <c r="K347" s="17"/>
      <c r="L347" s="51"/>
      <c r="M347" s="17"/>
      <c r="N347" s="17"/>
      <c r="O347" s="51"/>
      <c r="P347" s="51"/>
      <c r="Q347" s="74"/>
      <c r="R347" s="90">
        <f>IF(Table579105[[#This Row],[FEMA Reimbursable?]]="Yes", Table579105[[#This Row],[Total Contract Amount]]*0.25, Table579105[[#This Row],[Total Contract Amount]])</f>
        <v>0</v>
      </c>
      <c r="S347" s="74"/>
      <c r="T347" s="90">
        <f>IF(Table579105[[#This Row],[FEMA Reimbursable?]]="Yes",Table579105[[#This Row],[Total Quarterly Obligation Amount]]*0.25,Table579105[[#This Row],[Total Quarterly Obligation Amount]])</f>
        <v>0</v>
      </c>
      <c r="U347" s="74"/>
      <c r="V347" s="79">
        <f>IF(Table579105[[#This Row],[FEMA Reimbursable?]]="Yes", Table579105[[#This Row],[Total Quarterly Expenditure Amount]]*0.25, Table579105[[#This Row],[Total Quarterly Expenditure Amount]])</f>
        <v>0</v>
      </c>
      <c r="W347" s="113" t="str">
        <f>IFERROR(INDEX(Table2[Attachment A Category], MATCH(Table579105[[#This Row],[Attachment A Expenditure Subcategory]], Table2[Attachment A Subcategory])),"")</f>
        <v/>
      </c>
      <c r="X347" s="114" t="str">
        <f>IFERROR(INDEX(Table2[Treasury OIG Category], MATCH(Table579105[[#This Row],[Attachment A Expenditure Subcategory]], Table2[Attachment A Subcategory])),"")</f>
        <v/>
      </c>
    </row>
    <row r="348" spans="2:24" x14ac:dyDescent="0.25">
      <c r="B348" s="22"/>
      <c r="C348" s="16"/>
      <c r="D348" s="16"/>
      <c r="E348" s="16"/>
      <c r="F348" s="16"/>
      <c r="G348" s="23"/>
      <c r="H348" s="32" t="s">
        <v>397</v>
      </c>
      <c r="I348" s="16"/>
      <c r="J348" s="68"/>
      <c r="K348" s="17"/>
      <c r="L348" s="51"/>
      <c r="M348" s="17"/>
      <c r="N348" s="17"/>
      <c r="O348" s="51"/>
      <c r="P348" s="51"/>
      <c r="Q348" s="74"/>
      <c r="R348" s="90">
        <f>IF(Table579105[[#This Row],[FEMA Reimbursable?]]="Yes", Table579105[[#This Row],[Total Contract Amount]]*0.25, Table579105[[#This Row],[Total Contract Amount]])</f>
        <v>0</v>
      </c>
      <c r="S348" s="74"/>
      <c r="T348" s="90">
        <f>IF(Table579105[[#This Row],[FEMA Reimbursable?]]="Yes",Table579105[[#This Row],[Total Quarterly Obligation Amount]]*0.25,Table579105[[#This Row],[Total Quarterly Obligation Amount]])</f>
        <v>0</v>
      </c>
      <c r="U348" s="74"/>
      <c r="V348" s="79">
        <f>IF(Table579105[[#This Row],[FEMA Reimbursable?]]="Yes", Table579105[[#This Row],[Total Quarterly Expenditure Amount]]*0.25, Table579105[[#This Row],[Total Quarterly Expenditure Amount]])</f>
        <v>0</v>
      </c>
      <c r="W348" s="113" t="str">
        <f>IFERROR(INDEX(Table2[Attachment A Category], MATCH(Table579105[[#This Row],[Attachment A Expenditure Subcategory]], Table2[Attachment A Subcategory])),"")</f>
        <v/>
      </c>
      <c r="X348" s="114" t="str">
        <f>IFERROR(INDEX(Table2[Treasury OIG Category], MATCH(Table579105[[#This Row],[Attachment A Expenditure Subcategory]], Table2[Attachment A Subcategory])),"")</f>
        <v/>
      </c>
    </row>
    <row r="349" spans="2:24" x14ac:dyDescent="0.25">
      <c r="B349" s="22"/>
      <c r="C349" s="16"/>
      <c r="D349" s="16"/>
      <c r="E349" s="16"/>
      <c r="F349" s="16"/>
      <c r="G349" s="23"/>
      <c r="H349" s="32" t="s">
        <v>398</v>
      </c>
      <c r="I349" s="16"/>
      <c r="J349" s="68"/>
      <c r="K349" s="17"/>
      <c r="L349" s="51"/>
      <c r="M349" s="17"/>
      <c r="N349" s="17"/>
      <c r="O349" s="51"/>
      <c r="P349" s="51"/>
      <c r="Q349" s="74"/>
      <c r="R349" s="90">
        <f>IF(Table579105[[#This Row],[FEMA Reimbursable?]]="Yes", Table579105[[#This Row],[Total Contract Amount]]*0.25, Table579105[[#This Row],[Total Contract Amount]])</f>
        <v>0</v>
      </c>
      <c r="S349" s="74"/>
      <c r="T349" s="90">
        <f>IF(Table579105[[#This Row],[FEMA Reimbursable?]]="Yes",Table579105[[#This Row],[Total Quarterly Obligation Amount]]*0.25,Table579105[[#This Row],[Total Quarterly Obligation Amount]])</f>
        <v>0</v>
      </c>
      <c r="U349" s="74"/>
      <c r="V349" s="79">
        <f>IF(Table579105[[#This Row],[FEMA Reimbursable?]]="Yes", Table579105[[#This Row],[Total Quarterly Expenditure Amount]]*0.25, Table579105[[#This Row],[Total Quarterly Expenditure Amount]])</f>
        <v>0</v>
      </c>
      <c r="W349" s="113" t="str">
        <f>IFERROR(INDEX(Table2[Attachment A Category], MATCH(Table579105[[#This Row],[Attachment A Expenditure Subcategory]], Table2[Attachment A Subcategory])),"")</f>
        <v/>
      </c>
      <c r="X349" s="114" t="str">
        <f>IFERROR(INDEX(Table2[Treasury OIG Category], MATCH(Table579105[[#This Row],[Attachment A Expenditure Subcategory]], Table2[Attachment A Subcategory])),"")</f>
        <v/>
      </c>
    </row>
    <row r="350" spans="2:24" x14ac:dyDescent="0.25">
      <c r="B350" s="22"/>
      <c r="C350" s="16"/>
      <c r="D350" s="16"/>
      <c r="E350" s="16"/>
      <c r="F350" s="16"/>
      <c r="G350" s="23"/>
      <c r="H350" s="32" t="s">
        <v>399</v>
      </c>
      <c r="I350" s="16"/>
      <c r="J350" s="68"/>
      <c r="K350" s="17"/>
      <c r="L350" s="51"/>
      <c r="M350" s="17"/>
      <c r="N350" s="17"/>
      <c r="O350" s="51"/>
      <c r="P350" s="51"/>
      <c r="Q350" s="74"/>
      <c r="R350" s="90">
        <f>IF(Table579105[[#This Row],[FEMA Reimbursable?]]="Yes", Table579105[[#This Row],[Total Contract Amount]]*0.25, Table579105[[#This Row],[Total Contract Amount]])</f>
        <v>0</v>
      </c>
      <c r="S350" s="74"/>
      <c r="T350" s="90">
        <f>IF(Table579105[[#This Row],[FEMA Reimbursable?]]="Yes",Table579105[[#This Row],[Total Quarterly Obligation Amount]]*0.25,Table579105[[#This Row],[Total Quarterly Obligation Amount]])</f>
        <v>0</v>
      </c>
      <c r="U350" s="74"/>
      <c r="V350" s="79">
        <f>IF(Table579105[[#This Row],[FEMA Reimbursable?]]="Yes", Table579105[[#This Row],[Total Quarterly Expenditure Amount]]*0.25, Table579105[[#This Row],[Total Quarterly Expenditure Amount]])</f>
        <v>0</v>
      </c>
      <c r="W350" s="113" t="str">
        <f>IFERROR(INDEX(Table2[Attachment A Category], MATCH(Table579105[[#This Row],[Attachment A Expenditure Subcategory]], Table2[Attachment A Subcategory])),"")</f>
        <v/>
      </c>
      <c r="X350" s="114" t="str">
        <f>IFERROR(INDEX(Table2[Treasury OIG Category], MATCH(Table579105[[#This Row],[Attachment A Expenditure Subcategory]], Table2[Attachment A Subcategory])),"")</f>
        <v/>
      </c>
    </row>
    <row r="351" spans="2:24" x14ac:dyDescent="0.25">
      <c r="B351" s="22"/>
      <c r="C351" s="16"/>
      <c r="D351" s="16"/>
      <c r="E351" s="16"/>
      <c r="F351" s="16"/>
      <c r="G351" s="23"/>
      <c r="H351" s="32" t="s">
        <v>400</v>
      </c>
      <c r="I351" s="16"/>
      <c r="J351" s="68"/>
      <c r="K351" s="17"/>
      <c r="L351" s="51"/>
      <c r="M351" s="17"/>
      <c r="N351" s="17"/>
      <c r="O351" s="51"/>
      <c r="P351" s="51"/>
      <c r="Q351" s="74"/>
      <c r="R351" s="90">
        <f>IF(Table579105[[#This Row],[FEMA Reimbursable?]]="Yes", Table579105[[#This Row],[Total Contract Amount]]*0.25, Table579105[[#This Row],[Total Contract Amount]])</f>
        <v>0</v>
      </c>
      <c r="S351" s="74"/>
      <c r="T351" s="90">
        <f>IF(Table579105[[#This Row],[FEMA Reimbursable?]]="Yes",Table579105[[#This Row],[Total Quarterly Obligation Amount]]*0.25,Table579105[[#This Row],[Total Quarterly Obligation Amount]])</f>
        <v>0</v>
      </c>
      <c r="U351" s="74"/>
      <c r="V351" s="79">
        <f>IF(Table579105[[#This Row],[FEMA Reimbursable?]]="Yes", Table579105[[#This Row],[Total Quarterly Expenditure Amount]]*0.25, Table579105[[#This Row],[Total Quarterly Expenditure Amount]])</f>
        <v>0</v>
      </c>
      <c r="W351" s="113" t="str">
        <f>IFERROR(INDEX(Table2[Attachment A Category], MATCH(Table579105[[#This Row],[Attachment A Expenditure Subcategory]], Table2[Attachment A Subcategory])),"")</f>
        <v/>
      </c>
      <c r="X351" s="114" t="str">
        <f>IFERROR(INDEX(Table2[Treasury OIG Category], MATCH(Table579105[[#This Row],[Attachment A Expenditure Subcategory]], Table2[Attachment A Subcategory])),"")</f>
        <v/>
      </c>
    </row>
    <row r="352" spans="2:24" x14ac:dyDescent="0.25">
      <c r="B352" s="22"/>
      <c r="C352" s="16"/>
      <c r="D352" s="16"/>
      <c r="E352" s="16"/>
      <c r="F352" s="16"/>
      <c r="G352" s="23"/>
      <c r="H352" s="31" t="s">
        <v>401</v>
      </c>
      <c r="I352" s="16"/>
      <c r="J352" s="68"/>
      <c r="K352" s="17"/>
      <c r="L352" s="51"/>
      <c r="M352" s="17"/>
      <c r="N352" s="17"/>
      <c r="O352" s="51"/>
      <c r="P352" s="51"/>
      <c r="Q352" s="74"/>
      <c r="R352" s="90">
        <f>IF(Table579105[[#This Row],[FEMA Reimbursable?]]="Yes", Table579105[[#This Row],[Total Contract Amount]]*0.25, Table579105[[#This Row],[Total Contract Amount]])</f>
        <v>0</v>
      </c>
      <c r="S352" s="74"/>
      <c r="T352" s="90">
        <f>IF(Table579105[[#This Row],[FEMA Reimbursable?]]="Yes",Table579105[[#This Row],[Total Quarterly Obligation Amount]]*0.25,Table579105[[#This Row],[Total Quarterly Obligation Amount]])</f>
        <v>0</v>
      </c>
      <c r="U352" s="74"/>
      <c r="V352" s="79">
        <f>IF(Table579105[[#This Row],[FEMA Reimbursable?]]="Yes", Table579105[[#This Row],[Total Quarterly Expenditure Amount]]*0.25, Table579105[[#This Row],[Total Quarterly Expenditure Amount]])</f>
        <v>0</v>
      </c>
      <c r="W352" s="113" t="str">
        <f>IFERROR(INDEX(Table2[Attachment A Category], MATCH(Table579105[[#This Row],[Attachment A Expenditure Subcategory]], Table2[Attachment A Subcategory])),"")</f>
        <v/>
      </c>
      <c r="X352" s="114" t="str">
        <f>IFERROR(INDEX(Table2[Treasury OIG Category], MATCH(Table579105[[#This Row],[Attachment A Expenditure Subcategory]], Table2[Attachment A Subcategory])),"")</f>
        <v/>
      </c>
    </row>
    <row r="353" spans="2:24" x14ac:dyDescent="0.25">
      <c r="B353" s="22"/>
      <c r="C353" s="16"/>
      <c r="D353" s="16"/>
      <c r="E353" s="16"/>
      <c r="F353" s="16"/>
      <c r="G353" s="23"/>
      <c r="H353" s="32" t="s">
        <v>402</v>
      </c>
      <c r="I353" s="16"/>
      <c r="J353" s="68"/>
      <c r="K353" s="17"/>
      <c r="L353" s="51"/>
      <c r="M353" s="17"/>
      <c r="N353" s="17"/>
      <c r="O353" s="51"/>
      <c r="P353" s="51"/>
      <c r="Q353" s="74"/>
      <c r="R353" s="90">
        <f>IF(Table579105[[#This Row],[FEMA Reimbursable?]]="Yes", Table579105[[#This Row],[Total Contract Amount]]*0.25, Table579105[[#This Row],[Total Contract Amount]])</f>
        <v>0</v>
      </c>
      <c r="S353" s="74"/>
      <c r="T353" s="90">
        <f>IF(Table579105[[#This Row],[FEMA Reimbursable?]]="Yes",Table579105[[#This Row],[Total Quarterly Obligation Amount]]*0.25,Table579105[[#This Row],[Total Quarterly Obligation Amount]])</f>
        <v>0</v>
      </c>
      <c r="U353" s="74"/>
      <c r="V353" s="79">
        <f>IF(Table579105[[#This Row],[FEMA Reimbursable?]]="Yes", Table579105[[#This Row],[Total Quarterly Expenditure Amount]]*0.25, Table579105[[#This Row],[Total Quarterly Expenditure Amount]])</f>
        <v>0</v>
      </c>
      <c r="W353" s="113" t="str">
        <f>IFERROR(INDEX(Table2[Attachment A Category], MATCH(Table579105[[#This Row],[Attachment A Expenditure Subcategory]], Table2[Attachment A Subcategory])),"")</f>
        <v/>
      </c>
      <c r="X353" s="114" t="str">
        <f>IFERROR(INDEX(Table2[Treasury OIG Category], MATCH(Table579105[[#This Row],[Attachment A Expenditure Subcategory]], Table2[Attachment A Subcategory])),"")</f>
        <v/>
      </c>
    </row>
    <row r="354" spans="2:24" x14ac:dyDescent="0.25">
      <c r="B354" s="22"/>
      <c r="C354" s="16"/>
      <c r="D354" s="16"/>
      <c r="E354" s="16"/>
      <c r="F354" s="16"/>
      <c r="G354" s="23"/>
      <c r="H354" s="32" t="s">
        <v>403</v>
      </c>
      <c r="I354" s="16"/>
      <c r="J354" s="68"/>
      <c r="K354" s="17"/>
      <c r="L354" s="51"/>
      <c r="M354" s="17"/>
      <c r="N354" s="17"/>
      <c r="O354" s="51"/>
      <c r="P354" s="51"/>
      <c r="Q354" s="74"/>
      <c r="R354" s="90">
        <f>IF(Table579105[[#This Row],[FEMA Reimbursable?]]="Yes", Table579105[[#This Row],[Total Contract Amount]]*0.25, Table579105[[#This Row],[Total Contract Amount]])</f>
        <v>0</v>
      </c>
      <c r="S354" s="74"/>
      <c r="T354" s="90">
        <f>IF(Table579105[[#This Row],[FEMA Reimbursable?]]="Yes",Table579105[[#This Row],[Total Quarterly Obligation Amount]]*0.25,Table579105[[#This Row],[Total Quarterly Obligation Amount]])</f>
        <v>0</v>
      </c>
      <c r="U354" s="74"/>
      <c r="V354" s="79">
        <f>IF(Table579105[[#This Row],[FEMA Reimbursable?]]="Yes", Table579105[[#This Row],[Total Quarterly Expenditure Amount]]*0.25, Table579105[[#This Row],[Total Quarterly Expenditure Amount]])</f>
        <v>0</v>
      </c>
      <c r="W354" s="113" t="str">
        <f>IFERROR(INDEX(Table2[Attachment A Category], MATCH(Table579105[[#This Row],[Attachment A Expenditure Subcategory]], Table2[Attachment A Subcategory])),"")</f>
        <v/>
      </c>
      <c r="X354" s="114" t="str">
        <f>IFERROR(INDEX(Table2[Treasury OIG Category], MATCH(Table579105[[#This Row],[Attachment A Expenditure Subcategory]], Table2[Attachment A Subcategory])),"")</f>
        <v/>
      </c>
    </row>
    <row r="355" spans="2:24" x14ac:dyDescent="0.25">
      <c r="B355" s="22"/>
      <c r="C355" s="16"/>
      <c r="D355" s="16"/>
      <c r="E355" s="16"/>
      <c r="F355" s="16"/>
      <c r="G355" s="23"/>
      <c r="H355" s="31" t="s">
        <v>404</v>
      </c>
      <c r="I355" s="16"/>
      <c r="J355" s="68"/>
      <c r="K355" s="17"/>
      <c r="L355" s="51"/>
      <c r="M355" s="17"/>
      <c r="N355" s="17"/>
      <c r="O355" s="51"/>
      <c r="P355" s="51"/>
      <c r="Q355" s="74"/>
      <c r="R355" s="90">
        <f>IF(Table579105[[#This Row],[FEMA Reimbursable?]]="Yes", Table579105[[#This Row],[Total Contract Amount]]*0.25, Table579105[[#This Row],[Total Contract Amount]])</f>
        <v>0</v>
      </c>
      <c r="S355" s="74"/>
      <c r="T355" s="90">
        <f>IF(Table579105[[#This Row],[FEMA Reimbursable?]]="Yes",Table579105[[#This Row],[Total Quarterly Obligation Amount]]*0.25,Table579105[[#This Row],[Total Quarterly Obligation Amount]])</f>
        <v>0</v>
      </c>
      <c r="U355" s="74"/>
      <c r="V355" s="79">
        <f>IF(Table579105[[#This Row],[FEMA Reimbursable?]]="Yes", Table579105[[#This Row],[Total Quarterly Expenditure Amount]]*0.25, Table579105[[#This Row],[Total Quarterly Expenditure Amount]])</f>
        <v>0</v>
      </c>
      <c r="W355" s="113" t="str">
        <f>IFERROR(INDEX(Table2[Attachment A Category], MATCH(Table579105[[#This Row],[Attachment A Expenditure Subcategory]], Table2[Attachment A Subcategory])),"")</f>
        <v/>
      </c>
      <c r="X355" s="114" t="str">
        <f>IFERROR(INDEX(Table2[Treasury OIG Category], MATCH(Table579105[[#This Row],[Attachment A Expenditure Subcategory]], Table2[Attachment A Subcategory])),"")</f>
        <v/>
      </c>
    </row>
    <row r="356" spans="2:24" x14ac:dyDescent="0.25">
      <c r="B356" s="22"/>
      <c r="C356" s="16"/>
      <c r="D356" s="16"/>
      <c r="E356" s="16"/>
      <c r="F356" s="16"/>
      <c r="G356" s="23"/>
      <c r="H356" s="32" t="s">
        <v>405</v>
      </c>
      <c r="I356" s="16"/>
      <c r="J356" s="68"/>
      <c r="K356" s="17"/>
      <c r="L356" s="51"/>
      <c r="M356" s="17"/>
      <c r="N356" s="17"/>
      <c r="O356" s="51"/>
      <c r="P356" s="51"/>
      <c r="Q356" s="74"/>
      <c r="R356" s="90">
        <f>IF(Table579105[[#This Row],[FEMA Reimbursable?]]="Yes", Table579105[[#This Row],[Total Contract Amount]]*0.25, Table579105[[#This Row],[Total Contract Amount]])</f>
        <v>0</v>
      </c>
      <c r="S356" s="74"/>
      <c r="T356" s="90">
        <f>IF(Table579105[[#This Row],[FEMA Reimbursable?]]="Yes",Table579105[[#This Row],[Total Quarterly Obligation Amount]]*0.25,Table579105[[#This Row],[Total Quarterly Obligation Amount]])</f>
        <v>0</v>
      </c>
      <c r="U356" s="74"/>
      <c r="V356" s="79">
        <f>IF(Table579105[[#This Row],[FEMA Reimbursable?]]="Yes", Table579105[[#This Row],[Total Quarterly Expenditure Amount]]*0.25, Table579105[[#This Row],[Total Quarterly Expenditure Amount]])</f>
        <v>0</v>
      </c>
      <c r="W356" s="113" t="str">
        <f>IFERROR(INDEX(Table2[Attachment A Category], MATCH(Table579105[[#This Row],[Attachment A Expenditure Subcategory]], Table2[Attachment A Subcategory])),"")</f>
        <v/>
      </c>
      <c r="X356" s="114" t="str">
        <f>IFERROR(INDEX(Table2[Treasury OIG Category], MATCH(Table579105[[#This Row],[Attachment A Expenditure Subcategory]], Table2[Attachment A Subcategory])),"")</f>
        <v/>
      </c>
    </row>
    <row r="357" spans="2:24" x14ac:dyDescent="0.25">
      <c r="B357" s="22"/>
      <c r="C357" s="16"/>
      <c r="D357" s="16"/>
      <c r="E357" s="16"/>
      <c r="F357" s="16"/>
      <c r="G357" s="23"/>
      <c r="H357" s="32" t="s">
        <v>406</v>
      </c>
      <c r="I357" s="16"/>
      <c r="J357" s="68"/>
      <c r="K357" s="17"/>
      <c r="L357" s="51"/>
      <c r="M357" s="17"/>
      <c r="N357" s="17"/>
      <c r="O357" s="51"/>
      <c r="P357" s="51"/>
      <c r="Q357" s="74"/>
      <c r="R357" s="90">
        <f>IF(Table579105[[#This Row],[FEMA Reimbursable?]]="Yes", Table579105[[#This Row],[Total Contract Amount]]*0.25, Table579105[[#This Row],[Total Contract Amount]])</f>
        <v>0</v>
      </c>
      <c r="S357" s="74"/>
      <c r="T357" s="90">
        <f>IF(Table579105[[#This Row],[FEMA Reimbursable?]]="Yes",Table579105[[#This Row],[Total Quarterly Obligation Amount]]*0.25,Table579105[[#This Row],[Total Quarterly Obligation Amount]])</f>
        <v>0</v>
      </c>
      <c r="U357" s="74"/>
      <c r="V357" s="79">
        <f>IF(Table579105[[#This Row],[FEMA Reimbursable?]]="Yes", Table579105[[#This Row],[Total Quarterly Expenditure Amount]]*0.25, Table579105[[#This Row],[Total Quarterly Expenditure Amount]])</f>
        <v>0</v>
      </c>
      <c r="W357" s="113" t="str">
        <f>IFERROR(INDEX(Table2[Attachment A Category], MATCH(Table579105[[#This Row],[Attachment A Expenditure Subcategory]], Table2[Attachment A Subcategory])),"")</f>
        <v/>
      </c>
      <c r="X357" s="114" t="str">
        <f>IFERROR(INDEX(Table2[Treasury OIG Category], MATCH(Table579105[[#This Row],[Attachment A Expenditure Subcategory]], Table2[Attachment A Subcategory])),"")</f>
        <v/>
      </c>
    </row>
    <row r="358" spans="2:24" x14ac:dyDescent="0.25">
      <c r="B358" s="22"/>
      <c r="C358" s="16"/>
      <c r="D358" s="16"/>
      <c r="E358" s="16"/>
      <c r="F358" s="16"/>
      <c r="G358" s="23"/>
      <c r="H358" s="32" t="s">
        <v>407</v>
      </c>
      <c r="I358" s="16"/>
      <c r="J358" s="68"/>
      <c r="K358" s="17"/>
      <c r="L358" s="51"/>
      <c r="M358" s="17"/>
      <c r="N358" s="17"/>
      <c r="O358" s="51"/>
      <c r="P358" s="51"/>
      <c r="Q358" s="74"/>
      <c r="R358" s="90">
        <f>IF(Table579105[[#This Row],[FEMA Reimbursable?]]="Yes", Table579105[[#This Row],[Total Contract Amount]]*0.25, Table579105[[#This Row],[Total Contract Amount]])</f>
        <v>0</v>
      </c>
      <c r="S358" s="74"/>
      <c r="T358" s="90">
        <f>IF(Table579105[[#This Row],[FEMA Reimbursable?]]="Yes",Table579105[[#This Row],[Total Quarterly Obligation Amount]]*0.25,Table579105[[#This Row],[Total Quarterly Obligation Amount]])</f>
        <v>0</v>
      </c>
      <c r="U358" s="74"/>
      <c r="V358" s="79">
        <f>IF(Table579105[[#This Row],[FEMA Reimbursable?]]="Yes", Table579105[[#This Row],[Total Quarterly Expenditure Amount]]*0.25, Table579105[[#This Row],[Total Quarterly Expenditure Amount]])</f>
        <v>0</v>
      </c>
      <c r="W358" s="113" t="str">
        <f>IFERROR(INDEX(Table2[Attachment A Category], MATCH(Table579105[[#This Row],[Attachment A Expenditure Subcategory]], Table2[Attachment A Subcategory])),"")</f>
        <v/>
      </c>
      <c r="X358" s="114" t="str">
        <f>IFERROR(INDEX(Table2[Treasury OIG Category], MATCH(Table579105[[#This Row],[Attachment A Expenditure Subcategory]], Table2[Attachment A Subcategory])),"")</f>
        <v/>
      </c>
    </row>
    <row r="359" spans="2:24" x14ac:dyDescent="0.25">
      <c r="B359" s="22"/>
      <c r="C359" s="16"/>
      <c r="D359" s="16"/>
      <c r="E359" s="16"/>
      <c r="F359" s="16"/>
      <c r="G359" s="23"/>
      <c r="H359" s="32" t="s">
        <v>408</v>
      </c>
      <c r="I359" s="16"/>
      <c r="J359" s="68"/>
      <c r="K359" s="17"/>
      <c r="L359" s="51"/>
      <c r="M359" s="17"/>
      <c r="N359" s="17"/>
      <c r="O359" s="51"/>
      <c r="P359" s="51"/>
      <c r="Q359" s="74"/>
      <c r="R359" s="90">
        <f>IF(Table579105[[#This Row],[FEMA Reimbursable?]]="Yes", Table579105[[#This Row],[Total Contract Amount]]*0.25, Table579105[[#This Row],[Total Contract Amount]])</f>
        <v>0</v>
      </c>
      <c r="S359" s="74"/>
      <c r="T359" s="90">
        <f>IF(Table579105[[#This Row],[FEMA Reimbursable?]]="Yes",Table579105[[#This Row],[Total Quarterly Obligation Amount]]*0.25,Table579105[[#This Row],[Total Quarterly Obligation Amount]])</f>
        <v>0</v>
      </c>
      <c r="U359" s="74"/>
      <c r="V359" s="79">
        <f>IF(Table579105[[#This Row],[FEMA Reimbursable?]]="Yes", Table579105[[#This Row],[Total Quarterly Expenditure Amount]]*0.25, Table579105[[#This Row],[Total Quarterly Expenditure Amount]])</f>
        <v>0</v>
      </c>
      <c r="W359" s="113" t="str">
        <f>IFERROR(INDEX(Table2[Attachment A Category], MATCH(Table579105[[#This Row],[Attachment A Expenditure Subcategory]], Table2[Attachment A Subcategory])),"")</f>
        <v/>
      </c>
      <c r="X359" s="114" t="str">
        <f>IFERROR(INDEX(Table2[Treasury OIG Category], MATCH(Table579105[[#This Row],[Attachment A Expenditure Subcategory]], Table2[Attachment A Subcategory])),"")</f>
        <v/>
      </c>
    </row>
    <row r="360" spans="2:24" x14ac:dyDescent="0.25">
      <c r="B360" s="22"/>
      <c r="C360" s="16"/>
      <c r="D360" s="16"/>
      <c r="E360" s="16"/>
      <c r="F360" s="16"/>
      <c r="G360" s="23"/>
      <c r="H360" s="31" t="s">
        <v>409</v>
      </c>
      <c r="I360" s="16"/>
      <c r="J360" s="68"/>
      <c r="K360" s="17"/>
      <c r="L360" s="51"/>
      <c r="M360" s="17"/>
      <c r="N360" s="17"/>
      <c r="O360" s="51"/>
      <c r="P360" s="51"/>
      <c r="Q360" s="74"/>
      <c r="R360" s="90">
        <f>IF(Table579105[[#This Row],[FEMA Reimbursable?]]="Yes", Table579105[[#This Row],[Total Contract Amount]]*0.25, Table579105[[#This Row],[Total Contract Amount]])</f>
        <v>0</v>
      </c>
      <c r="S360" s="74"/>
      <c r="T360" s="90">
        <f>IF(Table579105[[#This Row],[FEMA Reimbursable?]]="Yes",Table579105[[#This Row],[Total Quarterly Obligation Amount]]*0.25,Table579105[[#This Row],[Total Quarterly Obligation Amount]])</f>
        <v>0</v>
      </c>
      <c r="U360" s="74"/>
      <c r="V360" s="79">
        <f>IF(Table579105[[#This Row],[FEMA Reimbursable?]]="Yes", Table579105[[#This Row],[Total Quarterly Expenditure Amount]]*0.25, Table579105[[#This Row],[Total Quarterly Expenditure Amount]])</f>
        <v>0</v>
      </c>
      <c r="W360" s="113" t="str">
        <f>IFERROR(INDEX(Table2[Attachment A Category], MATCH(Table579105[[#This Row],[Attachment A Expenditure Subcategory]], Table2[Attachment A Subcategory])),"")</f>
        <v/>
      </c>
      <c r="X360" s="114" t="str">
        <f>IFERROR(INDEX(Table2[Treasury OIG Category], MATCH(Table579105[[#This Row],[Attachment A Expenditure Subcategory]], Table2[Attachment A Subcategory])),"")</f>
        <v/>
      </c>
    </row>
    <row r="361" spans="2:24" x14ac:dyDescent="0.25">
      <c r="B361" s="22"/>
      <c r="C361" s="16"/>
      <c r="D361" s="16"/>
      <c r="E361" s="16"/>
      <c r="F361" s="16"/>
      <c r="G361" s="23"/>
      <c r="H361" s="32" t="s">
        <v>410</v>
      </c>
      <c r="I361" s="16"/>
      <c r="J361" s="68"/>
      <c r="K361" s="17"/>
      <c r="L361" s="51"/>
      <c r="M361" s="17"/>
      <c r="N361" s="17"/>
      <c r="O361" s="51"/>
      <c r="P361" s="51"/>
      <c r="Q361" s="74"/>
      <c r="R361" s="90">
        <f>IF(Table579105[[#This Row],[FEMA Reimbursable?]]="Yes", Table579105[[#This Row],[Total Contract Amount]]*0.25, Table579105[[#This Row],[Total Contract Amount]])</f>
        <v>0</v>
      </c>
      <c r="S361" s="74"/>
      <c r="T361" s="90">
        <f>IF(Table579105[[#This Row],[FEMA Reimbursable?]]="Yes",Table579105[[#This Row],[Total Quarterly Obligation Amount]]*0.25,Table579105[[#This Row],[Total Quarterly Obligation Amount]])</f>
        <v>0</v>
      </c>
      <c r="U361" s="74"/>
      <c r="V361" s="79">
        <f>IF(Table579105[[#This Row],[FEMA Reimbursable?]]="Yes", Table579105[[#This Row],[Total Quarterly Expenditure Amount]]*0.25, Table579105[[#This Row],[Total Quarterly Expenditure Amount]])</f>
        <v>0</v>
      </c>
      <c r="W361" s="113" t="str">
        <f>IFERROR(INDEX(Table2[Attachment A Category], MATCH(Table579105[[#This Row],[Attachment A Expenditure Subcategory]], Table2[Attachment A Subcategory])),"")</f>
        <v/>
      </c>
      <c r="X361" s="114" t="str">
        <f>IFERROR(INDEX(Table2[Treasury OIG Category], MATCH(Table579105[[#This Row],[Attachment A Expenditure Subcategory]], Table2[Attachment A Subcategory])),"")</f>
        <v/>
      </c>
    </row>
    <row r="362" spans="2:24" x14ac:dyDescent="0.25">
      <c r="B362" s="22"/>
      <c r="C362" s="16"/>
      <c r="D362" s="16"/>
      <c r="E362" s="16"/>
      <c r="F362" s="16"/>
      <c r="G362" s="23"/>
      <c r="H362" s="32" t="s">
        <v>411</v>
      </c>
      <c r="I362" s="16"/>
      <c r="J362" s="68"/>
      <c r="K362" s="17"/>
      <c r="L362" s="51"/>
      <c r="M362" s="17"/>
      <c r="N362" s="17"/>
      <c r="O362" s="51"/>
      <c r="P362" s="51"/>
      <c r="Q362" s="74"/>
      <c r="R362" s="90">
        <f>IF(Table579105[[#This Row],[FEMA Reimbursable?]]="Yes", Table579105[[#This Row],[Total Contract Amount]]*0.25, Table579105[[#This Row],[Total Contract Amount]])</f>
        <v>0</v>
      </c>
      <c r="S362" s="74"/>
      <c r="T362" s="90">
        <f>IF(Table579105[[#This Row],[FEMA Reimbursable?]]="Yes",Table579105[[#This Row],[Total Quarterly Obligation Amount]]*0.25,Table579105[[#This Row],[Total Quarterly Obligation Amount]])</f>
        <v>0</v>
      </c>
      <c r="U362" s="74"/>
      <c r="V362" s="79">
        <f>IF(Table579105[[#This Row],[FEMA Reimbursable?]]="Yes", Table579105[[#This Row],[Total Quarterly Expenditure Amount]]*0.25, Table579105[[#This Row],[Total Quarterly Expenditure Amount]])</f>
        <v>0</v>
      </c>
      <c r="W362" s="113" t="str">
        <f>IFERROR(INDEX(Table2[Attachment A Category], MATCH(Table579105[[#This Row],[Attachment A Expenditure Subcategory]], Table2[Attachment A Subcategory])),"")</f>
        <v/>
      </c>
      <c r="X362" s="114" t="str">
        <f>IFERROR(INDEX(Table2[Treasury OIG Category], MATCH(Table579105[[#This Row],[Attachment A Expenditure Subcategory]], Table2[Attachment A Subcategory])),"")</f>
        <v/>
      </c>
    </row>
    <row r="363" spans="2:24" x14ac:dyDescent="0.25">
      <c r="B363" s="22"/>
      <c r="C363" s="16"/>
      <c r="D363" s="16"/>
      <c r="E363" s="16"/>
      <c r="F363" s="16"/>
      <c r="G363" s="23"/>
      <c r="H363" s="31" t="s">
        <v>412</v>
      </c>
      <c r="I363" s="16"/>
      <c r="J363" s="68"/>
      <c r="K363" s="17"/>
      <c r="L363" s="51"/>
      <c r="M363" s="17"/>
      <c r="N363" s="17"/>
      <c r="O363" s="51"/>
      <c r="P363" s="51"/>
      <c r="Q363" s="74"/>
      <c r="R363" s="90">
        <f>IF(Table579105[[#This Row],[FEMA Reimbursable?]]="Yes", Table579105[[#This Row],[Total Contract Amount]]*0.25, Table579105[[#This Row],[Total Contract Amount]])</f>
        <v>0</v>
      </c>
      <c r="S363" s="74"/>
      <c r="T363" s="90">
        <f>IF(Table579105[[#This Row],[FEMA Reimbursable?]]="Yes",Table579105[[#This Row],[Total Quarterly Obligation Amount]]*0.25,Table579105[[#This Row],[Total Quarterly Obligation Amount]])</f>
        <v>0</v>
      </c>
      <c r="U363" s="74"/>
      <c r="V363" s="79">
        <f>IF(Table579105[[#This Row],[FEMA Reimbursable?]]="Yes", Table579105[[#This Row],[Total Quarterly Expenditure Amount]]*0.25, Table579105[[#This Row],[Total Quarterly Expenditure Amount]])</f>
        <v>0</v>
      </c>
      <c r="W363" s="113" t="str">
        <f>IFERROR(INDEX(Table2[Attachment A Category], MATCH(Table579105[[#This Row],[Attachment A Expenditure Subcategory]], Table2[Attachment A Subcategory])),"")</f>
        <v/>
      </c>
      <c r="X363" s="114" t="str">
        <f>IFERROR(INDEX(Table2[Treasury OIG Category], MATCH(Table579105[[#This Row],[Attachment A Expenditure Subcategory]], Table2[Attachment A Subcategory])),"")</f>
        <v/>
      </c>
    </row>
    <row r="364" spans="2:24" x14ac:dyDescent="0.25">
      <c r="B364" s="22"/>
      <c r="C364" s="16"/>
      <c r="D364" s="16"/>
      <c r="E364" s="16"/>
      <c r="F364" s="16"/>
      <c r="G364" s="23"/>
      <c r="H364" s="32" t="s">
        <v>413</v>
      </c>
      <c r="I364" s="16"/>
      <c r="J364" s="68"/>
      <c r="K364" s="17"/>
      <c r="L364" s="51"/>
      <c r="M364" s="17"/>
      <c r="N364" s="17"/>
      <c r="O364" s="51"/>
      <c r="P364" s="51"/>
      <c r="Q364" s="74"/>
      <c r="R364" s="90">
        <f>IF(Table579105[[#This Row],[FEMA Reimbursable?]]="Yes", Table579105[[#This Row],[Total Contract Amount]]*0.25, Table579105[[#This Row],[Total Contract Amount]])</f>
        <v>0</v>
      </c>
      <c r="S364" s="74"/>
      <c r="T364" s="90">
        <f>IF(Table579105[[#This Row],[FEMA Reimbursable?]]="Yes",Table579105[[#This Row],[Total Quarterly Obligation Amount]]*0.25,Table579105[[#This Row],[Total Quarterly Obligation Amount]])</f>
        <v>0</v>
      </c>
      <c r="U364" s="74"/>
      <c r="V364" s="79">
        <f>IF(Table579105[[#This Row],[FEMA Reimbursable?]]="Yes", Table579105[[#This Row],[Total Quarterly Expenditure Amount]]*0.25, Table579105[[#This Row],[Total Quarterly Expenditure Amount]])</f>
        <v>0</v>
      </c>
      <c r="W364" s="113" t="str">
        <f>IFERROR(INDEX(Table2[Attachment A Category], MATCH(Table579105[[#This Row],[Attachment A Expenditure Subcategory]], Table2[Attachment A Subcategory])),"")</f>
        <v/>
      </c>
      <c r="X364" s="114" t="str">
        <f>IFERROR(INDEX(Table2[Treasury OIG Category], MATCH(Table579105[[#This Row],[Attachment A Expenditure Subcategory]], Table2[Attachment A Subcategory])),"")</f>
        <v/>
      </c>
    </row>
    <row r="365" spans="2:24" x14ac:dyDescent="0.25">
      <c r="B365" s="22"/>
      <c r="C365" s="16"/>
      <c r="D365" s="16"/>
      <c r="E365" s="16"/>
      <c r="F365" s="16"/>
      <c r="G365" s="23"/>
      <c r="H365" s="32" t="s">
        <v>414</v>
      </c>
      <c r="I365" s="16"/>
      <c r="J365" s="68"/>
      <c r="K365" s="17"/>
      <c r="L365" s="51"/>
      <c r="M365" s="17"/>
      <c r="N365" s="17"/>
      <c r="O365" s="51"/>
      <c r="P365" s="51"/>
      <c r="Q365" s="74"/>
      <c r="R365" s="90">
        <f>IF(Table579105[[#This Row],[FEMA Reimbursable?]]="Yes", Table579105[[#This Row],[Total Contract Amount]]*0.25, Table579105[[#This Row],[Total Contract Amount]])</f>
        <v>0</v>
      </c>
      <c r="S365" s="74"/>
      <c r="T365" s="90">
        <f>IF(Table579105[[#This Row],[FEMA Reimbursable?]]="Yes",Table579105[[#This Row],[Total Quarterly Obligation Amount]]*0.25,Table579105[[#This Row],[Total Quarterly Obligation Amount]])</f>
        <v>0</v>
      </c>
      <c r="U365" s="74"/>
      <c r="V365" s="79">
        <f>IF(Table579105[[#This Row],[FEMA Reimbursable?]]="Yes", Table579105[[#This Row],[Total Quarterly Expenditure Amount]]*0.25, Table579105[[#This Row],[Total Quarterly Expenditure Amount]])</f>
        <v>0</v>
      </c>
      <c r="W365" s="113" t="str">
        <f>IFERROR(INDEX(Table2[Attachment A Category], MATCH(Table579105[[#This Row],[Attachment A Expenditure Subcategory]], Table2[Attachment A Subcategory])),"")</f>
        <v/>
      </c>
      <c r="X365" s="114" t="str">
        <f>IFERROR(INDEX(Table2[Treasury OIG Category], MATCH(Table579105[[#This Row],[Attachment A Expenditure Subcategory]], Table2[Attachment A Subcategory])),"")</f>
        <v/>
      </c>
    </row>
    <row r="366" spans="2:24" x14ac:dyDescent="0.25">
      <c r="B366" s="22"/>
      <c r="C366" s="16"/>
      <c r="D366" s="16"/>
      <c r="E366" s="16"/>
      <c r="F366" s="16"/>
      <c r="G366" s="23"/>
      <c r="H366" s="32" t="s">
        <v>415</v>
      </c>
      <c r="I366" s="16"/>
      <c r="J366" s="68"/>
      <c r="K366" s="17"/>
      <c r="L366" s="51"/>
      <c r="M366" s="17"/>
      <c r="N366" s="17"/>
      <c r="O366" s="51"/>
      <c r="P366" s="51"/>
      <c r="Q366" s="74"/>
      <c r="R366" s="90">
        <f>IF(Table579105[[#This Row],[FEMA Reimbursable?]]="Yes", Table579105[[#This Row],[Total Contract Amount]]*0.25, Table579105[[#This Row],[Total Contract Amount]])</f>
        <v>0</v>
      </c>
      <c r="S366" s="74"/>
      <c r="T366" s="90">
        <f>IF(Table579105[[#This Row],[FEMA Reimbursable?]]="Yes",Table579105[[#This Row],[Total Quarterly Obligation Amount]]*0.25,Table579105[[#This Row],[Total Quarterly Obligation Amount]])</f>
        <v>0</v>
      </c>
      <c r="U366" s="74"/>
      <c r="V366" s="79">
        <f>IF(Table579105[[#This Row],[FEMA Reimbursable?]]="Yes", Table579105[[#This Row],[Total Quarterly Expenditure Amount]]*0.25, Table579105[[#This Row],[Total Quarterly Expenditure Amount]])</f>
        <v>0</v>
      </c>
      <c r="W366" s="113" t="str">
        <f>IFERROR(INDEX(Table2[Attachment A Category], MATCH(Table579105[[#This Row],[Attachment A Expenditure Subcategory]], Table2[Attachment A Subcategory])),"")</f>
        <v/>
      </c>
      <c r="X366" s="114" t="str">
        <f>IFERROR(INDEX(Table2[Treasury OIG Category], MATCH(Table579105[[#This Row],[Attachment A Expenditure Subcategory]], Table2[Attachment A Subcategory])),"")</f>
        <v/>
      </c>
    </row>
    <row r="367" spans="2:24" x14ac:dyDescent="0.25">
      <c r="B367" s="22"/>
      <c r="C367" s="16"/>
      <c r="D367" s="16"/>
      <c r="E367" s="16"/>
      <c r="F367" s="16"/>
      <c r="G367" s="23"/>
      <c r="H367" s="32" t="s">
        <v>416</v>
      </c>
      <c r="I367" s="16"/>
      <c r="J367" s="68"/>
      <c r="K367" s="17"/>
      <c r="L367" s="51"/>
      <c r="M367" s="17"/>
      <c r="N367" s="17"/>
      <c r="O367" s="51"/>
      <c r="P367" s="51"/>
      <c r="Q367" s="74"/>
      <c r="R367" s="90">
        <f>IF(Table579105[[#This Row],[FEMA Reimbursable?]]="Yes", Table579105[[#This Row],[Total Contract Amount]]*0.25, Table579105[[#This Row],[Total Contract Amount]])</f>
        <v>0</v>
      </c>
      <c r="S367" s="74"/>
      <c r="T367" s="90">
        <f>IF(Table579105[[#This Row],[FEMA Reimbursable?]]="Yes",Table579105[[#This Row],[Total Quarterly Obligation Amount]]*0.25,Table579105[[#This Row],[Total Quarterly Obligation Amount]])</f>
        <v>0</v>
      </c>
      <c r="U367" s="74"/>
      <c r="V367" s="79">
        <f>IF(Table579105[[#This Row],[FEMA Reimbursable?]]="Yes", Table579105[[#This Row],[Total Quarterly Expenditure Amount]]*0.25, Table579105[[#This Row],[Total Quarterly Expenditure Amount]])</f>
        <v>0</v>
      </c>
      <c r="W367" s="113" t="str">
        <f>IFERROR(INDEX(Table2[Attachment A Category], MATCH(Table579105[[#This Row],[Attachment A Expenditure Subcategory]], Table2[Attachment A Subcategory])),"")</f>
        <v/>
      </c>
      <c r="X367" s="114" t="str">
        <f>IFERROR(INDEX(Table2[Treasury OIG Category], MATCH(Table579105[[#This Row],[Attachment A Expenditure Subcategory]], Table2[Attachment A Subcategory])),"")</f>
        <v/>
      </c>
    </row>
    <row r="368" spans="2:24" x14ac:dyDescent="0.25">
      <c r="B368" s="22"/>
      <c r="C368" s="16"/>
      <c r="D368" s="16"/>
      <c r="E368" s="16"/>
      <c r="F368" s="16"/>
      <c r="G368" s="23"/>
      <c r="H368" s="31" t="s">
        <v>417</v>
      </c>
      <c r="I368" s="16"/>
      <c r="J368" s="68"/>
      <c r="K368" s="17"/>
      <c r="L368" s="51"/>
      <c r="M368" s="17"/>
      <c r="N368" s="17"/>
      <c r="O368" s="51"/>
      <c r="P368" s="51"/>
      <c r="Q368" s="74"/>
      <c r="R368" s="90">
        <f>IF(Table579105[[#This Row],[FEMA Reimbursable?]]="Yes", Table579105[[#This Row],[Total Contract Amount]]*0.25, Table579105[[#This Row],[Total Contract Amount]])</f>
        <v>0</v>
      </c>
      <c r="S368" s="74"/>
      <c r="T368" s="90">
        <f>IF(Table579105[[#This Row],[FEMA Reimbursable?]]="Yes",Table579105[[#This Row],[Total Quarterly Obligation Amount]]*0.25,Table579105[[#This Row],[Total Quarterly Obligation Amount]])</f>
        <v>0</v>
      </c>
      <c r="U368" s="74"/>
      <c r="V368" s="79">
        <f>IF(Table579105[[#This Row],[FEMA Reimbursable?]]="Yes", Table579105[[#This Row],[Total Quarterly Expenditure Amount]]*0.25, Table579105[[#This Row],[Total Quarterly Expenditure Amount]])</f>
        <v>0</v>
      </c>
      <c r="W368" s="113" t="str">
        <f>IFERROR(INDEX(Table2[Attachment A Category], MATCH(Table579105[[#This Row],[Attachment A Expenditure Subcategory]], Table2[Attachment A Subcategory])),"")</f>
        <v/>
      </c>
      <c r="X368" s="114" t="str">
        <f>IFERROR(INDEX(Table2[Treasury OIG Category], MATCH(Table579105[[#This Row],[Attachment A Expenditure Subcategory]], Table2[Attachment A Subcategory])),"")</f>
        <v/>
      </c>
    </row>
    <row r="369" spans="2:24" x14ac:dyDescent="0.25">
      <c r="B369" s="22"/>
      <c r="C369" s="16"/>
      <c r="D369" s="16"/>
      <c r="E369" s="16"/>
      <c r="F369" s="16"/>
      <c r="G369" s="23"/>
      <c r="H369" s="32" t="s">
        <v>418</v>
      </c>
      <c r="I369" s="16"/>
      <c r="J369" s="68"/>
      <c r="K369" s="17"/>
      <c r="L369" s="51"/>
      <c r="M369" s="17"/>
      <c r="N369" s="17"/>
      <c r="O369" s="51"/>
      <c r="P369" s="51"/>
      <c r="Q369" s="74"/>
      <c r="R369" s="90">
        <f>IF(Table579105[[#This Row],[FEMA Reimbursable?]]="Yes", Table579105[[#This Row],[Total Contract Amount]]*0.25, Table579105[[#This Row],[Total Contract Amount]])</f>
        <v>0</v>
      </c>
      <c r="S369" s="74"/>
      <c r="T369" s="90">
        <f>IF(Table579105[[#This Row],[FEMA Reimbursable?]]="Yes",Table579105[[#This Row],[Total Quarterly Obligation Amount]]*0.25,Table579105[[#This Row],[Total Quarterly Obligation Amount]])</f>
        <v>0</v>
      </c>
      <c r="U369" s="74"/>
      <c r="V369" s="79">
        <f>IF(Table579105[[#This Row],[FEMA Reimbursable?]]="Yes", Table579105[[#This Row],[Total Quarterly Expenditure Amount]]*0.25, Table579105[[#This Row],[Total Quarterly Expenditure Amount]])</f>
        <v>0</v>
      </c>
      <c r="W369" s="113" t="str">
        <f>IFERROR(INDEX(Table2[Attachment A Category], MATCH(Table579105[[#This Row],[Attachment A Expenditure Subcategory]], Table2[Attachment A Subcategory])),"")</f>
        <v/>
      </c>
      <c r="X369" s="114" t="str">
        <f>IFERROR(INDEX(Table2[Treasury OIG Category], MATCH(Table579105[[#This Row],[Attachment A Expenditure Subcategory]], Table2[Attachment A Subcategory])),"")</f>
        <v/>
      </c>
    </row>
    <row r="370" spans="2:24" x14ac:dyDescent="0.25">
      <c r="B370" s="22"/>
      <c r="C370" s="16"/>
      <c r="D370" s="16"/>
      <c r="E370" s="16"/>
      <c r="F370" s="16"/>
      <c r="G370" s="23"/>
      <c r="H370" s="32" t="s">
        <v>419</v>
      </c>
      <c r="I370" s="16"/>
      <c r="J370" s="68"/>
      <c r="K370" s="17"/>
      <c r="L370" s="51"/>
      <c r="M370" s="17"/>
      <c r="N370" s="17"/>
      <c r="O370" s="51"/>
      <c r="P370" s="51"/>
      <c r="Q370" s="74"/>
      <c r="R370" s="90">
        <f>IF(Table579105[[#This Row],[FEMA Reimbursable?]]="Yes", Table579105[[#This Row],[Total Contract Amount]]*0.25, Table579105[[#This Row],[Total Contract Amount]])</f>
        <v>0</v>
      </c>
      <c r="S370" s="74"/>
      <c r="T370" s="90">
        <f>IF(Table579105[[#This Row],[FEMA Reimbursable?]]="Yes",Table579105[[#This Row],[Total Quarterly Obligation Amount]]*0.25,Table579105[[#This Row],[Total Quarterly Obligation Amount]])</f>
        <v>0</v>
      </c>
      <c r="U370" s="74"/>
      <c r="V370" s="79">
        <f>IF(Table579105[[#This Row],[FEMA Reimbursable?]]="Yes", Table579105[[#This Row],[Total Quarterly Expenditure Amount]]*0.25, Table579105[[#This Row],[Total Quarterly Expenditure Amount]])</f>
        <v>0</v>
      </c>
      <c r="W370" s="113" t="str">
        <f>IFERROR(INDEX(Table2[Attachment A Category], MATCH(Table579105[[#This Row],[Attachment A Expenditure Subcategory]], Table2[Attachment A Subcategory])),"")</f>
        <v/>
      </c>
      <c r="X370" s="114" t="str">
        <f>IFERROR(INDEX(Table2[Treasury OIG Category], MATCH(Table579105[[#This Row],[Attachment A Expenditure Subcategory]], Table2[Attachment A Subcategory])),"")</f>
        <v/>
      </c>
    </row>
    <row r="371" spans="2:24" x14ac:dyDescent="0.25">
      <c r="B371" s="22"/>
      <c r="C371" s="16"/>
      <c r="D371" s="16"/>
      <c r="E371" s="16"/>
      <c r="F371" s="16"/>
      <c r="G371" s="23"/>
      <c r="H371" s="31" t="s">
        <v>420</v>
      </c>
      <c r="I371" s="16"/>
      <c r="J371" s="68"/>
      <c r="K371" s="17"/>
      <c r="L371" s="51"/>
      <c r="M371" s="17"/>
      <c r="N371" s="17"/>
      <c r="O371" s="51"/>
      <c r="P371" s="51"/>
      <c r="Q371" s="74"/>
      <c r="R371" s="90">
        <f>IF(Table579105[[#This Row],[FEMA Reimbursable?]]="Yes", Table579105[[#This Row],[Total Contract Amount]]*0.25, Table579105[[#This Row],[Total Contract Amount]])</f>
        <v>0</v>
      </c>
      <c r="S371" s="74"/>
      <c r="T371" s="90">
        <f>IF(Table579105[[#This Row],[FEMA Reimbursable?]]="Yes",Table579105[[#This Row],[Total Quarterly Obligation Amount]]*0.25,Table579105[[#This Row],[Total Quarterly Obligation Amount]])</f>
        <v>0</v>
      </c>
      <c r="U371" s="74"/>
      <c r="V371" s="79">
        <f>IF(Table579105[[#This Row],[FEMA Reimbursable?]]="Yes", Table579105[[#This Row],[Total Quarterly Expenditure Amount]]*0.25, Table579105[[#This Row],[Total Quarterly Expenditure Amount]])</f>
        <v>0</v>
      </c>
      <c r="W371" s="113" t="str">
        <f>IFERROR(INDEX(Table2[Attachment A Category], MATCH(Table579105[[#This Row],[Attachment A Expenditure Subcategory]], Table2[Attachment A Subcategory])),"")</f>
        <v/>
      </c>
      <c r="X371" s="114" t="str">
        <f>IFERROR(INDEX(Table2[Treasury OIG Category], MATCH(Table579105[[#This Row],[Attachment A Expenditure Subcategory]], Table2[Attachment A Subcategory])),"")</f>
        <v/>
      </c>
    </row>
    <row r="372" spans="2:24" x14ac:dyDescent="0.25">
      <c r="B372" s="22"/>
      <c r="C372" s="16"/>
      <c r="D372" s="16"/>
      <c r="E372" s="16"/>
      <c r="F372" s="16"/>
      <c r="G372" s="23"/>
      <c r="H372" s="32" t="s">
        <v>421</v>
      </c>
      <c r="I372" s="16"/>
      <c r="J372" s="68"/>
      <c r="K372" s="17"/>
      <c r="L372" s="51"/>
      <c r="M372" s="17"/>
      <c r="N372" s="17"/>
      <c r="O372" s="51"/>
      <c r="P372" s="51"/>
      <c r="Q372" s="74"/>
      <c r="R372" s="90">
        <f>IF(Table579105[[#This Row],[FEMA Reimbursable?]]="Yes", Table579105[[#This Row],[Total Contract Amount]]*0.25, Table579105[[#This Row],[Total Contract Amount]])</f>
        <v>0</v>
      </c>
      <c r="S372" s="74"/>
      <c r="T372" s="90">
        <f>IF(Table579105[[#This Row],[FEMA Reimbursable?]]="Yes",Table579105[[#This Row],[Total Quarterly Obligation Amount]]*0.25,Table579105[[#This Row],[Total Quarterly Obligation Amount]])</f>
        <v>0</v>
      </c>
      <c r="U372" s="74"/>
      <c r="V372" s="79">
        <f>IF(Table579105[[#This Row],[FEMA Reimbursable?]]="Yes", Table579105[[#This Row],[Total Quarterly Expenditure Amount]]*0.25, Table579105[[#This Row],[Total Quarterly Expenditure Amount]])</f>
        <v>0</v>
      </c>
      <c r="W372" s="113" t="str">
        <f>IFERROR(INDEX(Table2[Attachment A Category], MATCH(Table579105[[#This Row],[Attachment A Expenditure Subcategory]], Table2[Attachment A Subcategory])),"")</f>
        <v/>
      </c>
      <c r="X372" s="114" t="str">
        <f>IFERROR(INDEX(Table2[Treasury OIG Category], MATCH(Table579105[[#This Row],[Attachment A Expenditure Subcategory]], Table2[Attachment A Subcategory])),"")</f>
        <v/>
      </c>
    </row>
    <row r="373" spans="2:24" x14ac:dyDescent="0.25">
      <c r="B373" s="22"/>
      <c r="C373" s="16"/>
      <c r="D373" s="16"/>
      <c r="E373" s="16"/>
      <c r="F373" s="16"/>
      <c r="G373" s="23"/>
      <c r="H373" s="32" t="s">
        <v>422</v>
      </c>
      <c r="I373" s="16"/>
      <c r="J373" s="68"/>
      <c r="K373" s="17"/>
      <c r="L373" s="51"/>
      <c r="M373" s="17"/>
      <c r="N373" s="17"/>
      <c r="O373" s="51"/>
      <c r="P373" s="51"/>
      <c r="Q373" s="74"/>
      <c r="R373" s="90">
        <f>IF(Table579105[[#This Row],[FEMA Reimbursable?]]="Yes", Table579105[[#This Row],[Total Contract Amount]]*0.25, Table579105[[#This Row],[Total Contract Amount]])</f>
        <v>0</v>
      </c>
      <c r="S373" s="74"/>
      <c r="T373" s="90">
        <f>IF(Table579105[[#This Row],[FEMA Reimbursable?]]="Yes",Table579105[[#This Row],[Total Quarterly Obligation Amount]]*0.25,Table579105[[#This Row],[Total Quarterly Obligation Amount]])</f>
        <v>0</v>
      </c>
      <c r="U373" s="74"/>
      <c r="V373" s="79">
        <f>IF(Table579105[[#This Row],[FEMA Reimbursable?]]="Yes", Table579105[[#This Row],[Total Quarterly Expenditure Amount]]*0.25, Table579105[[#This Row],[Total Quarterly Expenditure Amount]])</f>
        <v>0</v>
      </c>
      <c r="W373" s="113" t="str">
        <f>IFERROR(INDEX(Table2[Attachment A Category], MATCH(Table579105[[#This Row],[Attachment A Expenditure Subcategory]], Table2[Attachment A Subcategory])),"")</f>
        <v/>
      </c>
      <c r="X373" s="114" t="str">
        <f>IFERROR(INDEX(Table2[Treasury OIG Category], MATCH(Table579105[[#This Row],[Attachment A Expenditure Subcategory]], Table2[Attachment A Subcategory])),"")</f>
        <v/>
      </c>
    </row>
    <row r="374" spans="2:24" x14ac:dyDescent="0.25">
      <c r="B374" s="22"/>
      <c r="C374" s="16"/>
      <c r="D374" s="16"/>
      <c r="E374" s="16"/>
      <c r="F374" s="16"/>
      <c r="G374" s="23"/>
      <c r="H374" s="32" t="s">
        <v>423</v>
      </c>
      <c r="I374" s="16"/>
      <c r="J374" s="68"/>
      <c r="K374" s="17"/>
      <c r="L374" s="51"/>
      <c r="M374" s="17"/>
      <c r="N374" s="17"/>
      <c r="O374" s="51"/>
      <c r="P374" s="51"/>
      <c r="Q374" s="74"/>
      <c r="R374" s="90">
        <f>IF(Table579105[[#This Row],[FEMA Reimbursable?]]="Yes", Table579105[[#This Row],[Total Contract Amount]]*0.25, Table579105[[#This Row],[Total Contract Amount]])</f>
        <v>0</v>
      </c>
      <c r="S374" s="74"/>
      <c r="T374" s="90">
        <f>IF(Table579105[[#This Row],[FEMA Reimbursable?]]="Yes",Table579105[[#This Row],[Total Quarterly Obligation Amount]]*0.25,Table579105[[#This Row],[Total Quarterly Obligation Amount]])</f>
        <v>0</v>
      </c>
      <c r="U374" s="74"/>
      <c r="V374" s="79">
        <f>IF(Table579105[[#This Row],[FEMA Reimbursable?]]="Yes", Table579105[[#This Row],[Total Quarterly Expenditure Amount]]*0.25, Table579105[[#This Row],[Total Quarterly Expenditure Amount]])</f>
        <v>0</v>
      </c>
      <c r="W374" s="113" t="str">
        <f>IFERROR(INDEX(Table2[Attachment A Category], MATCH(Table579105[[#This Row],[Attachment A Expenditure Subcategory]], Table2[Attachment A Subcategory])),"")</f>
        <v/>
      </c>
      <c r="X374" s="114" t="str">
        <f>IFERROR(INDEX(Table2[Treasury OIG Category], MATCH(Table579105[[#This Row],[Attachment A Expenditure Subcategory]], Table2[Attachment A Subcategory])),"")</f>
        <v/>
      </c>
    </row>
    <row r="375" spans="2:24" x14ac:dyDescent="0.25">
      <c r="B375" s="22"/>
      <c r="C375" s="16"/>
      <c r="D375" s="16"/>
      <c r="E375" s="16"/>
      <c r="F375" s="16"/>
      <c r="G375" s="23"/>
      <c r="H375" s="32" t="s">
        <v>424</v>
      </c>
      <c r="I375" s="16"/>
      <c r="J375" s="68"/>
      <c r="K375" s="17"/>
      <c r="L375" s="51"/>
      <c r="M375" s="17"/>
      <c r="N375" s="17"/>
      <c r="O375" s="51"/>
      <c r="P375" s="51"/>
      <c r="Q375" s="74"/>
      <c r="R375" s="90">
        <f>IF(Table579105[[#This Row],[FEMA Reimbursable?]]="Yes", Table579105[[#This Row],[Total Contract Amount]]*0.25, Table579105[[#This Row],[Total Contract Amount]])</f>
        <v>0</v>
      </c>
      <c r="S375" s="74"/>
      <c r="T375" s="90">
        <f>IF(Table579105[[#This Row],[FEMA Reimbursable?]]="Yes",Table579105[[#This Row],[Total Quarterly Obligation Amount]]*0.25,Table579105[[#This Row],[Total Quarterly Obligation Amount]])</f>
        <v>0</v>
      </c>
      <c r="U375" s="74"/>
      <c r="V375" s="79">
        <f>IF(Table579105[[#This Row],[FEMA Reimbursable?]]="Yes", Table579105[[#This Row],[Total Quarterly Expenditure Amount]]*0.25, Table579105[[#This Row],[Total Quarterly Expenditure Amount]])</f>
        <v>0</v>
      </c>
      <c r="W375" s="113" t="str">
        <f>IFERROR(INDEX(Table2[Attachment A Category], MATCH(Table579105[[#This Row],[Attachment A Expenditure Subcategory]], Table2[Attachment A Subcategory])),"")</f>
        <v/>
      </c>
      <c r="X375" s="114" t="str">
        <f>IFERROR(INDEX(Table2[Treasury OIG Category], MATCH(Table579105[[#This Row],[Attachment A Expenditure Subcategory]], Table2[Attachment A Subcategory])),"")</f>
        <v/>
      </c>
    </row>
    <row r="376" spans="2:24" x14ac:dyDescent="0.25">
      <c r="B376" s="22"/>
      <c r="C376" s="16"/>
      <c r="D376" s="16"/>
      <c r="E376" s="16"/>
      <c r="F376" s="16"/>
      <c r="G376" s="23"/>
      <c r="H376" s="31" t="s">
        <v>425</v>
      </c>
      <c r="I376" s="16"/>
      <c r="J376" s="68"/>
      <c r="K376" s="17"/>
      <c r="L376" s="51"/>
      <c r="M376" s="17"/>
      <c r="N376" s="17"/>
      <c r="O376" s="51"/>
      <c r="P376" s="51"/>
      <c r="Q376" s="74"/>
      <c r="R376" s="90">
        <f>IF(Table579105[[#This Row],[FEMA Reimbursable?]]="Yes", Table579105[[#This Row],[Total Contract Amount]]*0.25, Table579105[[#This Row],[Total Contract Amount]])</f>
        <v>0</v>
      </c>
      <c r="S376" s="74"/>
      <c r="T376" s="90">
        <f>IF(Table579105[[#This Row],[FEMA Reimbursable?]]="Yes",Table579105[[#This Row],[Total Quarterly Obligation Amount]]*0.25,Table579105[[#This Row],[Total Quarterly Obligation Amount]])</f>
        <v>0</v>
      </c>
      <c r="U376" s="74"/>
      <c r="V376" s="79">
        <f>IF(Table579105[[#This Row],[FEMA Reimbursable?]]="Yes", Table579105[[#This Row],[Total Quarterly Expenditure Amount]]*0.25, Table579105[[#This Row],[Total Quarterly Expenditure Amount]])</f>
        <v>0</v>
      </c>
      <c r="W376" s="113" t="str">
        <f>IFERROR(INDEX(Table2[Attachment A Category], MATCH(Table579105[[#This Row],[Attachment A Expenditure Subcategory]], Table2[Attachment A Subcategory])),"")</f>
        <v/>
      </c>
      <c r="X376" s="114" t="str">
        <f>IFERROR(INDEX(Table2[Treasury OIG Category], MATCH(Table579105[[#This Row],[Attachment A Expenditure Subcategory]], Table2[Attachment A Subcategory])),"")</f>
        <v/>
      </c>
    </row>
    <row r="377" spans="2:24" x14ac:dyDescent="0.25">
      <c r="B377" s="22"/>
      <c r="C377" s="16"/>
      <c r="D377" s="16"/>
      <c r="E377" s="16"/>
      <c r="F377" s="16"/>
      <c r="G377" s="23"/>
      <c r="H377" s="32" t="s">
        <v>426</v>
      </c>
      <c r="I377" s="16"/>
      <c r="J377" s="68"/>
      <c r="K377" s="17"/>
      <c r="L377" s="51"/>
      <c r="M377" s="17"/>
      <c r="N377" s="17"/>
      <c r="O377" s="51"/>
      <c r="P377" s="51"/>
      <c r="Q377" s="74"/>
      <c r="R377" s="90">
        <f>IF(Table579105[[#This Row],[FEMA Reimbursable?]]="Yes", Table579105[[#This Row],[Total Contract Amount]]*0.25, Table579105[[#This Row],[Total Contract Amount]])</f>
        <v>0</v>
      </c>
      <c r="S377" s="74"/>
      <c r="T377" s="90">
        <f>IF(Table579105[[#This Row],[FEMA Reimbursable?]]="Yes",Table579105[[#This Row],[Total Quarterly Obligation Amount]]*0.25,Table579105[[#This Row],[Total Quarterly Obligation Amount]])</f>
        <v>0</v>
      </c>
      <c r="U377" s="74"/>
      <c r="V377" s="79">
        <f>IF(Table579105[[#This Row],[FEMA Reimbursable?]]="Yes", Table579105[[#This Row],[Total Quarterly Expenditure Amount]]*0.25, Table579105[[#This Row],[Total Quarterly Expenditure Amount]])</f>
        <v>0</v>
      </c>
      <c r="W377" s="113" t="str">
        <f>IFERROR(INDEX(Table2[Attachment A Category], MATCH(Table579105[[#This Row],[Attachment A Expenditure Subcategory]], Table2[Attachment A Subcategory])),"")</f>
        <v/>
      </c>
      <c r="X377" s="114" t="str">
        <f>IFERROR(INDEX(Table2[Treasury OIG Category], MATCH(Table579105[[#This Row],[Attachment A Expenditure Subcategory]], Table2[Attachment A Subcategory])),"")</f>
        <v/>
      </c>
    </row>
    <row r="378" spans="2:24" x14ac:dyDescent="0.25">
      <c r="B378" s="22"/>
      <c r="C378" s="16"/>
      <c r="D378" s="16"/>
      <c r="E378" s="16"/>
      <c r="F378" s="16"/>
      <c r="G378" s="23"/>
      <c r="H378" s="32" t="s">
        <v>427</v>
      </c>
      <c r="I378" s="16"/>
      <c r="J378" s="68"/>
      <c r="K378" s="17"/>
      <c r="L378" s="51"/>
      <c r="M378" s="17"/>
      <c r="N378" s="17"/>
      <c r="O378" s="51"/>
      <c r="P378" s="51"/>
      <c r="Q378" s="74"/>
      <c r="R378" s="90">
        <f>IF(Table579105[[#This Row],[FEMA Reimbursable?]]="Yes", Table579105[[#This Row],[Total Contract Amount]]*0.25, Table579105[[#This Row],[Total Contract Amount]])</f>
        <v>0</v>
      </c>
      <c r="S378" s="74"/>
      <c r="T378" s="90">
        <f>IF(Table579105[[#This Row],[FEMA Reimbursable?]]="Yes",Table579105[[#This Row],[Total Quarterly Obligation Amount]]*0.25,Table579105[[#This Row],[Total Quarterly Obligation Amount]])</f>
        <v>0</v>
      </c>
      <c r="U378" s="74"/>
      <c r="V378" s="79">
        <f>IF(Table579105[[#This Row],[FEMA Reimbursable?]]="Yes", Table579105[[#This Row],[Total Quarterly Expenditure Amount]]*0.25, Table579105[[#This Row],[Total Quarterly Expenditure Amount]])</f>
        <v>0</v>
      </c>
      <c r="W378" s="113" t="str">
        <f>IFERROR(INDEX(Table2[Attachment A Category], MATCH(Table579105[[#This Row],[Attachment A Expenditure Subcategory]], Table2[Attachment A Subcategory])),"")</f>
        <v/>
      </c>
      <c r="X378" s="114" t="str">
        <f>IFERROR(INDEX(Table2[Treasury OIG Category], MATCH(Table579105[[#This Row],[Attachment A Expenditure Subcategory]], Table2[Attachment A Subcategory])),"")</f>
        <v/>
      </c>
    </row>
    <row r="379" spans="2:24" x14ac:dyDescent="0.25">
      <c r="B379" s="22"/>
      <c r="C379" s="16"/>
      <c r="D379" s="16"/>
      <c r="E379" s="16"/>
      <c r="F379" s="16"/>
      <c r="G379" s="23"/>
      <c r="H379" s="31" t="s">
        <v>428</v>
      </c>
      <c r="I379" s="16"/>
      <c r="J379" s="68"/>
      <c r="K379" s="17"/>
      <c r="L379" s="51"/>
      <c r="M379" s="17"/>
      <c r="N379" s="17"/>
      <c r="O379" s="51"/>
      <c r="P379" s="51"/>
      <c r="Q379" s="74"/>
      <c r="R379" s="90">
        <f>IF(Table579105[[#This Row],[FEMA Reimbursable?]]="Yes", Table579105[[#This Row],[Total Contract Amount]]*0.25, Table579105[[#This Row],[Total Contract Amount]])</f>
        <v>0</v>
      </c>
      <c r="S379" s="74"/>
      <c r="T379" s="90">
        <f>IF(Table579105[[#This Row],[FEMA Reimbursable?]]="Yes",Table579105[[#This Row],[Total Quarterly Obligation Amount]]*0.25,Table579105[[#This Row],[Total Quarterly Obligation Amount]])</f>
        <v>0</v>
      </c>
      <c r="U379" s="74"/>
      <c r="V379" s="79">
        <f>IF(Table579105[[#This Row],[FEMA Reimbursable?]]="Yes", Table579105[[#This Row],[Total Quarterly Expenditure Amount]]*0.25, Table579105[[#This Row],[Total Quarterly Expenditure Amount]])</f>
        <v>0</v>
      </c>
      <c r="W379" s="113" t="str">
        <f>IFERROR(INDEX(Table2[Attachment A Category], MATCH(Table579105[[#This Row],[Attachment A Expenditure Subcategory]], Table2[Attachment A Subcategory])),"")</f>
        <v/>
      </c>
      <c r="X379" s="114" t="str">
        <f>IFERROR(INDEX(Table2[Treasury OIG Category], MATCH(Table579105[[#This Row],[Attachment A Expenditure Subcategory]], Table2[Attachment A Subcategory])),"")</f>
        <v/>
      </c>
    </row>
    <row r="380" spans="2:24" x14ac:dyDescent="0.25">
      <c r="B380" s="22"/>
      <c r="C380" s="16"/>
      <c r="D380" s="16"/>
      <c r="E380" s="16"/>
      <c r="F380" s="16"/>
      <c r="G380" s="23"/>
      <c r="H380" s="32" t="s">
        <v>429</v>
      </c>
      <c r="I380" s="16"/>
      <c r="J380" s="68"/>
      <c r="K380" s="17"/>
      <c r="L380" s="51"/>
      <c r="M380" s="17"/>
      <c r="N380" s="17"/>
      <c r="O380" s="51"/>
      <c r="P380" s="51"/>
      <c r="Q380" s="74"/>
      <c r="R380" s="90">
        <f>IF(Table579105[[#This Row],[FEMA Reimbursable?]]="Yes", Table579105[[#This Row],[Total Contract Amount]]*0.25, Table579105[[#This Row],[Total Contract Amount]])</f>
        <v>0</v>
      </c>
      <c r="S380" s="74"/>
      <c r="T380" s="90">
        <f>IF(Table579105[[#This Row],[FEMA Reimbursable?]]="Yes",Table579105[[#This Row],[Total Quarterly Obligation Amount]]*0.25,Table579105[[#This Row],[Total Quarterly Obligation Amount]])</f>
        <v>0</v>
      </c>
      <c r="U380" s="74"/>
      <c r="V380" s="79">
        <f>IF(Table579105[[#This Row],[FEMA Reimbursable?]]="Yes", Table579105[[#This Row],[Total Quarterly Expenditure Amount]]*0.25, Table579105[[#This Row],[Total Quarterly Expenditure Amount]])</f>
        <v>0</v>
      </c>
      <c r="W380" s="113" t="str">
        <f>IFERROR(INDEX(Table2[Attachment A Category], MATCH(Table579105[[#This Row],[Attachment A Expenditure Subcategory]], Table2[Attachment A Subcategory])),"")</f>
        <v/>
      </c>
      <c r="X380" s="114" t="str">
        <f>IFERROR(INDEX(Table2[Treasury OIG Category], MATCH(Table579105[[#This Row],[Attachment A Expenditure Subcategory]], Table2[Attachment A Subcategory])),"")</f>
        <v/>
      </c>
    </row>
    <row r="381" spans="2:24" x14ac:dyDescent="0.25">
      <c r="B381" s="22"/>
      <c r="C381" s="16"/>
      <c r="D381" s="16"/>
      <c r="E381" s="16"/>
      <c r="F381" s="16"/>
      <c r="G381" s="23"/>
      <c r="H381" s="32" t="s">
        <v>430</v>
      </c>
      <c r="I381" s="16"/>
      <c r="J381" s="68"/>
      <c r="K381" s="17"/>
      <c r="L381" s="51"/>
      <c r="M381" s="17"/>
      <c r="N381" s="17"/>
      <c r="O381" s="51"/>
      <c r="P381" s="51"/>
      <c r="Q381" s="74"/>
      <c r="R381" s="90">
        <f>IF(Table579105[[#This Row],[FEMA Reimbursable?]]="Yes", Table579105[[#This Row],[Total Contract Amount]]*0.25, Table579105[[#This Row],[Total Contract Amount]])</f>
        <v>0</v>
      </c>
      <c r="S381" s="74"/>
      <c r="T381" s="90">
        <f>IF(Table579105[[#This Row],[FEMA Reimbursable?]]="Yes",Table579105[[#This Row],[Total Quarterly Obligation Amount]]*0.25,Table579105[[#This Row],[Total Quarterly Obligation Amount]])</f>
        <v>0</v>
      </c>
      <c r="U381" s="74"/>
      <c r="V381" s="79">
        <f>IF(Table579105[[#This Row],[FEMA Reimbursable?]]="Yes", Table579105[[#This Row],[Total Quarterly Expenditure Amount]]*0.25, Table579105[[#This Row],[Total Quarterly Expenditure Amount]])</f>
        <v>0</v>
      </c>
      <c r="W381" s="113" t="str">
        <f>IFERROR(INDEX(Table2[Attachment A Category], MATCH(Table579105[[#This Row],[Attachment A Expenditure Subcategory]], Table2[Attachment A Subcategory])),"")</f>
        <v/>
      </c>
      <c r="X381" s="114" t="str">
        <f>IFERROR(INDEX(Table2[Treasury OIG Category], MATCH(Table579105[[#This Row],[Attachment A Expenditure Subcategory]], Table2[Attachment A Subcategory])),"")</f>
        <v/>
      </c>
    </row>
    <row r="382" spans="2:24" x14ac:dyDescent="0.25">
      <c r="B382" s="22"/>
      <c r="C382" s="16"/>
      <c r="D382" s="16"/>
      <c r="E382" s="16"/>
      <c r="F382" s="16"/>
      <c r="G382" s="23"/>
      <c r="H382" s="32" t="s">
        <v>431</v>
      </c>
      <c r="I382" s="16"/>
      <c r="J382" s="68"/>
      <c r="K382" s="17"/>
      <c r="L382" s="51"/>
      <c r="M382" s="17"/>
      <c r="N382" s="17"/>
      <c r="O382" s="51"/>
      <c r="P382" s="51"/>
      <c r="Q382" s="74"/>
      <c r="R382" s="90">
        <f>IF(Table579105[[#This Row],[FEMA Reimbursable?]]="Yes", Table579105[[#This Row],[Total Contract Amount]]*0.25, Table579105[[#This Row],[Total Contract Amount]])</f>
        <v>0</v>
      </c>
      <c r="S382" s="74"/>
      <c r="T382" s="90">
        <f>IF(Table579105[[#This Row],[FEMA Reimbursable?]]="Yes",Table579105[[#This Row],[Total Quarterly Obligation Amount]]*0.25,Table579105[[#This Row],[Total Quarterly Obligation Amount]])</f>
        <v>0</v>
      </c>
      <c r="U382" s="74"/>
      <c r="V382" s="79">
        <f>IF(Table579105[[#This Row],[FEMA Reimbursable?]]="Yes", Table579105[[#This Row],[Total Quarterly Expenditure Amount]]*0.25, Table579105[[#This Row],[Total Quarterly Expenditure Amount]])</f>
        <v>0</v>
      </c>
      <c r="W382" s="113" t="str">
        <f>IFERROR(INDEX(Table2[Attachment A Category], MATCH(Table579105[[#This Row],[Attachment A Expenditure Subcategory]], Table2[Attachment A Subcategory])),"")</f>
        <v/>
      </c>
      <c r="X382" s="114" t="str">
        <f>IFERROR(INDEX(Table2[Treasury OIG Category], MATCH(Table579105[[#This Row],[Attachment A Expenditure Subcategory]], Table2[Attachment A Subcategory])),"")</f>
        <v/>
      </c>
    </row>
    <row r="383" spans="2:24" x14ac:dyDescent="0.25">
      <c r="B383" s="22"/>
      <c r="C383" s="16"/>
      <c r="D383" s="16"/>
      <c r="E383" s="16"/>
      <c r="F383" s="16"/>
      <c r="G383" s="23"/>
      <c r="H383" s="32" t="s">
        <v>432</v>
      </c>
      <c r="I383" s="16"/>
      <c r="J383" s="68"/>
      <c r="K383" s="17"/>
      <c r="L383" s="51"/>
      <c r="M383" s="17"/>
      <c r="N383" s="17"/>
      <c r="O383" s="51"/>
      <c r="P383" s="51"/>
      <c r="Q383" s="74"/>
      <c r="R383" s="90">
        <f>IF(Table579105[[#This Row],[FEMA Reimbursable?]]="Yes", Table579105[[#This Row],[Total Contract Amount]]*0.25, Table579105[[#This Row],[Total Contract Amount]])</f>
        <v>0</v>
      </c>
      <c r="S383" s="74"/>
      <c r="T383" s="90">
        <f>IF(Table579105[[#This Row],[FEMA Reimbursable?]]="Yes",Table579105[[#This Row],[Total Quarterly Obligation Amount]]*0.25,Table579105[[#This Row],[Total Quarterly Obligation Amount]])</f>
        <v>0</v>
      </c>
      <c r="U383" s="74"/>
      <c r="V383" s="79">
        <f>IF(Table579105[[#This Row],[FEMA Reimbursable?]]="Yes", Table579105[[#This Row],[Total Quarterly Expenditure Amount]]*0.25, Table579105[[#This Row],[Total Quarterly Expenditure Amount]])</f>
        <v>0</v>
      </c>
      <c r="W383" s="113" t="str">
        <f>IFERROR(INDEX(Table2[Attachment A Category], MATCH(Table579105[[#This Row],[Attachment A Expenditure Subcategory]], Table2[Attachment A Subcategory])),"")</f>
        <v/>
      </c>
      <c r="X383" s="114" t="str">
        <f>IFERROR(INDEX(Table2[Treasury OIG Category], MATCH(Table579105[[#This Row],[Attachment A Expenditure Subcategory]], Table2[Attachment A Subcategory])),"")</f>
        <v/>
      </c>
    </row>
    <row r="384" spans="2:24" x14ac:dyDescent="0.25">
      <c r="B384" s="22"/>
      <c r="C384" s="16"/>
      <c r="D384" s="16"/>
      <c r="E384" s="16"/>
      <c r="F384" s="16"/>
      <c r="G384" s="23"/>
      <c r="H384" s="31" t="s">
        <v>433</v>
      </c>
      <c r="I384" s="16"/>
      <c r="J384" s="68"/>
      <c r="K384" s="17"/>
      <c r="L384" s="51"/>
      <c r="M384" s="17"/>
      <c r="N384" s="17"/>
      <c r="O384" s="51"/>
      <c r="P384" s="51"/>
      <c r="Q384" s="74"/>
      <c r="R384" s="90">
        <f>IF(Table579105[[#This Row],[FEMA Reimbursable?]]="Yes", Table579105[[#This Row],[Total Contract Amount]]*0.25, Table579105[[#This Row],[Total Contract Amount]])</f>
        <v>0</v>
      </c>
      <c r="S384" s="74"/>
      <c r="T384" s="90">
        <f>IF(Table579105[[#This Row],[FEMA Reimbursable?]]="Yes",Table579105[[#This Row],[Total Quarterly Obligation Amount]]*0.25,Table579105[[#This Row],[Total Quarterly Obligation Amount]])</f>
        <v>0</v>
      </c>
      <c r="U384" s="74"/>
      <c r="V384" s="79">
        <f>IF(Table579105[[#This Row],[FEMA Reimbursable?]]="Yes", Table579105[[#This Row],[Total Quarterly Expenditure Amount]]*0.25, Table579105[[#This Row],[Total Quarterly Expenditure Amount]])</f>
        <v>0</v>
      </c>
      <c r="W384" s="113" t="str">
        <f>IFERROR(INDEX(Table2[Attachment A Category], MATCH(Table579105[[#This Row],[Attachment A Expenditure Subcategory]], Table2[Attachment A Subcategory])),"")</f>
        <v/>
      </c>
      <c r="X384" s="114" t="str">
        <f>IFERROR(INDEX(Table2[Treasury OIG Category], MATCH(Table579105[[#This Row],[Attachment A Expenditure Subcategory]], Table2[Attachment A Subcategory])),"")</f>
        <v/>
      </c>
    </row>
    <row r="385" spans="2:24" x14ac:dyDescent="0.25">
      <c r="B385" s="22"/>
      <c r="C385" s="16"/>
      <c r="D385" s="16"/>
      <c r="E385" s="16"/>
      <c r="F385" s="16"/>
      <c r="G385" s="23"/>
      <c r="H385" s="32" t="s">
        <v>434</v>
      </c>
      <c r="I385" s="16"/>
      <c r="J385" s="68"/>
      <c r="K385" s="17"/>
      <c r="L385" s="51"/>
      <c r="M385" s="17"/>
      <c r="N385" s="17"/>
      <c r="O385" s="51"/>
      <c r="P385" s="51"/>
      <c r="Q385" s="74"/>
      <c r="R385" s="90">
        <f>IF(Table579105[[#This Row],[FEMA Reimbursable?]]="Yes", Table579105[[#This Row],[Total Contract Amount]]*0.25, Table579105[[#This Row],[Total Contract Amount]])</f>
        <v>0</v>
      </c>
      <c r="S385" s="74"/>
      <c r="T385" s="90">
        <f>IF(Table579105[[#This Row],[FEMA Reimbursable?]]="Yes",Table579105[[#This Row],[Total Quarterly Obligation Amount]]*0.25,Table579105[[#This Row],[Total Quarterly Obligation Amount]])</f>
        <v>0</v>
      </c>
      <c r="U385" s="74"/>
      <c r="V385" s="79">
        <f>IF(Table579105[[#This Row],[FEMA Reimbursable?]]="Yes", Table579105[[#This Row],[Total Quarterly Expenditure Amount]]*0.25, Table579105[[#This Row],[Total Quarterly Expenditure Amount]])</f>
        <v>0</v>
      </c>
      <c r="W385" s="113" t="str">
        <f>IFERROR(INDEX(Table2[Attachment A Category], MATCH(Table579105[[#This Row],[Attachment A Expenditure Subcategory]], Table2[Attachment A Subcategory])),"")</f>
        <v/>
      </c>
      <c r="X385" s="114" t="str">
        <f>IFERROR(INDEX(Table2[Treasury OIG Category], MATCH(Table579105[[#This Row],[Attachment A Expenditure Subcategory]], Table2[Attachment A Subcategory])),"")</f>
        <v/>
      </c>
    </row>
    <row r="386" spans="2:24" x14ac:dyDescent="0.25">
      <c r="B386" s="22"/>
      <c r="C386" s="16"/>
      <c r="D386" s="16"/>
      <c r="E386" s="16"/>
      <c r="F386" s="16"/>
      <c r="G386" s="23"/>
      <c r="H386" s="32" t="s">
        <v>435</v>
      </c>
      <c r="I386" s="16"/>
      <c r="J386" s="68"/>
      <c r="K386" s="17"/>
      <c r="L386" s="51"/>
      <c r="M386" s="17"/>
      <c r="N386" s="17"/>
      <c r="O386" s="51"/>
      <c r="P386" s="51"/>
      <c r="Q386" s="74"/>
      <c r="R386" s="90">
        <f>IF(Table579105[[#This Row],[FEMA Reimbursable?]]="Yes", Table579105[[#This Row],[Total Contract Amount]]*0.25, Table579105[[#This Row],[Total Contract Amount]])</f>
        <v>0</v>
      </c>
      <c r="S386" s="74"/>
      <c r="T386" s="90">
        <f>IF(Table579105[[#This Row],[FEMA Reimbursable?]]="Yes",Table579105[[#This Row],[Total Quarterly Obligation Amount]]*0.25,Table579105[[#This Row],[Total Quarterly Obligation Amount]])</f>
        <v>0</v>
      </c>
      <c r="U386" s="74"/>
      <c r="V386" s="79">
        <f>IF(Table579105[[#This Row],[FEMA Reimbursable?]]="Yes", Table579105[[#This Row],[Total Quarterly Expenditure Amount]]*0.25, Table579105[[#This Row],[Total Quarterly Expenditure Amount]])</f>
        <v>0</v>
      </c>
      <c r="W386" s="113" t="str">
        <f>IFERROR(INDEX(Table2[Attachment A Category], MATCH(Table579105[[#This Row],[Attachment A Expenditure Subcategory]], Table2[Attachment A Subcategory])),"")</f>
        <v/>
      </c>
      <c r="X386" s="114" t="str">
        <f>IFERROR(INDEX(Table2[Treasury OIG Category], MATCH(Table579105[[#This Row],[Attachment A Expenditure Subcategory]], Table2[Attachment A Subcategory])),"")</f>
        <v/>
      </c>
    </row>
    <row r="387" spans="2:24" x14ac:dyDescent="0.25">
      <c r="B387" s="22"/>
      <c r="C387" s="16"/>
      <c r="D387" s="16"/>
      <c r="E387" s="16"/>
      <c r="F387" s="16"/>
      <c r="G387" s="23"/>
      <c r="H387" s="31" t="s">
        <v>436</v>
      </c>
      <c r="I387" s="16"/>
      <c r="J387" s="68"/>
      <c r="K387" s="17"/>
      <c r="L387" s="51"/>
      <c r="M387" s="17"/>
      <c r="N387" s="17"/>
      <c r="O387" s="51"/>
      <c r="P387" s="51"/>
      <c r="Q387" s="74"/>
      <c r="R387" s="90">
        <f>IF(Table579105[[#This Row],[FEMA Reimbursable?]]="Yes", Table579105[[#This Row],[Total Contract Amount]]*0.25, Table579105[[#This Row],[Total Contract Amount]])</f>
        <v>0</v>
      </c>
      <c r="S387" s="74"/>
      <c r="T387" s="90">
        <f>IF(Table579105[[#This Row],[FEMA Reimbursable?]]="Yes",Table579105[[#This Row],[Total Quarterly Obligation Amount]]*0.25,Table579105[[#This Row],[Total Quarterly Obligation Amount]])</f>
        <v>0</v>
      </c>
      <c r="U387" s="74"/>
      <c r="V387" s="79">
        <f>IF(Table579105[[#This Row],[FEMA Reimbursable?]]="Yes", Table579105[[#This Row],[Total Quarterly Expenditure Amount]]*0.25, Table579105[[#This Row],[Total Quarterly Expenditure Amount]])</f>
        <v>0</v>
      </c>
      <c r="W387" s="113" t="str">
        <f>IFERROR(INDEX(Table2[Attachment A Category], MATCH(Table579105[[#This Row],[Attachment A Expenditure Subcategory]], Table2[Attachment A Subcategory])),"")</f>
        <v/>
      </c>
      <c r="X387" s="114" t="str">
        <f>IFERROR(INDEX(Table2[Treasury OIG Category], MATCH(Table579105[[#This Row],[Attachment A Expenditure Subcategory]], Table2[Attachment A Subcategory])),"")</f>
        <v/>
      </c>
    </row>
    <row r="388" spans="2:24" x14ac:dyDescent="0.25">
      <c r="B388" s="22"/>
      <c r="C388" s="16"/>
      <c r="D388" s="16"/>
      <c r="E388" s="16"/>
      <c r="F388" s="16"/>
      <c r="G388" s="23"/>
      <c r="H388" s="32" t="s">
        <v>437</v>
      </c>
      <c r="I388" s="16"/>
      <c r="J388" s="68"/>
      <c r="K388" s="17"/>
      <c r="L388" s="51"/>
      <c r="M388" s="17"/>
      <c r="N388" s="17"/>
      <c r="O388" s="51"/>
      <c r="P388" s="51"/>
      <c r="Q388" s="74"/>
      <c r="R388" s="90">
        <f>IF(Table579105[[#This Row],[FEMA Reimbursable?]]="Yes", Table579105[[#This Row],[Total Contract Amount]]*0.25, Table579105[[#This Row],[Total Contract Amount]])</f>
        <v>0</v>
      </c>
      <c r="S388" s="74"/>
      <c r="T388" s="90">
        <f>IF(Table579105[[#This Row],[FEMA Reimbursable?]]="Yes",Table579105[[#This Row],[Total Quarterly Obligation Amount]]*0.25,Table579105[[#This Row],[Total Quarterly Obligation Amount]])</f>
        <v>0</v>
      </c>
      <c r="U388" s="74"/>
      <c r="V388" s="79">
        <f>IF(Table579105[[#This Row],[FEMA Reimbursable?]]="Yes", Table579105[[#This Row],[Total Quarterly Expenditure Amount]]*0.25, Table579105[[#This Row],[Total Quarterly Expenditure Amount]])</f>
        <v>0</v>
      </c>
      <c r="W388" s="113" t="str">
        <f>IFERROR(INDEX(Table2[Attachment A Category], MATCH(Table579105[[#This Row],[Attachment A Expenditure Subcategory]], Table2[Attachment A Subcategory])),"")</f>
        <v/>
      </c>
      <c r="X388" s="114" t="str">
        <f>IFERROR(INDEX(Table2[Treasury OIG Category], MATCH(Table579105[[#This Row],[Attachment A Expenditure Subcategory]], Table2[Attachment A Subcategory])),"")</f>
        <v/>
      </c>
    </row>
    <row r="389" spans="2:24" x14ac:dyDescent="0.25">
      <c r="B389" s="22"/>
      <c r="C389" s="16"/>
      <c r="D389" s="16"/>
      <c r="E389" s="16"/>
      <c r="F389" s="16"/>
      <c r="G389" s="23"/>
      <c r="H389" s="32" t="s">
        <v>438</v>
      </c>
      <c r="I389" s="16"/>
      <c r="J389" s="68"/>
      <c r="K389" s="17"/>
      <c r="L389" s="51"/>
      <c r="M389" s="17"/>
      <c r="N389" s="17"/>
      <c r="O389" s="51"/>
      <c r="P389" s="51"/>
      <c r="Q389" s="74"/>
      <c r="R389" s="90">
        <f>IF(Table579105[[#This Row],[FEMA Reimbursable?]]="Yes", Table579105[[#This Row],[Total Contract Amount]]*0.25, Table579105[[#This Row],[Total Contract Amount]])</f>
        <v>0</v>
      </c>
      <c r="S389" s="74"/>
      <c r="T389" s="90">
        <f>IF(Table579105[[#This Row],[FEMA Reimbursable?]]="Yes",Table579105[[#This Row],[Total Quarterly Obligation Amount]]*0.25,Table579105[[#This Row],[Total Quarterly Obligation Amount]])</f>
        <v>0</v>
      </c>
      <c r="U389" s="74"/>
      <c r="V389" s="79">
        <f>IF(Table579105[[#This Row],[FEMA Reimbursable?]]="Yes", Table579105[[#This Row],[Total Quarterly Expenditure Amount]]*0.25, Table579105[[#This Row],[Total Quarterly Expenditure Amount]])</f>
        <v>0</v>
      </c>
      <c r="W389" s="113" t="str">
        <f>IFERROR(INDEX(Table2[Attachment A Category], MATCH(Table579105[[#This Row],[Attachment A Expenditure Subcategory]], Table2[Attachment A Subcategory])),"")</f>
        <v/>
      </c>
      <c r="X389" s="114" t="str">
        <f>IFERROR(INDEX(Table2[Treasury OIG Category], MATCH(Table579105[[#This Row],[Attachment A Expenditure Subcategory]], Table2[Attachment A Subcategory])),"")</f>
        <v/>
      </c>
    </row>
    <row r="390" spans="2:24" x14ac:dyDescent="0.25">
      <c r="B390" s="22"/>
      <c r="C390" s="16"/>
      <c r="D390" s="16"/>
      <c r="E390" s="16"/>
      <c r="F390" s="16"/>
      <c r="G390" s="23"/>
      <c r="H390" s="32" t="s">
        <v>439</v>
      </c>
      <c r="I390" s="16"/>
      <c r="J390" s="68"/>
      <c r="K390" s="17"/>
      <c r="L390" s="51"/>
      <c r="M390" s="17"/>
      <c r="N390" s="17"/>
      <c r="O390" s="51"/>
      <c r="P390" s="51"/>
      <c r="Q390" s="74"/>
      <c r="R390" s="90">
        <f>IF(Table579105[[#This Row],[FEMA Reimbursable?]]="Yes", Table579105[[#This Row],[Total Contract Amount]]*0.25, Table579105[[#This Row],[Total Contract Amount]])</f>
        <v>0</v>
      </c>
      <c r="S390" s="74"/>
      <c r="T390" s="90">
        <f>IF(Table579105[[#This Row],[FEMA Reimbursable?]]="Yes",Table579105[[#This Row],[Total Quarterly Obligation Amount]]*0.25,Table579105[[#This Row],[Total Quarterly Obligation Amount]])</f>
        <v>0</v>
      </c>
      <c r="U390" s="74"/>
      <c r="V390" s="79">
        <f>IF(Table579105[[#This Row],[FEMA Reimbursable?]]="Yes", Table579105[[#This Row],[Total Quarterly Expenditure Amount]]*0.25, Table579105[[#This Row],[Total Quarterly Expenditure Amount]])</f>
        <v>0</v>
      </c>
      <c r="W390" s="113" t="str">
        <f>IFERROR(INDEX(Table2[Attachment A Category], MATCH(Table579105[[#This Row],[Attachment A Expenditure Subcategory]], Table2[Attachment A Subcategory])),"")</f>
        <v/>
      </c>
      <c r="X390" s="114" t="str">
        <f>IFERROR(INDEX(Table2[Treasury OIG Category], MATCH(Table579105[[#This Row],[Attachment A Expenditure Subcategory]], Table2[Attachment A Subcategory])),"")</f>
        <v/>
      </c>
    </row>
    <row r="391" spans="2:24" x14ac:dyDescent="0.25">
      <c r="B391" s="22"/>
      <c r="C391" s="16"/>
      <c r="D391" s="16"/>
      <c r="E391" s="16"/>
      <c r="F391" s="16"/>
      <c r="G391" s="23"/>
      <c r="H391" s="32" t="s">
        <v>440</v>
      </c>
      <c r="I391" s="16"/>
      <c r="J391" s="68"/>
      <c r="K391" s="17"/>
      <c r="L391" s="51"/>
      <c r="M391" s="17"/>
      <c r="N391" s="17"/>
      <c r="O391" s="51"/>
      <c r="P391" s="51"/>
      <c r="Q391" s="74"/>
      <c r="R391" s="90">
        <f>IF(Table579105[[#This Row],[FEMA Reimbursable?]]="Yes", Table579105[[#This Row],[Total Contract Amount]]*0.25, Table579105[[#This Row],[Total Contract Amount]])</f>
        <v>0</v>
      </c>
      <c r="S391" s="74"/>
      <c r="T391" s="90">
        <f>IF(Table579105[[#This Row],[FEMA Reimbursable?]]="Yes",Table579105[[#This Row],[Total Quarterly Obligation Amount]]*0.25,Table579105[[#This Row],[Total Quarterly Obligation Amount]])</f>
        <v>0</v>
      </c>
      <c r="U391" s="74"/>
      <c r="V391" s="79">
        <f>IF(Table579105[[#This Row],[FEMA Reimbursable?]]="Yes", Table579105[[#This Row],[Total Quarterly Expenditure Amount]]*0.25, Table579105[[#This Row],[Total Quarterly Expenditure Amount]])</f>
        <v>0</v>
      </c>
      <c r="W391" s="113" t="str">
        <f>IFERROR(INDEX(Table2[Attachment A Category], MATCH(Table579105[[#This Row],[Attachment A Expenditure Subcategory]], Table2[Attachment A Subcategory])),"")</f>
        <v/>
      </c>
      <c r="X391" s="114" t="str">
        <f>IFERROR(INDEX(Table2[Treasury OIG Category], MATCH(Table579105[[#This Row],[Attachment A Expenditure Subcategory]], Table2[Attachment A Subcategory])),"")</f>
        <v/>
      </c>
    </row>
    <row r="392" spans="2:24" x14ac:dyDescent="0.25">
      <c r="B392" s="22"/>
      <c r="C392" s="16"/>
      <c r="D392" s="16"/>
      <c r="E392" s="16"/>
      <c r="F392" s="16"/>
      <c r="G392" s="23"/>
      <c r="H392" s="31" t="s">
        <v>441</v>
      </c>
      <c r="I392" s="16"/>
      <c r="J392" s="68"/>
      <c r="K392" s="17"/>
      <c r="L392" s="51"/>
      <c r="M392" s="17"/>
      <c r="N392" s="17"/>
      <c r="O392" s="51"/>
      <c r="P392" s="51"/>
      <c r="Q392" s="74"/>
      <c r="R392" s="90">
        <f>IF(Table579105[[#This Row],[FEMA Reimbursable?]]="Yes", Table579105[[#This Row],[Total Contract Amount]]*0.25, Table579105[[#This Row],[Total Contract Amount]])</f>
        <v>0</v>
      </c>
      <c r="S392" s="74"/>
      <c r="T392" s="90">
        <f>IF(Table579105[[#This Row],[FEMA Reimbursable?]]="Yes",Table579105[[#This Row],[Total Quarterly Obligation Amount]]*0.25,Table579105[[#This Row],[Total Quarterly Obligation Amount]])</f>
        <v>0</v>
      </c>
      <c r="U392" s="74"/>
      <c r="V392" s="79">
        <f>IF(Table579105[[#This Row],[FEMA Reimbursable?]]="Yes", Table579105[[#This Row],[Total Quarterly Expenditure Amount]]*0.25, Table579105[[#This Row],[Total Quarterly Expenditure Amount]])</f>
        <v>0</v>
      </c>
      <c r="W392" s="113" t="str">
        <f>IFERROR(INDEX(Table2[Attachment A Category], MATCH(Table579105[[#This Row],[Attachment A Expenditure Subcategory]], Table2[Attachment A Subcategory])),"")</f>
        <v/>
      </c>
      <c r="X392" s="114" t="str">
        <f>IFERROR(INDEX(Table2[Treasury OIG Category], MATCH(Table579105[[#This Row],[Attachment A Expenditure Subcategory]], Table2[Attachment A Subcategory])),"")</f>
        <v/>
      </c>
    </row>
    <row r="393" spans="2:24" x14ac:dyDescent="0.25">
      <c r="B393" s="22"/>
      <c r="C393" s="16"/>
      <c r="D393" s="16"/>
      <c r="E393" s="16"/>
      <c r="F393" s="16"/>
      <c r="G393" s="23"/>
      <c r="H393" s="32" t="s">
        <v>442</v>
      </c>
      <c r="I393" s="16"/>
      <c r="J393" s="68"/>
      <c r="K393" s="17"/>
      <c r="L393" s="51"/>
      <c r="M393" s="17"/>
      <c r="N393" s="17"/>
      <c r="O393" s="51"/>
      <c r="P393" s="51"/>
      <c r="Q393" s="74"/>
      <c r="R393" s="90">
        <f>IF(Table579105[[#This Row],[FEMA Reimbursable?]]="Yes", Table579105[[#This Row],[Total Contract Amount]]*0.25, Table579105[[#This Row],[Total Contract Amount]])</f>
        <v>0</v>
      </c>
      <c r="S393" s="74"/>
      <c r="T393" s="90">
        <f>IF(Table579105[[#This Row],[FEMA Reimbursable?]]="Yes",Table579105[[#This Row],[Total Quarterly Obligation Amount]]*0.25,Table579105[[#This Row],[Total Quarterly Obligation Amount]])</f>
        <v>0</v>
      </c>
      <c r="U393" s="74"/>
      <c r="V393" s="79">
        <f>IF(Table579105[[#This Row],[FEMA Reimbursable?]]="Yes", Table579105[[#This Row],[Total Quarterly Expenditure Amount]]*0.25, Table579105[[#This Row],[Total Quarterly Expenditure Amount]])</f>
        <v>0</v>
      </c>
      <c r="W393" s="113" t="str">
        <f>IFERROR(INDEX(Table2[Attachment A Category], MATCH(Table579105[[#This Row],[Attachment A Expenditure Subcategory]], Table2[Attachment A Subcategory])),"")</f>
        <v/>
      </c>
      <c r="X393" s="114" t="str">
        <f>IFERROR(INDEX(Table2[Treasury OIG Category], MATCH(Table579105[[#This Row],[Attachment A Expenditure Subcategory]], Table2[Attachment A Subcategory])),"")</f>
        <v/>
      </c>
    </row>
    <row r="394" spans="2:24" x14ac:dyDescent="0.25">
      <c r="B394" s="22"/>
      <c r="C394" s="16"/>
      <c r="D394" s="16"/>
      <c r="E394" s="16"/>
      <c r="F394" s="16"/>
      <c r="G394" s="23"/>
      <c r="H394" s="32" t="s">
        <v>443</v>
      </c>
      <c r="I394" s="16"/>
      <c r="J394" s="68"/>
      <c r="K394" s="17"/>
      <c r="L394" s="51"/>
      <c r="M394" s="17"/>
      <c r="N394" s="17"/>
      <c r="O394" s="51"/>
      <c r="P394" s="51"/>
      <c r="Q394" s="74"/>
      <c r="R394" s="90">
        <f>IF(Table579105[[#This Row],[FEMA Reimbursable?]]="Yes", Table579105[[#This Row],[Total Contract Amount]]*0.25, Table579105[[#This Row],[Total Contract Amount]])</f>
        <v>0</v>
      </c>
      <c r="S394" s="74"/>
      <c r="T394" s="90">
        <f>IF(Table579105[[#This Row],[FEMA Reimbursable?]]="Yes",Table579105[[#This Row],[Total Quarterly Obligation Amount]]*0.25,Table579105[[#This Row],[Total Quarterly Obligation Amount]])</f>
        <v>0</v>
      </c>
      <c r="U394" s="74"/>
      <c r="V394" s="79">
        <f>IF(Table579105[[#This Row],[FEMA Reimbursable?]]="Yes", Table579105[[#This Row],[Total Quarterly Expenditure Amount]]*0.25, Table579105[[#This Row],[Total Quarterly Expenditure Amount]])</f>
        <v>0</v>
      </c>
      <c r="W394" s="113" t="str">
        <f>IFERROR(INDEX(Table2[Attachment A Category], MATCH(Table579105[[#This Row],[Attachment A Expenditure Subcategory]], Table2[Attachment A Subcategory])),"")</f>
        <v/>
      </c>
      <c r="X394" s="114" t="str">
        <f>IFERROR(INDEX(Table2[Treasury OIG Category], MATCH(Table579105[[#This Row],[Attachment A Expenditure Subcategory]], Table2[Attachment A Subcategory])),"")</f>
        <v/>
      </c>
    </row>
    <row r="395" spans="2:24" x14ac:dyDescent="0.25">
      <c r="B395" s="22"/>
      <c r="C395" s="16"/>
      <c r="D395" s="16"/>
      <c r="E395" s="16"/>
      <c r="F395" s="16"/>
      <c r="G395" s="23"/>
      <c r="H395" s="31" t="s">
        <v>444</v>
      </c>
      <c r="I395" s="16"/>
      <c r="J395" s="68"/>
      <c r="K395" s="17"/>
      <c r="L395" s="51"/>
      <c r="M395" s="17"/>
      <c r="N395" s="17"/>
      <c r="O395" s="51"/>
      <c r="P395" s="51"/>
      <c r="Q395" s="74"/>
      <c r="R395" s="90">
        <f>IF(Table579105[[#This Row],[FEMA Reimbursable?]]="Yes", Table579105[[#This Row],[Total Contract Amount]]*0.25, Table579105[[#This Row],[Total Contract Amount]])</f>
        <v>0</v>
      </c>
      <c r="S395" s="74"/>
      <c r="T395" s="90">
        <f>IF(Table579105[[#This Row],[FEMA Reimbursable?]]="Yes",Table579105[[#This Row],[Total Quarterly Obligation Amount]]*0.25,Table579105[[#This Row],[Total Quarterly Obligation Amount]])</f>
        <v>0</v>
      </c>
      <c r="U395" s="74"/>
      <c r="V395" s="79">
        <f>IF(Table579105[[#This Row],[FEMA Reimbursable?]]="Yes", Table579105[[#This Row],[Total Quarterly Expenditure Amount]]*0.25, Table579105[[#This Row],[Total Quarterly Expenditure Amount]])</f>
        <v>0</v>
      </c>
      <c r="W395" s="113" t="str">
        <f>IFERROR(INDEX(Table2[Attachment A Category], MATCH(Table579105[[#This Row],[Attachment A Expenditure Subcategory]], Table2[Attachment A Subcategory])),"")</f>
        <v/>
      </c>
      <c r="X395" s="114" t="str">
        <f>IFERROR(INDEX(Table2[Treasury OIG Category], MATCH(Table579105[[#This Row],[Attachment A Expenditure Subcategory]], Table2[Attachment A Subcategory])),"")</f>
        <v/>
      </c>
    </row>
    <row r="396" spans="2:24" x14ac:dyDescent="0.25">
      <c r="B396" s="22"/>
      <c r="C396" s="16"/>
      <c r="D396" s="16"/>
      <c r="E396" s="16"/>
      <c r="F396" s="16"/>
      <c r="G396" s="23"/>
      <c r="H396" s="32" t="s">
        <v>445</v>
      </c>
      <c r="I396" s="16"/>
      <c r="J396" s="68"/>
      <c r="K396" s="17"/>
      <c r="L396" s="51"/>
      <c r="M396" s="17"/>
      <c r="N396" s="17"/>
      <c r="O396" s="51"/>
      <c r="P396" s="51"/>
      <c r="Q396" s="74"/>
      <c r="R396" s="90">
        <f>IF(Table579105[[#This Row],[FEMA Reimbursable?]]="Yes", Table579105[[#This Row],[Total Contract Amount]]*0.25, Table579105[[#This Row],[Total Contract Amount]])</f>
        <v>0</v>
      </c>
      <c r="S396" s="74"/>
      <c r="T396" s="90">
        <f>IF(Table579105[[#This Row],[FEMA Reimbursable?]]="Yes",Table579105[[#This Row],[Total Quarterly Obligation Amount]]*0.25,Table579105[[#This Row],[Total Quarterly Obligation Amount]])</f>
        <v>0</v>
      </c>
      <c r="U396" s="74"/>
      <c r="V396" s="79">
        <f>IF(Table579105[[#This Row],[FEMA Reimbursable?]]="Yes", Table579105[[#This Row],[Total Quarterly Expenditure Amount]]*0.25, Table579105[[#This Row],[Total Quarterly Expenditure Amount]])</f>
        <v>0</v>
      </c>
      <c r="W396" s="113" t="str">
        <f>IFERROR(INDEX(Table2[Attachment A Category], MATCH(Table579105[[#This Row],[Attachment A Expenditure Subcategory]], Table2[Attachment A Subcategory])),"")</f>
        <v/>
      </c>
      <c r="X396" s="114" t="str">
        <f>IFERROR(INDEX(Table2[Treasury OIG Category], MATCH(Table579105[[#This Row],[Attachment A Expenditure Subcategory]], Table2[Attachment A Subcategory])),"")</f>
        <v/>
      </c>
    </row>
    <row r="397" spans="2:24" x14ac:dyDescent="0.25">
      <c r="B397" s="22"/>
      <c r="C397" s="16"/>
      <c r="D397" s="16"/>
      <c r="E397" s="16"/>
      <c r="F397" s="16"/>
      <c r="G397" s="23"/>
      <c r="H397" s="32" t="s">
        <v>446</v>
      </c>
      <c r="I397" s="16"/>
      <c r="J397" s="68"/>
      <c r="K397" s="17"/>
      <c r="L397" s="51"/>
      <c r="M397" s="17"/>
      <c r="N397" s="17"/>
      <c r="O397" s="51"/>
      <c r="P397" s="51"/>
      <c r="Q397" s="74"/>
      <c r="R397" s="90">
        <f>IF(Table579105[[#This Row],[FEMA Reimbursable?]]="Yes", Table579105[[#This Row],[Total Contract Amount]]*0.25, Table579105[[#This Row],[Total Contract Amount]])</f>
        <v>0</v>
      </c>
      <c r="S397" s="74"/>
      <c r="T397" s="90">
        <f>IF(Table579105[[#This Row],[FEMA Reimbursable?]]="Yes",Table579105[[#This Row],[Total Quarterly Obligation Amount]]*0.25,Table579105[[#This Row],[Total Quarterly Obligation Amount]])</f>
        <v>0</v>
      </c>
      <c r="U397" s="74"/>
      <c r="V397" s="79">
        <f>IF(Table579105[[#This Row],[FEMA Reimbursable?]]="Yes", Table579105[[#This Row],[Total Quarterly Expenditure Amount]]*0.25, Table579105[[#This Row],[Total Quarterly Expenditure Amount]])</f>
        <v>0</v>
      </c>
      <c r="W397" s="113" t="str">
        <f>IFERROR(INDEX(Table2[Attachment A Category], MATCH(Table579105[[#This Row],[Attachment A Expenditure Subcategory]], Table2[Attachment A Subcategory])),"")</f>
        <v/>
      </c>
      <c r="X397" s="114" t="str">
        <f>IFERROR(INDEX(Table2[Treasury OIG Category], MATCH(Table579105[[#This Row],[Attachment A Expenditure Subcategory]], Table2[Attachment A Subcategory])),"")</f>
        <v/>
      </c>
    </row>
    <row r="398" spans="2:24" x14ac:dyDescent="0.25">
      <c r="B398" s="22"/>
      <c r="C398" s="16"/>
      <c r="D398" s="16"/>
      <c r="E398" s="16"/>
      <c r="F398" s="16"/>
      <c r="G398" s="23"/>
      <c r="H398" s="32" t="s">
        <v>447</v>
      </c>
      <c r="I398" s="16"/>
      <c r="J398" s="68"/>
      <c r="K398" s="17"/>
      <c r="L398" s="51"/>
      <c r="M398" s="17"/>
      <c r="N398" s="17"/>
      <c r="O398" s="51"/>
      <c r="P398" s="51"/>
      <c r="Q398" s="74"/>
      <c r="R398" s="90">
        <f>IF(Table579105[[#This Row],[FEMA Reimbursable?]]="Yes", Table579105[[#This Row],[Total Contract Amount]]*0.25, Table579105[[#This Row],[Total Contract Amount]])</f>
        <v>0</v>
      </c>
      <c r="S398" s="74"/>
      <c r="T398" s="90">
        <f>IF(Table579105[[#This Row],[FEMA Reimbursable?]]="Yes",Table579105[[#This Row],[Total Quarterly Obligation Amount]]*0.25,Table579105[[#This Row],[Total Quarterly Obligation Amount]])</f>
        <v>0</v>
      </c>
      <c r="U398" s="74"/>
      <c r="V398" s="79">
        <f>IF(Table579105[[#This Row],[FEMA Reimbursable?]]="Yes", Table579105[[#This Row],[Total Quarterly Expenditure Amount]]*0.25, Table579105[[#This Row],[Total Quarterly Expenditure Amount]])</f>
        <v>0</v>
      </c>
      <c r="W398" s="113" t="str">
        <f>IFERROR(INDEX(Table2[Attachment A Category], MATCH(Table579105[[#This Row],[Attachment A Expenditure Subcategory]], Table2[Attachment A Subcategory])),"")</f>
        <v/>
      </c>
      <c r="X398" s="114" t="str">
        <f>IFERROR(INDEX(Table2[Treasury OIG Category], MATCH(Table579105[[#This Row],[Attachment A Expenditure Subcategory]], Table2[Attachment A Subcategory])),"")</f>
        <v/>
      </c>
    </row>
    <row r="399" spans="2:24" x14ac:dyDescent="0.25">
      <c r="B399" s="22"/>
      <c r="C399" s="16"/>
      <c r="D399" s="16"/>
      <c r="E399" s="16"/>
      <c r="F399" s="16"/>
      <c r="G399" s="23"/>
      <c r="H399" s="32" t="s">
        <v>448</v>
      </c>
      <c r="I399" s="16"/>
      <c r="J399" s="68"/>
      <c r="K399" s="17"/>
      <c r="L399" s="51"/>
      <c r="M399" s="17"/>
      <c r="N399" s="17"/>
      <c r="O399" s="51"/>
      <c r="P399" s="51"/>
      <c r="Q399" s="74"/>
      <c r="R399" s="90">
        <f>IF(Table579105[[#This Row],[FEMA Reimbursable?]]="Yes", Table579105[[#This Row],[Total Contract Amount]]*0.25, Table579105[[#This Row],[Total Contract Amount]])</f>
        <v>0</v>
      </c>
      <c r="S399" s="74"/>
      <c r="T399" s="90">
        <f>IF(Table579105[[#This Row],[FEMA Reimbursable?]]="Yes",Table579105[[#This Row],[Total Quarterly Obligation Amount]]*0.25,Table579105[[#This Row],[Total Quarterly Obligation Amount]])</f>
        <v>0</v>
      </c>
      <c r="U399" s="74"/>
      <c r="V399" s="79">
        <f>IF(Table579105[[#This Row],[FEMA Reimbursable?]]="Yes", Table579105[[#This Row],[Total Quarterly Expenditure Amount]]*0.25, Table579105[[#This Row],[Total Quarterly Expenditure Amount]])</f>
        <v>0</v>
      </c>
      <c r="W399" s="113" t="str">
        <f>IFERROR(INDEX(Table2[Attachment A Category], MATCH(Table579105[[#This Row],[Attachment A Expenditure Subcategory]], Table2[Attachment A Subcategory])),"")</f>
        <v/>
      </c>
      <c r="X399" s="114" t="str">
        <f>IFERROR(INDEX(Table2[Treasury OIG Category], MATCH(Table579105[[#This Row],[Attachment A Expenditure Subcategory]], Table2[Attachment A Subcategory])),"")</f>
        <v/>
      </c>
    </row>
    <row r="400" spans="2:24" x14ac:dyDescent="0.25">
      <c r="B400" s="22"/>
      <c r="C400" s="16"/>
      <c r="D400" s="16"/>
      <c r="E400" s="16"/>
      <c r="F400" s="16"/>
      <c r="G400" s="23"/>
      <c r="H400" s="31" t="s">
        <v>449</v>
      </c>
      <c r="I400" s="16"/>
      <c r="J400" s="68"/>
      <c r="K400" s="17"/>
      <c r="L400" s="51"/>
      <c r="M400" s="17"/>
      <c r="N400" s="17"/>
      <c r="O400" s="51"/>
      <c r="P400" s="51"/>
      <c r="Q400" s="74"/>
      <c r="R400" s="90">
        <f>IF(Table579105[[#This Row],[FEMA Reimbursable?]]="Yes", Table579105[[#This Row],[Total Contract Amount]]*0.25, Table579105[[#This Row],[Total Contract Amount]])</f>
        <v>0</v>
      </c>
      <c r="S400" s="74"/>
      <c r="T400" s="90">
        <f>IF(Table579105[[#This Row],[FEMA Reimbursable?]]="Yes",Table579105[[#This Row],[Total Quarterly Obligation Amount]]*0.25,Table579105[[#This Row],[Total Quarterly Obligation Amount]])</f>
        <v>0</v>
      </c>
      <c r="U400" s="74"/>
      <c r="V400" s="79">
        <f>IF(Table579105[[#This Row],[FEMA Reimbursable?]]="Yes", Table579105[[#This Row],[Total Quarterly Expenditure Amount]]*0.25, Table579105[[#This Row],[Total Quarterly Expenditure Amount]])</f>
        <v>0</v>
      </c>
      <c r="W400" s="113" t="str">
        <f>IFERROR(INDEX(Table2[Attachment A Category], MATCH(Table579105[[#This Row],[Attachment A Expenditure Subcategory]], Table2[Attachment A Subcategory])),"")</f>
        <v/>
      </c>
      <c r="X400" s="114" t="str">
        <f>IFERROR(INDEX(Table2[Treasury OIG Category], MATCH(Table579105[[#This Row],[Attachment A Expenditure Subcategory]], Table2[Attachment A Subcategory])),"")</f>
        <v/>
      </c>
    </row>
    <row r="401" spans="2:24" x14ac:dyDescent="0.25">
      <c r="B401" s="22"/>
      <c r="C401" s="16"/>
      <c r="D401" s="16"/>
      <c r="E401" s="16"/>
      <c r="F401" s="16"/>
      <c r="G401" s="23"/>
      <c r="H401" s="32" t="s">
        <v>450</v>
      </c>
      <c r="I401" s="16"/>
      <c r="J401" s="68"/>
      <c r="K401" s="17"/>
      <c r="L401" s="51"/>
      <c r="M401" s="17"/>
      <c r="N401" s="17"/>
      <c r="O401" s="51"/>
      <c r="P401" s="51"/>
      <c r="Q401" s="74"/>
      <c r="R401" s="90">
        <f>IF(Table579105[[#This Row],[FEMA Reimbursable?]]="Yes", Table579105[[#This Row],[Total Contract Amount]]*0.25, Table579105[[#This Row],[Total Contract Amount]])</f>
        <v>0</v>
      </c>
      <c r="S401" s="74"/>
      <c r="T401" s="90">
        <f>IF(Table579105[[#This Row],[FEMA Reimbursable?]]="Yes",Table579105[[#This Row],[Total Quarterly Obligation Amount]]*0.25,Table579105[[#This Row],[Total Quarterly Obligation Amount]])</f>
        <v>0</v>
      </c>
      <c r="U401" s="74"/>
      <c r="V401" s="79">
        <f>IF(Table579105[[#This Row],[FEMA Reimbursable?]]="Yes", Table579105[[#This Row],[Total Quarterly Expenditure Amount]]*0.25, Table579105[[#This Row],[Total Quarterly Expenditure Amount]])</f>
        <v>0</v>
      </c>
      <c r="W401" s="113" t="str">
        <f>IFERROR(INDEX(Table2[Attachment A Category], MATCH(Table579105[[#This Row],[Attachment A Expenditure Subcategory]], Table2[Attachment A Subcategory])),"")</f>
        <v/>
      </c>
      <c r="X401" s="114" t="str">
        <f>IFERROR(INDEX(Table2[Treasury OIG Category], MATCH(Table579105[[#This Row],[Attachment A Expenditure Subcategory]], Table2[Attachment A Subcategory])),"")</f>
        <v/>
      </c>
    </row>
    <row r="402" spans="2:24" x14ac:dyDescent="0.25">
      <c r="B402" s="22"/>
      <c r="C402" s="16"/>
      <c r="D402" s="16"/>
      <c r="E402" s="16"/>
      <c r="F402" s="16"/>
      <c r="G402" s="23"/>
      <c r="H402" s="32" t="s">
        <v>451</v>
      </c>
      <c r="I402" s="16"/>
      <c r="J402" s="68"/>
      <c r="K402" s="17"/>
      <c r="L402" s="51"/>
      <c r="M402" s="17"/>
      <c r="N402" s="17"/>
      <c r="O402" s="51"/>
      <c r="P402" s="51"/>
      <c r="Q402" s="74"/>
      <c r="R402" s="90">
        <f>IF(Table579105[[#This Row],[FEMA Reimbursable?]]="Yes", Table579105[[#This Row],[Total Contract Amount]]*0.25, Table579105[[#This Row],[Total Contract Amount]])</f>
        <v>0</v>
      </c>
      <c r="S402" s="74"/>
      <c r="T402" s="90">
        <f>IF(Table579105[[#This Row],[FEMA Reimbursable?]]="Yes",Table579105[[#This Row],[Total Quarterly Obligation Amount]]*0.25,Table579105[[#This Row],[Total Quarterly Obligation Amount]])</f>
        <v>0</v>
      </c>
      <c r="U402" s="74"/>
      <c r="V402" s="79">
        <f>IF(Table579105[[#This Row],[FEMA Reimbursable?]]="Yes", Table579105[[#This Row],[Total Quarterly Expenditure Amount]]*0.25, Table579105[[#This Row],[Total Quarterly Expenditure Amount]])</f>
        <v>0</v>
      </c>
      <c r="W402" s="113" t="str">
        <f>IFERROR(INDEX(Table2[Attachment A Category], MATCH(Table579105[[#This Row],[Attachment A Expenditure Subcategory]], Table2[Attachment A Subcategory])),"")</f>
        <v/>
      </c>
      <c r="X402" s="114" t="str">
        <f>IFERROR(INDEX(Table2[Treasury OIG Category], MATCH(Table579105[[#This Row],[Attachment A Expenditure Subcategory]], Table2[Attachment A Subcategory])),"")</f>
        <v/>
      </c>
    </row>
    <row r="403" spans="2:24" x14ac:dyDescent="0.25">
      <c r="B403" s="22"/>
      <c r="C403" s="16"/>
      <c r="D403" s="16"/>
      <c r="E403" s="16"/>
      <c r="F403" s="16"/>
      <c r="G403" s="23"/>
      <c r="H403" s="31" t="s">
        <v>452</v>
      </c>
      <c r="I403" s="16"/>
      <c r="J403" s="68"/>
      <c r="K403" s="17"/>
      <c r="L403" s="51"/>
      <c r="M403" s="17"/>
      <c r="N403" s="17"/>
      <c r="O403" s="51"/>
      <c r="P403" s="51"/>
      <c r="Q403" s="74"/>
      <c r="R403" s="90">
        <f>IF(Table579105[[#This Row],[FEMA Reimbursable?]]="Yes", Table579105[[#This Row],[Total Contract Amount]]*0.25, Table579105[[#This Row],[Total Contract Amount]])</f>
        <v>0</v>
      </c>
      <c r="S403" s="74"/>
      <c r="T403" s="90">
        <f>IF(Table579105[[#This Row],[FEMA Reimbursable?]]="Yes",Table579105[[#This Row],[Total Quarterly Obligation Amount]]*0.25,Table579105[[#This Row],[Total Quarterly Obligation Amount]])</f>
        <v>0</v>
      </c>
      <c r="U403" s="74"/>
      <c r="V403" s="79">
        <f>IF(Table579105[[#This Row],[FEMA Reimbursable?]]="Yes", Table579105[[#This Row],[Total Quarterly Expenditure Amount]]*0.25, Table579105[[#This Row],[Total Quarterly Expenditure Amount]])</f>
        <v>0</v>
      </c>
      <c r="W403" s="113" t="str">
        <f>IFERROR(INDEX(Table2[Attachment A Category], MATCH(Table579105[[#This Row],[Attachment A Expenditure Subcategory]], Table2[Attachment A Subcategory])),"")</f>
        <v/>
      </c>
      <c r="X403" s="114" t="str">
        <f>IFERROR(INDEX(Table2[Treasury OIG Category], MATCH(Table579105[[#This Row],[Attachment A Expenditure Subcategory]], Table2[Attachment A Subcategory])),"")</f>
        <v/>
      </c>
    </row>
    <row r="404" spans="2:24" x14ac:dyDescent="0.25">
      <c r="B404" s="22"/>
      <c r="C404" s="16"/>
      <c r="D404" s="16"/>
      <c r="E404" s="16"/>
      <c r="F404" s="16"/>
      <c r="G404" s="23"/>
      <c r="H404" s="32" t="s">
        <v>453</v>
      </c>
      <c r="I404" s="16"/>
      <c r="J404" s="68"/>
      <c r="K404" s="17"/>
      <c r="L404" s="51"/>
      <c r="M404" s="17"/>
      <c r="N404" s="17"/>
      <c r="O404" s="51"/>
      <c r="P404" s="51"/>
      <c r="Q404" s="74"/>
      <c r="R404" s="90">
        <f>IF(Table579105[[#This Row],[FEMA Reimbursable?]]="Yes", Table579105[[#This Row],[Total Contract Amount]]*0.25, Table579105[[#This Row],[Total Contract Amount]])</f>
        <v>0</v>
      </c>
      <c r="S404" s="74"/>
      <c r="T404" s="90">
        <f>IF(Table579105[[#This Row],[FEMA Reimbursable?]]="Yes",Table579105[[#This Row],[Total Quarterly Obligation Amount]]*0.25,Table579105[[#This Row],[Total Quarterly Obligation Amount]])</f>
        <v>0</v>
      </c>
      <c r="U404" s="74"/>
      <c r="V404" s="79">
        <f>IF(Table579105[[#This Row],[FEMA Reimbursable?]]="Yes", Table579105[[#This Row],[Total Quarterly Expenditure Amount]]*0.25, Table579105[[#This Row],[Total Quarterly Expenditure Amount]])</f>
        <v>0</v>
      </c>
      <c r="W404" s="113" t="str">
        <f>IFERROR(INDEX(Table2[Attachment A Category], MATCH(Table579105[[#This Row],[Attachment A Expenditure Subcategory]], Table2[Attachment A Subcategory])),"")</f>
        <v/>
      </c>
      <c r="X404" s="114" t="str">
        <f>IFERROR(INDEX(Table2[Treasury OIG Category], MATCH(Table579105[[#This Row],[Attachment A Expenditure Subcategory]], Table2[Attachment A Subcategory])),"")</f>
        <v/>
      </c>
    </row>
    <row r="405" spans="2:24" x14ac:dyDescent="0.25">
      <c r="B405" s="22"/>
      <c r="C405" s="16"/>
      <c r="D405" s="16"/>
      <c r="E405" s="16"/>
      <c r="F405" s="16"/>
      <c r="G405" s="23"/>
      <c r="H405" s="32" t="s">
        <v>454</v>
      </c>
      <c r="I405" s="16"/>
      <c r="J405" s="68"/>
      <c r="K405" s="17"/>
      <c r="L405" s="51"/>
      <c r="M405" s="17"/>
      <c r="N405" s="17"/>
      <c r="O405" s="51"/>
      <c r="P405" s="51"/>
      <c r="Q405" s="74"/>
      <c r="R405" s="90">
        <f>IF(Table579105[[#This Row],[FEMA Reimbursable?]]="Yes", Table579105[[#This Row],[Total Contract Amount]]*0.25, Table579105[[#This Row],[Total Contract Amount]])</f>
        <v>0</v>
      </c>
      <c r="S405" s="74"/>
      <c r="T405" s="90">
        <f>IF(Table579105[[#This Row],[FEMA Reimbursable?]]="Yes",Table579105[[#This Row],[Total Quarterly Obligation Amount]]*0.25,Table579105[[#This Row],[Total Quarterly Obligation Amount]])</f>
        <v>0</v>
      </c>
      <c r="U405" s="74"/>
      <c r="V405" s="79">
        <f>IF(Table579105[[#This Row],[FEMA Reimbursable?]]="Yes", Table579105[[#This Row],[Total Quarterly Expenditure Amount]]*0.25, Table579105[[#This Row],[Total Quarterly Expenditure Amount]])</f>
        <v>0</v>
      </c>
      <c r="W405" s="113" t="str">
        <f>IFERROR(INDEX(Table2[Attachment A Category], MATCH(Table579105[[#This Row],[Attachment A Expenditure Subcategory]], Table2[Attachment A Subcategory])),"")</f>
        <v/>
      </c>
      <c r="X405" s="114" t="str">
        <f>IFERROR(INDEX(Table2[Treasury OIG Category], MATCH(Table579105[[#This Row],[Attachment A Expenditure Subcategory]], Table2[Attachment A Subcategory])),"")</f>
        <v/>
      </c>
    </row>
    <row r="406" spans="2:24" x14ac:dyDescent="0.25">
      <c r="B406" s="22"/>
      <c r="C406" s="16"/>
      <c r="D406" s="16"/>
      <c r="E406" s="16"/>
      <c r="F406" s="16"/>
      <c r="G406" s="23"/>
      <c r="H406" s="32" t="s">
        <v>455</v>
      </c>
      <c r="I406" s="16"/>
      <c r="J406" s="68"/>
      <c r="K406" s="17"/>
      <c r="L406" s="51"/>
      <c r="M406" s="17"/>
      <c r="N406" s="17"/>
      <c r="O406" s="51"/>
      <c r="P406" s="51"/>
      <c r="Q406" s="74"/>
      <c r="R406" s="90">
        <f>IF(Table579105[[#This Row],[FEMA Reimbursable?]]="Yes", Table579105[[#This Row],[Total Contract Amount]]*0.25, Table579105[[#This Row],[Total Contract Amount]])</f>
        <v>0</v>
      </c>
      <c r="S406" s="74"/>
      <c r="T406" s="90">
        <f>IF(Table579105[[#This Row],[FEMA Reimbursable?]]="Yes",Table579105[[#This Row],[Total Quarterly Obligation Amount]]*0.25,Table579105[[#This Row],[Total Quarterly Obligation Amount]])</f>
        <v>0</v>
      </c>
      <c r="U406" s="74"/>
      <c r="V406" s="79">
        <f>IF(Table579105[[#This Row],[FEMA Reimbursable?]]="Yes", Table579105[[#This Row],[Total Quarterly Expenditure Amount]]*0.25, Table579105[[#This Row],[Total Quarterly Expenditure Amount]])</f>
        <v>0</v>
      </c>
      <c r="W406" s="113" t="str">
        <f>IFERROR(INDEX(Table2[Attachment A Category], MATCH(Table579105[[#This Row],[Attachment A Expenditure Subcategory]], Table2[Attachment A Subcategory])),"")</f>
        <v/>
      </c>
      <c r="X406" s="114" t="str">
        <f>IFERROR(INDEX(Table2[Treasury OIG Category], MATCH(Table579105[[#This Row],[Attachment A Expenditure Subcategory]], Table2[Attachment A Subcategory])),"")</f>
        <v/>
      </c>
    </row>
    <row r="407" spans="2:24" x14ac:dyDescent="0.25">
      <c r="B407" s="22"/>
      <c r="C407" s="16"/>
      <c r="D407" s="16"/>
      <c r="E407" s="16"/>
      <c r="F407" s="16"/>
      <c r="G407" s="23"/>
      <c r="H407" s="32" t="s">
        <v>456</v>
      </c>
      <c r="I407" s="16"/>
      <c r="J407" s="68"/>
      <c r="K407" s="17"/>
      <c r="L407" s="51"/>
      <c r="M407" s="17"/>
      <c r="N407" s="17"/>
      <c r="O407" s="51"/>
      <c r="P407" s="51"/>
      <c r="Q407" s="74"/>
      <c r="R407" s="90">
        <f>IF(Table579105[[#This Row],[FEMA Reimbursable?]]="Yes", Table579105[[#This Row],[Total Contract Amount]]*0.25, Table579105[[#This Row],[Total Contract Amount]])</f>
        <v>0</v>
      </c>
      <c r="S407" s="74"/>
      <c r="T407" s="90">
        <f>IF(Table579105[[#This Row],[FEMA Reimbursable?]]="Yes",Table579105[[#This Row],[Total Quarterly Obligation Amount]]*0.25,Table579105[[#This Row],[Total Quarterly Obligation Amount]])</f>
        <v>0</v>
      </c>
      <c r="U407" s="74"/>
      <c r="V407" s="79">
        <f>IF(Table579105[[#This Row],[FEMA Reimbursable?]]="Yes", Table579105[[#This Row],[Total Quarterly Expenditure Amount]]*0.25, Table579105[[#This Row],[Total Quarterly Expenditure Amount]])</f>
        <v>0</v>
      </c>
      <c r="W407" s="113" t="str">
        <f>IFERROR(INDEX(Table2[Attachment A Category], MATCH(Table579105[[#This Row],[Attachment A Expenditure Subcategory]], Table2[Attachment A Subcategory])),"")</f>
        <v/>
      </c>
      <c r="X407" s="114" t="str">
        <f>IFERROR(INDEX(Table2[Treasury OIG Category], MATCH(Table579105[[#This Row],[Attachment A Expenditure Subcategory]], Table2[Attachment A Subcategory])),"")</f>
        <v/>
      </c>
    </row>
    <row r="408" spans="2:24" x14ac:dyDescent="0.25">
      <c r="B408" s="22"/>
      <c r="C408" s="16"/>
      <c r="D408" s="16"/>
      <c r="E408" s="16"/>
      <c r="F408" s="16"/>
      <c r="G408" s="23"/>
      <c r="H408" s="31" t="s">
        <v>457</v>
      </c>
      <c r="I408" s="16"/>
      <c r="J408" s="68"/>
      <c r="K408" s="17"/>
      <c r="L408" s="51"/>
      <c r="M408" s="17"/>
      <c r="N408" s="17"/>
      <c r="O408" s="51"/>
      <c r="P408" s="51"/>
      <c r="Q408" s="74"/>
      <c r="R408" s="90">
        <f>IF(Table579105[[#This Row],[FEMA Reimbursable?]]="Yes", Table579105[[#This Row],[Total Contract Amount]]*0.25, Table579105[[#This Row],[Total Contract Amount]])</f>
        <v>0</v>
      </c>
      <c r="S408" s="74"/>
      <c r="T408" s="90">
        <f>IF(Table579105[[#This Row],[FEMA Reimbursable?]]="Yes",Table579105[[#This Row],[Total Quarterly Obligation Amount]]*0.25,Table579105[[#This Row],[Total Quarterly Obligation Amount]])</f>
        <v>0</v>
      </c>
      <c r="U408" s="74"/>
      <c r="V408" s="79">
        <f>IF(Table579105[[#This Row],[FEMA Reimbursable?]]="Yes", Table579105[[#This Row],[Total Quarterly Expenditure Amount]]*0.25, Table579105[[#This Row],[Total Quarterly Expenditure Amount]])</f>
        <v>0</v>
      </c>
      <c r="W408" s="113" t="str">
        <f>IFERROR(INDEX(Table2[Attachment A Category], MATCH(Table579105[[#This Row],[Attachment A Expenditure Subcategory]], Table2[Attachment A Subcategory])),"")</f>
        <v/>
      </c>
      <c r="X408" s="114" t="str">
        <f>IFERROR(INDEX(Table2[Treasury OIG Category], MATCH(Table579105[[#This Row],[Attachment A Expenditure Subcategory]], Table2[Attachment A Subcategory])),"")</f>
        <v/>
      </c>
    </row>
    <row r="409" spans="2:24" x14ac:dyDescent="0.25">
      <c r="B409" s="22"/>
      <c r="C409" s="16"/>
      <c r="D409" s="16"/>
      <c r="E409" s="16"/>
      <c r="F409" s="16"/>
      <c r="G409" s="23"/>
      <c r="H409" s="32" t="s">
        <v>458</v>
      </c>
      <c r="I409" s="16"/>
      <c r="J409" s="68"/>
      <c r="K409" s="17"/>
      <c r="L409" s="51"/>
      <c r="M409" s="17"/>
      <c r="N409" s="17"/>
      <c r="O409" s="51"/>
      <c r="P409" s="51"/>
      <c r="Q409" s="74"/>
      <c r="R409" s="90">
        <f>IF(Table579105[[#This Row],[FEMA Reimbursable?]]="Yes", Table579105[[#This Row],[Total Contract Amount]]*0.25, Table579105[[#This Row],[Total Contract Amount]])</f>
        <v>0</v>
      </c>
      <c r="S409" s="74"/>
      <c r="T409" s="90">
        <f>IF(Table579105[[#This Row],[FEMA Reimbursable?]]="Yes",Table579105[[#This Row],[Total Quarterly Obligation Amount]]*0.25,Table579105[[#This Row],[Total Quarterly Obligation Amount]])</f>
        <v>0</v>
      </c>
      <c r="U409" s="74"/>
      <c r="V409" s="79">
        <f>IF(Table579105[[#This Row],[FEMA Reimbursable?]]="Yes", Table579105[[#This Row],[Total Quarterly Expenditure Amount]]*0.25, Table579105[[#This Row],[Total Quarterly Expenditure Amount]])</f>
        <v>0</v>
      </c>
      <c r="W409" s="113" t="str">
        <f>IFERROR(INDEX(Table2[Attachment A Category], MATCH(Table579105[[#This Row],[Attachment A Expenditure Subcategory]], Table2[Attachment A Subcategory])),"")</f>
        <v/>
      </c>
      <c r="X409" s="114" t="str">
        <f>IFERROR(INDEX(Table2[Treasury OIG Category], MATCH(Table579105[[#This Row],[Attachment A Expenditure Subcategory]], Table2[Attachment A Subcategory])),"")</f>
        <v/>
      </c>
    </row>
    <row r="410" spans="2:24" x14ac:dyDescent="0.25">
      <c r="B410" s="22"/>
      <c r="C410" s="16"/>
      <c r="D410" s="16"/>
      <c r="E410" s="16"/>
      <c r="F410" s="16"/>
      <c r="G410" s="23"/>
      <c r="H410" s="32" t="s">
        <v>459</v>
      </c>
      <c r="I410" s="16"/>
      <c r="J410" s="68"/>
      <c r="K410" s="17"/>
      <c r="L410" s="51"/>
      <c r="M410" s="17"/>
      <c r="N410" s="17"/>
      <c r="O410" s="51"/>
      <c r="P410" s="51"/>
      <c r="Q410" s="74"/>
      <c r="R410" s="90">
        <f>IF(Table579105[[#This Row],[FEMA Reimbursable?]]="Yes", Table579105[[#This Row],[Total Contract Amount]]*0.25, Table579105[[#This Row],[Total Contract Amount]])</f>
        <v>0</v>
      </c>
      <c r="S410" s="74"/>
      <c r="T410" s="90">
        <f>IF(Table579105[[#This Row],[FEMA Reimbursable?]]="Yes",Table579105[[#This Row],[Total Quarterly Obligation Amount]]*0.25,Table579105[[#This Row],[Total Quarterly Obligation Amount]])</f>
        <v>0</v>
      </c>
      <c r="U410" s="74"/>
      <c r="V410" s="79">
        <f>IF(Table579105[[#This Row],[FEMA Reimbursable?]]="Yes", Table579105[[#This Row],[Total Quarterly Expenditure Amount]]*0.25, Table579105[[#This Row],[Total Quarterly Expenditure Amount]])</f>
        <v>0</v>
      </c>
      <c r="W410" s="113" t="str">
        <f>IFERROR(INDEX(Table2[Attachment A Category], MATCH(Table579105[[#This Row],[Attachment A Expenditure Subcategory]], Table2[Attachment A Subcategory])),"")</f>
        <v/>
      </c>
      <c r="X410" s="114" t="str">
        <f>IFERROR(INDEX(Table2[Treasury OIG Category], MATCH(Table579105[[#This Row],[Attachment A Expenditure Subcategory]], Table2[Attachment A Subcategory])),"")</f>
        <v/>
      </c>
    </row>
    <row r="411" spans="2:24" x14ac:dyDescent="0.25">
      <c r="B411" s="22"/>
      <c r="C411" s="16"/>
      <c r="D411" s="16"/>
      <c r="E411" s="16"/>
      <c r="F411" s="16"/>
      <c r="G411" s="23"/>
      <c r="H411" s="31" t="s">
        <v>460</v>
      </c>
      <c r="I411" s="16"/>
      <c r="J411" s="68"/>
      <c r="K411" s="17"/>
      <c r="L411" s="51"/>
      <c r="M411" s="17"/>
      <c r="N411" s="17"/>
      <c r="O411" s="51"/>
      <c r="P411" s="51"/>
      <c r="Q411" s="74"/>
      <c r="R411" s="90">
        <f>IF(Table579105[[#This Row],[FEMA Reimbursable?]]="Yes", Table579105[[#This Row],[Total Contract Amount]]*0.25, Table579105[[#This Row],[Total Contract Amount]])</f>
        <v>0</v>
      </c>
      <c r="S411" s="74"/>
      <c r="T411" s="90">
        <f>IF(Table579105[[#This Row],[FEMA Reimbursable?]]="Yes",Table579105[[#This Row],[Total Quarterly Obligation Amount]]*0.25,Table579105[[#This Row],[Total Quarterly Obligation Amount]])</f>
        <v>0</v>
      </c>
      <c r="U411" s="74"/>
      <c r="V411" s="79">
        <f>IF(Table579105[[#This Row],[FEMA Reimbursable?]]="Yes", Table579105[[#This Row],[Total Quarterly Expenditure Amount]]*0.25, Table579105[[#This Row],[Total Quarterly Expenditure Amount]])</f>
        <v>0</v>
      </c>
      <c r="W411" s="113" t="str">
        <f>IFERROR(INDEX(Table2[Attachment A Category], MATCH(Table579105[[#This Row],[Attachment A Expenditure Subcategory]], Table2[Attachment A Subcategory])),"")</f>
        <v/>
      </c>
      <c r="X411" s="114" t="str">
        <f>IFERROR(INDEX(Table2[Treasury OIG Category], MATCH(Table579105[[#This Row],[Attachment A Expenditure Subcategory]], Table2[Attachment A Subcategory])),"")</f>
        <v/>
      </c>
    </row>
    <row r="412" spans="2:24" x14ac:dyDescent="0.25">
      <c r="B412" s="22"/>
      <c r="C412" s="16"/>
      <c r="D412" s="16"/>
      <c r="E412" s="16"/>
      <c r="F412" s="16"/>
      <c r="G412" s="23"/>
      <c r="H412" s="32" t="s">
        <v>461</v>
      </c>
      <c r="I412" s="16"/>
      <c r="J412" s="68"/>
      <c r="K412" s="17"/>
      <c r="L412" s="51"/>
      <c r="M412" s="17"/>
      <c r="N412" s="17"/>
      <c r="O412" s="51"/>
      <c r="P412" s="51"/>
      <c r="Q412" s="74"/>
      <c r="R412" s="90">
        <f>IF(Table579105[[#This Row],[FEMA Reimbursable?]]="Yes", Table579105[[#This Row],[Total Contract Amount]]*0.25, Table579105[[#This Row],[Total Contract Amount]])</f>
        <v>0</v>
      </c>
      <c r="S412" s="74"/>
      <c r="T412" s="90">
        <f>IF(Table579105[[#This Row],[FEMA Reimbursable?]]="Yes",Table579105[[#This Row],[Total Quarterly Obligation Amount]]*0.25,Table579105[[#This Row],[Total Quarterly Obligation Amount]])</f>
        <v>0</v>
      </c>
      <c r="U412" s="74"/>
      <c r="V412" s="79">
        <f>IF(Table579105[[#This Row],[FEMA Reimbursable?]]="Yes", Table579105[[#This Row],[Total Quarterly Expenditure Amount]]*0.25, Table579105[[#This Row],[Total Quarterly Expenditure Amount]])</f>
        <v>0</v>
      </c>
      <c r="W412" s="113" t="str">
        <f>IFERROR(INDEX(Table2[Attachment A Category], MATCH(Table579105[[#This Row],[Attachment A Expenditure Subcategory]], Table2[Attachment A Subcategory])),"")</f>
        <v/>
      </c>
      <c r="X412" s="114" t="str">
        <f>IFERROR(INDEX(Table2[Treasury OIG Category], MATCH(Table579105[[#This Row],[Attachment A Expenditure Subcategory]], Table2[Attachment A Subcategory])),"")</f>
        <v/>
      </c>
    </row>
    <row r="413" spans="2:24" x14ac:dyDescent="0.25">
      <c r="B413" s="22"/>
      <c r="C413" s="16"/>
      <c r="D413" s="16"/>
      <c r="E413" s="16"/>
      <c r="F413" s="16"/>
      <c r="G413" s="23"/>
      <c r="H413" s="32" t="s">
        <v>462</v>
      </c>
      <c r="I413" s="16"/>
      <c r="J413" s="68"/>
      <c r="K413" s="17"/>
      <c r="L413" s="51"/>
      <c r="M413" s="17"/>
      <c r="N413" s="17"/>
      <c r="O413" s="51"/>
      <c r="P413" s="51"/>
      <c r="Q413" s="74"/>
      <c r="R413" s="90">
        <f>IF(Table579105[[#This Row],[FEMA Reimbursable?]]="Yes", Table579105[[#This Row],[Total Contract Amount]]*0.25, Table579105[[#This Row],[Total Contract Amount]])</f>
        <v>0</v>
      </c>
      <c r="S413" s="74"/>
      <c r="T413" s="90">
        <f>IF(Table579105[[#This Row],[FEMA Reimbursable?]]="Yes",Table579105[[#This Row],[Total Quarterly Obligation Amount]]*0.25,Table579105[[#This Row],[Total Quarterly Obligation Amount]])</f>
        <v>0</v>
      </c>
      <c r="U413" s="74"/>
      <c r="V413" s="79">
        <f>IF(Table579105[[#This Row],[FEMA Reimbursable?]]="Yes", Table579105[[#This Row],[Total Quarterly Expenditure Amount]]*0.25, Table579105[[#This Row],[Total Quarterly Expenditure Amount]])</f>
        <v>0</v>
      </c>
      <c r="W413" s="113" t="str">
        <f>IFERROR(INDEX(Table2[Attachment A Category], MATCH(Table579105[[#This Row],[Attachment A Expenditure Subcategory]], Table2[Attachment A Subcategory])),"")</f>
        <v/>
      </c>
      <c r="X413" s="114" t="str">
        <f>IFERROR(INDEX(Table2[Treasury OIG Category], MATCH(Table579105[[#This Row],[Attachment A Expenditure Subcategory]], Table2[Attachment A Subcategory])),"")</f>
        <v/>
      </c>
    </row>
    <row r="414" spans="2:24" x14ac:dyDescent="0.25">
      <c r="B414" s="22"/>
      <c r="C414" s="16"/>
      <c r="D414" s="16"/>
      <c r="E414" s="16"/>
      <c r="F414" s="16"/>
      <c r="G414" s="23"/>
      <c r="H414" s="32" t="s">
        <v>463</v>
      </c>
      <c r="I414" s="16"/>
      <c r="J414" s="68"/>
      <c r="K414" s="17"/>
      <c r="L414" s="51"/>
      <c r="M414" s="17"/>
      <c r="N414" s="17"/>
      <c r="O414" s="51"/>
      <c r="P414" s="51"/>
      <c r="Q414" s="74"/>
      <c r="R414" s="90">
        <f>IF(Table579105[[#This Row],[FEMA Reimbursable?]]="Yes", Table579105[[#This Row],[Total Contract Amount]]*0.25, Table579105[[#This Row],[Total Contract Amount]])</f>
        <v>0</v>
      </c>
      <c r="S414" s="74"/>
      <c r="T414" s="90">
        <f>IF(Table579105[[#This Row],[FEMA Reimbursable?]]="Yes",Table579105[[#This Row],[Total Quarterly Obligation Amount]]*0.25,Table579105[[#This Row],[Total Quarterly Obligation Amount]])</f>
        <v>0</v>
      </c>
      <c r="U414" s="74"/>
      <c r="V414" s="79">
        <f>IF(Table579105[[#This Row],[FEMA Reimbursable?]]="Yes", Table579105[[#This Row],[Total Quarterly Expenditure Amount]]*0.25, Table579105[[#This Row],[Total Quarterly Expenditure Amount]])</f>
        <v>0</v>
      </c>
      <c r="W414" s="113" t="str">
        <f>IFERROR(INDEX(Table2[Attachment A Category], MATCH(Table579105[[#This Row],[Attachment A Expenditure Subcategory]], Table2[Attachment A Subcategory])),"")</f>
        <v/>
      </c>
      <c r="X414" s="114" t="str">
        <f>IFERROR(INDEX(Table2[Treasury OIG Category], MATCH(Table579105[[#This Row],[Attachment A Expenditure Subcategory]], Table2[Attachment A Subcategory])),"")</f>
        <v/>
      </c>
    </row>
    <row r="415" spans="2:24" x14ac:dyDescent="0.25">
      <c r="B415" s="22"/>
      <c r="C415" s="16"/>
      <c r="D415" s="16"/>
      <c r="E415" s="16"/>
      <c r="F415" s="16"/>
      <c r="G415" s="23"/>
      <c r="H415" s="32" t="s">
        <v>464</v>
      </c>
      <c r="I415" s="16"/>
      <c r="J415" s="68"/>
      <c r="K415" s="17"/>
      <c r="L415" s="51"/>
      <c r="M415" s="17"/>
      <c r="N415" s="17"/>
      <c r="O415" s="51"/>
      <c r="P415" s="51"/>
      <c r="Q415" s="74"/>
      <c r="R415" s="90">
        <f>IF(Table579105[[#This Row],[FEMA Reimbursable?]]="Yes", Table579105[[#This Row],[Total Contract Amount]]*0.25, Table579105[[#This Row],[Total Contract Amount]])</f>
        <v>0</v>
      </c>
      <c r="S415" s="74"/>
      <c r="T415" s="90">
        <f>IF(Table579105[[#This Row],[FEMA Reimbursable?]]="Yes",Table579105[[#This Row],[Total Quarterly Obligation Amount]]*0.25,Table579105[[#This Row],[Total Quarterly Obligation Amount]])</f>
        <v>0</v>
      </c>
      <c r="U415" s="74"/>
      <c r="V415" s="79">
        <f>IF(Table579105[[#This Row],[FEMA Reimbursable?]]="Yes", Table579105[[#This Row],[Total Quarterly Expenditure Amount]]*0.25, Table579105[[#This Row],[Total Quarterly Expenditure Amount]])</f>
        <v>0</v>
      </c>
      <c r="W415" s="113" t="str">
        <f>IFERROR(INDEX(Table2[Attachment A Category], MATCH(Table579105[[#This Row],[Attachment A Expenditure Subcategory]], Table2[Attachment A Subcategory])),"")</f>
        <v/>
      </c>
      <c r="X415" s="114" t="str">
        <f>IFERROR(INDEX(Table2[Treasury OIG Category], MATCH(Table579105[[#This Row],[Attachment A Expenditure Subcategory]], Table2[Attachment A Subcategory])),"")</f>
        <v/>
      </c>
    </row>
    <row r="416" spans="2:24" x14ac:dyDescent="0.25">
      <c r="B416" s="22"/>
      <c r="C416" s="16"/>
      <c r="D416" s="16"/>
      <c r="E416" s="16"/>
      <c r="F416" s="16"/>
      <c r="G416" s="23"/>
      <c r="H416" s="31" t="s">
        <v>465</v>
      </c>
      <c r="I416" s="16"/>
      <c r="J416" s="68"/>
      <c r="K416" s="17"/>
      <c r="L416" s="51"/>
      <c r="M416" s="17"/>
      <c r="N416" s="17"/>
      <c r="O416" s="51"/>
      <c r="P416" s="51"/>
      <c r="Q416" s="74"/>
      <c r="R416" s="90">
        <f>IF(Table579105[[#This Row],[FEMA Reimbursable?]]="Yes", Table579105[[#This Row],[Total Contract Amount]]*0.25, Table579105[[#This Row],[Total Contract Amount]])</f>
        <v>0</v>
      </c>
      <c r="S416" s="74"/>
      <c r="T416" s="90">
        <f>IF(Table579105[[#This Row],[FEMA Reimbursable?]]="Yes",Table579105[[#This Row],[Total Quarterly Obligation Amount]]*0.25,Table579105[[#This Row],[Total Quarterly Obligation Amount]])</f>
        <v>0</v>
      </c>
      <c r="U416" s="74"/>
      <c r="V416" s="79">
        <f>IF(Table579105[[#This Row],[FEMA Reimbursable?]]="Yes", Table579105[[#This Row],[Total Quarterly Expenditure Amount]]*0.25, Table579105[[#This Row],[Total Quarterly Expenditure Amount]])</f>
        <v>0</v>
      </c>
      <c r="W416" s="113" t="str">
        <f>IFERROR(INDEX(Table2[Attachment A Category], MATCH(Table579105[[#This Row],[Attachment A Expenditure Subcategory]], Table2[Attachment A Subcategory])),"")</f>
        <v/>
      </c>
      <c r="X416" s="114" t="str">
        <f>IFERROR(INDEX(Table2[Treasury OIG Category], MATCH(Table579105[[#This Row],[Attachment A Expenditure Subcategory]], Table2[Attachment A Subcategory])),"")</f>
        <v/>
      </c>
    </row>
    <row r="417" spans="2:24" x14ac:dyDescent="0.25">
      <c r="B417" s="22"/>
      <c r="C417" s="16"/>
      <c r="D417" s="16"/>
      <c r="E417" s="16"/>
      <c r="F417" s="16"/>
      <c r="G417" s="23"/>
      <c r="H417" s="32" t="s">
        <v>466</v>
      </c>
      <c r="I417" s="16"/>
      <c r="J417" s="68"/>
      <c r="K417" s="17"/>
      <c r="L417" s="51"/>
      <c r="M417" s="17"/>
      <c r="N417" s="17"/>
      <c r="O417" s="51"/>
      <c r="P417" s="51"/>
      <c r="Q417" s="74"/>
      <c r="R417" s="90">
        <f>IF(Table579105[[#This Row],[FEMA Reimbursable?]]="Yes", Table579105[[#This Row],[Total Contract Amount]]*0.25, Table579105[[#This Row],[Total Contract Amount]])</f>
        <v>0</v>
      </c>
      <c r="S417" s="74"/>
      <c r="T417" s="90">
        <f>IF(Table579105[[#This Row],[FEMA Reimbursable?]]="Yes",Table579105[[#This Row],[Total Quarterly Obligation Amount]]*0.25,Table579105[[#This Row],[Total Quarterly Obligation Amount]])</f>
        <v>0</v>
      </c>
      <c r="U417" s="74"/>
      <c r="V417" s="79">
        <f>IF(Table579105[[#This Row],[FEMA Reimbursable?]]="Yes", Table579105[[#This Row],[Total Quarterly Expenditure Amount]]*0.25, Table579105[[#This Row],[Total Quarterly Expenditure Amount]])</f>
        <v>0</v>
      </c>
      <c r="W417" s="113" t="str">
        <f>IFERROR(INDEX(Table2[Attachment A Category], MATCH(Table579105[[#This Row],[Attachment A Expenditure Subcategory]], Table2[Attachment A Subcategory])),"")</f>
        <v/>
      </c>
      <c r="X417" s="114" t="str">
        <f>IFERROR(INDEX(Table2[Treasury OIG Category], MATCH(Table579105[[#This Row],[Attachment A Expenditure Subcategory]], Table2[Attachment A Subcategory])),"")</f>
        <v/>
      </c>
    </row>
    <row r="418" spans="2:24" x14ac:dyDescent="0.25">
      <c r="B418" s="22"/>
      <c r="C418" s="16"/>
      <c r="D418" s="16"/>
      <c r="E418" s="16"/>
      <c r="F418" s="16"/>
      <c r="G418" s="23"/>
      <c r="H418" s="32" t="s">
        <v>467</v>
      </c>
      <c r="I418" s="16"/>
      <c r="J418" s="68"/>
      <c r="K418" s="17"/>
      <c r="L418" s="51"/>
      <c r="M418" s="17"/>
      <c r="N418" s="17"/>
      <c r="O418" s="51"/>
      <c r="P418" s="51"/>
      <c r="Q418" s="74"/>
      <c r="R418" s="90">
        <f>IF(Table579105[[#This Row],[FEMA Reimbursable?]]="Yes", Table579105[[#This Row],[Total Contract Amount]]*0.25, Table579105[[#This Row],[Total Contract Amount]])</f>
        <v>0</v>
      </c>
      <c r="S418" s="74"/>
      <c r="T418" s="90">
        <f>IF(Table579105[[#This Row],[FEMA Reimbursable?]]="Yes",Table579105[[#This Row],[Total Quarterly Obligation Amount]]*0.25,Table579105[[#This Row],[Total Quarterly Obligation Amount]])</f>
        <v>0</v>
      </c>
      <c r="U418" s="74"/>
      <c r="V418" s="79">
        <f>IF(Table579105[[#This Row],[FEMA Reimbursable?]]="Yes", Table579105[[#This Row],[Total Quarterly Expenditure Amount]]*0.25, Table579105[[#This Row],[Total Quarterly Expenditure Amount]])</f>
        <v>0</v>
      </c>
      <c r="W418" s="113" t="str">
        <f>IFERROR(INDEX(Table2[Attachment A Category], MATCH(Table579105[[#This Row],[Attachment A Expenditure Subcategory]], Table2[Attachment A Subcategory])),"")</f>
        <v/>
      </c>
      <c r="X418" s="114" t="str">
        <f>IFERROR(INDEX(Table2[Treasury OIG Category], MATCH(Table579105[[#This Row],[Attachment A Expenditure Subcategory]], Table2[Attachment A Subcategory])),"")</f>
        <v/>
      </c>
    </row>
    <row r="419" spans="2:24" x14ac:dyDescent="0.25">
      <c r="B419" s="22"/>
      <c r="C419" s="16"/>
      <c r="D419" s="16"/>
      <c r="E419" s="16"/>
      <c r="F419" s="16"/>
      <c r="G419" s="23"/>
      <c r="H419" s="31" t="s">
        <v>468</v>
      </c>
      <c r="I419" s="16"/>
      <c r="J419" s="68"/>
      <c r="K419" s="17"/>
      <c r="L419" s="51"/>
      <c r="M419" s="17"/>
      <c r="N419" s="17"/>
      <c r="O419" s="51"/>
      <c r="P419" s="51"/>
      <c r="Q419" s="74"/>
      <c r="R419" s="90">
        <f>IF(Table579105[[#This Row],[FEMA Reimbursable?]]="Yes", Table579105[[#This Row],[Total Contract Amount]]*0.25, Table579105[[#This Row],[Total Contract Amount]])</f>
        <v>0</v>
      </c>
      <c r="S419" s="74"/>
      <c r="T419" s="90">
        <f>IF(Table579105[[#This Row],[FEMA Reimbursable?]]="Yes",Table579105[[#This Row],[Total Quarterly Obligation Amount]]*0.25,Table579105[[#This Row],[Total Quarterly Obligation Amount]])</f>
        <v>0</v>
      </c>
      <c r="U419" s="74"/>
      <c r="V419" s="79">
        <f>IF(Table579105[[#This Row],[FEMA Reimbursable?]]="Yes", Table579105[[#This Row],[Total Quarterly Expenditure Amount]]*0.25, Table579105[[#This Row],[Total Quarterly Expenditure Amount]])</f>
        <v>0</v>
      </c>
      <c r="W419" s="113" t="str">
        <f>IFERROR(INDEX(Table2[Attachment A Category], MATCH(Table579105[[#This Row],[Attachment A Expenditure Subcategory]], Table2[Attachment A Subcategory])),"")</f>
        <v/>
      </c>
      <c r="X419" s="114" t="str">
        <f>IFERROR(INDEX(Table2[Treasury OIG Category], MATCH(Table579105[[#This Row],[Attachment A Expenditure Subcategory]], Table2[Attachment A Subcategory])),"")</f>
        <v/>
      </c>
    </row>
    <row r="420" spans="2:24" x14ac:dyDescent="0.25">
      <c r="B420" s="22"/>
      <c r="C420" s="16"/>
      <c r="D420" s="16"/>
      <c r="E420" s="16"/>
      <c r="F420" s="16"/>
      <c r="G420" s="23"/>
      <c r="H420" s="32" t="s">
        <v>469</v>
      </c>
      <c r="I420" s="16"/>
      <c r="J420" s="68"/>
      <c r="K420" s="17"/>
      <c r="L420" s="51"/>
      <c r="M420" s="17"/>
      <c r="N420" s="17"/>
      <c r="O420" s="51"/>
      <c r="P420" s="51"/>
      <c r="Q420" s="74"/>
      <c r="R420" s="90">
        <f>IF(Table579105[[#This Row],[FEMA Reimbursable?]]="Yes", Table579105[[#This Row],[Total Contract Amount]]*0.25, Table579105[[#This Row],[Total Contract Amount]])</f>
        <v>0</v>
      </c>
      <c r="S420" s="74"/>
      <c r="T420" s="90">
        <f>IF(Table579105[[#This Row],[FEMA Reimbursable?]]="Yes",Table579105[[#This Row],[Total Quarterly Obligation Amount]]*0.25,Table579105[[#This Row],[Total Quarterly Obligation Amount]])</f>
        <v>0</v>
      </c>
      <c r="U420" s="74"/>
      <c r="V420" s="79">
        <f>IF(Table579105[[#This Row],[FEMA Reimbursable?]]="Yes", Table579105[[#This Row],[Total Quarterly Expenditure Amount]]*0.25, Table579105[[#This Row],[Total Quarterly Expenditure Amount]])</f>
        <v>0</v>
      </c>
      <c r="W420" s="113" t="str">
        <f>IFERROR(INDEX(Table2[Attachment A Category], MATCH(Table579105[[#This Row],[Attachment A Expenditure Subcategory]], Table2[Attachment A Subcategory])),"")</f>
        <v/>
      </c>
      <c r="X420" s="114" t="str">
        <f>IFERROR(INDEX(Table2[Treasury OIG Category], MATCH(Table579105[[#This Row],[Attachment A Expenditure Subcategory]], Table2[Attachment A Subcategory])),"")</f>
        <v/>
      </c>
    </row>
    <row r="421" spans="2:24" x14ac:dyDescent="0.25">
      <c r="B421" s="22"/>
      <c r="C421" s="16"/>
      <c r="D421" s="16"/>
      <c r="E421" s="16"/>
      <c r="F421" s="16"/>
      <c r="G421" s="23"/>
      <c r="H421" s="32" t="s">
        <v>470</v>
      </c>
      <c r="I421" s="16"/>
      <c r="J421" s="68"/>
      <c r="K421" s="17"/>
      <c r="L421" s="51"/>
      <c r="M421" s="17"/>
      <c r="N421" s="17"/>
      <c r="O421" s="51"/>
      <c r="P421" s="51"/>
      <c r="Q421" s="74"/>
      <c r="R421" s="90">
        <f>IF(Table579105[[#This Row],[FEMA Reimbursable?]]="Yes", Table579105[[#This Row],[Total Contract Amount]]*0.25, Table579105[[#This Row],[Total Contract Amount]])</f>
        <v>0</v>
      </c>
      <c r="S421" s="74"/>
      <c r="T421" s="90">
        <f>IF(Table579105[[#This Row],[FEMA Reimbursable?]]="Yes",Table579105[[#This Row],[Total Quarterly Obligation Amount]]*0.25,Table579105[[#This Row],[Total Quarterly Obligation Amount]])</f>
        <v>0</v>
      </c>
      <c r="U421" s="74"/>
      <c r="V421" s="79">
        <f>IF(Table579105[[#This Row],[FEMA Reimbursable?]]="Yes", Table579105[[#This Row],[Total Quarterly Expenditure Amount]]*0.25, Table579105[[#This Row],[Total Quarterly Expenditure Amount]])</f>
        <v>0</v>
      </c>
      <c r="W421" s="113" t="str">
        <f>IFERROR(INDEX(Table2[Attachment A Category], MATCH(Table579105[[#This Row],[Attachment A Expenditure Subcategory]], Table2[Attachment A Subcategory])),"")</f>
        <v/>
      </c>
      <c r="X421" s="114" t="str">
        <f>IFERROR(INDEX(Table2[Treasury OIG Category], MATCH(Table579105[[#This Row],[Attachment A Expenditure Subcategory]], Table2[Attachment A Subcategory])),"")</f>
        <v/>
      </c>
    </row>
    <row r="422" spans="2:24" x14ac:dyDescent="0.25">
      <c r="B422" s="22"/>
      <c r="C422" s="16"/>
      <c r="D422" s="16"/>
      <c r="E422" s="16"/>
      <c r="F422" s="16"/>
      <c r="G422" s="23"/>
      <c r="H422" s="32" t="s">
        <v>471</v>
      </c>
      <c r="I422" s="16"/>
      <c r="J422" s="68"/>
      <c r="K422" s="17"/>
      <c r="L422" s="51"/>
      <c r="M422" s="17"/>
      <c r="N422" s="17"/>
      <c r="O422" s="51"/>
      <c r="P422" s="51"/>
      <c r="Q422" s="74"/>
      <c r="R422" s="90">
        <f>IF(Table579105[[#This Row],[FEMA Reimbursable?]]="Yes", Table579105[[#This Row],[Total Contract Amount]]*0.25, Table579105[[#This Row],[Total Contract Amount]])</f>
        <v>0</v>
      </c>
      <c r="S422" s="74"/>
      <c r="T422" s="90">
        <f>IF(Table579105[[#This Row],[FEMA Reimbursable?]]="Yes",Table579105[[#This Row],[Total Quarterly Obligation Amount]]*0.25,Table579105[[#This Row],[Total Quarterly Obligation Amount]])</f>
        <v>0</v>
      </c>
      <c r="U422" s="74"/>
      <c r="V422" s="79">
        <f>IF(Table579105[[#This Row],[FEMA Reimbursable?]]="Yes", Table579105[[#This Row],[Total Quarterly Expenditure Amount]]*0.25, Table579105[[#This Row],[Total Quarterly Expenditure Amount]])</f>
        <v>0</v>
      </c>
      <c r="W422" s="113" t="str">
        <f>IFERROR(INDEX(Table2[Attachment A Category], MATCH(Table579105[[#This Row],[Attachment A Expenditure Subcategory]], Table2[Attachment A Subcategory])),"")</f>
        <v/>
      </c>
      <c r="X422" s="114" t="str">
        <f>IFERROR(INDEX(Table2[Treasury OIG Category], MATCH(Table579105[[#This Row],[Attachment A Expenditure Subcategory]], Table2[Attachment A Subcategory])),"")</f>
        <v/>
      </c>
    </row>
    <row r="423" spans="2:24" x14ac:dyDescent="0.25">
      <c r="B423" s="22"/>
      <c r="C423" s="16"/>
      <c r="D423" s="16"/>
      <c r="E423" s="16"/>
      <c r="F423" s="16"/>
      <c r="G423" s="23"/>
      <c r="H423" s="32" t="s">
        <v>472</v>
      </c>
      <c r="I423" s="16"/>
      <c r="J423" s="68"/>
      <c r="K423" s="17"/>
      <c r="L423" s="51"/>
      <c r="M423" s="17"/>
      <c r="N423" s="17"/>
      <c r="O423" s="51"/>
      <c r="P423" s="51"/>
      <c r="Q423" s="74"/>
      <c r="R423" s="90">
        <f>IF(Table579105[[#This Row],[FEMA Reimbursable?]]="Yes", Table579105[[#This Row],[Total Contract Amount]]*0.25, Table579105[[#This Row],[Total Contract Amount]])</f>
        <v>0</v>
      </c>
      <c r="S423" s="74"/>
      <c r="T423" s="90">
        <f>IF(Table579105[[#This Row],[FEMA Reimbursable?]]="Yes",Table579105[[#This Row],[Total Quarterly Obligation Amount]]*0.25,Table579105[[#This Row],[Total Quarterly Obligation Amount]])</f>
        <v>0</v>
      </c>
      <c r="U423" s="74"/>
      <c r="V423" s="79">
        <f>IF(Table579105[[#This Row],[FEMA Reimbursable?]]="Yes", Table579105[[#This Row],[Total Quarterly Expenditure Amount]]*0.25, Table579105[[#This Row],[Total Quarterly Expenditure Amount]])</f>
        <v>0</v>
      </c>
      <c r="W423" s="113" t="str">
        <f>IFERROR(INDEX(Table2[Attachment A Category], MATCH(Table579105[[#This Row],[Attachment A Expenditure Subcategory]], Table2[Attachment A Subcategory])),"")</f>
        <v/>
      </c>
      <c r="X423" s="114" t="str">
        <f>IFERROR(INDEX(Table2[Treasury OIG Category], MATCH(Table579105[[#This Row],[Attachment A Expenditure Subcategory]], Table2[Attachment A Subcategory])),"")</f>
        <v/>
      </c>
    </row>
    <row r="424" spans="2:24" x14ac:dyDescent="0.25">
      <c r="B424" s="22"/>
      <c r="C424" s="16"/>
      <c r="D424" s="16"/>
      <c r="E424" s="16"/>
      <c r="F424" s="16"/>
      <c r="G424" s="23"/>
      <c r="H424" s="31" t="s">
        <v>473</v>
      </c>
      <c r="I424" s="16"/>
      <c r="J424" s="68"/>
      <c r="K424" s="17"/>
      <c r="L424" s="51"/>
      <c r="M424" s="17"/>
      <c r="N424" s="17"/>
      <c r="O424" s="51"/>
      <c r="P424" s="51"/>
      <c r="Q424" s="74"/>
      <c r="R424" s="90">
        <f>IF(Table579105[[#This Row],[FEMA Reimbursable?]]="Yes", Table579105[[#This Row],[Total Contract Amount]]*0.25, Table579105[[#This Row],[Total Contract Amount]])</f>
        <v>0</v>
      </c>
      <c r="S424" s="74"/>
      <c r="T424" s="90">
        <f>IF(Table579105[[#This Row],[FEMA Reimbursable?]]="Yes",Table579105[[#This Row],[Total Quarterly Obligation Amount]]*0.25,Table579105[[#This Row],[Total Quarterly Obligation Amount]])</f>
        <v>0</v>
      </c>
      <c r="U424" s="74"/>
      <c r="V424" s="79">
        <f>IF(Table579105[[#This Row],[FEMA Reimbursable?]]="Yes", Table579105[[#This Row],[Total Quarterly Expenditure Amount]]*0.25, Table579105[[#This Row],[Total Quarterly Expenditure Amount]])</f>
        <v>0</v>
      </c>
      <c r="W424" s="113" t="str">
        <f>IFERROR(INDEX(Table2[Attachment A Category], MATCH(Table579105[[#This Row],[Attachment A Expenditure Subcategory]], Table2[Attachment A Subcategory])),"")</f>
        <v/>
      </c>
      <c r="X424" s="114" t="str">
        <f>IFERROR(INDEX(Table2[Treasury OIG Category], MATCH(Table579105[[#This Row],[Attachment A Expenditure Subcategory]], Table2[Attachment A Subcategory])),"")</f>
        <v/>
      </c>
    </row>
    <row r="425" spans="2:24" x14ac:dyDescent="0.25">
      <c r="B425" s="22"/>
      <c r="C425" s="16"/>
      <c r="D425" s="16"/>
      <c r="E425" s="16"/>
      <c r="F425" s="16"/>
      <c r="G425" s="23"/>
      <c r="H425" s="32" t="s">
        <v>474</v>
      </c>
      <c r="I425" s="16"/>
      <c r="J425" s="68"/>
      <c r="K425" s="17"/>
      <c r="L425" s="51"/>
      <c r="M425" s="17"/>
      <c r="N425" s="17"/>
      <c r="O425" s="51"/>
      <c r="P425" s="51"/>
      <c r="Q425" s="74"/>
      <c r="R425" s="90">
        <f>IF(Table579105[[#This Row],[FEMA Reimbursable?]]="Yes", Table579105[[#This Row],[Total Contract Amount]]*0.25, Table579105[[#This Row],[Total Contract Amount]])</f>
        <v>0</v>
      </c>
      <c r="S425" s="74"/>
      <c r="T425" s="90">
        <f>IF(Table579105[[#This Row],[FEMA Reimbursable?]]="Yes",Table579105[[#This Row],[Total Quarterly Obligation Amount]]*0.25,Table579105[[#This Row],[Total Quarterly Obligation Amount]])</f>
        <v>0</v>
      </c>
      <c r="U425" s="74"/>
      <c r="V425" s="79">
        <f>IF(Table579105[[#This Row],[FEMA Reimbursable?]]="Yes", Table579105[[#This Row],[Total Quarterly Expenditure Amount]]*0.25, Table579105[[#This Row],[Total Quarterly Expenditure Amount]])</f>
        <v>0</v>
      </c>
      <c r="W425" s="113" t="str">
        <f>IFERROR(INDEX(Table2[Attachment A Category], MATCH(Table579105[[#This Row],[Attachment A Expenditure Subcategory]], Table2[Attachment A Subcategory])),"")</f>
        <v/>
      </c>
      <c r="X425" s="114" t="str">
        <f>IFERROR(INDEX(Table2[Treasury OIG Category], MATCH(Table579105[[#This Row],[Attachment A Expenditure Subcategory]], Table2[Attachment A Subcategory])),"")</f>
        <v/>
      </c>
    </row>
    <row r="426" spans="2:24" x14ac:dyDescent="0.25">
      <c r="B426" s="22"/>
      <c r="C426" s="16"/>
      <c r="D426" s="16"/>
      <c r="E426" s="16"/>
      <c r="F426" s="16"/>
      <c r="G426" s="23"/>
      <c r="H426" s="32" t="s">
        <v>475</v>
      </c>
      <c r="I426" s="16"/>
      <c r="J426" s="68"/>
      <c r="K426" s="17"/>
      <c r="L426" s="51"/>
      <c r="M426" s="17"/>
      <c r="N426" s="17"/>
      <c r="O426" s="51"/>
      <c r="P426" s="51"/>
      <c r="Q426" s="74"/>
      <c r="R426" s="90">
        <f>IF(Table579105[[#This Row],[FEMA Reimbursable?]]="Yes", Table579105[[#This Row],[Total Contract Amount]]*0.25, Table579105[[#This Row],[Total Contract Amount]])</f>
        <v>0</v>
      </c>
      <c r="S426" s="74"/>
      <c r="T426" s="90">
        <f>IF(Table579105[[#This Row],[FEMA Reimbursable?]]="Yes",Table579105[[#This Row],[Total Quarterly Obligation Amount]]*0.25,Table579105[[#This Row],[Total Quarterly Obligation Amount]])</f>
        <v>0</v>
      </c>
      <c r="U426" s="74"/>
      <c r="V426" s="79">
        <f>IF(Table579105[[#This Row],[FEMA Reimbursable?]]="Yes", Table579105[[#This Row],[Total Quarterly Expenditure Amount]]*0.25, Table579105[[#This Row],[Total Quarterly Expenditure Amount]])</f>
        <v>0</v>
      </c>
      <c r="W426" s="113" t="str">
        <f>IFERROR(INDEX(Table2[Attachment A Category], MATCH(Table579105[[#This Row],[Attachment A Expenditure Subcategory]], Table2[Attachment A Subcategory])),"")</f>
        <v/>
      </c>
      <c r="X426" s="114" t="str">
        <f>IFERROR(INDEX(Table2[Treasury OIG Category], MATCH(Table579105[[#This Row],[Attachment A Expenditure Subcategory]], Table2[Attachment A Subcategory])),"")</f>
        <v/>
      </c>
    </row>
    <row r="427" spans="2:24" x14ac:dyDescent="0.25">
      <c r="B427" s="22"/>
      <c r="C427" s="16"/>
      <c r="D427" s="16"/>
      <c r="E427" s="16"/>
      <c r="F427" s="16"/>
      <c r="G427" s="23"/>
      <c r="H427" s="31" t="s">
        <v>476</v>
      </c>
      <c r="I427" s="16"/>
      <c r="J427" s="68"/>
      <c r="K427" s="17"/>
      <c r="L427" s="51"/>
      <c r="M427" s="17"/>
      <c r="N427" s="17"/>
      <c r="O427" s="51"/>
      <c r="P427" s="51"/>
      <c r="Q427" s="74"/>
      <c r="R427" s="90">
        <f>IF(Table579105[[#This Row],[FEMA Reimbursable?]]="Yes", Table579105[[#This Row],[Total Contract Amount]]*0.25, Table579105[[#This Row],[Total Contract Amount]])</f>
        <v>0</v>
      </c>
      <c r="S427" s="74"/>
      <c r="T427" s="90">
        <f>IF(Table579105[[#This Row],[FEMA Reimbursable?]]="Yes",Table579105[[#This Row],[Total Quarterly Obligation Amount]]*0.25,Table579105[[#This Row],[Total Quarterly Obligation Amount]])</f>
        <v>0</v>
      </c>
      <c r="U427" s="74"/>
      <c r="V427" s="79">
        <f>IF(Table579105[[#This Row],[FEMA Reimbursable?]]="Yes", Table579105[[#This Row],[Total Quarterly Expenditure Amount]]*0.25, Table579105[[#This Row],[Total Quarterly Expenditure Amount]])</f>
        <v>0</v>
      </c>
      <c r="W427" s="113" t="str">
        <f>IFERROR(INDEX(Table2[Attachment A Category], MATCH(Table579105[[#This Row],[Attachment A Expenditure Subcategory]], Table2[Attachment A Subcategory])),"")</f>
        <v/>
      </c>
      <c r="X427" s="114" t="str">
        <f>IFERROR(INDEX(Table2[Treasury OIG Category], MATCH(Table579105[[#This Row],[Attachment A Expenditure Subcategory]], Table2[Attachment A Subcategory])),"")</f>
        <v/>
      </c>
    </row>
    <row r="428" spans="2:24" x14ac:dyDescent="0.25">
      <c r="B428" s="22"/>
      <c r="C428" s="16"/>
      <c r="D428" s="16"/>
      <c r="E428" s="16"/>
      <c r="F428" s="16"/>
      <c r="G428" s="23"/>
      <c r="H428" s="32" t="s">
        <v>477</v>
      </c>
      <c r="I428" s="16"/>
      <c r="J428" s="68"/>
      <c r="K428" s="17"/>
      <c r="L428" s="51"/>
      <c r="M428" s="17"/>
      <c r="N428" s="17"/>
      <c r="O428" s="51"/>
      <c r="P428" s="51"/>
      <c r="Q428" s="74"/>
      <c r="R428" s="90">
        <f>IF(Table579105[[#This Row],[FEMA Reimbursable?]]="Yes", Table579105[[#This Row],[Total Contract Amount]]*0.25, Table579105[[#This Row],[Total Contract Amount]])</f>
        <v>0</v>
      </c>
      <c r="S428" s="74"/>
      <c r="T428" s="90">
        <f>IF(Table579105[[#This Row],[FEMA Reimbursable?]]="Yes",Table579105[[#This Row],[Total Quarterly Obligation Amount]]*0.25,Table579105[[#This Row],[Total Quarterly Obligation Amount]])</f>
        <v>0</v>
      </c>
      <c r="U428" s="74"/>
      <c r="V428" s="79">
        <f>IF(Table579105[[#This Row],[FEMA Reimbursable?]]="Yes", Table579105[[#This Row],[Total Quarterly Expenditure Amount]]*0.25, Table579105[[#This Row],[Total Quarterly Expenditure Amount]])</f>
        <v>0</v>
      </c>
      <c r="W428" s="113" t="str">
        <f>IFERROR(INDEX(Table2[Attachment A Category], MATCH(Table579105[[#This Row],[Attachment A Expenditure Subcategory]], Table2[Attachment A Subcategory])),"")</f>
        <v/>
      </c>
      <c r="X428" s="114" t="str">
        <f>IFERROR(INDEX(Table2[Treasury OIG Category], MATCH(Table579105[[#This Row],[Attachment A Expenditure Subcategory]], Table2[Attachment A Subcategory])),"")</f>
        <v/>
      </c>
    </row>
    <row r="429" spans="2:24" x14ac:dyDescent="0.25">
      <c r="B429" s="22"/>
      <c r="C429" s="16"/>
      <c r="D429" s="16"/>
      <c r="E429" s="16"/>
      <c r="F429" s="16"/>
      <c r="G429" s="23"/>
      <c r="H429" s="32" t="s">
        <v>478</v>
      </c>
      <c r="I429" s="16"/>
      <c r="J429" s="68"/>
      <c r="K429" s="17"/>
      <c r="L429" s="51"/>
      <c r="M429" s="17"/>
      <c r="N429" s="17"/>
      <c r="O429" s="51"/>
      <c r="P429" s="51"/>
      <c r="Q429" s="74"/>
      <c r="R429" s="90">
        <f>IF(Table579105[[#This Row],[FEMA Reimbursable?]]="Yes", Table579105[[#This Row],[Total Contract Amount]]*0.25, Table579105[[#This Row],[Total Contract Amount]])</f>
        <v>0</v>
      </c>
      <c r="S429" s="74"/>
      <c r="T429" s="90">
        <f>IF(Table579105[[#This Row],[FEMA Reimbursable?]]="Yes",Table579105[[#This Row],[Total Quarterly Obligation Amount]]*0.25,Table579105[[#This Row],[Total Quarterly Obligation Amount]])</f>
        <v>0</v>
      </c>
      <c r="U429" s="74"/>
      <c r="V429" s="79">
        <f>IF(Table579105[[#This Row],[FEMA Reimbursable?]]="Yes", Table579105[[#This Row],[Total Quarterly Expenditure Amount]]*0.25, Table579105[[#This Row],[Total Quarterly Expenditure Amount]])</f>
        <v>0</v>
      </c>
      <c r="W429" s="113" t="str">
        <f>IFERROR(INDEX(Table2[Attachment A Category], MATCH(Table579105[[#This Row],[Attachment A Expenditure Subcategory]], Table2[Attachment A Subcategory])),"")</f>
        <v/>
      </c>
      <c r="X429" s="114" t="str">
        <f>IFERROR(INDEX(Table2[Treasury OIG Category], MATCH(Table579105[[#This Row],[Attachment A Expenditure Subcategory]], Table2[Attachment A Subcategory])),"")</f>
        <v/>
      </c>
    </row>
    <row r="430" spans="2:24" x14ac:dyDescent="0.25">
      <c r="B430" s="22"/>
      <c r="C430" s="16"/>
      <c r="D430" s="16"/>
      <c r="E430" s="16"/>
      <c r="F430" s="16"/>
      <c r="G430" s="23"/>
      <c r="H430" s="32" t="s">
        <v>479</v>
      </c>
      <c r="I430" s="16"/>
      <c r="J430" s="68"/>
      <c r="K430" s="17"/>
      <c r="L430" s="51"/>
      <c r="M430" s="17"/>
      <c r="N430" s="17"/>
      <c r="O430" s="51"/>
      <c r="P430" s="51"/>
      <c r="Q430" s="74"/>
      <c r="R430" s="90">
        <f>IF(Table579105[[#This Row],[FEMA Reimbursable?]]="Yes", Table579105[[#This Row],[Total Contract Amount]]*0.25, Table579105[[#This Row],[Total Contract Amount]])</f>
        <v>0</v>
      </c>
      <c r="S430" s="74"/>
      <c r="T430" s="90">
        <f>IF(Table579105[[#This Row],[FEMA Reimbursable?]]="Yes",Table579105[[#This Row],[Total Quarterly Obligation Amount]]*0.25,Table579105[[#This Row],[Total Quarterly Obligation Amount]])</f>
        <v>0</v>
      </c>
      <c r="U430" s="74"/>
      <c r="V430" s="79">
        <f>IF(Table579105[[#This Row],[FEMA Reimbursable?]]="Yes", Table579105[[#This Row],[Total Quarterly Expenditure Amount]]*0.25, Table579105[[#This Row],[Total Quarterly Expenditure Amount]])</f>
        <v>0</v>
      </c>
      <c r="W430" s="113" t="str">
        <f>IFERROR(INDEX(Table2[Attachment A Category], MATCH(Table579105[[#This Row],[Attachment A Expenditure Subcategory]], Table2[Attachment A Subcategory])),"")</f>
        <v/>
      </c>
      <c r="X430" s="114" t="str">
        <f>IFERROR(INDEX(Table2[Treasury OIG Category], MATCH(Table579105[[#This Row],[Attachment A Expenditure Subcategory]], Table2[Attachment A Subcategory])),"")</f>
        <v/>
      </c>
    </row>
    <row r="431" spans="2:24" x14ac:dyDescent="0.25">
      <c r="B431" s="22"/>
      <c r="C431" s="16"/>
      <c r="D431" s="16"/>
      <c r="E431" s="16"/>
      <c r="F431" s="16"/>
      <c r="G431" s="23"/>
      <c r="H431" s="32" t="s">
        <v>480</v>
      </c>
      <c r="I431" s="16"/>
      <c r="J431" s="68"/>
      <c r="K431" s="17"/>
      <c r="L431" s="51"/>
      <c r="M431" s="17"/>
      <c r="N431" s="17"/>
      <c r="O431" s="51"/>
      <c r="P431" s="51"/>
      <c r="Q431" s="74"/>
      <c r="R431" s="90">
        <f>IF(Table579105[[#This Row],[FEMA Reimbursable?]]="Yes", Table579105[[#This Row],[Total Contract Amount]]*0.25, Table579105[[#This Row],[Total Contract Amount]])</f>
        <v>0</v>
      </c>
      <c r="S431" s="74"/>
      <c r="T431" s="90">
        <f>IF(Table579105[[#This Row],[FEMA Reimbursable?]]="Yes",Table579105[[#This Row],[Total Quarterly Obligation Amount]]*0.25,Table579105[[#This Row],[Total Quarterly Obligation Amount]])</f>
        <v>0</v>
      </c>
      <c r="U431" s="74"/>
      <c r="V431" s="79">
        <f>IF(Table579105[[#This Row],[FEMA Reimbursable?]]="Yes", Table579105[[#This Row],[Total Quarterly Expenditure Amount]]*0.25, Table579105[[#This Row],[Total Quarterly Expenditure Amount]])</f>
        <v>0</v>
      </c>
      <c r="W431" s="113" t="str">
        <f>IFERROR(INDEX(Table2[Attachment A Category], MATCH(Table579105[[#This Row],[Attachment A Expenditure Subcategory]], Table2[Attachment A Subcategory])),"")</f>
        <v/>
      </c>
      <c r="X431" s="114" t="str">
        <f>IFERROR(INDEX(Table2[Treasury OIG Category], MATCH(Table579105[[#This Row],[Attachment A Expenditure Subcategory]], Table2[Attachment A Subcategory])),"")</f>
        <v/>
      </c>
    </row>
    <row r="432" spans="2:24" x14ac:dyDescent="0.25">
      <c r="B432" s="22"/>
      <c r="C432" s="16"/>
      <c r="D432" s="16"/>
      <c r="E432" s="16"/>
      <c r="F432" s="16"/>
      <c r="G432" s="23"/>
      <c r="H432" s="31" t="s">
        <v>481</v>
      </c>
      <c r="I432" s="16"/>
      <c r="J432" s="68"/>
      <c r="K432" s="17"/>
      <c r="L432" s="51"/>
      <c r="M432" s="17"/>
      <c r="N432" s="17"/>
      <c r="O432" s="51"/>
      <c r="P432" s="51"/>
      <c r="Q432" s="74"/>
      <c r="R432" s="90">
        <f>IF(Table579105[[#This Row],[FEMA Reimbursable?]]="Yes", Table579105[[#This Row],[Total Contract Amount]]*0.25, Table579105[[#This Row],[Total Contract Amount]])</f>
        <v>0</v>
      </c>
      <c r="S432" s="74"/>
      <c r="T432" s="90">
        <f>IF(Table579105[[#This Row],[FEMA Reimbursable?]]="Yes",Table579105[[#This Row],[Total Quarterly Obligation Amount]]*0.25,Table579105[[#This Row],[Total Quarterly Obligation Amount]])</f>
        <v>0</v>
      </c>
      <c r="U432" s="74"/>
      <c r="V432" s="79">
        <f>IF(Table579105[[#This Row],[FEMA Reimbursable?]]="Yes", Table579105[[#This Row],[Total Quarterly Expenditure Amount]]*0.25, Table579105[[#This Row],[Total Quarterly Expenditure Amount]])</f>
        <v>0</v>
      </c>
      <c r="W432" s="113" t="str">
        <f>IFERROR(INDEX(Table2[Attachment A Category], MATCH(Table579105[[#This Row],[Attachment A Expenditure Subcategory]], Table2[Attachment A Subcategory])),"")</f>
        <v/>
      </c>
      <c r="X432" s="114" t="str">
        <f>IFERROR(INDEX(Table2[Treasury OIG Category], MATCH(Table579105[[#This Row],[Attachment A Expenditure Subcategory]], Table2[Attachment A Subcategory])),"")</f>
        <v/>
      </c>
    </row>
    <row r="433" spans="2:24" x14ac:dyDescent="0.25">
      <c r="B433" s="22"/>
      <c r="C433" s="16"/>
      <c r="D433" s="16"/>
      <c r="E433" s="16"/>
      <c r="F433" s="16"/>
      <c r="G433" s="23"/>
      <c r="H433" s="32" t="s">
        <v>482</v>
      </c>
      <c r="I433" s="16"/>
      <c r="J433" s="68"/>
      <c r="K433" s="17"/>
      <c r="L433" s="51"/>
      <c r="M433" s="17"/>
      <c r="N433" s="17"/>
      <c r="O433" s="51"/>
      <c r="P433" s="51"/>
      <c r="Q433" s="74"/>
      <c r="R433" s="90">
        <f>IF(Table579105[[#This Row],[FEMA Reimbursable?]]="Yes", Table579105[[#This Row],[Total Contract Amount]]*0.25, Table579105[[#This Row],[Total Contract Amount]])</f>
        <v>0</v>
      </c>
      <c r="S433" s="74"/>
      <c r="T433" s="90">
        <f>IF(Table579105[[#This Row],[FEMA Reimbursable?]]="Yes",Table579105[[#This Row],[Total Quarterly Obligation Amount]]*0.25,Table579105[[#This Row],[Total Quarterly Obligation Amount]])</f>
        <v>0</v>
      </c>
      <c r="U433" s="74"/>
      <c r="V433" s="79">
        <f>IF(Table579105[[#This Row],[FEMA Reimbursable?]]="Yes", Table579105[[#This Row],[Total Quarterly Expenditure Amount]]*0.25, Table579105[[#This Row],[Total Quarterly Expenditure Amount]])</f>
        <v>0</v>
      </c>
      <c r="W433" s="113" t="str">
        <f>IFERROR(INDEX(Table2[Attachment A Category], MATCH(Table579105[[#This Row],[Attachment A Expenditure Subcategory]], Table2[Attachment A Subcategory])),"")</f>
        <v/>
      </c>
      <c r="X433" s="114" t="str">
        <f>IFERROR(INDEX(Table2[Treasury OIG Category], MATCH(Table579105[[#This Row],[Attachment A Expenditure Subcategory]], Table2[Attachment A Subcategory])),"")</f>
        <v/>
      </c>
    </row>
    <row r="434" spans="2:24" x14ac:dyDescent="0.25">
      <c r="B434" s="22"/>
      <c r="C434" s="16"/>
      <c r="D434" s="16"/>
      <c r="E434" s="16"/>
      <c r="F434" s="16"/>
      <c r="G434" s="23"/>
      <c r="H434" s="32" t="s">
        <v>483</v>
      </c>
      <c r="I434" s="16"/>
      <c r="J434" s="68"/>
      <c r="K434" s="17"/>
      <c r="L434" s="51"/>
      <c r="M434" s="17"/>
      <c r="N434" s="17"/>
      <c r="O434" s="51"/>
      <c r="P434" s="51"/>
      <c r="Q434" s="74"/>
      <c r="R434" s="90">
        <f>IF(Table579105[[#This Row],[FEMA Reimbursable?]]="Yes", Table579105[[#This Row],[Total Contract Amount]]*0.25, Table579105[[#This Row],[Total Contract Amount]])</f>
        <v>0</v>
      </c>
      <c r="S434" s="74"/>
      <c r="T434" s="90">
        <f>IF(Table579105[[#This Row],[FEMA Reimbursable?]]="Yes",Table579105[[#This Row],[Total Quarterly Obligation Amount]]*0.25,Table579105[[#This Row],[Total Quarterly Obligation Amount]])</f>
        <v>0</v>
      </c>
      <c r="U434" s="74"/>
      <c r="V434" s="79">
        <f>IF(Table579105[[#This Row],[FEMA Reimbursable?]]="Yes", Table579105[[#This Row],[Total Quarterly Expenditure Amount]]*0.25, Table579105[[#This Row],[Total Quarterly Expenditure Amount]])</f>
        <v>0</v>
      </c>
      <c r="W434" s="113" t="str">
        <f>IFERROR(INDEX(Table2[Attachment A Category], MATCH(Table579105[[#This Row],[Attachment A Expenditure Subcategory]], Table2[Attachment A Subcategory])),"")</f>
        <v/>
      </c>
      <c r="X434" s="114" t="str">
        <f>IFERROR(INDEX(Table2[Treasury OIG Category], MATCH(Table579105[[#This Row],[Attachment A Expenditure Subcategory]], Table2[Attachment A Subcategory])),"")</f>
        <v/>
      </c>
    </row>
    <row r="435" spans="2:24" x14ac:dyDescent="0.25">
      <c r="B435" s="22"/>
      <c r="C435" s="16"/>
      <c r="D435" s="16"/>
      <c r="E435" s="16"/>
      <c r="F435" s="16"/>
      <c r="G435" s="23"/>
      <c r="H435" s="31" t="s">
        <v>484</v>
      </c>
      <c r="I435" s="16"/>
      <c r="J435" s="68"/>
      <c r="K435" s="17"/>
      <c r="L435" s="51"/>
      <c r="M435" s="17"/>
      <c r="N435" s="17"/>
      <c r="O435" s="51"/>
      <c r="P435" s="51"/>
      <c r="Q435" s="74"/>
      <c r="R435" s="90">
        <f>IF(Table579105[[#This Row],[FEMA Reimbursable?]]="Yes", Table579105[[#This Row],[Total Contract Amount]]*0.25, Table579105[[#This Row],[Total Contract Amount]])</f>
        <v>0</v>
      </c>
      <c r="S435" s="74"/>
      <c r="T435" s="90">
        <f>IF(Table579105[[#This Row],[FEMA Reimbursable?]]="Yes",Table579105[[#This Row],[Total Quarterly Obligation Amount]]*0.25,Table579105[[#This Row],[Total Quarterly Obligation Amount]])</f>
        <v>0</v>
      </c>
      <c r="U435" s="74"/>
      <c r="V435" s="79">
        <f>IF(Table579105[[#This Row],[FEMA Reimbursable?]]="Yes", Table579105[[#This Row],[Total Quarterly Expenditure Amount]]*0.25, Table579105[[#This Row],[Total Quarterly Expenditure Amount]])</f>
        <v>0</v>
      </c>
      <c r="W435" s="113" t="str">
        <f>IFERROR(INDEX(Table2[Attachment A Category], MATCH(Table579105[[#This Row],[Attachment A Expenditure Subcategory]], Table2[Attachment A Subcategory])),"")</f>
        <v/>
      </c>
      <c r="X435" s="114" t="str">
        <f>IFERROR(INDEX(Table2[Treasury OIG Category], MATCH(Table579105[[#This Row],[Attachment A Expenditure Subcategory]], Table2[Attachment A Subcategory])),"")</f>
        <v/>
      </c>
    </row>
    <row r="436" spans="2:24" x14ac:dyDescent="0.25">
      <c r="B436" s="22"/>
      <c r="C436" s="16"/>
      <c r="D436" s="16"/>
      <c r="E436" s="16"/>
      <c r="F436" s="16"/>
      <c r="G436" s="23"/>
      <c r="H436" s="32" t="s">
        <v>485</v>
      </c>
      <c r="I436" s="16"/>
      <c r="J436" s="68"/>
      <c r="K436" s="17"/>
      <c r="L436" s="51"/>
      <c r="M436" s="17"/>
      <c r="N436" s="17"/>
      <c r="O436" s="51"/>
      <c r="P436" s="51"/>
      <c r="Q436" s="74"/>
      <c r="R436" s="90">
        <f>IF(Table579105[[#This Row],[FEMA Reimbursable?]]="Yes", Table579105[[#This Row],[Total Contract Amount]]*0.25, Table579105[[#This Row],[Total Contract Amount]])</f>
        <v>0</v>
      </c>
      <c r="S436" s="74"/>
      <c r="T436" s="90">
        <f>IF(Table579105[[#This Row],[FEMA Reimbursable?]]="Yes",Table579105[[#This Row],[Total Quarterly Obligation Amount]]*0.25,Table579105[[#This Row],[Total Quarterly Obligation Amount]])</f>
        <v>0</v>
      </c>
      <c r="U436" s="74"/>
      <c r="V436" s="79">
        <f>IF(Table579105[[#This Row],[FEMA Reimbursable?]]="Yes", Table579105[[#This Row],[Total Quarterly Expenditure Amount]]*0.25, Table579105[[#This Row],[Total Quarterly Expenditure Amount]])</f>
        <v>0</v>
      </c>
      <c r="W436" s="113" t="str">
        <f>IFERROR(INDEX(Table2[Attachment A Category], MATCH(Table579105[[#This Row],[Attachment A Expenditure Subcategory]], Table2[Attachment A Subcategory])),"")</f>
        <v/>
      </c>
      <c r="X436" s="114" t="str">
        <f>IFERROR(INDEX(Table2[Treasury OIG Category], MATCH(Table579105[[#This Row],[Attachment A Expenditure Subcategory]], Table2[Attachment A Subcategory])),"")</f>
        <v/>
      </c>
    </row>
    <row r="437" spans="2:24" x14ac:dyDescent="0.25">
      <c r="B437" s="22"/>
      <c r="C437" s="16"/>
      <c r="D437" s="16"/>
      <c r="E437" s="16"/>
      <c r="F437" s="16"/>
      <c r="G437" s="23"/>
      <c r="H437" s="32" t="s">
        <v>486</v>
      </c>
      <c r="I437" s="16"/>
      <c r="J437" s="68"/>
      <c r="K437" s="17"/>
      <c r="L437" s="51"/>
      <c r="M437" s="17"/>
      <c r="N437" s="17"/>
      <c r="O437" s="51"/>
      <c r="P437" s="51"/>
      <c r="Q437" s="74"/>
      <c r="R437" s="90">
        <f>IF(Table579105[[#This Row],[FEMA Reimbursable?]]="Yes", Table579105[[#This Row],[Total Contract Amount]]*0.25, Table579105[[#This Row],[Total Contract Amount]])</f>
        <v>0</v>
      </c>
      <c r="S437" s="74"/>
      <c r="T437" s="90">
        <f>IF(Table579105[[#This Row],[FEMA Reimbursable?]]="Yes",Table579105[[#This Row],[Total Quarterly Obligation Amount]]*0.25,Table579105[[#This Row],[Total Quarterly Obligation Amount]])</f>
        <v>0</v>
      </c>
      <c r="U437" s="74"/>
      <c r="V437" s="79">
        <f>IF(Table579105[[#This Row],[FEMA Reimbursable?]]="Yes", Table579105[[#This Row],[Total Quarterly Expenditure Amount]]*0.25, Table579105[[#This Row],[Total Quarterly Expenditure Amount]])</f>
        <v>0</v>
      </c>
      <c r="W437" s="113" t="str">
        <f>IFERROR(INDEX(Table2[Attachment A Category], MATCH(Table579105[[#This Row],[Attachment A Expenditure Subcategory]], Table2[Attachment A Subcategory])),"")</f>
        <v/>
      </c>
      <c r="X437" s="114" t="str">
        <f>IFERROR(INDEX(Table2[Treasury OIG Category], MATCH(Table579105[[#This Row],[Attachment A Expenditure Subcategory]], Table2[Attachment A Subcategory])),"")</f>
        <v/>
      </c>
    </row>
    <row r="438" spans="2:24" x14ac:dyDescent="0.25">
      <c r="B438" s="22"/>
      <c r="C438" s="16"/>
      <c r="D438" s="16"/>
      <c r="E438" s="16"/>
      <c r="F438" s="16"/>
      <c r="G438" s="23"/>
      <c r="H438" s="32" t="s">
        <v>487</v>
      </c>
      <c r="I438" s="16"/>
      <c r="J438" s="68"/>
      <c r="K438" s="17"/>
      <c r="L438" s="51"/>
      <c r="M438" s="17"/>
      <c r="N438" s="17"/>
      <c r="O438" s="51"/>
      <c r="P438" s="51"/>
      <c r="Q438" s="74"/>
      <c r="R438" s="90">
        <f>IF(Table579105[[#This Row],[FEMA Reimbursable?]]="Yes", Table579105[[#This Row],[Total Contract Amount]]*0.25, Table579105[[#This Row],[Total Contract Amount]])</f>
        <v>0</v>
      </c>
      <c r="S438" s="74"/>
      <c r="T438" s="90">
        <f>IF(Table579105[[#This Row],[FEMA Reimbursable?]]="Yes",Table579105[[#This Row],[Total Quarterly Obligation Amount]]*0.25,Table579105[[#This Row],[Total Quarterly Obligation Amount]])</f>
        <v>0</v>
      </c>
      <c r="U438" s="74"/>
      <c r="V438" s="79">
        <f>IF(Table579105[[#This Row],[FEMA Reimbursable?]]="Yes", Table579105[[#This Row],[Total Quarterly Expenditure Amount]]*0.25, Table579105[[#This Row],[Total Quarterly Expenditure Amount]])</f>
        <v>0</v>
      </c>
      <c r="W438" s="113" t="str">
        <f>IFERROR(INDEX(Table2[Attachment A Category], MATCH(Table579105[[#This Row],[Attachment A Expenditure Subcategory]], Table2[Attachment A Subcategory])),"")</f>
        <v/>
      </c>
      <c r="X438" s="114" t="str">
        <f>IFERROR(INDEX(Table2[Treasury OIG Category], MATCH(Table579105[[#This Row],[Attachment A Expenditure Subcategory]], Table2[Attachment A Subcategory])),"")</f>
        <v/>
      </c>
    </row>
    <row r="439" spans="2:24" x14ac:dyDescent="0.25">
      <c r="B439" s="22"/>
      <c r="C439" s="16"/>
      <c r="D439" s="16"/>
      <c r="E439" s="16"/>
      <c r="F439" s="16"/>
      <c r="G439" s="23"/>
      <c r="H439" s="32" t="s">
        <v>488</v>
      </c>
      <c r="I439" s="16"/>
      <c r="J439" s="68"/>
      <c r="K439" s="17"/>
      <c r="L439" s="51"/>
      <c r="M439" s="17"/>
      <c r="N439" s="17"/>
      <c r="O439" s="51"/>
      <c r="P439" s="51"/>
      <c r="Q439" s="74"/>
      <c r="R439" s="90">
        <f>IF(Table579105[[#This Row],[FEMA Reimbursable?]]="Yes", Table579105[[#This Row],[Total Contract Amount]]*0.25, Table579105[[#This Row],[Total Contract Amount]])</f>
        <v>0</v>
      </c>
      <c r="S439" s="74"/>
      <c r="T439" s="90">
        <f>IF(Table579105[[#This Row],[FEMA Reimbursable?]]="Yes",Table579105[[#This Row],[Total Quarterly Obligation Amount]]*0.25,Table579105[[#This Row],[Total Quarterly Obligation Amount]])</f>
        <v>0</v>
      </c>
      <c r="U439" s="74"/>
      <c r="V439" s="79">
        <f>IF(Table579105[[#This Row],[FEMA Reimbursable?]]="Yes", Table579105[[#This Row],[Total Quarterly Expenditure Amount]]*0.25, Table579105[[#This Row],[Total Quarterly Expenditure Amount]])</f>
        <v>0</v>
      </c>
      <c r="W439" s="113" t="str">
        <f>IFERROR(INDEX(Table2[Attachment A Category], MATCH(Table579105[[#This Row],[Attachment A Expenditure Subcategory]], Table2[Attachment A Subcategory])),"")</f>
        <v/>
      </c>
      <c r="X439" s="114" t="str">
        <f>IFERROR(INDEX(Table2[Treasury OIG Category], MATCH(Table579105[[#This Row],[Attachment A Expenditure Subcategory]], Table2[Attachment A Subcategory])),"")</f>
        <v/>
      </c>
    </row>
    <row r="440" spans="2:24" x14ac:dyDescent="0.25">
      <c r="B440" s="22"/>
      <c r="C440" s="16"/>
      <c r="D440" s="16"/>
      <c r="E440" s="16"/>
      <c r="F440" s="16"/>
      <c r="G440" s="23"/>
      <c r="H440" s="31" t="s">
        <v>489</v>
      </c>
      <c r="I440" s="16"/>
      <c r="J440" s="68"/>
      <c r="K440" s="17"/>
      <c r="L440" s="51"/>
      <c r="M440" s="17"/>
      <c r="N440" s="17"/>
      <c r="O440" s="51"/>
      <c r="P440" s="51"/>
      <c r="Q440" s="74"/>
      <c r="R440" s="90">
        <f>IF(Table579105[[#This Row],[FEMA Reimbursable?]]="Yes", Table579105[[#This Row],[Total Contract Amount]]*0.25, Table579105[[#This Row],[Total Contract Amount]])</f>
        <v>0</v>
      </c>
      <c r="S440" s="74"/>
      <c r="T440" s="90">
        <f>IF(Table579105[[#This Row],[FEMA Reimbursable?]]="Yes",Table579105[[#This Row],[Total Quarterly Obligation Amount]]*0.25,Table579105[[#This Row],[Total Quarterly Obligation Amount]])</f>
        <v>0</v>
      </c>
      <c r="U440" s="74"/>
      <c r="V440" s="79">
        <f>IF(Table579105[[#This Row],[FEMA Reimbursable?]]="Yes", Table579105[[#This Row],[Total Quarterly Expenditure Amount]]*0.25, Table579105[[#This Row],[Total Quarterly Expenditure Amount]])</f>
        <v>0</v>
      </c>
      <c r="W440" s="113" t="str">
        <f>IFERROR(INDEX(Table2[Attachment A Category], MATCH(Table579105[[#This Row],[Attachment A Expenditure Subcategory]], Table2[Attachment A Subcategory])),"")</f>
        <v/>
      </c>
      <c r="X440" s="114" t="str">
        <f>IFERROR(INDEX(Table2[Treasury OIG Category], MATCH(Table579105[[#This Row],[Attachment A Expenditure Subcategory]], Table2[Attachment A Subcategory])),"")</f>
        <v/>
      </c>
    </row>
    <row r="441" spans="2:24" x14ac:dyDescent="0.25">
      <c r="B441" s="22"/>
      <c r="C441" s="16"/>
      <c r="D441" s="16"/>
      <c r="E441" s="16"/>
      <c r="F441" s="16"/>
      <c r="G441" s="23"/>
      <c r="H441" s="32" t="s">
        <v>490</v>
      </c>
      <c r="I441" s="16"/>
      <c r="J441" s="68"/>
      <c r="K441" s="17"/>
      <c r="L441" s="51"/>
      <c r="M441" s="17"/>
      <c r="N441" s="17"/>
      <c r="O441" s="51"/>
      <c r="P441" s="51"/>
      <c r="Q441" s="74"/>
      <c r="R441" s="90">
        <f>IF(Table579105[[#This Row],[FEMA Reimbursable?]]="Yes", Table579105[[#This Row],[Total Contract Amount]]*0.25, Table579105[[#This Row],[Total Contract Amount]])</f>
        <v>0</v>
      </c>
      <c r="S441" s="74"/>
      <c r="T441" s="90">
        <f>IF(Table579105[[#This Row],[FEMA Reimbursable?]]="Yes",Table579105[[#This Row],[Total Quarterly Obligation Amount]]*0.25,Table579105[[#This Row],[Total Quarterly Obligation Amount]])</f>
        <v>0</v>
      </c>
      <c r="U441" s="74"/>
      <c r="V441" s="79">
        <f>IF(Table579105[[#This Row],[FEMA Reimbursable?]]="Yes", Table579105[[#This Row],[Total Quarterly Expenditure Amount]]*0.25, Table579105[[#This Row],[Total Quarterly Expenditure Amount]])</f>
        <v>0</v>
      </c>
      <c r="W441" s="113" t="str">
        <f>IFERROR(INDEX(Table2[Attachment A Category], MATCH(Table579105[[#This Row],[Attachment A Expenditure Subcategory]], Table2[Attachment A Subcategory])),"")</f>
        <v/>
      </c>
      <c r="X441" s="114" t="str">
        <f>IFERROR(INDEX(Table2[Treasury OIG Category], MATCH(Table579105[[#This Row],[Attachment A Expenditure Subcategory]], Table2[Attachment A Subcategory])),"")</f>
        <v/>
      </c>
    </row>
    <row r="442" spans="2:24" x14ac:dyDescent="0.25">
      <c r="B442" s="22"/>
      <c r="C442" s="16"/>
      <c r="D442" s="16"/>
      <c r="E442" s="16"/>
      <c r="F442" s="16"/>
      <c r="G442" s="23"/>
      <c r="H442" s="32" t="s">
        <v>491</v>
      </c>
      <c r="I442" s="16"/>
      <c r="J442" s="68"/>
      <c r="K442" s="17"/>
      <c r="L442" s="51"/>
      <c r="M442" s="17"/>
      <c r="N442" s="17"/>
      <c r="O442" s="51"/>
      <c r="P442" s="51"/>
      <c r="Q442" s="74"/>
      <c r="R442" s="90">
        <f>IF(Table579105[[#This Row],[FEMA Reimbursable?]]="Yes", Table579105[[#This Row],[Total Contract Amount]]*0.25, Table579105[[#This Row],[Total Contract Amount]])</f>
        <v>0</v>
      </c>
      <c r="S442" s="74"/>
      <c r="T442" s="90">
        <f>IF(Table579105[[#This Row],[FEMA Reimbursable?]]="Yes",Table579105[[#This Row],[Total Quarterly Obligation Amount]]*0.25,Table579105[[#This Row],[Total Quarterly Obligation Amount]])</f>
        <v>0</v>
      </c>
      <c r="U442" s="74"/>
      <c r="V442" s="79">
        <f>IF(Table579105[[#This Row],[FEMA Reimbursable?]]="Yes", Table579105[[#This Row],[Total Quarterly Expenditure Amount]]*0.25, Table579105[[#This Row],[Total Quarterly Expenditure Amount]])</f>
        <v>0</v>
      </c>
      <c r="W442" s="113" t="str">
        <f>IFERROR(INDEX(Table2[Attachment A Category], MATCH(Table579105[[#This Row],[Attachment A Expenditure Subcategory]], Table2[Attachment A Subcategory])),"")</f>
        <v/>
      </c>
      <c r="X442" s="114" t="str">
        <f>IFERROR(INDEX(Table2[Treasury OIG Category], MATCH(Table579105[[#This Row],[Attachment A Expenditure Subcategory]], Table2[Attachment A Subcategory])),"")</f>
        <v/>
      </c>
    </row>
    <row r="443" spans="2:24" x14ac:dyDescent="0.25">
      <c r="B443" s="22"/>
      <c r="C443" s="16"/>
      <c r="D443" s="16"/>
      <c r="E443" s="16"/>
      <c r="F443" s="16"/>
      <c r="G443" s="23"/>
      <c r="H443" s="31" t="s">
        <v>492</v>
      </c>
      <c r="I443" s="16"/>
      <c r="J443" s="68"/>
      <c r="K443" s="17"/>
      <c r="L443" s="51"/>
      <c r="M443" s="17"/>
      <c r="N443" s="17"/>
      <c r="O443" s="51"/>
      <c r="P443" s="51"/>
      <c r="Q443" s="74"/>
      <c r="R443" s="90">
        <f>IF(Table579105[[#This Row],[FEMA Reimbursable?]]="Yes", Table579105[[#This Row],[Total Contract Amount]]*0.25, Table579105[[#This Row],[Total Contract Amount]])</f>
        <v>0</v>
      </c>
      <c r="S443" s="74"/>
      <c r="T443" s="90">
        <f>IF(Table579105[[#This Row],[FEMA Reimbursable?]]="Yes",Table579105[[#This Row],[Total Quarterly Obligation Amount]]*0.25,Table579105[[#This Row],[Total Quarterly Obligation Amount]])</f>
        <v>0</v>
      </c>
      <c r="U443" s="74"/>
      <c r="V443" s="79">
        <f>IF(Table579105[[#This Row],[FEMA Reimbursable?]]="Yes", Table579105[[#This Row],[Total Quarterly Expenditure Amount]]*0.25, Table579105[[#This Row],[Total Quarterly Expenditure Amount]])</f>
        <v>0</v>
      </c>
      <c r="W443" s="113" t="str">
        <f>IFERROR(INDEX(Table2[Attachment A Category], MATCH(Table579105[[#This Row],[Attachment A Expenditure Subcategory]], Table2[Attachment A Subcategory])),"")</f>
        <v/>
      </c>
      <c r="X443" s="114" t="str">
        <f>IFERROR(INDEX(Table2[Treasury OIG Category], MATCH(Table579105[[#This Row],[Attachment A Expenditure Subcategory]], Table2[Attachment A Subcategory])),"")</f>
        <v/>
      </c>
    </row>
    <row r="444" spans="2:24" x14ac:dyDescent="0.25">
      <c r="B444" s="22"/>
      <c r="C444" s="16"/>
      <c r="D444" s="16"/>
      <c r="E444" s="16"/>
      <c r="F444" s="16"/>
      <c r="G444" s="23"/>
      <c r="H444" s="32" t="s">
        <v>493</v>
      </c>
      <c r="I444" s="16"/>
      <c r="J444" s="68"/>
      <c r="K444" s="17"/>
      <c r="L444" s="51"/>
      <c r="M444" s="17"/>
      <c r="N444" s="17"/>
      <c r="O444" s="51"/>
      <c r="P444" s="51"/>
      <c r="Q444" s="74"/>
      <c r="R444" s="90">
        <f>IF(Table579105[[#This Row],[FEMA Reimbursable?]]="Yes", Table579105[[#This Row],[Total Contract Amount]]*0.25, Table579105[[#This Row],[Total Contract Amount]])</f>
        <v>0</v>
      </c>
      <c r="S444" s="74"/>
      <c r="T444" s="90">
        <f>IF(Table579105[[#This Row],[FEMA Reimbursable?]]="Yes",Table579105[[#This Row],[Total Quarterly Obligation Amount]]*0.25,Table579105[[#This Row],[Total Quarterly Obligation Amount]])</f>
        <v>0</v>
      </c>
      <c r="U444" s="74"/>
      <c r="V444" s="79">
        <f>IF(Table579105[[#This Row],[FEMA Reimbursable?]]="Yes", Table579105[[#This Row],[Total Quarterly Expenditure Amount]]*0.25, Table579105[[#This Row],[Total Quarterly Expenditure Amount]])</f>
        <v>0</v>
      </c>
      <c r="W444" s="113" t="str">
        <f>IFERROR(INDEX(Table2[Attachment A Category], MATCH(Table579105[[#This Row],[Attachment A Expenditure Subcategory]], Table2[Attachment A Subcategory])),"")</f>
        <v/>
      </c>
      <c r="X444" s="114" t="str">
        <f>IFERROR(INDEX(Table2[Treasury OIG Category], MATCH(Table579105[[#This Row],[Attachment A Expenditure Subcategory]], Table2[Attachment A Subcategory])),"")</f>
        <v/>
      </c>
    </row>
    <row r="445" spans="2:24" x14ac:dyDescent="0.25">
      <c r="B445" s="22"/>
      <c r="C445" s="16"/>
      <c r="D445" s="16"/>
      <c r="E445" s="16"/>
      <c r="F445" s="16"/>
      <c r="G445" s="23"/>
      <c r="H445" s="32" t="s">
        <v>494</v>
      </c>
      <c r="I445" s="16"/>
      <c r="J445" s="68"/>
      <c r="K445" s="17"/>
      <c r="L445" s="51"/>
      <c r="M445" s="17"/>
      <c r="N445" s="17"/>
      <c r="O445" s="51"/>
      <c r="P445" s="51"/>
      <c r="Q445" s="74"/>
      <c r="R445" s="90">
        <f>IF(Table579105[[#This Row],[FEMA Reimbursable?]]="Yes", Table579105[[#This Row],[Total Contract Amount]]*0.25, Table579105[[#This Row],[Total Contract Amount]])</f>
        <v>0</v>
      </c>
      <c r="S445" s="74"/>
      <c r="T445" s="90">
        <f>IF(Table579105[[#This Row],[FEMA Reimbursable?]]="Yes",Table579105[[#This Row],[Total Quarterly Obligation Amount]]*0.25,Table579105[[#This Row],[Total Quarterly Obligation Amount]])</f>
        <v>0</v>
      </c>
      <c r="U445" s="74"/>
      <c r="V445" s="79">
        <f>IF(Table579105[[#This Row],[FEMA Reimbursable?]]="Yes", Table579105[[#This Row],[Total Quarterly Expenditure Amount]]*0.25, Table579105[[#This Row],[Total Quarterly Expenditure Amount]])</f>
        <v>0</v>
      </c>
      <c r="W445" s="113" t="str">
        <f>IFERROR(INDEX(Table2[Attachment A Category], MATCH(Table579105[[#This Row],[Attachment A Expenditure Subcategory]], Table2[Attachment A Subcategory])),"")</f>
        <v/>
      </c>
      <c r="X445" s="114" t="str">
        <f>IFERROR(INDEX(Table2[Treasury OIG Category], MATCH(Table579105[[#This Row],[Attachment A Expenditure Subcategory]], Table2[Attachment A Subcategory])),"")</f>
        <v/>
      </c>
    </row>
    <row r="446" spans="2:24" x14ac:dyDescent="0.25">
      <c r="B446" s="22"/>
      <c r="C446" s="16"/>
      <c r="D446" s="16"/>
      <c r="E446" s="16"/>
      <c r="F446" s="16"/>
      <c r="G446" s="23"/>
      <c r="H446" s="32" t="s">
        <v>495</v>
      </c>
      <c r="I446" s="16"/>
      <c r="J446" s="68"/>
      <c r="K446" s="17"/>
      <c r="L446" s="51"/>
      <c r="M446" s="17"/>
      <c r="N446" s="17"/>
      <c r="O446" s="51"/>
      <c r="P446" s="51"/>
      <c r="Q446" s="74"/>
      <c r="R446" s="90">
        <f>IF(Table579105[[#This Row],[FEMA Reimbursable?]]="Yes", Table579105[[#This Row],[Total Contract Amount]]*0.25, Table579105[[#This Row],[Total Contract Amount]])</f>
        <v>0</v>
      </c>
      <c r="S446" s="74"/>
      <c r="T446" s="90">
        <f>IF(Table579105[[#This Row],[FEMA Reimbursable?]]="Yes",Table579105[[#This Row],[Total Quarterly Obligation Amount]]*0.25,Table579105[[#This Row],[Total Quarterly Obligation Amount]])</f>
        <v>0</v>
      </c>
      <c r="U446" s="74"/>
      <c r="V446" s="79">
        <f>IF(Table579105[[#This Row],[FEMA Reimbursable?]]="Yes", Table579105[[#This Row],[Total Quarterly Expenditure Amount]]*0.25, Table579105[[#This Row],[Total Quarterly Expenditure Amount]])</f>
        <v>0</v>
      </c>
      <c r="W446" s="113" t="str">
        <f>IFERROR(INDEX(Table2[Attachment A Category], MATCH(Table579105[[#This Row],[Attachment A Expenditure Subcategory]], Table2[Attachment A Subcategory])),"")</f>
        <v/>
      </c>
      <c r="X446" s="114" t="str">
        <f>IFERROR(INDEX(Table2[Treasury OIG Category], MATCH(Table579105[[#This Row],[Attachment A Expenditure Subcategory]], Table2[Attachment A Subcategory])),"")</f>
        <v/>
      </c>
    </row>
    <row r="447" spans="2:24" x14ac:dyDescent="0.25">
      <c r="B447" s="22"/>
      <c r="C447" s="16"/>
      <c r="D447" s="16"/>
      <c r="E447" s="16"/>
      <c r="F447" s="16"/>
      <c r="G447" s="23"/>
      <c r="H447" s="32" t="s">
        <v>496</v>
      </c>
      <c r="I447" s="16"/>
      <c r="J447" s="68"/>
      <c r="K447" s="17"/>
      <c r="L447" s="51"/>
      <c r="M447" s="17"/>
      <c r="N447" s="17"/>
      <c r="O447" s="51"/>
      <c r="P447" s="51"/>
      <c r="Q447" s="74"/>
      <c r="R447" s="90">
        <f>IF(Table579105[[#This Row],[FEMA Reimbursable?]]="Yes", Table579105[[#This Row],[Total Contract Amount]]*0.25, Table579105[[#This Row],[Total Contract Amount]])</f>
        <v>0</v>
      </c>
      <c r="S447" s="74"/>
      <c r="T447" s="90">
        <f>IF(Table579105[[#This Row],[FEMA Reimbursable?]]="Yes",Table579105[[#This Row],[Total Quarterly Obligation Amount]]*0.25,Table579105[[#This Row],[Total Quarterly Obligation Amount]])</f>
        <v>0</v>
      </c>
      <c r="U447" s="74"/>
      <c r="V447" s="79">
        <f>IF(Table579105[[#This Row],[FEMA Reimbursable?]]="Yes", Table579105[[#This Row],[Total Quarterly Expenditure Amount]]*0.25, Table579105[[#This Row],[Total Quarterly Expenditure Amount]])</f>
        <v>0</v>
      </c>
      <c r="W447" s="113" t="str">
        <f>IFERROR(INDEX(Table2[Attachment A Category], MATCH(Table579105[[#This Row],[Attachment A Expenditure Subcategory]], Table2[Attachment A Subcategory])),"")</f>
        <v/>
      </c>
      <c r="X447" s="114" t="str">
        <f>IFERROR(INDEX(Table2[Treasury OIG Category], MATCH(Table579105[[#This Row],[Attachment A Expenditure Subcategory]], Table2[Attachment A Subcategory])),"")</f>
        <v/>
      </c>
    </row>
    <row r="448" spans="2:24" x14ac:dyDescent="0.25">
      <c r="B448" s="22"/>
      <c r="C448" s="16"/>
      <c r="D448" s="16"/>
      <c r="E448" s="16"/>
      <c r="F448" s="16"/>
      <c r="G448" s="23"/>
      <c r="H448" s="31" t="s">
        <v>497</v>
      </c>
      <c r="I448" s="16"/>
      <c r="J448" s="68"/>
      <c r="K448" s="17"/>
      <c r="L448" s="51"/>
      <c r="M448" s="17"/>
      <c r="N448" s="17"/>
      <c r="O448" s="51"/>
      <c r="P448" s="51"/>
      <c r="Q448" s="74"/>
      <c r="R448" s="90">
        <f>IF(Table579105[[#This Row],[FEMA Reimbursable?]]="Yes", Table579105[[#This Row],[Total Contract Amount]]*0.25, Table579105[[#This Row],[Total Contract Amount]])</f>
        <v>0</v>
      </c>
      <c r="S448" s="74"/>
      <c r="T448" s="90">
        <f>IF(Table579105[[#This Row],[FEMA Reimbursable?]]="Yes",Table579105[[#This Row],[Total Quarterly Obligation Amount]]*0.25,Table579105[[#This Row],[Total Quarterly Obligation Amount]])</f>
        <v>0</v>
      </c>
      <c r="U448" s="74"/>
      <c r="V448" s="79">
        <f>IF(Table579105[[#This Row],[FEMA Reimbursable?]]="Yes", Table579105[[#This Row],[Total Quarterly Expenditure Amount]]*0.25, Table579105[[#This Row],[Total Quarterly Expenditure Amount]])</f>
        <v>0</v>
      </c>
      <c r="W448" s="113" t="str">
        <f>IFERROR(INDEX(Table2[Attachment A Category], MATCH(Table579105[[#This Row],[Attachment A Expenditure Subcategory]], Table2[Attachment A Subcategory])),"")</f>
        <v/>
      </c>
      <c r="X448" s="114" t="str">
        <f>IFERROR(INDEX(Table2[Treasury OIG Category], MATCH(Table579105[[#This Row],[Attachment A Expenditure Subcategory]], Table2[Attachment A Subcategory])),"")</f>
        <v/>
      </c>
    </row>
    <row r="449" spans="2:24" x14ac:dyDescent="0.25">
      <c r="B449" s="22"/>
      <c r="C449" s="16"/>
      <c r="D449" s="16"/>
      <c r="E449" s="16"/>
      <c r="F449" s="16"/>
      <c r="G449" s="23"/>
      <c r="H449" s="32" t="s">
        <v>498</v>
      </c>
      <c r="I449" s="16"/>
      <c r="J449" s="68"/>
      <c r="K449" s="17"/>
      <c r="L449" s="51"/>
      <c r="M449" s="17"/>
      <c r="N449" s="17"/>
      <c r="O449" s="51"/>
      <c r="P449" s="51"/>
      <c r="Q449" s="74"/>
      <c r="R449" s="90">
        <f>IF(Table579105[[#This Row],[FEMA Reimbursable?]]="Yes", Table579105[[#This Row],[Total Contract Amount]]*0.25, Table579105[[#This Row],[Total Contract Amount]])</f>
        <v>0</v>
      </c>
      <c r="S449" s="74"/>
      <c r="T449" s="90">
        <f>IF(Table579105[[#This Row],[FEMA Reimbursable?]]="Yes",Table579105[[#This Row],[Total Quarterly Obligation Amount]]*0.25,Table579105[[#This Row],[Total Quarterly Obligation Amount]])</f>
        <v>0</v>
      </c>
      <c r="U449" s="74"/>
      <c r="V449" s="79">
        <f>IF(Table579105[[#This Row],[FEMA Reimbursable?]]="Yes", Table579105[[#This Row],[Total Quarterly Expenditure Amount]]*0.25, Table579105[[#This Row],[Total Quarterly Expenditure Amount]])</f>
        <v>0</v>
      </c>
      <c r="W449" s="113" t="str">
        <f>IFERROR(INDEX(Table2[Attachment A Category], MATCH(Table579105[[#This Row],[Attachment A Expenditure Subcategory]], Table2[Attachment A Subcategory])),"")</f>
        <v/>
      </c>
      <c r="X449" s="114" t="str">
        <f>IFERROR(INDEX(Table2[Treasury OIG Category], MATCH(Table579105[[#This Row],[Attachment A Expenditure Subcategory]], Table2[Attachment A Subcategory])),"")</f>
        <v/>
      </c>
    </row>
    <row r="450" spans="2:24" x14ac:dyDescent="0.25">
      <c r="B450" s="22"/>
      <c r="C450" s="16"/>
      <c r="D450" s="16"/>
      <c r="E450" s="16"/>
      <c r="F450" s="16"/>
      <c r="G450" s="23"/>
      <c r="H450" s="32" t="s">
        <v>499</v>
      </c>
      <c r="I450" s="16"/>
      <c r="J450" s="68"/>
      <c r="K450" s="17"/>
      <c r="L450" s="51"/>
      <c r="M450" s="17"/>
      <c r="N450" s="17"/>
      <c r="O450" s="51"/>
      <c r="P450" s="51"/>
      <c r="Q450" s="74"/>
      <c r="R450" s="90">
        <f>IF(Table579105[[#This Row],[FEMA Reimbursable?]]="Yes", Table579105[[#This Row],[Total Contract Amount]]*0.25, Table579105[[#This Row],[Total Contract Amount]])</f>
        <v>0</v>
      </c>
      <c r="S450" s="74"/>
      <c r="T450" s="90">
        <f>IF(Table579105[[#This Row],[FEMA Reimbursable?]]="Yes",Table579105[[#This Row],[Total Quarterly Obligation Amount]]*0.25,Table579105[[#This Row],[Total Quarterly Obligation Amount]])</f>
        <v>0</v>
      </c>
      <c r="U450" s="74"/>
      <c r="V450" s="79">
        <f>IF(Table579105[[#This Row],[FEMA Reimbursable?]]="Yes", Table579105[[#This Row],[Total Quarterly Expenditure Amount]]*0.25, Table579105[[#This Row],[Total Quarterly Expenditure Amount]])</f>
        <v>0</v>
      </c>
      <c r="W450" s="113" t="str">
        <f>IFERROR(INDEX(Table2[Attachment A Category], MATCH(Table579105[[#This Row],[Attachment A Expenditure Subcategory]], Table2[Attachment A Subcategory])),"")</f>
        <v/>
      </c>
      <c r="X450" s="114" t="str">
        <f>IFERROR(INDEX(Table2[Treasury OIG Category], MATCH(Table579105[[#This Row],[Attachment A Expenditure Subcategory]], Table2[Attachment A Subcategory])),"")</f>
        <v/>
      </c>
    </row>
    <row r="451" spans="2:24" x14ac:dyDescent="0.25">
      <c r="B451" s="22"/>
      <c r="C451" s="16"/>
      <c r="D451" s="16"/>
      <c r="E451" s="16"/>
      <c r="F451" s="16"/>
      <c r="G451" s="23"/>
      <c r="H451" s="31" t="s">
        <v>500</v>
      </c>
      <c r="I451" s="16"/>
      <c r="J451" s="68"/>
      <c r="K451" s="17"/>
      <c r="L451" s="51"/>
      <c r="M451" s="17"/>
      <c r="N451" s="17"/>
      <c r="O451" s="51"/>
      <c r="P451" s="51"/>
      <c r="Q451" s="74"/>
      <c r="R451" s="90">
        <f>IF(Table579105[[#This Row],[FEMA Reimbursable?]]="Yes", Table579105[[#This Row],[Total Contract Amount]]*0.25, Table579105[[#This Row],[Total Contract Amount]])</f>
        <v>0</v>
      </c>
      <c r="S451" s="74"/>
      <c r="T451" s="90">
        <f>IF(Table579105[[#This Row],[FEMA Reimbursable?]]="Yes",Table579105[[#This Row],[Total Quarterly Obligation Amount]]*0.25,Table579105[[#This Row],[Total Quarterly Obligation Amount]])</f>
        <v>0</v>
      </c>
      <c r="U451" s="74"/>
      <c r="V451" s="79">
        <f>IF(Table579105[[#This Row],[FEMA Reimbursable?]]="Yes", Table579105[[#This Row],[Total Quarterly Expenditure Amount]]*0.25, Table579105[[#This Row],[Total Quarterly Expenditure Amount]])</f>
        <v>0</v>
      </c>
      <c r="W451" s="113" t="str">
        <f>IFERROR(INDEX(Table2[Attachment A Category], MATCH(Table579105[[#This Row],[Attachment A Expenditure Subcategory]], Table2[Attachment A Subcategory])),"")</f>
        <v/>
      </c>
      <c r="X451" s="114" t="str">
        <f>IFERROR(INDEX(Table2[Treasury OIG Category], MATCH(Table579105[[#This Row],[Attachment A Expenditure Subcategory]], Table2[Attachment A Subcategory])),"")</f>
        <v/>
      </c>
    </row>
    <row r="452" spans="2:24" x14ac:dyDescent="0.25">
      <c r="B452" s="22"/>
      <c r="C452" s="16"/>
      <c r="D452" s="16"/>
      <c r="E452" s="16"/>
      <c r="F452" s="16"/>
      <c r="G452" s="23"/>
      <c r="H452" s="32" t="s">
        <v>501</v>
      </c>
      <c r="I452" s="16"/>
      <c r="J452" s="68"/>
      <c r="K452" s="17"/>
      <c r="L452" s="51"/>
      <c r="M452" s="17"/>
      <c r="N452" s="17"/>
      <c r="O452" s="51"/>
      <c r="P452" s="51"/>
      <c r="Q452" s="74"/>
      <c r="R452" s="90">
        <f>IF(Table579105[[#This Row],[FEMA Reimbursable?]]="Yes", Table579105[[#This Row],[Total Contract Amount]]*0.25, Table579105[[#This Row],[Total Contract Amount]])</f>
        <v>0</v>
      </c>
      <c r="S452" s="74"/>
      <c r="T452" s="90">
        <f>IF(Table579105[[#This Row],[FEMA Reimbursable?]]="Yes",Table579105[[#This Row],[Total Quarterly Obligation Amount]]*0.25,Table579105[[#This Row],[Total Quarterly Obligation Amount]])</f>
        <v>0</v>
      </c>
      <c r="U452" s="74"/>
      <c r="V452" s="79">
        <f>IF(Table579105[[#This Row],[FEMA Reimbursable?]]="Yes", Table579105[[#This Row],[Total Quarterly Expenditure Amount]]*0.25, Table579105[[#This Row],[Total Quarterly Expenditure Amount]])</f>
        <v>0</v>
      </c>
      <c r="W452" s="113" t="str">
        <f>IFERROR(INDEX(Table2[Attachment A Category], MATCH(Table579105[[#This Row],[Attachment A Expenditure Subcategory]], Table2[Attachment A Subcategory])),"")</f>
        <v/>
      </c>
      <c r="X452" s="114" t="str">
        <f>IFERROR(INDEX(Table2[Treasury OIG Category], MATCH(Table579105[[#This Row],[Attachment A Expenditure Subcategory]], Table2[Attachment A Subcategory])),"")</f>
        <v/>
      </c>
    </row>
    <row r="453" spans="2:24" x14ac:dyDescent="0.25">
      <c r="B453" s="22"/>
      <c r="C453" s="16"/>
      <c r="D453" s="16"/>
      <c r="E453" s="16"/>
      <c r="F453" s="16"/>
      <c r="G453" s="23"/>
      <c r="H453" s="32" t="s">
        <v>502</v>
      </c>
      <c r="I453" s="16"/>
      <c r="J453" s="68"/>
      <c r="K453" s="17"/>
      <c r="L453" s="51"/>
      <c r="M453" s="17"/>
      <c r="N453" s="17"/>
      <c r="O453" s="51"/>
      <c r="P453" s="51"/>
      <c r="Q453" s="74"/>
      <c r="R453" s="90">
        <f>IF(Table579105[[#This Row],[FEMA Reimbursable?]]="Yes", Table579105[[#This Row],[Total Contract Amount]]*0.25, Table579105[[#This Row],[Total Contract Amount]])</f>
        <v>0</v>
      </c>
      <c r="S453" s="74"/>
      <c r="T453" s="90">
        <f>IF(Table579105[[#This Row],[FEMA Reimbursable?]]="Yes",Table579105[[#This Row],[Total Quarterly Obligation Amount]]*0.25,Table579105[[#This Row],[Total Quarterly Obligation Amount]])</f>
        <v>0</v>
      </c>
      <c r="U453" s="74"/>
      <c r="V453" s="79">
        <f>IF(Table579105[[#This Row],[FEMA Reimbursable?]]="Yes", Table579105[[#This Row],[Total Quarterly Expenditure Amount]]*0.25, Table579105[[#This Row],[Total Quarterly Expenditure Amount]])</f>
        <v>0</v>
      </c>
      <c r="W453" s="113" t="str">
        <f>IFERROR(INDEX(Table2[Attachment A Category], MATCH(Table579105[[#This Row],[Attachment A Expenditure Subcategory]], Table2[Attachment A Subcategory])),"")</f>
        <v/>
      </c>
      <c r="X453" s="114" t="str">
        <f>IFERROR(INDEX(Table2[Treasury OIG Category], MATCH(Table579105[[#This Row],[Attachment A Expenditure Subcategory]], Table2[Attachment A Subcategory])),"")</f>
        <v/>
      </c>
    </row>
    <row r="454" spans="2:24" x14ac:dyDescent="0.25">
      <c r="B454" s="22"/>
      <c r="C454" s="16"/>
      <c r="D454" s="16"/>
      <c r="E454" s="16"/>
      <c r="F454" s="16"/>
      <c r="G454" s="23"/>
      <c r="H454" s="32" t="s">
        <v>503</v>
      </c>
      <c r="I454" s="16"/>
      <c r="J454" s="68"/>
      <c r="K454" s="17"/>
      <c r="L454" s="51"/>
      <c r="M454" s="17"/>
      <c r="N454" s="17"/>
      <c r="O454" s="51"/>
      <c r="P454" s="51"/>
      <c r="Q454" s="74"/>
      <c r="R454" s="90">
        <f>IF(Table579105[[#This Row],[FEMA Reimbursable?]]="Yes", Table579105[[#This Row],[Total Contract Amount]]*0.25, Table579105[[#This Row],[Total Contract Amount]])</f>
        <v>0</v>
      </c>
      <c r="S454" s="74"/>
      <c r="T454" s="90">
        <f>IF(Table579105[[#This Row],[FEMA Reimbursable?]]="Yes",Table579105[[#This Row],[Total Quarterly Obligation Amount]]*0.25,Table579105[[#This Row],[Total Quarterly Obligation Amount]])</f>
        <v>0</v>
      </c>
      <c r="U454" s="74"/>
      <c r="V454" s="79">
        <f>IF(Table579105[[#This Row],[FEMA Reimbursable?]]="Yes", Table579105[[#This Row],[Total Quarterly Expenditure Amount]]*0.25, Table579105[[#This Row],[Total Quarterly Expenditure Amount]])</f>
        <v>0</v>
      </c>
      <c r="W454" s="113" t="str">
        <f>IFERROR(INDEX(Table2[Attachment A Category], MATCH(Table579105[[#This Row],[Attachment A Expenditure Subcategory]], Table2[Attachment A Subcategory])),"")</f>
        <v/>
      </c>
      <c r="X454" s="114" t="str">
        <f>IFERROR(INDEX(Table2[Treasury OIG Category], MATCH(Table579105[[#This Row],[Attachment A Expenditure Subcategory]], Table2[Attachment A Subcategory])),"")</f>
        <v/>
      </c>
    </row>
    <row r="455" spans="2:24" x14ac:dyDescent="0.25">
      <c r="B455" s="22"/>
      <c r="C455" s="16"/>
      <c r="D455" s="16"/>
      <c r="E455" s="16"/>
      <c r="F455" s="16"/>
      <c r="G455" s="23"/>
      <c r="H455" s="32" t="s">
        <v>504</v>
      </c>
      <c r="I455" s="16"/>
      <c r="J455" s="68"/>
      <c r="K455" s="17"/>
      <c r="L455" s="51"/>
      <c r="M455" s="17"/>
      <c r="N455" s="17"/>
      <c r="O455" s="51"/>
      <c r="P455" s="51"/>
      <c r="Q455" s="74"/>
      <c r="R455" s="90">
        <f>IF(Table579105[[#This Row],[FEMA Reimbursable?]]="Yes", Table579105[[#This Row],[Total Contract Amount]]*0.25, Table579105[[#This Row],[Total Contract Amount]])</f>
        <v>0</v>
      </c>
      <c r="S455" s="74"/>
      <c r="T455" s="90">
        <f>IF(Table579105[[#This Row],[FEMA Reimbursable?]]="Yes",Table579105[[#This Row],[Total Quarterly Obligation Amount]]*0.25,Table579105[[#This Row],[Total Quarterly Obligation Amount]])</f>
        <v>0</v>
      </c>
      <c r="U455" s="74"/>
      <c r="V455" s="79">
        <f>IF(Table579105[[#This Row],[FEMA Reimbursable?]]="Yes", Table579105[[#This Row],[Total Quarterly Expenditure Amount]]*0.25, Table579105[[#This Row],[Total Quarterly Expenditure Amount]])</f>
        <v>0</v>
      </c>
      <c r="W455" s="113" t="str">
        <f>IFERROR(INDEX(Table2[Attachment A Category], MATCH(Table579105[[#This Row],[Attachment A Expenditure Subcategory]], Table2[Attachment A Subcategory])),"")</f>
        <v/>
      </c>
      <c r="X455" s="114" t="str">
        <f>IFERROR(INDEX(Table2[Treasury OIG Category], MATCH(Table579105[[#This Row],[Attachment A Expenditure Subcategory]], Table2[Attachment A Subcategory])),"")</f>
        <v/>
      </c>
    </row>
    <row r="456" spans="2:24" x14ac:dyDescent="0.25">
      <c r="B456" s="22"/>
      <c r="C456" s="16"/>
      <c r="D456" s="16"/>
      <c r="E456" s="16"/>
      <c r="F456" s="16"/>
      <c r="G456" s="23"/>
      <c r="H456" s="31" t="s">
        <v>505</v>
      </c>
      <c r="I456" s="16"/>
      <c r="J456" s="68"/>
      <c r="K456" s="17"/>
      <c r="L456" s="51"/>
      <c r="M456" s="17"/>
      <c r="N456" s="17"/>
      <c r="O456" s="51"/>
      <c r="P456" s="51"/>
      <c r="Q456" s="74"/>
      <c r="R456" s="90">
        <f>IF(Table579105[[#This Row],[FEMA Reimbursable?]]="Yes", Table579105[[#This Row],[Total Contract Amount]]*0.25, Table579105[[#This Row],[Total Contract Amount]])</f>
        <v>0</v>
      </c>
      <c r="S456" s="74"/>
      <c r="T456" s="90">
        <f>IF(Table579105[[#This Row],[FEMA Reimbursable?]]="Yes",Table579105[[#This Row],[Total Quarterly Obligation Amount]]*0.25,Table579105[[#This Row],[Total Quarterly Obligation Amount]])</f>
        <v>0</v>
      </c>
      <c r="U456" s="74"/>
      <c r="V456" s="79">
        <f>IF(Table579105[[#This Row],[FEMA Reimbursable?]]="Yes", Table579105[[#This Row],[Total Quarterly Expenditure Amount]]*0.25, Table579105[[#This Row],[Total Quarterly Expenditure Amount]])</f>
        <v>0</v>
      </c>
      <c r="W456" s="113" t="str">
        <f>IFERROR(INDEX(Table2[Attachment A Category], MATCH(Table579105[[#This Row],[Attachment A Expenditure Subcategory]], Table2[Attachment A Subcategory])),"")</f>
        <v/>
      </c>
      <c r="X456" s="114" t="str">
        <f>IFERROR(INDEX(Table2[Treasury OIG Category], MATCH(Table579105[[#This Row],[Attachment A Expenditure Subcategory]], Table2[Attachment A Subcategory])),"")</f>
        <v/>
      </c>
    </row>
    <row r="457" spans="2:24" x14ac:dyDescent="0.25">
      <c r="B457" s="22"/>
      <c r="C457" s="16"/>
      <c r="D457" s="16"/>
      <c r="E457" s="16"/>
      <c r="F457" s="16"/>
      <c r="G457" s="23"/>
      <c r="H457" s="32" t="s">
        <v>506</v>
      </c>
      <c r="I457" s="16"/>
      <c r="J457" s="68"/>
      <c r="K457" s="17"/>
      <c r="L457" s="51"/>
      <c r="M457" s="17"/>
      <c r="N457" s="17"/>
      <c r="O457" s="51"/>
      <c r="P457" s="51"/>
      <c r="Q457" s="74"/>
      <c r="R457" s="90">
        <f>IF(Table579105[[#This Row],[FEMA Reimbursable?]]="Yes", Table579105[[#This Row],[Total Contract Amount]]*0.25, Table579105[[#This Row],[Total Contract Amount]])</f>
        <v>0</v>
      </c>
      <c r="S457" s="74"/>
      <c r="T457" s="90">
        <f>IF(Table579105[[#This Row],[FEMA Reimbursable?]]="Yes",Table579105[[#This Row],[Total Quarterly Obligation Amount]]*0.25,Table579105[[#This Row],[Total Quarterly Obligation Amount]])</f>
        <v>0</v>
      </c>
      <c r="U457" s="74"/>
      <c r="V457" s="79">
        <f>IF(Table579105[[#This Row],[FEMA Reimbursable?]]="Yes", Table579105[[#This Row],[Total Quarterly Expenditure Amount]]*0.25, Table579105[[#This Row],[Total Quarterly Expenditure Amount]])</f>
        <v>0</v>
      </c>
      <c r="W457" s="113" t="str">
        <f>IFERROR(INDEX(Table2[Attachment A Category], MATCH(Table579105[[#This Row],[Attachment A Expenditure Subcategory]], Table2[Attachment A Subcategory])),"")</f>
        <v/>
      </c>
      <c r="X457" s="114" t="str">
        <f>IFERROR(INDEX(Table2[Treasury OIG Category], MATCH(Table579105[[#This Row],[Attachment A Expenditure Subcategory]], Table2[Attachment A Subcategory])),"")</f>
        <v/>
      </c>
    </row>
    <row r="458" spans="2:24" x14ac:dyDescent="0.25">
      <c r="B458" s="22"/>
      <c r="C458" s="16"/>
      <c r="D458" s="16"/>
      <c r="E458" s="16"/>
      <c r="F458" s="16"/>
      <c r="G458" s="23"/>
      <c r="H458" s="32" t="s">
        <v>507</v>
      </c>
      <c r="I458" s="16"/>
      <c r="J458" s="68"/>
      <c r="K458" s="17"/>
      <c r="L458" s="51"/>
      <c r="M458" s="17"/>
      <c r="N458" s="17"/>
      <c r="O458" s="51"/>
      <c r="P458" s="51"/>
      <c r="Q458" s="74"/>
      <c r="R458" s="90">
        <f>IF(Table579105[[#This Row],[FEMA Reimbursable?]]="Yes", Table579105[[#This Row],[Total Contract Amount]]*0.25, Table579105[[#This Row],[Total Contract Amount]])</f>
        <v>0</v>
      </c>
      <c r="S458" s="74"/>
      <c r="T458" s="90">
        <f>IF(Table579105[[#This Row],[FEMA Reimbursable?]]="Yes",Table579105[[#This Row],[Total Quarterly Obligation Amount]]*0.25,Table579105[[#This Row],[Total Quarterly Obligation Amount]])</f>
        <v>0</v>
      </c>
      <c r="U458" s="74"/>
      <c r="V458" s="79">
        <f>IF(Table579105[[#This Row],[FEMA Reimbursable?]]="Yes", Table579105[[#This Row],[Total Quarterly Expenditure Amount]]*0.25, Table579105[[#This Row],[Total Quarterly Expenditure Amount]])</f>
        <v>0</v>
      </c>
      <c r="W458" s="113" t="str">
        <f>IFERROR(INDEX(Table2[Attachment A Category], MATCH(Table579105[[#This Row],[Attachment A Expenditure Subcategory]], Table2[Attachment A Subcategory])),"")</f>
        <v/>
      </c>
      <c r="X458" s="114" t="str">
        <f>IFERROR(INDEX(Table2[Treasury OIG Category], MATCH(Table579105[[#This Row],[Attachment A Expenditure Subcategory]], Table2[Attachment A Subcategory])),"")</f>
        <v/>
      </c>
    </row>
    <row r="459" spans="2:24" x14ac:dyDescent="0.25">
      <c r="B459" s="22"/>
      <c r="C459" s="16"/>
      <c r="D459" s="16"/>
      <c r="E459" s="16"/>
      <c r="F459" s="16"/>
      <c r="G459" s="23"/>
      <c r="H459" s="31" t="s">
        <v>508</v>
      </c>
      <c r="I459" s="16"/>
      <c r="J459" s="68"/>
      <c r="K459" s="17"/>
      <c r="L459" s="51"/>
      <c r="M459" s="17"/>
      <c r="N459" s="17"/>
      <c r="O459" s="51"/>
      <c r="P459" s="51"/>
      <c r="Q459" s="74"/>
      <c r="R459" s="90">
        <f>IF(Table579105[[#This Row],[FEMA Reimbursable?]]="Yes", Table579105[[#This Row],[Total Contract Amount]]*0.25, Table579105[[#This Row],[Total Contract Amount]])</f>
        <v>0</v>
      </c>
      <c r="S459" s="74"/>
      <c r="T459" s="90">
        <f>IF(Table579105[[#This Row],[FEMA Reimbursable?]]="Yes",Table579105[[#This Row],[Total Quarterly Obligation Amount]]*0.25,Table579105[[#This Row],[Total Quarterly Obligation Amount]])</f>
        <v>0</v>
      </c>
      <c r="U459" s="74"/>
      <c r="V459" s="79">
        <f>IF(Table579105[[#This Row],[FEMA Reimbursable?]]="Yes", Table579105[[#This Row],[Total Quarterly Expenditure Amount]]*0.25, Table579105[[#This Row],[Total Quarterly Expenditure Amount]])</f>
        <v>0</v>
      </c>
      <c r="W459" s="113" t="str">
        <f>IFERROR(INDEX(Table2[Attachment A Category], MATCH(Table579105[[#This Row],[Attachment A Expenditure Subcategory]], Table2[Attachment A Subcategory])),"")</f>
        <v/>
      </c>
      <c r="X459" s="114" t="str">
        <f>IFERROR(INDEX(Table2[Treasury OIG Category], MATCH(Table579105[[#This Row],[Attachment A Expenditure Subcategory]], Table2[Attachment A Subcategory])),"")</f>
        <v/>
      </c>
    </row>
    <row r="460" spans="2:24" x14ac:dyDescent="0.25">
      <c r="B460" s="22"/>
      <c r="C460" s="16"/>
      <c r="D460" s="16"/>
      <c r="E460" s="16"/>
      <c r="F460" s="16"/>
      <c r="G460" s="23"/>
      <c r="H460" s="32" t="s">
        <v>509</v>
      </c>
      <c r="I460" s="16"/>
      <c r="J460" s="68"/>
      <c r="K460" s="17"/>
      <c r="L460" s="51"/>
      <c r="M460" s="17"/>
      <c r="N460" s="17"/>
      <c r="O460" s="51"/>
      <c r="P460" s="51"/>
      <c r="Q460" s="74"/>
      <c r="R460" s="90">
        <f>IF(Table579105[[#This Row],[FEMA Reimbursable?]]="Yes", Table579105[[#This Row],[Total Contract Amount]]*0.25, Table579105[[#This Row],[Total Contract Amount]])</f>
        <v>0</v>
      </c>
      <c r="S460" s="74"/>
      <c r="T460" s="90">
        <f>IF(Table579105[[#This Row],[FEMA Reimbursable?]]="Yes",Table579105[[#This Row],[Total Quarterly Obligation Amount]]*0.25,Table579105[[#This Row],[Total Quarterly Obligation Amount]])</f>
        <v>0</v>
      </c>
      <c r="U460" s="74"/>
      <c r="V460" s="79">
        <f>IF(Table579105[[#This Row],[FEMA Reimbursable?]]="Yes", Table579105[[#This Row],[Total Quarterly Expenditure Amount]]*0.25, Table579105[[#This Row],[Total Quarterly Expenditure Amount]])</f>
        <v>0</v>
      </c>
      <c r="W460" s="113" t="str">
        <f>IFERROR(INDEX(Table2[Attachment A Category], MATCH(Table579105[[#This Row],[Attachment A Expenditure Subcategory]], Table2[Attachment A Subcategory])),"")</f>
        <v/>
      </c>
      <c r="X460" s="114" t="str">
        <f>IFERROR(INDEX(Table2[Treasury OIG Category], MATCH(Table579105[[#This Row],[Attachment A Expenditure Subcategory]], Table2[Attachment A Subcategory])),"")</f>
        <v/>
      </c>
    </row>
    <row r="461" spans="2:24" x14ac:dyDescent="0.25">
      <c r="B461" s="22"/>
      <c r="C461" s="16"/>
      <c r="D461" s="16"/>
      <c r="E461" s="16"/>
      <c r="F461" s="16"/>
      <c r="G461" s="23"/>
      <c r="H461" s="32" t="s">
        <v>510</v>
      </c>
      <c r="I461" s="16"/>
      <c r="J461" s="68"/>
      <c r="K461" s="17"/>
      <c r="L461" s="51"/>
      <c r="M461" s="17"/>
      <c r="N461" s="17"/>
      <c r="O461" s="51"/>
      <c r="P461" s="51"/>
      <c r="Q461" s="74"/>
      <c r="R461" s="90">
        <f>IF(Table579105[[#This Row],[FEMA Reimbursable?]]="Yes", Table579105[[#This Row],[Total Contract Amount]]*0.25, Table579105[[#This Row],[Total Contract Amount]])</f>
        <v>0</v>
      </c>
      <c r="S461" s="74"/>
      <c r="T461" s="90">
        <f>IF(Table579105[[#This Row],[FEMA Reimbursable?]]="Yes",Table579105[[#This Row],[Total Quarterly Obligation Amount]]*0.25,Table579105[[#This Row],[Total Quarterly Obligation Amount]])</f>
        <v>0</v>
      </c>
      <c r="U461" s="74"/>
      <c r="V461" s="79">
        <f>IF(Table579105[[#This Row],[FEMA Reimbursable?]]="Yes", Table579105[[#This Row],[Total Quarterly Expenditure Amount]]*0.25, Table579105[[#This Row],[Total Quarterly Expenditure Amount]])</f>
        <v>0</v>
      </c>
      <c r="W461" s="113" t="str">
        <f>IFERROR(INDEX(Table2[Attachment A Category], MATCH(Table579105[[#This Row],[Attachment A Expenditure Subcategory]], Table2[Attachment A Subcategory])),"")</f>
        <v/>
      </c>
      <c r="X461" s="114" t="str">
        <f>IFERROR(INDEX(Table2[Treasury OIG Category], MATCH(Table579105[[#This Row],[Attachment A Expenditure Subcategory]], Table2[Attachment A Subcategory])),"")</f>
        <v/>
      </c>
    </row>
    <row r="462" spans="2:24" x14ac:dyDescent="0.25">
      <c r="B462" s="22"/>
      <c r="C462" s="16"/>
      <c r="D462" s="16"/>
      <c r="E462" s="16"/>
      <c r="F462" s="16"/>
      <c r="G462" s="23"/>
      <c r="H462" s="32" t="s">
        <v>511</v>
      </c>
      <c r="I462" s="16"/>
      <c r="J462" s="68"/>
      <c r="K462" s="17"/>
      <c r="L462" s="51"/>
      <c r="M462" s="17"/>
      <c r="N462" s="17"/>
      <c r="O462" s="51"/>
      <c r="P462" s="51"/>
      <c r="Q462" s="74"/>
      <c r="R462" s="90">
        <f>IF(Table579105[[#This Row],[FEMA Reimbursable?]]="Yes", Table579105[[#This Row],[Total Contract Amount]]*0.25, Table579105[[#This Row],[Total Contract Amount]])</f>
        <v>0</v>
      </c>
      <c r="S462" s="74"/>
      <c r="T462" s="90">
        <f>IF(Table579105[[#This Row],[FEMA Reimbursable?]]="Yes",Table579105[[#This Row],[Total Quarterly Obligation Amount]]*0.25,Table579105[[#This Row],[Total Quarterly Obligation Amount]])</f>
        <v>0</v>
      </c>
      <c r="U462" s="74"/>
      <c r="V462" s="79">
        <f>IF(Table579105[[#This Row],[FEMA Reimbursable?]]="Yes", Table579105[[#This Row],[Total Quarterly Expenditure Amount]]*0.25, Table579105[[#This Row],[Total Quarterly Expenditure Amount]])</f>
        <v>0</v>
      </c>
      <c r="W462" s="113" t="str">
        <f>IFERROR(INDEX(Table2[Attachment A Category], MATCH(Table579105[[#This Row],[Attachment A Expenditure Subcategory]], Table2[Attachment A Subcategory])),"")</f>
        <v/>
      </c>
      <c r="X462" s="114" t="str">
        <f>IFERROR(INDEX(Table2[Treasury OIG Category], MATCH(Table579105[[#This Row],[Attachment A Expenditure Subcategory]], Table2[Attachment A Subcategory])),"")</f>
        <v/>
      </c>
    </row>
    <row r="463" spans="2:24" x14ac:dyDescent="0.25">
      <c r="B463" s="22"/>
      <c r="C463" s="16"/>
      <c r="D463" s="16"/>
      <c r="E463" s="16"/>
      <c r="F463" s="16"/>
      <c r="G463" s="23"/>
      <c r="H463" s="32" t="s">
        <v>512</v>
      </c>
      <c r="I463" s="16"/>
      <c r="J463" s="68"/>
      <c r="K463" s="17"/>
      <c r="L463" s="51"/>
      <c r="M463" s="17"/>
      <c r="N463" s="17"/>
      <c r="O463" s="51"/>
      <c r="P463" s="51"/>
      <c r="Q463" s="74"/>
      <c r="R463" s="90">
        <f>IF(Table579105[[#This Row],[FEMA Reimbursable?]]="Yes", Table579105[[#This Row],[Total Contract Amount]]*0.25, Table579105[[#This Row],[Total Contract Amount]])</f>
        <v>0</v>
      </c>
      <c r="S463" s="74"/>
      <c r="T463" s="90">
        <f>IF(Table579105[[#This Row],[FEMA Reimbursable?]]="Yes",Table579105[[#This Row],[Total Quarterly Obligation Amount]]*0.25,Table579105[[#This Row],[Total Quarterly Obligation Amount]])</f>
        <v>0</v>
      </c>
      <c r="U463" s="74"/>
      <c r="V463" s="79">
        <f>IF(Table579105[[#This Row],[FEMA Reimbursable?]]="Yes", Table579105[[#This Row],[Total Quarterly Expenditure Amount]]*0.25, Table579105[[#This Row],[Total Quarterly Expenditure Amount]])</f>
        <v>0</v>
      </c>
      <c r="W463" s="113" t="str">
        <f>IFERROR(INDEX(Table2[Attachment A Category], MATCH(Table579105[[#This Row],[Attachment A Expenditure Subcategory]], Table2[Attachment A Subcategory])),"")</f>
        <v/>
      </c>
      <c r="X463" s="114" t="str">
        <f>IFERROR(INDEX(Table2[Treasury OIG Category], MATCH(Table579105[[#This Row],[Attachment A Expenditure Subcategory]], Table2[Attachment A Subcategory])),"")</f>
        <v/>
      </c>
    </row>
    <row r="464" spans="2:24" x14ac:dyDescent="0.25">
      <c r="B464" s="22"/>
      <c r="C464" s="16"/>
      <c r="D464" s="16"/>
      <c r="E464" s="16"/>
      <c r="F464" s="16"/>
      <c r="G464" s="23"/>
      <c r="H464" s="31" t="s">
        <v>513</v>
      </c>
      <c r="I464" s="16"/>
      <c r="J464" s="68"/>
      <c r="K464" s="17"/>
      <c r="L464" s="51"/>
      <c r="M464" s="17"/>
      <c r="N464" s="17"/>
      <c r="O464" s="51"/>
      <c r="P464" s="51"/>
      <c r="Q464" s="74"/>
      <c r="R464" s="90">
        <f>IF(Table579105[[#This Row],[FEMA Reimbursable?]]="Yes", Table579105[[#This Row],[Total Contract Amount]]*0.25, Table579105[[#This Row],[Total Contract Amount]])</f>
        <v>0</v>
      </c>
      <c r="S464" s="74"/>
      <c r="T464" s="90">
        <f>IF(Table579105[[#This Row],[FEMA Reimbursable?]]="Yes",Table579105[[#This Row],[Total Quarterly Obligation Amount]]*0.25,Table579105[[#This Row],[Total Quarterly Obligation Amount]])</f>
        <v>0</v>
      </c>
      <c r="U464" s="74"/>
      <c r="V464" s="79">
        <f>IF(Table579105[[#This Row],[FEMA Reimbursable?]]="Yes", Table579105[[#This Row],[Total Quarterly Expenditure Amount]]*0.25, Table579105[[#This Row],[Total Quarterly Expenditure Amount]])</f>
        <v>0</v>
      </c>
      <c r="W464" s="113" t="str">
        <f>IFERROR(INDEX(Table2[Attachment A Category], MATCH(Table579105[[#This Row],[Attachment A Expenditure Subcategory]], Table2[Attachment A Subcategory])),"")</f>
        <v/>
      </c>
      <c r="X464" s="114" t="str">
        <f>IFERROR(INDEX(Table2[Treasury OIG Category], MATCH(Table579105[[#This Row],[Attachment A Expenditure Subcategory]], Table2[Attachment A Subcategory])),"")</f>
        <v/>
      </c>
    </row>
    <row r="465" spans="2:24" x14ac:dyDescent="0.25">
      <c r="B465" s="22"/>
      <c r="C465" s="16"/>
      <c r="D465" s="16"/>
      <c r="E465" s="16"/>
      <c r="F465" s="16"/>
      <c r="G465" s="23"/>
      <c r="H465" s="32" t="s">
        <v>514</v>
      </c>
      <c r="I465" s="16"/>
      <c r="J465" s="68"/>
      <c r="K465" s="17"/>
      <c r="L465" s="51"/>
      <c r="M465" s="17"/>
      <c r="N465" s="17"/>
      <c r="O465" s="51"/>
      <c r="P465" s="51"/>
      <c r="Q465" s="74"/>
      <c r="R465" s="90">
        <f>IF(Table579105[[#This Row],[FEMA Reimbursable?]]="Yes", Table579105[[#This Row],[Total Contract Amount]]*0.25, Table579105[[#This Row],[Total Contract Amount]])</f>
        <v>0</v>
      </c>
      <c r="S465" s="74"/>
      <c r="T465" s="90">
        <f>IF(Table579105[[#This Row],[FEMA Reimbursable?]]="Yes",Table579105[[#This Row],[Total Quarterly Obligation Amount]]*0.25,Table579105[[#This Row],[Total Quarterly Obligation Amount]])</f>
        <v>0</v>
      </c>
      <c r="U465" s="74"/>
      <c r="V465" s="79">
        <f>IF(Table579105[[#This Row],[FEMA Reimbursable?]]="Yes", Table579105[[#This Row],[Total Quarterly Expenditure Amount]]*0.25, Table579105[[#This Row],[Total Quarterly Expenditure Amount]])</f>
        <v>0</v>
      </c>
      <c r="W465" s="113" t="str">
        <f>IFERROR(INDEX(Table2[Attachment A Category], MATCH(Table579105[[#This Row],[Attachment A Expenditure Subcategory]], Table2[Attachment A Subcategory])),"")</f>
        <v/>
      </c>
      <c r="X465" s="114" t="str">
        <f>IFERROR(INDEX(Table2[Treasury OIG Category], MATCH(Table579105[[#This Row],[Attachment A Expenditure Subcategory]], Table2[Attachment A Subcategory])),"")</f>
        <v/>
      </c>
    </row>
    <row r="466" spans="2:24" x14ac:dyDescent="0.25">
      <c r="B466" s="22"/>
      <c r="C466" s="16"/>
      <c r="D466" s="16"/>
      <c r="E466" s="16"/>
      <c r="F466" s="16"/>
      <c r="G466" s="23"/>
      <c r="H466" s="32" t="s">
        <v>515</v>
      </c>
      <c r="I466" s="16"/>
      <c r="J466" s="68"/>
      <c r="K466" s="17"/>
      <c r="L466" s="51"/>
      <c r="M466" s="17"/>
      <c r="N466" s="17"/>
      <c r="O466" s="51"/>
      <c r="P466" s="51"/>
      <c r="Q466" s="74"/>
      <c r="R466" s="90">
        <f>IF(Table579105[[#This Row],[FEMA Reimbursable?]]="Yes", Table579105[[#This Row],[Total Contract Amount]]*0.25, Table579105[[#This Row],[Total Contract Amount]])</f>
        <v>0</v>
      </c>
      <c r="S466" s="74"/>
      <c r="T466" s="90">
        <f>IF(Table579105[[#This Row],[FEMA Reimbursable?]]="Yes",Table579105[[#This Row],[Total Quarterly Obligation Amount]]*0.25,Table579105[[#This Row],[Total Quarterly Obligation Amount]])</f>
        <v>0</v>
      </c>
      <c r="U466" s="74"/>
      <c r="V466" s="79">
        <f>IF(Table579105[[#This Row],[FEMA Reimbursable?]]="Yes", Table579105[[#This Row],[Total Quarterly Expenditure Amount]]*0.25, Table579105[[#This Row],[Total Quarterly Expenditure Amount]])</f>
        <v>0</v>
      </c>
      <c r="W466" s="113" t="str">
        <f>IFERROR(INDEX(Table2[Attachment A Category], MATCH(Table579105[[#This Row],[Attachment A Expenditure Subcategory]], Table2[Attachment A Subcategory])),"")</f>
        <v/>
      </c>
      <c r="X466" s="114" t="str">
        <f>IFERROR(INDEX(Table2[Treasury OIG Category], MATCH(Table579105[[#This Row],[Attachment A Expenditure Subcategory]], Table2[Attachment A Subcategory])),"")</f>
        <v/>
      </c>
    </row>
    <row r="467" spans="2:24" x14ac:dyDescent="0.25">
      <c r="B467" s="22"/>
      <c r="C467" s="16"/>
      <c r="D467" s="16"/>
      <c r="E467" s="16"/>
      <c r="F467" s="16"/>
      <c r="G467" s="23"/>
      <c r="H467" s="31" t="s">
        <v>516</v>
      </c>
      <c r="I467" s="16"/>
      <c r="J467" s="68"/>
      <c r="K467" s="17"/>
      <c r="L467" s="51"/>
      <c r="M467" s="17"/>
      <c r="N467" s="17"/>
      <c r="O467" s="51"/>
      <c r="P467" s="51"/>
      <c r="Q467" s="74"/>
      <c r="R467" s="90">
        <f>IF(Table579105[[#This Row],[FEMA Reimbursable?]]="Yes", Table579105[[#This Row],[Total Contract Amount]]*0.25, Table579105[[#This Row],[Total Contract Amount]])</f>
        <v>0</v>
      </c>
      <c r="S467" s="74"/>
      <c r="T467" s="90">
        <f>IF(Table579105[[#This Row],[FEMA Reimbursable?]]="Yes",Table579105[[#This Row],[Total Quarterly Obligation Amount]]*0.25,Table579105[[#This Row],[Total Quarterly Obligation Amount]])</f>
        <v>0</v>
      </c>
      <c r="U467" s="74"/>
      <c r="V467" s="79">
        <f>IF(Table579105[[#This Row],[FEMA Reimbursable?]]="Yes", Table579105[[#This Row],[Total Quarterly Expenditure Amount]]*0.25, Table579105[[#This Row],[Total Quarterly Expenditure Amount]])</f>
        <v>0</v>
      </c>
      <c r="W467" s="113" t="str">
        <f>IFERROR(INDEX(Table2[Attachment A Category], MATCH(Table579105[[#This Row],[Attachment A Expenditure Subcategory]], Table2[Attachment A Subcategory])),"")</f>
        <v/>
      </c>
      <c r="X467" s="114" t="str">
        <f>IFERROR(INDEX(Table2[Treasury OIG Category], MATCH(Table579105[[#This Row],[Attachment A Expenditure Subcategory]], Table2[Attachment A Subcategory])),"")</f>
        <v/>
      </c>
    </row>
    <row r="468" spans="2:24" x14ac:dyDescent="0.25">
      <c r="B468" s="22"/>
      <c r="C468" s="16"/>
      <c r="D468" s="16"/>
      <c r="E468" s="16"/>
      <c r="F468" s="16"/>
      <c r="G468" s="23"/>
      <c r="H468" s="32" t="s">
        <v>517</v>
      </c>
      <c r="I468" s="16"/>
      <c r="J468" s="68"/>
      <c r="K468" s="17"/>
      <c r="L468" s="51"/>
      <c r="M468" s="17"/>
      <c r="N468" s="17"/>
      <c r="O468" s="51"/>
      <c r="P468" s="51"/>
      <c r="Q468" s="74"/>
      <c r="R468" s="90">
        <f>IF(Table579105[[#This Row],[FEMA Reimbursable?]]="Yes", Table579105[[#This Row],[Total Contract Amount]]*0.25, Table579105[[#This Row],[Total Contract Amount]])</f>
        <v>0</v>
      </c>
      <c r="S468" s="74"/>
      <c r="T468" s="90">
        <f>IF(Table579105[[#This Row],[FEMA Reimbursable?]]="Yes",Table579105[[#This Row],[Total Quarterly Obligation Amount]]*0.25,Table579105[[#This Row],[Total Quarterly Obligation Amount]])</f>
        <v>0</v>
      </c>
      <c r="U468" s="74"/>
      <c r="V468" s="79">
        <f>IF(Table579105[[#This Row],[FEMA Reimbursable?]]="Yes", Table579105[[#This Row],[Total Quarterly Expenditure Amount]]*0.25, Table579105[[#This Row],[Total Quarterly Expenditure Amount]])</f>
        <v>0</v>
      </c>
      <c r="W468" s="113" t="str">
        <f>IFERROR(INDEX(Table2[Attachment A Category], MATCH(Table579105[[#This Row],[Attachment A Expenditure Subcategory]], Table2[Attachment A Subcategory])),"")</f>
        <v/>
      </c>
      <c r="X468" s="114" t="str">
        <f>IFERROR(INDEX(Table2[Treasury OIG Category], MATCH(Table579105[[#This Row],[Attachment A Expenditure Subcategory]], Table2[Attachment A Subcategory])),"")</f>
        <v/>
      </c>
    </row>
    <row r="469" spans="2:24" x14ac:dyDescent="0.25">
      <c r="B469" s="22"/>
      <c r="C469" s="16"/>
      <c r="D469" s="16"/>
      <c r="E469" s="16"/>
      <c r="F469" s="16"/>
      <c r="G469" s="23"/>
      <c r="H469" s="32" t="s">
        <v>518</v>
      </c>
      <c r="I469" s="16"/>
      <c r="J469" s="68"/>
      <c r="K469" s="17"/>
      <c r="L469" s="51"/>
      <c r="M469" s="17"/>
      <c r="N469" s="17"/>
      <c r="O469" s="51"/>
      <c r="P469" s="51"/>
      <c r="Q469" s="74"/>
      <c r="R469" s="90">
        <f>IF(Table579105[[#This Row],[FEMA Reimbursable?]]="Yes", Table579105[[#This Row],[Total Contract Amount]]*0.25, Table579105[[#This Row],[Total Contract Amount]])</f>
        <v>0</v>
      </c>
      <c r="S469" s="74"/>
      <c r="T469" s="90">
        <f>IF(Table579105[[#This Row],[FEMA Reimbursable?]]="Yes",Table579105[[#This Row],[Total Quarterly Obligation Amount]]*0.25,Table579105[[#This Row],[Total Quarterly Obligation Amount]])</f>
        <v>0</v>
      </c>
      <c r="U469" s="74"/>
      <c r="V469" s="79">
        <f>IF(Table579105[[#This Row],[FEMA Reimbursable?]]="Yes", Table579105[[#This Row],[Total Quarterly Expenditure Amount]]*0.25, Table579105[[#This Row],[Total Quarterly Expenditure Amount]])</f>
        <v>0</v>
      </c>
      <c r="W469" s="113" t="str">
        <f>IFERROR(INDEX(Table2[Attachment A Category], MATCH(Table579105[[#This Row],[Attachment A Expenditure Subcategory]], Table2[Attachment A Subcategory])),"")</f>
        <v/>
      </c>
      <c r="X469" s="114" t="str">
        <f>IFERROR(INDEX(Table2[Treasury OIG Category], MATCH(Table579105[[#This Row],[Attachment A Expenditure Subcategory]], Table2[Attachment A Subcategory])),"")</f>
        <v/>
      </c>
    </row>
    <row r="470" spans="2:24" x14ac:dyDescent="0.25">
      <c r="B470" s="22"/>
      <c r="C470" s="16"/>
      <c r="D470" s="16"/>
      <c r="E470" s="16"/>
      <c r="F470" s="16"/>
      <c r="G470" s="23"/>
      <c r="H470" s="32" t="s">
        <v>519</v>
      </c>
      <c r="I470" s="16"/>
      <c r="J470" s="68"/>
      <c r="K470" s="17"/>
      <c r="L470" s="51"/>
      <c r="M470" s="17"/>
      <c r="N470" s="17"/>
      <c r="O470" s="51"/>
      <c r="P470" s="51"/>
      <c r="Q470" s="74"/>
      <c r="R470" s="90">
        <f>IF(Table579105[[#This Row],[FEMA Reimbursable?]]="Yes", Table579105[[#This Row],[Total Contract Amount]]*0.25, Table579105[[#This Row],[Total Contract Amount]])</f>
        <v>0</v>
      </c>
      <c r="S470" s="74"/>
      <c r="T470" s="90">
        <f>IF(Table579105[[#This Row],[FEMA Reimbursable?]]="Yes",Table579105[[#This Row],[Total Quarterly Obligation Amount]]*0.25,Table579105[[#This Row],[Total Quarterly Obligation Amount]])</f>
        <v>0</v>
      </c>
      <c r="U470" s="74"/>
      <c r="V470" s="79">
        <f>IF(Table579105[[#This Row],[FEMA Reimbursable?]]="Yes", Table579105[[#This Row],[Total Quarterly Expenditure Amount]]*0.25, Table579105[[#This Row],[Total Quarterly Expenditure Amount]])</f>
        <v>0</v>
      </c>
      <c r="W470" s="113" t="str">
        <f>IFERROR(INDEX(Table2[Attachment A Category], MATCH(Table579105[[#This Row],[Attachment A Expenditure Subcategory]], Table2[Attachment A Subcategory])),"")</f>
        <v/>
      </c>
      <c r="X470" s="114" t="str">
        <f>IFERROR(INDEX(Table2[Treasury OIG Category], MATCH(Table579105[[#This Row],[Attachment A Expenditure Subcategory]], Table2[Attachment A Subcategory])),"")</f>
        <v/>
      </c>
    </row>
    <row r="471" spans="2:24" x14ac:dyDescent="0.25">
      <c r="B471" s="22"/>
      <c r="C471" s="16"/>
      <c r="D471" s="16"/>
      <c r="E471" s="16"/>
      <c r="F471" s="16"/>
      <c r="G471" s="23"/>
      <c r="H471" s="32" t="s">
        <v>520</v>
      </c>
      <c r="I471" s="16"/>
      <c r="J471" s="68"/>
      <c r="K471" s="17"/>
      <c r="L471" s="51"/>
      <c r="M471" s="17"/>
      <c r="N471" s="17"/>
      <c r="O471" s="51"/>
      <c r="P471" s="51"/>
      <c r="Q471" s="74"/>
      <c r="R471" s="90">
        <f>IF(Table579105[[#This Row],[FEMA Reimbursable?]]="Yes", Table579105[[#This Row],[Total Contract Amount]]*0.25, Table579105[[#This Row],[Total Contract Amount]])</f>
        <v>0</v>
      </c>
      <c r="S471" s="74"/>
      <c r="T471" s="90">
        <f>IF(Table579105[[#This Row],[FEMA Reimbursable?]]="Yes",Table579105[[#This Row],[Total Quarterly Obligation Amount]]*0.25,Table579105[[#This Row],[Total Quarterly Obligation Amount]])</f>
        <v>0</v>
      </c>
      <c r="U471" s="74"/>
      <c r="V471" s="79">
        <f>IF(Table579105[[#This Row],[FEMA Reimbursable?]]="Yes", Table579105[[#This Row],[Total Quarterly Expenditure Amount]]*0.25, Table579105[[#This Row],[Total Quarterly Expenditure Amount]])</f>
        <v>0</v>
      </c>
      <c r="W471" s="113" t="str">
        <f>IFERROR(INDEX(Table2[Attachment A Category], MATCH(Table579105[[#This Row],[Attachment A Expenditure Subcategory]], Table2[Attachment A Subcategory])),"")</f>
        <v/>
      </c>
      <c r="X471" s="114" t="str">
        <f>IFERROR(INDEX(Table2[Treasury OIG Category], MATCH(Table579105[[#This Row],[Attachment A Expenditure Subcategory]], Table2[Attachment A Subcategory])),"")</f>
        <v/>
      </c>
    </row>
    <row r="472" spans="2:24" x14ac:dyDescent="0.25">
      <c r="B472" s="22"/>
      <c r="C472" s="16"/>
      <c r="D472" s="16"/>
      <c r="E472" s="16"/>
      <c r="F472" s="16"/>
      <c r="G472" s="23"/>
      <c r="H472" s="31" t="s">
        <v>521</v>
      </c>
      <c r="I472" s="16"/>
      <c r="J472" s="68"/>
      <c r="K472" s="17"/>
      <c r="L472" s="51"/>
      <c r="M472" s="17"/>
      <c r="N472" s="17"/>
      <c r="O472" s="51"/>
      <c r="P472" s="51"/>
      <c r="Q472" s="74"/>
      <c r="R472" s="90">
        <f>IF(Table579105[[#This Row],[FEMA Reimbursable?]]="Yes", Table579105[[#This Row],[Total Contract Amount]]*0.25, Table579105[[#This Row],[Total Contract Amount]])</f>
        <v>0</v>
      </c>
      <c r="S472" s="74"/>
      <c r="T472" s="90">
        <f>IF(Table579105[[#This Row],[FEMA Reimbursable?]]="Yes",Table579105[[#This Row],[Total Quarterly Obligation Amount]]*0.25,Table579105[[#This Row],[Total Quarterly Obligation Amount]])</f>
        <v>0</v>
      </c>
      <c r="U472" s="74"/>
      <c r="V472" s="79">
        <f>IF(Table579105[[#This Row],[FEMA Reimbursable?]]="Yes", Table579105[[#This Row],[Total Quarterly Expenditure Amount]]*0.25, Table579105[[#This Row],[Total Quarterly Expenditure Amount]])</f>
        <v>0</v>
      </c>
      <c r="W472" s="113" t="str">
        <f>IFERROR(INDEX(Table2[Attachment A Category], MATCH(Table579105[[#This Row],[Attachment A Expenditure Subcategory]], Table2[Attachment A Subcategory])),"")</f>
        <v/>
      </c>
      <c r="X472" s="114" t="str">
        <f>IFERROR(INDEX(Table2[Treasury OIG Category], MATCH(Table579105[[#This Row],[Attachment A Expenditure Subcategory]], Table2[Attachment A Subcategory])),"")</f>
        <v/>
      </c>
    </row>
    <row r="473" spans="2:24" x14ac:dyDescent="0.25">
      <c r="B473" s="22"/>
      <c r="C473" s="16"/>
      <c r="D473" s="16"/>
      <c r="E473" s="16"/>
      <c r="F473" s="16"/>
      <c r="G473" s="23"/>
      <c r="H473" s="32" t="s">
        <v>522</v>
      </c>
      <c r="I473" s="16"/>
      <c r="J473" s="68"/>
      <c r="K473" s="17"/>
      <c r="L473" s="51"/>
      <c r="M473" s="17"/>
      <c r="N473" s="17"/>
      <c r="O473" s="51"/>
      <c r="P473" s="51"/>
      <c r="Q473" s="74"/>
      <c r="R473" s="90">
        <f>IF(Table579105[[#This Row],[FEMA Reimbursable?]]="Yes", Table579105[[#This Row],[Total Contract Amount]]*0.25, Table579105[[#This Row],[Total Contract Amount]])</f>
        <v>0</v>
      </c>
      <c r="S473" s="74"/>
      <c r="T473" s="90">
        <f>IF(Table579105[[#This Row],[FEMA Reimbursable?]]="Yes",Table579105[[#This Row],[Total Quarterly Obligation Amount]]*0.25,Table579105[[#This Row],[Total Quarterly Obligation Amount]])</f>
        <v>0</v>
      </c>
      <c r="U473" s="74"/>
      <c r="V473" s="79">
        <f>IF(Table579105[[#This Row],[FEMA Reimbursable?]]="Yes", Table579105[[#This Row],[Total Quarterly Expenditure Amount]]*0.25, Table579105[[#This Row],[Total Quarterly Expenditure Amount]])</f>
        <v>0</v>
      </c>
      <c r="W473" s="113" t="str">
        <f>IFERROR(INDEX(Table2[Attachment A Category], MATCH(Table579105[[#This Row],[Attachment A Expenditure Subcategory]], Table2[Attachment A Subcategory])),"")</f>
        <v/>
      </c>
      <c r="X473" s="114" t="str">
        <f>IFERROR(INDEX(Table2[Treasury OIG Category], MATCH(Table579105[[#This Row],[Attachment A Expenditure Subcategory]], Table2[Attachment A Subcategory])),"")</f>
        <v/>
      </c>
    </row>
    <row r="474" spans="2:24" x14ac:dyDescent="0.25">
      <c r="B474" s="22"/>
      <c r="C474" s="16"/>
      <c r="D474" s="16"/>
      <c r="E474" s="16"/>
      <c r="F474" s="16"/>
      <c r="G474" s="23"/>
      <c r="H474" s="32" t="s">
        <v>523</v>
      </c>
      <c r="I474" s="16"/>
      <c r="J474" s="68"/>
      <c r="K474" s="17"/>
      <c r="L474" s="51"/>
      <c r="M474" s="17"/>
      <c r="N474" s="17"/>
      <c r="O474" s="51"/>
      <c r="P474" s="51"/>
      <c r="Q474" s="74"/>
      <c r="R474" s="90">
        <f>IF(Table579105[[#This Row],[FEMA Reimbursable?]]="Yes", Table579105[[#This Row],[Total Contract Amount]]*0.25, Table579105[[#This Row],[Total Contract Amount]])</f>
        <v>0</v>
      </c>
      <c r="S474" s="74"/>
      <c r="T474" s="90">
        <f>IF(Table579105[[#This Row],[FEMA Reimbursable?]]="Yes",Table579105[[#This Row],[Total Quarterly Obligation Amount]]*0.25,Table579105[[#This Row],[Total Quarterly Obligation Amount]])</f>
        <v>0</v>
      </c>
      <c r="U474" s="74"/>
      <c r="V474" s="79">
        <f>IF(Table579105[[#This Row],[FEMA Reimbursable?]]="Yes", Table579105[[#This Row],[Total Quarterly Expenditure Amount]]*0.25, Table579105[[#This Row],[Total Quarterly Expenditure Amount]])</f>
        <v>0</v>
      </c>
      <c r="W474" s="113" t="str">
        <f>IFERROR(INDEX(Table2[Attachment A Category], MATCH(Table579105[[#This Row],[Attachment A Expenditure Subcategory]], Table2[Attachment A Subcategory])),"")</f>
        <v/>
      </c>
      <c r="X474" s="114" t="str">
        <f>IFERROR(INDEX(Table2[Treasury OIG Category], MATCH(Table579105[[#This Row],[Attachment A Expenditure Subcategory]], Table2[Attachment A Subcategory])),"")</f>
        <v/>
      </c>
    </row>
    <row r="475" spans="2:24" x14ac:dyDescent="0.25">
      <c r="B475" s="22"/>
      <c r="C475" s="16"/>
      <c r="D475" s="16"/>
      <c r="E475" s="16"/>
      <c r="F475" s="16"/>
      <c r="G475" s="23"/>
      <c r="H475" s="31" t="s">
        <v>524</v>
      </c>
      <c r="I475" s="16"/>
      <c r="J475" s="68"/>
      <c r="K475" s="17"/>
      <c r="L475" s="51"/>
      <c r="M475" s="17"/>
      <c r="N475" s="17"/>
      <c r="O475" s="51"/>
      <c r="P475" s="51"/>
      <c r="Q475" s="74"/>
      <c r="R475" s="90">
        <f>IF(Table579105[[#This Row],[FEMA Reimbursable?]]="Yes", Table579105[[#This Row],[Total Contract Amount]]*0.25, Table579105[[#This Row],[Total Contract Amount]])</f>
        <v>0</v>
      </c>
      <c r="S475" s="74"/>
      <c r="T475" s="90">
        <f>IF(Table579105[[#This Row],[FEMA Reimbursable?]]="Yes",Table579105[[#This Row],[Total Quarterly Obligation Amount]]*0.25,Table579105[[#This Row],[Total Quarterly Obligation Amount]])</f>
        <v>0</v>
      </c>
      <c r="U475" s="74"/>
      <c r="V475" s="79">
        <f>IF(Table579105[[#This Row],[FEMA Reimbursable?]]="Yes", Table579105[[#This Row],[Total Quarterly Expenditure Amount]]*0.25, Table579105[[#This Row],[Total Quarterly Expenditure Amount]])</f>
        <v>0</v>
      </c>
      <c r="W475" s="113" t="str">
        <f>IFERROR(INDEX(Table2[Attachment A Category], MATCH(Table579105[[#This Row],[Attachment A Expenditure Subcategory]], Table2[Attachment A Subcategory])),"")</f>
        <v/>
      </c>
      <c r="X475" s="114" t="str">
        <f>IFERROR(INDEX(Table2[Treasury OIG Category], MATCH(Table579105[[#This Row],[Attachment A Expenditure Subcategory]], Table2[Attachment A Subcategory])),"")</f>
        <v/>
      </c>
    </row>
    <row r="476" spans="2:24" x14ac:dyDescent="0.25">
      <c r="B476" s="22"/>
      <c r="C476" s="16"/>
      <c r="D476" s="16"/>
      <c r="E476" s="16"/>
      <c r="F476" s="16"/>
      <c r="G476" s="23"/>
      <c r="H476" s="32" t="s">
        <v>525</v>
      </c>
      <c r="I476" s="16"/>
      <c r="J476" s="68"/>
      <c r="K476" s="17"/>
      <c r="L476" s="51"/>
      <c r="M476" s="17"/>
      <c r="N476" s="17"/>
      <c r="O476" s="51"/>
      <c r="P476" s="51"/>
      <c r="Q476" s="74"/>
      <c r="R476" s="90">
        <f>IF(Table579105[[#This Row],[FEMA Reimbursable?]]="Yes", Table579105[[#This Row],[Total Contract Amount]]*0.25, Table579105[[#This Row],[Total Contract Amount]])</f>
        <v>0</v>
      </c>
      <c r="S476" s="74"/>
      <c r="T476" s="90">
        <f>IF(Table579105[[#This Row],[FEMA Reimbursable?]]="Yes",Table579105[[#This Row],[Total Quarterly Obligation Amount]]*0.25,Table579105[[#This Row],[Total Quarterly Obligation Amount]])</f>
        <v>0</v>
      </c>
      <c r="U476" s="74"/>
      <c r="V476" s="79">
        <f>IF(Table579105[[#This Row],[FEMA Reimbursable?]]="Yes", Table579105[[#This Row],[Total Quarterly Expenditure Amount]]*0.25, Table579105[[#This Row],[Total Quarterly Expenditure Amount]])</f>
        <v>0</v>
      </c>
      <c r="W476" s="113" t="str">
        <f>IFERROR(INDEX(Table2[Attachment A Category], MATCH(Table579105[[#This Row],[Attachment A Expenditure Subcategory]], Table2[Attachment A Subcategory])),"")</f>
        <v/>
      </c>
      <c r="X476" s="114" t="str">
        <f>IFERROR(INDEX(Table2[Treasury OIG Category], MATCH(Table579105[[#This Row],[Attachment A Expenditure Subcategory]], Table2[Attachment A Subcategory])),"")</f>
        <v/>
      </c>
    </row>
    <row r="477" spans="2:24" x14ac:dyDescent="0.25">
      <c r="B477" s="22"/>
      <c r="C477" s="16"/>
      <c r="D477" s="16"/>
      <c r="E477" s="16"/>
      <c r="F477" s="16"/>
      <c r="G477" s="23"/>
      <c r="H477" s="32" t="s">
        <v>526</v>
      </c>
      <c r="I477" s="16"/>
      <c r="J477" s="68"/>
      <c r="K477" s="17"/>
      <c r="L477" s="51"/>
      <c r="M477" s="17"/>
      <c r="N477" s="17"/>
      <c r="O477" s="51"/>
      <c r="P477" s="51"/>
      <c r="Q477" s="74"/>
      <c r="R477" s="90">
        <f>IF(Table579105[[#This Row],[FEMA Reimbursable?]]="Yes", Table579105[[#This Row],[Total Contract Amount]]*0.25, Table579105[[#This Row],[Total Contract Amount]])</f>
        <v>0</v>
      </c>
      <c r="S477" s="74"/>
      <c r="T477" s="90">
        <f>IF(Table579105[[#This Row],[FEMA Reimbursable?]]="Yes",Table579105[[#This Row],[Total Quarterly Obligation Amount]]*0.25,Table579105[[#This Row],[Total Quarterly Obligation Amount]])</f>
        <v>0</v>
      </c>
      <c r="U477" s="74"/>
      <c r="V477" s="79">
        <f>IF(Table579105[[#This Row],[FEMA Reimbursable?]]="Yes", Table579105[[#This Row],[Total Quarterly Expenditure Amount]]*0.25, Table579105[[#This Row],[Total Quarterly Expenditure Amount]])</f>
        <v>0</v>
      </c>
      <c r="W477" s="113" t="str">
        <f>IFERROR(INDEX(Table2[Attachment A Category], MATCH(Table579105[[#This Row],[Attachment A Expenditure Subcategory]], Table2[Attachment A Subcategory])),"")</f>
        <v/>
      </c>
      <c r="X477" s="114" t="str">
        <f>IFERROR(INDEX(Table2[Treasury OIG Category], MATCH(Table579105[[#This Row],[Attachment A Expenditure Subcategory]], Table2[Attachment A Subcategory])),"")</f>
        <v/>
      </c>
    </row>
    <row r="478" spans="2:24" x14ac:dyDescent="0.25">
      <c r="B478" s="22"/>
      <c r="C478" s="16"/>
      <c r="D478" s="16"/>
      <c r="E478" s="16"/>
      <c r="F478" s="16"/>
      <c r="G478" s="23"/>
      <c r="H478" s="32" t="s">
        <v>527</v>
      </c>
      <c r="I478" s="16"/>
      <c r="J478" s="68"/>
      <c r="K478" s="17"/>
      <c r="L478" s="51"/>
      <c r="M478" s="17"/>
      <c r="N478" s="17"/>
      <c r="O478" s="51"/>
      <c r="P478" s="51"/>
      <c r="Q478" s="74"/>
      <c r="R478" s="90">
        <f>IF(Table579105[[#This Row],[FEMA Reimbursable?]]="Yes", Table579105[[#This Row],[Total Contract Amount]]*0.25, Table579105[[#This Row],[Total Contract Amount]])</f>
        <v>0</v>
      </c>
      <c r="S478" s="74"/>
      <c r="T478" s="90">
        <f>IF(Table579105[[#This Row],[FEMA Reimbursable?]]="Yes",Table579105[[#This Row],[Total Quarterly Obligation Amount]]*0.25,Table579105[[#This Row],[Total Quarterly Obligation Amount]])</f>
        <v>0</v>
      </c>
      <c r="U478" s="74"/>
      <c r="V478" s="79">
        <f>IF(Table579105[[#This Row],[FEMA Reimbursable?]]="Yes", Table579105[[#This Row],[Total Quarterly Expenditure Amount]]*0.25, Table579105[[#This Row],[Total Quarterly Expenditure Amount]])</f>
        <v>0</v>
      </c>
      <c r="W478" s="113" t="str">
        <f>IFERROR(INDEX(Table2[Attachment A Category], MATCH(Table579105[[#This Row],[Attachment A Expenditure Subcategory]], Table2[Attachment A Subcategory])),"")</f>
        <v/>
      </c>
      <c r="X478" s="114" t="str">
        <f>IFERROR(INDEX(Table2[Treasury OIG Category], MATCH(Table579105[[#This Row],[Attachment A Expenditure Subcategory]], Table2[Attachment A Subcategory])),"")</f>
        <v/>
      </c>
    </row>
    <row r="479" spans="2:24" x14ac:dyDescent="0.25">
      <c r="B479" s="22"/>
      <c r="C479" s="16"/>
      <c r="D479" s="16"/>
      <c r="E479" s="16"/>
      <c r="F479" s="16"/>
      <c r="G479" s="23"/>
      <c r="H479" s="32" t="s">
        <v>528</v>
      </c>
      <c r="I479" s="16"/>
      <c r="J479" s="68"/>
      <c r="K479" s="17"/>
      <c r="L479" s="51"/>
      <c r="M479" s="17"/>
      <c r="N479" s="17"/>
      <c r="O479" s="51"/>
      <c r="P479" s="51"/>
      <c r="Q479" s="74"/>
      <c r="R479" s="90">
        <f>IF(Table579105[[#This Row],[FEMA Reimbursable?]]="Yes", Table579105[[#This Row],[Total Contract Amount]]*0.25, Table579105[[#This Row],[Total Contract Amount]])</f>
        <v>0</v>
      </c>
      <c r="S479" s="74"/>
      <c r="T479" s="90">
        <f>IF(Table579105[[#This Row],[FEMA Reimbursable?]]="Yes",Table579105[[#This Row],[Total Quarterly Obligation Amount]]*0.25,Table579105[[#This Row],[Total Quarterly Obligation Amount]])</f>
        <v>0</v>
      </c>
      <c r="U479" s="74"/>
      <c r="V479" s="79">
        <f>IF(Table579105[[#This Row],[FEMA Reimbursable?]]="Yes", Table579105[[#This Row],[Total Quarterly Expenditure Amount]]*0.25, Table579105[[#This Row],[Total Quarterly Expenditure Amount]])</f>
        <v>0</v>
      </c>
      <c r="W479" s="113" t="str">
        <f>IFERROR(INDEX(Table2[Attachment A Category], MATCH(Table579105[[#This Row],[Attachment A Expenditure Subcategory]], Table2[Attachment A Subcategory])),"")</f>
        <v/>
      </c>
      <c r="X479" s="114" t="str">
        <f>IFERROR(INDEX(Table2[Treasury OIG Category], MATCH(Table579105[[#This Row],[Attachment A Expenditure Subcategory]], Table2[Attachment A Subcategory])),"")</f>
        <v/>
      </c>
    </row>
    <row r="480" spans="2:24" x14ac:dyDescent="0.25">
      <c r="B480" s="22"/>
      <c r="C480" s="16"/>
      <c r="D480" s="16"/>
      <c r="E480" s="16"/>
      <c r="F480" s="16"/>
      <c r="G480" s="23"/>
      <c r="H480" s="31" t="s">
        <v>529</v>
      </c>
      <c r="I480" s="16"/>
      <c r="J480" s="68"/>
      <c r="K480" s="17"/>
      <c r="L480" s="51"/>
      <c r="M480" s="17"/>
      <c r="N480" s="17"/>
      <c r="O480" s="51"/>
      <c r="P480" s="51"/>
      <c r="Q480" s="74"/>
      <c r="R480" s="90">
        <f>IF(Table579105[[#This Row],[FEMA Reimbursable?]]="Yes", Table579105[[#This Row],[Total Contract Amount]]*0.25, Table579105[[#This Row],[Total Contract Amount]])</f>
        <v>0</v>
      </c>
      <c r="S480" s="74"/>
      <c r="T480" s="90">
        <f>IF(Table579105[[#This Row],[FEMA Reimbursable?]]="Yes",Table579105[[#This Row],[Total Quarterly Obligation Amount]]*0.25,Table579105[[#This Row],[Total Quarterly Obligation Amount]])</f>
        <v>0</v>
      </c>
      <c r="U480" s="74"/>
      <c r="V480" s="79">
        <f>IF(Table579105[[#This Row],[FEMA Reimbursable?]]="Yes", Table579105[[#This Row],[Total Quarterly Expenditure Amount]]*0.25, Table579105[[#This Row],[Total Quarterly Expenditure Amount]])</f>
        <v>0</v>
      </c>
      <c r="W480" s="113" t="str">
        <f>IFERROR(INDEX(Table2[Attachment A Category], MATCH(Table579105[[#This Row],[Attachment A Expenditure Subcategory]], Table2[Attachment A Subcategory])),"")</f>
        <v/>
      </c>
      <c r="X480" s="114" t="str">
        <f>IFERROR(INDEX(Table2[Treasury OIG Category], MATCH(Table579105[[#This Row],[Attachment A Expenditure Subcategory]], Table2[Attachment A Subcategory])),"")</f>
        <v/>
      </c>
    </row>
    <row r="481" spans="2:24" x14ac:dyDescent="0.25">
      <c r="B481" s="22"/>
      <c r="C481" s="16"/>
      <c r="D481" s="16"/>
      <c r="E481" s="16"/>
      <c r="F481" s="16"/>
      <c r="G481" s="23"/>
      <c r="H481" s="32" t="s">
        <v>530</v>
      </c>
      <c r="I481" s="16"/>
      <c r="J481" s="68"/>
      <c r="K481" s="17"/>
      <c r="L481" s="51"/>
      <c r="M481" s="17"/>
      <c r="N481" s="17"/>
      <c r="O481" s="51"/>
      <c r="P481" s="51"/>
      <c r="Q481" s="74"/>
      <c r="R481" s="90">
        <f>IF(Table579105[[#This Row],[FEMA Reimbursable?]]="Yes", Table579105[[#This Row],[Total Contract Amount]]*0.25, Table579105[[#This Row],[Total Contract Amount]])</f>
        <v>0</v>
      </c>
      <c r="S481" s="74"/>
      <c r="T481" s="90">
        <f>IF(Table579105[[#This Row],[FEMA Reimbursable?]]="Yes",Table579105[[#This Row],[Total Quarterly Obligation Amount]]*0.25,Table579105[[#This Row],[Total Quarterly Obligation Amount]])</f>
        <v>0</v>
      </c>
      <c r="U481" s="74"/>
      <c r="V481" s="79">
        <f>IF(Table579105[[#This Row],[FEMA Reimbursable?]]="Yes", Table579105[[#This Row],[Total Quarterly Expenditure Amount]]*0.25, Table579105[[#This Row],[Total Quarterly Expenditure Amount]])</f>
        <v>0</v>
      </c>
      <c r="W481" s="113" t="str">
        <f>IFERROR(INDEX(Table2[Attachment A Category], MATCH(Table579105[[#This Row],[Attachment A Expenditure Subcategory]], Table2[Attachment A Subcategory])),"")</f>
        <v/>
      </c>
      <c r="X481" s="114" t="str">
        <f>IFERROR(INDEX(Table2[Treasury OIG Category], MATCH(Table579105[[#This Row],[Attachment A Expenditure Subcategory]], Table2[Attachment A Subcategory])),"")</f>
        <v/>
      </c>
    </row>
    <row r="482" spans="2:24" x14ac:dyDescent="0.25">
      <c r="B482" s="22"/>
      <c r="C482" s="16"/>
      <c r="D482" s="16"/>
      <c r="E482" s="16"/>
      <c r="F482" s="16"/>
      <c r="G482" s="23"/>
      <c r="H482" s="32" t="s">
        <v>531</v>
      </c>
      <c r="I482" s="16"/>
      <c r="J482" s="68"/>
      <c r="K482" s="17"/>
      <c r="L482" s="51"/>
      <c r="M482" s="17"/>
      <c r="N482" s="17"/>
      <c r="O482" s="51"/>
      <c r="P482" s="51"/>
      <c r="Q482" s="74"/>
      <c r="R482" s="90">
        <f>IF(Table579105[[#This Row],[FEMA Reimbursable?]]="Yes", Table579105[[#This Row],[Total Contract Amount]]*0.25, Table579105[[#This Row],[Total Contract Amount]])</f>
        <v>0</v>
      </c>
      <c r="S482" s="74"/>
      <c r="T482" s="90">
        <f>IF(Table579105[[#This Row],[FEMA Reimbursable?]]="Yes",Table579105[[#This Row],[Total Quarterly Obligation Amount]]*0.25,Table579105[[#This Row],[Total Quarterly Obligation Amount]])</f>
        <v>0</v>
      </c>
      <c r="U482" s="74"/>
      <c r="V482" s="79">
        <f>IF(Table579105[[#This Row],[FEMA Reimbursable?]]="Yes", Table579105[[#This Row],[Total Quarterly Expenditure Amount]]*0.25, Table579105[[#This Row],[Total Quarterly Expenditure Amount]])</f>
        <v>0</v>
      </c>
      <c r="W482" s="113" t="str">
        <f>IFERROR(INDEX(Table2[Attachment A Category], MATCH(Table579105[[#This Row],[Attachment A Expenditure Subcategory]], Table2[Attachment A Subcategory])),"")</f>
        <v/>
      </c>
      <c r="X482" s="114" t="str">
        <f>IFERROR(INDEX(Table2[Treasury OIG Category], MATCH(Table579105[[#This Row],[Attachment A Expenditure Subcategory]], Table2[Attachment A Subcategory])),"")</f>
        <v/>
      </c>
    </row>
    <row r="483" spans="2:24" x14ac:dyDescent="0.25">
      <c r="B483" s="22"/>
      <c r="C483" s="16"/>
      <c r="D483" s="16"/>
      <c r="E483" s="16"/>
      <c r="F483" s="16"/>
      <c r="G483" s="23"/>
      <c r="H483" s="31" t="s">
        <v>532</v>
      </c>
      <c r="I483" s="16"/>
      <c r="J483" s="68"/>
      <c r="K483" s="17"/>
      <c r="L483" s="51"/>
      <c r="M483" s="17"/>
      <c r="N483" s="17"/>
      <c r="O483" s="51"/>
      <c r="P483" s="51"/>
      <c r="Q483" s="74"/>
      <c r="R483" s="90">
        <f>IF(Table579105[[#This Row],[FEMA Reimbursable?]]="Yes", Table579105[[#This Row],[Total Contract Amount]]*0.25, Table579105[[#This Row],[Total Contract Amount]])</f>
        <v>0</v>
      </c>
      <c r="S483" s="74"/>
      <c r="T483" s="90">
        <f>IF(Table579105[[#This Row],[FEMA Reimbursable?]]="Yes",Table579105[[#This Row],[Total Quarterly Obligation Amount]]*0.25,Table579105[[#This Row],[Total Quarterly Obligation Amount]])</f>
        <v>0</v>
      </c>
      <c r="U483" s="74"/>
      <c r="V483" s="79">
        <f>IF(Table579105[[#This Row],[FEMA Reimbursable?]]="Yes", Table579105[[#This Row],[Total Quarterly Expenditure Amount]]*0.25, Table579105[[#This Row],[Total Quarterly Expenditure Amount]])</f>
        <v>0</v>
      </c>
      <c r="W483" s="113" t="str">
        <f>IFERROR(INDEX(Table2[Attachment A Category], MATCH(Table579105[[#This Row],[Attachment A Expenditure Subcategory]], Table2[Attachment A Subcategory])),"")</f>
        <v/>
      </c>
      <c r="X483" s="114" t="str">
        <f>IFERROR(INDEX(Table2[Treasury OIG Category], MATCH(Table579105[[#This Row],[Attachment A Expenditure Subcategory]], Table2[Attachment A Subcategory])),"")</f>
        <v/>
      </c>
    </row>
    <row r="484" spans="2:24" x14ac:dyDescent="0.25">
      <c r="B484" s="22"/>
      <c r="C484" s="16"/>
      <c r="D484" s="16"/>
      <c r="E484" s="16"/>
      <c r="F484" s="16"/>
      <c r="G484" s="23"/>
      <c r="H484" s="32" t="s">
        <v>533</v>
      </c>
      <c r="I484" s="16"/>
      <c r="J484" s="68"/>
      <c r="K484" s="17"/>
      <c r="L484" s="51"/>
      <c r="M484" s="17"/>
      <c r="N484" s="17"/>
      <c r="O484" s="51"/>
      <c r="P484" s="51"/>
      <c r="Q484" s="74"/>
      <c r="R484" s="90">
        <f>IF(Table579105[[#This Row],[FEMA Reimbursable?]]="Yes", Table579105[[#This Row],[Total Contract Amount]]*0.25, Table579105[[#This Row],[Total Contract Amount]])</f>
        <v>0</v>
      </c>
      <c r="S484" s="74"/>
      <c r="T484" s="90">
        <f>IF(Table579105[[#This Row],[FEMA Reimbursable?]]="Yes",Table579105[[#This Row],[Total Quarterly Obligation Amount]]*0.25,Table579105[[#This Row],[Total Quarterly Obligation Amount]])</f>
        <v>0</v>
      </c>
      <c r="U484" s="74"/>
      <c r="V484" s="79">
        <f>IF(Table579105[[#This Row],[FEMA Reimbursable?]]="Yes", Table579105[[#This Row],[Total Quarterly Expenditure Amount]]*0.25, Table579105[[#This Row],[Total Quarterly Expenditure Amount]])</f>
        <v>0</v>
      </c>
      <c r="W484" s="113" t="str">
        <f>IFERROR(INDEX(Table2[Attachment A Category], MATCH(Table579105[[#This Row],[Attachment A Expenditure Subcategory]], Table2[Attachment A Subcategory])),"")</f>
        <v/>
      </c>
      <c r="X484" s="114" t="str">
        <f>IFERROR(INDEX(Table2[Treasury OIG Category], MATCH(Table579105[[#This Row],[Attachment A Expenditure Subcategory]], Table2[Attachment A Subcategory])),"")</f>
        <v/>
      </c>
    </row>
    <row r="485" spans="2:24" x14ac:dyDescent="0.25">
      <c r="B485" s="22"/>
      <c r="C485" s="16"/>
      <c r="D485" s="16"/>
      <c r="E485" s="16"/>
      <c r="F485" s="16"/>
      <c r="G485" s="23"/>
      <c r="H485" s="32" t="s">
        <v>534</v>
      </c>
      <c r="I485" s="16"/>
      <c r="J485" s="68"/>
      <c r="K485" s="17"/>
      <c r="L485" s="51"/>
      <c r="M485" s="17"/>
      <c r="N485" s="17"/>
      <c r="O485" s="51"/>
      <c r="P485" s="51"/>
      <c r="Q485" s="74"/>
      <c r="R485" s="90">
        <f>IF(Table579105[[#This Row],[FEMA Reimbursable?]]="Yes", Table579105[[#This Row],[Total Contract Amount]]*0.25, Table579105[[#This Row],[Total Contract Amount]])</f>
        <v>0</v>
      </c>
      <c r="S485" s="74"/>
      <c r="T485" s="90">
        <f>IF(Table579105[[#This Row],[FEMA Reimbursable?]]="Yes",Table579105[[#This Row],[Total Quarterly Obligation Amount]]*0.25,Table579105[[#This Row],[Total Quarterly Obligation Amount]])</f>
        <v>0</v>
      </c>
      <c r="U485" s="74"/>
      <c r="V485" s="79">
        <f>IF(Table579105[[#This Row],[FEMA Reimbursable?]]="Yes", Table579105[[#This Row],[Total Quarterly Expenditure Amount]]*0.25, Table579105[[#This Row],[Total Quarterly Expenditure Amount]])</f>
        <v>0</v>
      </c>
      <c r="W485" s="113" t="str">
        <f>IFERROR(INDEX(Table2[Attachment A Category], MATCH(Table579105[[#This Row],[Attachment A Expenditure Subcategory]], Table2[Attachment A Subcategory])),"")</f>
        <v/>
      </c>
      <c r="X485" s="114" t="str">
        <f>IFERROR(INDEX(Table2[Treasury OIG Category], MATCH(Table579105[[#This Row],[Attachment A Expenditure Subcategory]], Table2[Attachment A Subcategory])),"")</f>
        <v/>
      </c>
    </row>
    <row r="486" spans="2:24" x14ac:dyDescent="0.25">
      <c r="B486" s="22"/>
      <c r="C486" s="16"/>
      <c r="D486" s="16"/>
      <c r="E486" s="16"/>
      <c r="F486" s="16"/>
      <c r="G486" s="23"/>
      <c r="H486" s="32" t="s">
        <v>535</v>
      </c>
      <c r="I486" s="16"/>
      <c r="J486" s="68"/>
      <c r="K486" s="17"/>
      <c r="L486" s="51"/>
      <c r="M486" s="17"/>
      <c r="N486" s="17"/>
      <c r="O486" s="51"/>
      <c r="P486" s="51"/>
      <c r="Q486" s="74"/>
      <c r="R486" s="90">
        <f>IF(Table579105[[#This Row],[FEMA Reimbursable?]]="Yes", Table579105[[#This Row],[Total Contract Amount]]*0.25, Table579105[[#This Row],[Total Contract Amount]])</f>
        <v>0</v>
      </c>
      <c r="S486" s="74"/>
      <c r="T486" s="90">
        <f>IF(Table579105[[#This Row],[FEMA Reimbursable?]]="Yes",Table579105[[#This Row],[Total Quarterly Obligation Amount]]*0.25,Table579105[[#This Row],[Total Quarterly Obligation Amount]])</f>
        <v>0</v>
      </c>
      <c r="U486" s="74"/>
      <c r="V486" s="79">
        <f>IF(Table579105[[#This Row],[FEMA Reimbursable?]]="Yes", Table579105[[#This Row],[Total Quarterly Expenditure Amount]]*0.25, Table579105[[#This Row],[Total Quarterly Expenditure Amount]])</f>
        <v>0</v>
      </c>
      <c r="W486" s="113" t="str">
        <f>IFERROR(INDEX(Table2[Attachment A Category], MATCH(Table579105[[#This Row],[Attachment A Expenditure Subcategory]], Table2[Attachment A Subcategory])),"")</f>
        <v/>
      </c>
      <c r="X486" s="114" t="str">
        <f>IFERROR(INDEX(Table2[Treasury OIG Category], MATCH(Table579105[[#This Row],[Attachment A Expenditure Subcategory]], Table2[Attachment A Subcategory])),"")</f>
        <v/>
      </c>
    </row>
    <row r="487" spans="2:24" x14ac:dyDescent="0.25">
      <c r="B487" s="22"/>
      <c r="C487" s="16"/>
      <c r="D487" s="16"/>
      <c r="E487" s="16"/>
      <c r="F487" s="16"/>
      <c r="G487" s="23"/>
      <c r="H487" s="32" t="s">
        <v>536</v>
      </c>
      <c r="I487" s="16"/>
      <c r="J487" s="68"/>
      <c r="K487" s="17"/>
      <c r="L487" s="51"/>
      <c r="M487" s="17"/>
      <c r="N487" s="17"/>
      <c r="O487" s="51"/>
      <c r="P487" s="51"/>
      <c r="Q487" s="74"/>
      <c r="R487" s="90">
        <f>IF(Table579105[[#This Row],[FEMA Reimbursable?]]="Yes", Table579105[[#This Row],[Total Contract Amount]]*0.25, Table579105[[#This Row],[Total Contract Amount]])</f>
        <v>0</v>
      </c>
      <c r="S487" s="74"/>
      <c r="T487" s="90">
        <f>IF(Table579105[[#This Row],[FEMA Reimbursable?]]="Yes",Table579105[[#This Row],[Total Quarterly Obligation Amount]]*0.25,Table579105[[#This Row],[Total Quarterly Obligation Amount]])</f>
        <v>0</v>
      </c>
      <c r="U487" s="74"/>
      <c r="V487" s="79">
        <f>IF(Table579105[[#This Row],[FEMA Reimbursable?]]="Yes", Table579105[[#This Row],[Total Quarterly Expenditure Amount]]*0.25, Table579105[[#This Row],[Total Quarterly Expenditure Amount]])</f>
        <v>0</v>
      </c>
      <c r="W487" s="113" t="str">
        <f>IFERROR(INDEX(Table2[Attachment A Category], MATCH(Table579105[[#This Row],[Attachment A Expenditure Subcategory]], Table2[Attachment A Subcategory])),"")</f>
        <v/>
      </c>
      <c r="X487" s="114" t="str">
        <f>IFERROR(INDEX(Table2[Treasury OIG Category], MATCH(Table579105[[#This Row],[Attachment A Expenditure Subcategory]], Table2[Attachment A Subcategory])),"")</f>
        <v/>
      </c>
    </row>
    <row r="488" spans="2:24" x14ac:dyDescent="0.25">
      <c r="B488" s="22"/>
      <c r="C488" s="16"/>
      <c r="D488" s="16"/>
      <c r="E488" s="16"/>
      <c r="F488" s="16"/>
      <c r="G488" s="23"/>
      <c r="H488" s="31" t="s">
        <v>537</v>
      </c>
      <c r="I488" s="16"/>
      <c r="J488" s="68"/>
      <c r="K488" s="17"/>
      <c r="L488" s="51"/>
      <c r="M488" s="17"/>
      <c r="N488" s="17"/>
      <c r="O488" s="51"/>
      <c r="P488" s="51"/>
      <c r="Q488" s="74"/>
      <c r="R488" s="90">
        <f>IF(Table579105[[#This Row],[FEMA Reimbursable?]]="Yes", Table579105[[#This Row],[Total Contract Amount]]*0.25, Table579105[[#This Row],[Total Contract Amount]])</f>
        <v>0</v>
      </c>
      <c r="S488" s="74"/>
      <c r="T488" s="90">
        <f>IF(Table579105[[#This Row],[FEMA Reimbursable?]]="Yes",Table579105[[#This Row],[Total Quarterly Obligation Amount]]*0.25,Table579105[[#This Row],[Total Quarterly Obligation Amount]])</f>
        <v>0</v>
      </c>
      <c r="U488" s="74"/>
      <c r="V488" s="79">
        <f>IF(Table579105[[#This Row],[FEMA Reimbursable?]]="Yes", Table579105[[#This Row],[Total Quarterly Expenditure Amount]]*0.25, Table579105[[#This Row],[Total Quarterly Expenditure Amount]])</f>
        <v>0</v>
      </c>
      <c r="W488" s="113" t="str">
        <f>IFERROR(INDEX(Table2[Attachment A Category], MATCH(Table579105[[#This Row],[Attachment A Expenditure Subcategory]], Table2[Attachment A Subcategory])),"")</f>
        <v/>
      </c>
      <c r="X488" s="114" t="str">
        <f>IFERROR(INDEX(Table2[Treasury OIG Category], MATCH(Table579105[[#This Row],[Attachment A Expenditure Subcategory]], Table2[Attachment A Subcategory])),"")</f>
        <v/>
      </c>
    </row>
    <row r="489" spans="2:24" x14ac:dyDescent="0.25">
      <c r="B489" s="22"/>
      <c r="C489" s="16"/>
      <c r="D489" s="16"/>
      <c r="E489" s="16"/>
      <c r="F489" s="16"/>
      <c r="G489" s="23"/>
      <c r="H489" s="32" t="s">
        <v>538</v>
      </c>
      <c r="I489" s="16"/>
      <c r="J489" s="68"/>
      <c r="K489" s="17"/>
      <c r="L489" s="51"/>
      <c r="M489" s="17"/>
      <c r="N489" s="17"/>
      <c r="O489" s="51"/>
      <c r="P489" s="51"/>
      <c r="Q489" s="74"/>
      <c r="R489" s="90">
        <f>IF(Table579105[[#This Row],[FEMA Reimbursable?]]="Yes", Table579105[[#This Row],[Total Contract Amount]]*0.25, Table579105[[#This Row],[Total Contract Amount]])</f>
        <v>0</v>
      </c>
      <c r="S489" s="74"/>
      <c r="T489" s="90">
        <f>IF(Table579105[[#This Row],[FEMA Reimbursable?]]="Yes",Table579105[[#This Row],[Total Quarterly Obligation Amount]]*0.25,Table579105[[#This Row],[Total Quarterly Obligation Amount]])</f>
        <v>0</v>
      </c>
      <c r="U489" s="74"/>
      <c r="V489" s="79">
        <f>IF(Table579105[[#This Row],[FEMA Reimbursable?]]="Yes", Table579105[[#This Row],[Total Quarterly Expenditure Amount]]*0.25, Table579105[[#This Row],[Total Quarterly Expenditure Amount]])</f>
        <v>0</v>
      </c>
      <c r="W489" s="113" t="str">
        <f>IFERROR(INDEX(Table2[Attachment A Category], MATCH(Table579105[[#This Row],[Attachment A Expenditure Subcategory]], Table2[Attachment A Subcategory])),"")</f>
        <v/>
      </c>
      <c r="X489" s="114" t="str">
        <f>IFERROR(INDEX(Table2[Treasury OIG Category], MATCH(Table579105[[#This Row],[Attachment A Expenditure Subcategory]], Table2[Attachment A Subcategory])),"")</f>
        <v/>
      </c>
    </row>
    <row r="490" spans="2:24" x14ac:dyDescent="0.25">
      <c r="B490" s="22"/>
      <c r="C490" s="16"/>
      <c r="D490" s="16"/>
      <c r="E490" s="16"/>
      <c r="F490" s="16"/>
      <c r="G490" s="23"/>
      <c r="H490" s="32" t="s">
        <v>539</v>
      </c>
      <c r="I490" s="16"/>
      <c r="J490" s="68"/>
      <c r="K490" s="17"/>
      <c r="L490" s="51"/>
      <c r="M490" s="17"/>
      <c r="N490" s="17"/>
      <c r="O490" s="51"/>
      <c r="P490" s="51"/>
      <c r="Q490" s="74"/>
      <c r="R490" s="90">
        <f>IF(Table579105[[#This Row],[FEMA Reimbursable?]]="Yes", Table579105[[#This Row],[Total Contract Amount]]*0.25, Table579105[[#This Row],[Total Contract Amount]])</f>
        <v>0</v>
      </c>
      <c r="S490" s="74"/>
      <c r="T490" s="90">
        <f>IF(Table579105[[#This Row],[FEMA Reimbursable?]]="Yes",Table579105[[#This Row],[Total Quarterly Obligation Amount]]*0.25,Table579105[[#This Row],[Total Quarterly Obligation Amount]])</f>
        <v>0</v>
      </c>
      <c r="U490" s="74"/>
      <c r="V490" s="79">
        <f>IF(Table579105[[#This Row],[FEMA Reimbursable?]]="Yes", Table579105[[#This Row],[Total Quarterly Expenditure Amount]]*0.25, Table579105[[#This Row],[Total Quarterly Expenditure Amount]])</f>
        <v>0</v>
      </c>
      <c r="W490" s="113" t="str">
        <f>IFERROR(INDEX(Table2[Attachment A Category], MATCH(Table579105[[#This Row],[Attachment A Expenditure Subcategory]], Table2[Attachment A Subcategory])),"")</f>
        <v/>
      </c>
      <c r="X490" s="114" t="str">
        <f>IFERROR(INDEX(Table2[Treasury OIG Category], MATCH(Table579105[[#This Row],[Attachment A Expenditure Subcategory]], Table2[Attachment A Subcategory])),"")</f>
        <v/>
      </c>
    </row>
    <row r="491" spans="2:24" x14ac:dyDescent="0.25">
      <c r="B491" s="22"/>
      <c r="C491" s="16"/>
      <c r="D491" s="16"/>
      <c r="E491" s="16"/>
      <c r="F491" s="16"/>
      <c r="G491" s="23"/>
      <c r="H491" s="31" t="s">
        <v>540</v>
      </c>
      <c r="I491" s="16"/>
      <c r="J491" s="68"/>
      <c r="K491" s="17"/>
      <c r="L491" s="51"/>
      <c r="M491" s="17"/>
      <c r="N491" s="17"/>
      <c r="O491" s="51"/>
      <c r="P491" s="51"/>
      <c r="Q491" s="74"/>
      <c r="R491" s="90">
        <f>IF(Table579105[[#This Row],[FEMA Reimbursable?]]="Yes", Table579105[[#This Row],[Total Contract Amount]]*0.25, Table579105[[#This Row],[Total Contract Amount]])</f>
        <v>0</v>
      </c>
      <c r="S491" s="74"/>
      <c r="T491" s="90">
        <f>IF(Table579105[[#This Row],[FEMA Reimbursable?]]="Yes",Table579105[[#This Row],[Total Quarterly Obligation Amount]]*0.25,Table579105[[#This Row],[Total Quarterly Obligation Amount]])</f>
        <v>0</v>
      </c>
      <c r="U491" s="74"/>
      <c r="V491" s="79">
        <f>IF(Table579105[[#This Row],[FEMA Reimbursable?]]="Yes", Table579105[[#This Row],[Total Quarterly Expenditure Amount]]*0.25, Table579105[[#This Row],[Total Quarterly Expenditure Amount]])</f>
        <v>0</v>
      </c>
      <c r="W491" s="113" t="str">
        <f>IFERROR(INDEX(Table2[Attachment A Category], MATCH(Table579105[[#This Row],[Attachment A Expenditure Subcategory]], Table2[Attachment A Subcategory])),"")</f>
        <v/>
      </c>
      <c r="X491" s="114" t="str">
        <f>IFERROR(INDEX(Table2[Treasury OIG Category], MATCH(Table579105[[#This Row],[Attachment A Expenditure Subcategory]], Table2[Attachment A Subcategory])),"")</f>
        <v/>
      </c>
    </row>
    <row r="492" spans="2:24" x14ac:dyDescent="0.25">
      <c r="B492" s="22"/>
      <c r="C492" s="16"/>
      <c r="D492" s="16"/>
      <c r="E492" s="16"/>
      <c r="F492" s="16"/>
      <c r="G492" s="23"/>
      <c r="H492" s="32" t="s">
        <v>541</v>
      </c>
      <c r="I492" s="16"/>
      <c r="J492" s="68"/>
      <c r="K492" s="17"/>
      <c r="L492" s="51"/>
      <c r="M492" s="17"/>
      <c r="N492" s="17"/>
      <c r="O492" s="51"/>
      <c r="P492" s="51"/>
      <c r="Q492" s="74"/>
      <c r="R492" s="90">
        <f>IF(Table579105[[#This Row],[FEMA Reimbursable?]]="Yes", Table579105[[#This Row],[Total Contract Amount]]*0.25, Table579105[[#This Row],[Total Contract Amount]])</f>
        <v>0</v>
      </c>
      <c r="S492" s="74"/>
      <c r="T492" s="90">
        <f>IF(Table579105[[#This Row],[FEMA Reimbursable?]]="Yes",Table579105[[#This Row],[Total Quarterly Obligation Amount]]*0.25,Table579105[[#This Row],[Total Quarterly Obligation Amount]])</f>
        <v>0</v>
      </c>
      <c r="U492" s="74"/>
      <c r="V492" s="79">
        <f>IF(Table579105[[#This Row],[FEMA Reimbursable?]]="Yes", Table579105[[#This Row],[Total Quarterly Expenditure Amount]]*0.25, Table579105[[#This Row],[Total Quarterly Expenditure Amount]])</f>
        <v>0</v>
      </c>
      <c r="W492" s="113" t="str">
        <f>IFERROR(INDEX(Table2[Attachment A Category], MATCH(Table579105[[#This Row],[Attachment A Expenditure Subcategory]], Table2[Attachment A Subcategory])),"")</f>
        <v/>
      </c>
      <c r="X492" s="114" t="str">
        <f>IFERROR(INDEX(Table2[Treasury OIG Category], MATCH(Table579105[[#This Row],[Attachment A Expenditure Subcategory]], Table2[Attachment A Subcategory])),"")</f>
        <v/>
      </c>
    </row>
    <row r="493" spans="2:24" x14ac:dyDescent="0.25">
      <c r="B493" s="22"/>
      <c r="C493" s="16"/>
      <c r="D493" s="16"/>
      <c r="E493" s="16"/>
      <c r="F493" s="16"/>
      <c r="G493" s="23"/>
      <c r="H493" s="32" t="s">
        <v>542</v>
      </c>
      <c r="I493" s="16"/>
      <c r="J493" s="68"/>
      <c r="K493" s="17"/>
      <c r="L493" s="51"/>
      <c r="M493" s="17"/>
      <c r="N493" s="17"/>
      <c r="O493" s="51"/>
      <c r="P493" s="51"/>
      <c r="Q493" s="74"/>
      <c r="R493" s="90">
        <f>IF(Table579105[[#This Row],[FEMA Reimbursable?]]="Yes", Table579105[[#This Row],[Total Contract Amount]]*0.25, Table579105[[#This Row],[Total Contract Amount]])</f>
        <v>0</v>
      </c>
      <c r="S493" s="74"/>
      <c r="T493" s="90">
        <f>IF(Table579105[[#This Row],[FEMA Reimbursable?]]="Yes",Table579105[[#This Row],[Total Quarterly Obligation Amount]]*0.25,Table579105[[#This Row],[Total Quarterly Obligation Amount]])</f>
        <v>0</v>
      </c>
      <c r="U493" s="74"/>
      <c r="V493" s="79">
        <f>IF(Table579105[[#This Row],[FEMA Reimbursable?]]="Yes", Table579105[[#This Row],[Total Quarterly Expenditure Amount]]*0.25, Table579105[[#This Row],[Total Quarterly Expenditure Amount]])</f>
        <v>0</v>
      </c>
      <c r="W493" s="113" t="str">
        <f>IFERROR(INDEX(Table2[Attachment A Category], MATCH(Table579105[[#This Row],[Attachment A Expenditure Subcategory]], Table2[Attachment A Subcategory])),"")</f>
        <v/>
      </c>
      <c r="X493" s="114" t="str">
        <f>IFERROR(INDEX(Table2[Treasury OIG Category], MATCH(Table579105[[#This Row],[Attachment A Expenditure Subcategory]], Table2[Attachment A Subcategory])),"")</f>
        <v/>
      </c>
    </row>
    <row r="494" spans="2:24" x14ac:dyDescent="0.25">
      <c r="B494" s="22"/>
      <c r="C494" s="16"/>
      <c r="D494" s="16"/>
      <c r="E494" s="16"/>
      <c r="F494" s="16"/>
      <c r="G494" s="23"/>
      <c r="H494" s="32" t="s">
        <v>543</v>
      </c>
      <c r="I494" s="16"/>
      <c r="J494" s="68"/>
      <c r="K494" s="17"/>
      <c r="L494" s="51"/>
      <c r="M494" s="17"/>
      <c r="N494" s="17"/>
      <c r="O494" s="51"/>
      <c r="P494" s="51"/>
      <c r="Q494" s="74"/>
      <c r="R494" s="90">
        <f>IF(Table579105[[#This Row],[FEMA Reimbursable?]]="Yes", Table579105[[#This Row],[Total Contract Amount]]*0.25, Table579105[[#This Row],[Total Contract Amount]])</f>
        <v>0</v>
      </c>
      <c r="S494" s="74"/>
      <c r="T494" s="90">
        <f>IF(Table579105[[#This Row],[FEMA Reimbursable?]]="Yes",Table579105[[#This Row],[Total Quarterly Obligation Amount]]*0.25,Table579105[[#This Row],[Total Quarterly Obligation Amount]])</f>
        <v>0</v>
      </c>
      <c r="U494" s="74"/>
      <c r="V494" s="79">
        <f>IF(Table579105[[#This Row],[FEMA Reimbursable?]]="Yes", Table579105[[#This Row],[Total Quarterly Expenditure Amount]]*0.25, Table579105[[#This Row],[Total Quarterly Expenditure Amount]])</f>
        <v>0</v>
      </c>
      <c r="W494" s="113" t="str">
        <f>IFERROR(INDEX(Table2[Attachment A Category], MATCH(Table579105[[#This Row],[Attachment A Expenditure Subcategory]], Table2[Attachment A Subcategory])),"")</f>
        <v/>
      </c>
      <c r="X494" s="114" t="str">
        <f>IFERROR(INDEX(Table2[Treasury OIG Category], MATCH(Table579105[[#This Row],[Attachment A Expenditure Subcategory]], Table2[Attachment A Subcategory])),"")</f>
        <v/>
      </c>
    </row>
    <row r="495" spans="2:24" x14ac:dyDescent="0.25">
      <c r="B495" s="22"/>
      <c r="C495" s="16"/>
      <c r="D495" s="16"/>
      <c r="E495" s="16"/>
      <c r="F495" s="16"/>
      <c r="G495" s="23"/>
      <c r="H495" s="32" t="s">
        <v>544</v>
      </c>
      <c r="I495" s="16"/>
      <c r="J495" s="68"/>
      <c r="K495" s="17"/>
      <c r="L495" s="51"/>
      <c r="M495" s="17"/>
      <c r="N495" s="17"/>
      <c r="O495" s="51"/>
      <c r="P495" s="51"/>
      <c r="Q495" s="74"/>
      <c r="R495" s="90">
        <f>IF(Table579105[[#This Row],[FEMA Reimbursable?]]="Yes", Table579105[[#This Row],[Total Contract Amount]]*0.25, Table579105[[#This Row],[Total Contract Amount]])</f>
        <v>0</v>
      </c>
      <c r="S495" s="74"/>
      <c r="T495" s="90">
        <f>IF(Table579105[[#This Row],[FEMA Reimbursable?]]="Yes",Table579105[[#This Row],[Total Quarterly Obligation Amount]]*0.25,Table579105[[#This Row],[Total Quarterly Obligation Amount]])</f>
        <v>0</v>
      </c>
      <c r="U495" s="74"/>
      <c r="V495" s="79">
        <f>IF(Table579105[[#This Row],[FEMA Reimbursable?]]="Yes", Table579105[[#This Row],[Total Quarterly Expenditure Amount]]*0.25, Table579105[[#This Row],[Total Quarterly Expenditure Amount]])</f>
        <v>0</v>
      </c>
      <c r="W495" s="113" t="str">
        <f>IFERROR(INDEX(Table2[Attachment A Category], MATCH(Table579105[[#This Row],[Attachment A Expenditure Subcategory]], Table2[Attachment A Subcategory])),"")</f>
        <v/>
      </c>
      <c r="X495" s="114" t="str">
        <f>IFERROR(INDEX(Table2[Treasury OIG Category], MATCH(Table579105[[#This Row],[Attachment A Expenditure Subcategory]], Table2[Attachment A Subcategory])),"")</f>
        <v/>
      </c>
    </row>
    <row r="496" spans="2:24" x14ac:dyDescent="0.25">
      <c r="B496" s="22"/>
      <c r="C496" s="16"/>
      <c r="D496" s="16"/>
      <c r="E496" s="16"/>
      <c r="F496" s="16"/>
      <c r="G496" s="23"/>
      <c r="H496" s="31" t="s">
        <v>545</v>
      </c>
      <c r="I496" s="16"/>
      <c r="J496" s="68"/>
      <c r="K496" s="17"/>
      <c r="L496" s="51"/>
      <c r="M496" s="17"/>
      <c r="N496" s="17"/>
      <c r="O496" s="51"/>
      <c r="P496" s="51"/>
      <c r="Q496" s="74"/>
      <c r="R496" s="90">
        <f>IF(Table579105[[#This Row],[FEMA Reimbursable?]]="Yes", Table579105[[#This Row],[Total Contract Amount]]*0.25, Table579105[[#This Row],[Total Contract Amount]])</f>
        <v>0</v>
      </c>
      <c r="S496" s="74"/>
      <c r="T496" s="90">
        <f>IF(Table579105[[#This Row],[FEMA Reimbursable?]]="Yes",Table579105[[#This Row],[Total Quarterly Obligation Amount]]*0.25,Table579105[[#This Row],[Total Quarterly Obligation Amount]])</f>
        <v>0</v>
      </c>
      <c r="U496" s="74"/>
      <c r="V496" s="79">
        <f>IF(Table579105[[#This Row],[FEMA Reimbursable?]]="Yes", Table579105[[#This Row],[Total Quarterly Expenditure Amount]]*0.25, Table579105[[#This Row],[Total Quarterly Expenditure Amount]])</f>
        <v>0</v>
      </c>
      <c r="W496" s="113" t="str">
        <f>IFERROR(INDEX(Table2[Attachment A Category], MATCH(Table579105[[#This Row],[Attachment A Expenditure Subcategory]], Table2[Attachment A Subcategory])),"")</f>
        <v/>
      </c>
      <c r="X496" s="114" t="str">
        <f>IFERROR(INDEX(Table2[Treasury OIG Category], MATCH(Table579105[[#This Row],[Attachment A Expenditure Subcategory]], Table2[Attachment A Subcategory])),"")</f>
        <v/>
      </c>
    </row>
    <row r="497" spans="2:24" x14ac:dyDescent="0.25">
      <c r="B497" s="22"/>
      <c r="C497" s="16"/>
      <c r="D497" s="16"/>
      <c r="E497" s="16"/>
      <c r="F497" s="16"/>
      <c r="G497" s="23"/>
      <c r="H497" s="32" t="s">
        <v>546</v>
      </c>
      <c r="I497" s="16"/>
      <c r="J497" s="68"/>
      <c r="K497" s="17"/>
      <c r="L497" s="51"/>
      <c r="M497" s="17"/>
      <c r="N497" s="17"/>
      <c r="O497" s="51"/>
      <c r="P497" s="51"/>
      <c r="Q497" s="74"/>
      <c r="R497" s="90">
        <f>IF(Table579105[[#This Row],[FEMA Reimbursable?]]="Yes", Table579105[[#This Row],[Total Contract Amount]]*0.25, Table579105[[#This Row],[Total Contract Amount]])</f>
        <v>0</v>
      </c>
      <c r="S497" s="74"/>
      <c r="T497" s="90">
        <f>IF(Table579105[[#This Row],[FEMA Reimbursable?]]="Yes",Table579105[[#This Row],[Total Quarterly Obligation Amount]]*0.25,Table579105[[#This Row],[Total Quarterly Obligation Amount]])</f>
        <v>0</v>
      </c>
      <c r="U497" s="74"/>
      <c r="V497" s="79">
        <f>IF(Table579105[[#This Row],[FEMA Reimbursable?]]="Yes", Table579105[[#This Row],[Total Quarterly Expenditure Amount]]*0.25, Table579105[[#This Row],[Total Quarterly Expenditure Amount]])</f>
        <v>0</v>
      </c>
      <c r="W497" s="113" t="str">
        <f>IFERROR(INDEX(Table2[Attachment A Category], MATCH(Table579105[[#This Row],[Attachment A Expenditure Subcategory]], Table2[Attachment A Subcategory])),"")</f>
        <v/>
      </c>
      <c r="X497" s="114" t="str">
        <f>IFERROR(INDEX(Table2[Treasury OIG Category], MATCH(Table579105[[#This Row],[Attachment A Expenditure Subcategory]], Table2[Attachment A Subcategory])),"")</f>
        <v/>
      </c>
    </row>
    <row r="498" spans="2:24" x14ac:dyDescent="0.25">
      <c r="B498" s="22"/>
      <c r="C498" s="16"/>
      <c r="D498" s="16"/>
      <c r="E498" s="16"/>
      <c r="F498" s="16"/>
      <c r="G498" s="23"/>
      <c r="H498" s="32" t="s">
        <v>547</v>
      </c>
      <c r="I498" s="16"/>
      <c r="J498" s="68"/>
      <c r="K498" s="17"/>
      <c r="L498" s="51"/>
      <c r="M498" s="17"/>
      <c r="N498" s="17"/>
      <c r="O498" s="51"/>
      <c r="P498" s="51"/>
      <c r="Q498" s="74"/>
      <c r="R498" s="90">
        <f>IF(Table579105[[#This Row],[FEMA Reimbursable?]]="Yes", Table579105[[#This Row],[Total Contract Amount]]*0.25, Table579105[[#This Row],[Total Contract Amount]])</f>
        <v>0</v>
      </c>
      <c r="S498" s="74"/>
      <c r="T498" s="90">
        <f>IF(Table579105[[#This Row],[FEMA Reimbursable?]]="Yes",Table579105[[#This Row],[Total Quarterly Obligation Amount]]*0.25,Table579105[[#This Row],[Total Quarterly Obligation Amount]])</f>
        <v>0</v>
      </c>
      <c r="U498" s="74"/>
      <c r="V498" s="79">
        <f>IF(Table579105[[#This Row],[FEMA Reimbursable?]]="Yes", Table579105[[#This Row],[Total Quarterly Expenditure Amount]]*0.25, Table579105[[#This Row],[Total Quarterly Expenditure Amount]])</f>
        <v>0</v>
      </c>
      <c r="W498" s="113" t="str">
        <f>IFERROR(INDEX(Table2[Attachment A Category], MATCH(Table579105[[#This Row],[Attachment A Expenditure Subcategory]], Table2[Attachment A Subcategory])),"")</f>
        <v/>
      </c>
      <c r="X498" s="114" t="str">
        <f>IFERROR(INDEX(Table2[Treasury OIG Category], MATCH(Table579105[[#This Row],[Attachment A Expenditure Subcategory]], Table2[Attachment A Subcategory])),"")</f>
        <v/>
      </c>
    </row>
    <row r="499" spans="2:24" x14ac:dyDescent="0.25">
      <c r="B499" s="22"/>
      <c r="C499" s="16"/>
      <c r="D499" s="16"/>
      <c r="E499" s="16"/>
      <c r="F499" s="16"/>
      <c r="G499" s="23"/>
      <c r="H499" s="31" t="s">
        <v>548</v>
      </c>
      <c r="I499" s="16"/>
      <c r="J499" s="68"/>
      <c r="K499" s="17"/>
      <c r="L499" s="51"/>
      <c r="M499" s="17"/>
      <c r="N499" s="17"/>
      <c r="O499" s="51"/>
      <c r="P499" s="51"/>
      <c r="Q499" s="74"/>
      <c r="R499" s="90">
        <f>IF(Table579105[[#This Row],[FEMA Reimbursable?]]="Yes", Table579105[[#This Row],[Total Contract Amount]]*0.25, Table579105[[#This Row],[Total Contract Amount]])</f>
        <v>0</v>
      </c>
      <c r="S499" s="74"/>
      <c r="T499" s="90">
        <f>IF(Table579105[[#This Row],[FEMA Reimbursable?]]="Yes",Table579105[[#This Row],[Total Quarterly Obligation Amount]]*0.25,Table579105[[#This Row],[Total Quarterly Obligation Amount]])</f>
        <v>0</v>
      </c>
      <c r="U499" s="74"/>
      <c r="V499" s="79">
        <f>IF(Table579105[[#This Row],[FEMA Reimbursable?]]="Yes", Table579105[[#This Row],[Total Quarterly Expenditure Amount]]*0.25, Table579105[[#This Row],[Total Quarterly Expenditure Amount]])</f>
        <v>0</v>
      </c>
      <c r="W499" s="113" t="str">
        <f>IFERROR(INDEX(Table2[Attachment A Category], MATCH(Table579105[[#This Row],[Attachment A Expenditure Subcategory]], Table2[Attachment A Subcategory])),"")</f>
        <v/>
      </c>
      <c r="X499" s="114" t="str">
        <f>IFERROR(INDEX(Table2[Treasury OIG Category], MATCH(Table579105[[#This Row],[Attachment A Expenditure Subcategory]], Table2[Attachment A Subcategory])),"")</f>
        <v/>
      </c>
    </row>
    <row r="500" spans="2:24" x14ac:dyDescent="0.25">
      <c r="B500" s="22"/>
      <c r="C500" s="16"/>
      <c r="D500" s="16"/>
      <c r="E500" s="16"/>
      <c r="F500" s="16"/>
      <c r="G500" s="23"/>
      <c r="H500" s="32" t="s">
        <v>549</v>
      </c>
      <c r="I500" s="16"/>
      <c r="J500" s="68"/>
      <c r="K500" s="17"/>
      <c r="L500" s="51"/>
      <c r="M500" s="17"/>
      <c r="N500" s="17"/>
      <c r="O500" s="51"/>
      <c r="P500" s="51"/>
      <c r="Q500" s="74"/>
      <c r="R500" s="90">
        <f>IF(Table579105[[#This Row],[FEMA Reimbursable?]]="Yes", Table579105[[#This Row],[Total Contract Amount]]*0.25, Table579105[[#This Row],[Total Contract Amount]])</f>
        <v>0</v>
      </c>
      <c r="S500" s="74"/>
      <c r="T500" s="90">
        <f>IF(Table579105[[#This Row],[FEMA Reimbursable?]]="Yes",Table579105[[#This Row],[Total Quarterly Obligation Amount]]*0.25,Table579105[[#This Row],[Total Quarterly Obligation Amount]])</f>
        <v>0</v>
      </c>
      <c r="U500" s="74"/>
      <c r="V500" s="79">
        <f>IF(Table579105[[#This Row],[FEMA Reimbursable?]]="Yes", Table579105[[#This Row],[Total Quarterly Expenditure Amount]]*0.25, Table579105[[#This Row],[Total Quarterly Expenditure Amount]])</f>
        <v>0</v>
      </c>
      <c r="W500" s="113" t="str">
        <f>IFERROR(INDEX(Table2[Attachment A Category], MATCH(Table579105[[#This Row],[Attachment A Expenditure Subcategory]], Table2[Attachment A Subcategory])),"")</f>
        <v/>
      </c>
      <c r="X500" s="114" t="str">
        <f>IFERROR(INDEX(Table2[Treasury OIG Category], MATCH(Table579105[[#This Row],[Attachment A Expenditure Subcategory]], Table2[Attachment A Subcategory])),"")</f>
        <v/>
      </c>
    </row>
    <row r="501" spans="2:24" x14ac:dyDescent="0.25">
      <c r="B501" s="22"/>
      <c r="C501" s="16"/>
      <c r="D501" s="16"/>
      <c r="E501" s="16"/>
      <c r="F501" s="16"/>
      <c r="G501" s="23"/>
      <c r="H501" s="32" t="s">
        <v>550</v>
      </c>
      <c r="I501" s="16"/>
      <c r="J501" s="68"/>
      <c r="K501" s="17"/>
      <c r="L501" s="51"/>
      <c r="M501" s="17"/>
      <c r="N501" s="17"/>
      <c r="O501" s="51"/>
      <c r="P501" s="51"/>
      <c r="Q501" s="74"/>
      <c r="R501" s="90">
        <f>IF(Table579105[[#This Row],[FEMA Reimbursable?]]="Yes", Table579105[[#This Row],[Total Contract Amount]]*0.25, Table579105[[#This Row],[Total Contract Amount]])</f>
        <v>0</v>
      </c>
      <c r="S501" s="74"/>
      <c r="T501" s="90">
        <f>IF(Table579105[[#This Row],[FEMA Reimbursable?]]="Yes",Table579105[[#This Row],[Total Quarterly Obligation Amount]]*0.25,Table579105[[#This Row],[Total Quarterly Obligation Amount]])</f>
        <v>0</v>
      </c>
      <c r="U501" s="74"/>
      <c r="V501" s="79">
        <f>IF(Table579105[[#This Row],[FEMA Reimbursable?]]="Yes", Table579105[[#This Row],[Total Quarterly Expenditure Amount]]*0.25, Table579105[[#This Row],[Total Quarterly Expenditure Amount]])</f>
        <v>0</v>
      </c>
      <c r="W501" s="113" t="str">
        <f>IFERROR(INDEX(Table2[Attachment A Category], MATCH(Table579105[[#This Row],[Attachment A Expenditure Subcategory]], Table2[Attachment A Subcategory])),"")</f>
        <v/>
      </c>
      <c r="X501" s="114" t="str">
        <f>IFERROR(INDEX(Table2[Treasury OIG Category], MATCH(Table579105[[#This Row],[Attachment A Expenditure Subcategory]], Table2[Attachment A Subcategory])),"")</f>
        <v/>
      </c>
    </row>
    <row r="502" spans="2:24" x14ac:dyDescent="0.25">
      <c r="B502" s="22"/>
      <c r="C502" s="16"/>
      <c r="D502" s="16"/>
      <c r="E502" s="16"/>
      <c r="F502" s="16"/>
      <c r="G502" s="23"/>
      <c r="H502" s="32" t="s">
        <v>551</v>
      </c>
      <c r="I502" s="16"/>
      <c r="J502" s="68"/>
      <c r="K502" s="17"/>
      <c r="L502" s="51"/>
      <c r="M502" s="17"/>
      <c r="N502" s="17"/>
      <c r="O502" s="51"/>
      <c r="P502" s="51"/>
      <c r="Q502" s="74"/>
      <c r="R502" s="90">
        <f>IF(Table579105[[#This Row],[FEMA Reimbursable?]]="Yes", Table579105[[#This Row],[Total Contract Amount]]*0.25, Table579105[[#This Row],[Total Contract Amount]])</f>
        <v>0</v>
      </c>
      <c r="S502" s="74"/>
      <c r="T502" s="90">
        <f>IF(Table579105[[#This Row],[FEMA Reimbursable?]]="Yes",Table579105[[#This Row],[Total Quarterly Obligation Amount]]*0.25,Table579105[[#This Row],[Total Quarterly Obligation Amount]])</f>
        <v>0</v>
      </c>
      <c r="U502" s="74"/>
      <c r="V502" s="79">
        <f>IF(Table579105[[#This Row],[FEMA Reimbursable?]]="Yes", Table579105[[#This Row],[Total Quarterly Expenditure Amount]]*0.25, Table579105[[#This Row],[Total Quarterly Expenditure Amount]])</f>
        <v>0</v>
      </c>
      <c r="W502" s="113" t="str">
        <f>IFERROR(INDEX(Table2[Attachment A Category], MATCH(Table579105[[#This Row],[Attachment A Expenditure Subcategory]], Table2[Attachment A Subcategory])),"")</f>
        <v/>
      </c>
      <c r="X502" s="114" t="str">
        <f>IFERROR(INDEX(Table2[Treasury OIG Category], MATCH(Table579105[[#This Row],[Attachment A Expenditure Subcategory]], Table2[Attachment A Subcategory])),"")</f>
        <v/>
      </c>
    </row>
    <row r="503" spans="2:24" x14ac:dyDescent="0.25">
      <c r="B503" s="22"/>
      <c r="C503" s="16"/>
      <c r="D503" s="16"/>
      <c r="E503" s="16"/>
      <c r="F503" s="16"/>
      <c r="G503" s="23"/>
      <c r="H503" s="32" t="s">
        <v>552</v>
      </c>
      <c r="I503" s="16"/>
      <c r="J503" s="68"/>
      <c r="K503" s="17"/>
      <c r="L503" s="51"/>
      <c r="M503" s="17"/>
      <c r="N503" s="17"/>
      <c r="O503" s="51"/>
      <c r="P503" s="51"/>
      <c r="Q503" s="74"/>
      <c r="R503" s="90">
        <f>IF(Table579105[[#This Row],[FEMA Reimbursable?]]="Yes", Table579105[[#This Row],[Total Contract Amount]]*0.25, Table579105[[#This Row],[Total Contract Amount]])</f>
        <v>0</v>
      </c>
      <c r="S503" s="74"/>
      <c r="T503" s="90">
        <f>IF(Table579105[[#This Row],[FEMA Reimbursable?]]="Yes",Table579105[[#This Row],[Total Quarterly Obligation Amount]]*0.25,Table579105[[#This Row],[Total Quarterly Obligation Amount]])</f>
        <v>0</v>
      </c>
      <c r="U503" s="74"/>
      <c r="V503" s="79">
        <f>IF(Table579105[[#This Row],[FEMA Reimbursable?]]="Yes", Table579105[[#This Row],[Total Quarterly Expenditure Amount]]*0.25, Table579105[[#This Row],[Total Quarterly Expenditure Amount]])</f>
        <v>0</v>
      </c>
      <c r="W503" s="113" t="str">
        <f>IFERROR(INDEX(Table2[Attachment A Category], MATCH(Table579105[[#This Row],[Attachment A Expenditure Subcategory]], Table2[Attachment A Subcategory])),"")</f>
        <v/>
      </c>
      <c r="X503" s="114" t="str">
        <f>IFERROR(INDEX(Table2[Treasury OIG Category], MATCH(Table579105[[#This Row],[Attachment A Expenditure Subcategory]], Table2[Attachment A Subcategory])),"")</f>
        <v/>
      </c>
    </row>
    <row r="504" spans="2:24" x14ac:dyDescent="0.25">
      <c r="B504" s="22"/>
      <c r="C504" s="16"/>
      <c r="D504" s="16"/>
      <c r="E504" s="16"/>
      <c r="F504" s="16"/>
      <c r="G504" s="23"/>
      <c r="H504" s="31" t="s">
        <v>553</v>
      </c>
      <c r="I504" s="16"/>
      <c r="J504" s="68"/>
      <c r="K504" s="17"/>
      <c r="L504" s="51"/>
      <c r="M504" s="17"/>
      <c r="N504" s="17"/>
      <c r="O504" s="51"/>
      <c r="P504" s="51"/>
      <c r="Q504" s="74"/>
      <c r="R504" s="90">
        <f>IF(Table579105[[#This Row],[FEMA Reimbursable?]]="Yes", Table579105[[#This Row],[Total Contract Amount]]*0.25, Table579105[[#This Row],[Total Contract Amount]])</f>
        <v>0</v>
      </c>
      <c r="S504" s="74"/>
      <c r="T504" s="90">
        <f>IF(Table579105[[#This Row],[FEMA Reimbursable?]]="Yes",Table579105[[#This Row],[Total Quarterly Obligation Amount]]*0.25,Table579105[[#This Row],[Total Quarterly Obligation Amount]])</f>
        <v>0</v>
      </c>
      <c r="U504" s="74"/>
      <c r="V504" s="79">
        <f>IF(Table579105[[#This Row],[FEMA Reimbursable?]]="Yes", Table579105[[#This Row],[Total Quarterly Expenditure Amount]]*0.25, Table579105[[#This Row],[Total Quarterly Expenditure Amount]])</f>
        <v>0</v>
      </c>
      <c r="W504" s="113" t="str">
        <f>IFERROR(INDEX(Table2[Attachment A Category], MATCH(Table579105[[#This Row],[Attachment A Expenditure Subcategory]], Table2[Attachment A Subcategory])),"")</f>
        <v/>
      </c>
      <c r="X504" s="114" t="str">
        <f>IFERROR(INDEX(Table2[Treasury OIG Category], MATCH(Table579105[[#This Row],[Attachment A Expenditure Subcategory]], Table2[Attachment A Subcategory])),"")</f>
        <v/>
      </c>
    </row>
    <row r="505" spans="2:24" x14ac:dyDescent="0.25">
      <c r="B505" s="22"/>
      <c r="C505" s="16"/>
      <c r="D505" s="16"/>
      <c r="E505" s="16"/>
      <c r="F505" s="16"/>
      <c r="G505" s="23"/>
      <c r="H505" s="32" t="s">
        <v>554</v>
      </c>
      <c r="I505" s="16"/>
      <c r="J505" s="68"/>
      <c r="K505" s="17"/>
      <c r="L505" s="51"/>
      <c r="M505" s="17"/>
      <c r="N505" s="17"/>
      <c r="O505" s="51"/>
      <c r="P505" s="51"/>
      <c r="Q505" s="74"/>
      <c r="R505" s="90">
        <f>IF(Table579105[[#This Row],[FEMA Reimbursable?]]="Yes", Table579105[[#This Row],[Total Contract Amount]]*0.25, Table579105[[#This Row],[Total Contract Amount]])</f>
        <v>0</v>
      </c>
      <c r="S505" s="74"/>
      <c r="T505" s="90">
        <f>IF(Table579105[[#This Row],[FEMA Reimbursable?]]="Yes",Table579105[[#This Row],[Total Quarterly Obligation Amount]]*0.25,Table579105[[#This Row],[Total Quarterly Obligation Amount]])</f>
        <v>0</v>
      </c>
      <c r="U505" s="74"/>
      <c r="V505" s="79">
        <f>IF(Table579105[[#This Row],[FEMA Reimbursable?]]="Yes", Table579105[[#This Row],[Total Quarterly Expenditure Amount]]*0.25, Table579105[[#This Row],[Total Quarterly Expenditure Amount]])</f>
        <v>0</v>
      </c>
      <c r="W505" s="113" t="str">
        <f>IFERROR(INDEX(Table2[Attachment A Category], MATCH(Table579105[[#This Row],[Attachment A Expenditure Subcategory]], Table2[Attachment A Subcategory])),"")</f>
        <v/>
      </c>
      <c r="X505" s="114" t="str">
        <f>IFERROR(INDEX(Table2[Treasury OIG Category], MATCH(Table579105[[#This Row],[Attachment A Expenditure Subcategory]], Table2[Attachment A Subcategory])),"")</f>
        <v/>
      </c>
    </row>
    <row r="506" spans="2:24" x14ac:dyDescent="0.25">
      <c r="B506" s="22"/>
      <c r="C506" s="16"/>
      <c r="D506" s="16"/>
      <c r="E506" s="16"/>
      <c r="F506" s="16"/>
      <c r="G506" s="23"/>
      <c r="H506" s="32" t="s">
        <v>555</v>
      </c>
      <c r="I506" s="16"/>
      <c r="J506" s="68"/>
      <c r="K506" s="17"/>
      <c r="L506" s="51"/>
      <c r="M506" s="17"/>
      <c r="N506" s="17"/>
      <c r="O506" s="51"/>
      <c r="P506" s="51"/>
      <c r="Q506" s="74"/>
      <c r="R506" s="90">
        <f>IF(Table579105[[#This Row],[FEMA Reimbursable?]]="Yes", Table579105[[#This Row],[Total Contract Amount]]*0.25, Table579105[[#This Row],[Total Contract Amount]])</f>
        <v>0</v>
      </c>
      <c r="S506" s="74"/>
      <c r="T506" s="90">
        <f>IF(Table579105[[#This Row],[FEMA Reimbursable?]]="Yes",Table579105[[#This Row],[Total Quarterly Obligation Amount]]*0.25,Table579105[[#This Row],[Total Quarterly Obligation Amount]])</f>
        <v>0</v>
      </c>
      <c r="U506" s="74"/>
      <c r="V506" s="79">
        <f>IF(Table579105[[#This Row],[FEMA Reimbursable?]]="Yes", Table579105[[#This Row],[Total Quarterly Expenditure Amount]]*0.25, Table579105[[#This Row],[Total Quarterly Expenditure Amount]])</f>
        <v>0</v>
      </c>
      <c r="W506" s="113" t="str">
        <f>IFERROR(INDEX(Table2[Attachment A Category], MATCH(Table579105[[#This Row],[Attachment A Expenditure Subcategory]], Table2[Attachment A Subcategory])),"")</f>
        <v/>
      </c>
      <c r="X506" s="114" t="str">
        <f>IFERROR(INDEX(Table2[Treasury OIG Category], MATCH(Table579105[[#This Row],[Attachment A Expenditure Subcategory]], Table2[Attachment A Subcategory])),"")</f>
        <v/>
      </c>
    </row>
    <row r="507" spans="2:24" x14ac:dyDescent="0.25">
      <c r="B507" s="22"/>
      <c r="C507" s="16"/>
      <c r="D507" s="16"/>
      <c r="E507" s="16"/>
      <c r="F507" s="16"/>
      <c r="G507" s="23"/>
      <c r="H507" s="31" t="s">
        <v>556</v>
      </c>
      <c r="I507" s="16"/>
      <c r="J507" s="68"/>
      <c r="K507" s="17"/>
      <c r="L507" s="51"/>
      <c r="M507" s="17"/>
      <c r="N507" s="17"/>
      <c r="O507" s="51"/>
      <c r="P507" s="51"/>
      <c r="Q507" s="74"/>
      <c r="R507" s="90">
        <f>IF(Table579105[[#This Row],[FEMA Reimbursable?]]="Yes", Table579105[[#This Row],[Total Contract Amount]]*0.25, Table579105[[#This Row],[Total Contract Amount]])</f>
        <v>0</v>
      </c>
      <c r="S507" s="74"/>
      <c r="T507" s="90">
        <f>IF(Table579105[[#This Row],[FEMA Reimbursable?]]="Yes",Table579105[[#This Row],[Total Quarterly Obligation Amount]]*0.25,Table579105[[#This Row],[Total Quarterly Obligation Amount]])</f>
        <v>0</v>
      </c>
      <c r="U507" s="74"/>
      <c r="V507" s="79">
        <f>IF(Table579105[[#This Row],[FEMA Reimbursable?]]="Yes", Table579105[[#This Row],[Total Quarterly Expenditure Amount]]*0.25, Table579105[[#This Row],[Total Quarterly Expenditure Amount]])</f>
        <v>0</v>
      </c>
      <c r="W507" s="113" t="str">
        <f>IFERROR(INDEX(Table2[Attachment A Category], MATCH(Table579105[[#This Row],[Attachment A Expenditure Subcategory]], Table2[Attachment A Subcategory])),"")</f>
        <v/>
      </c>
      <c r="X507" s="114" t="str">
        <f>IFERROR(INDEX(Table2[Treasury OIG Category], MATCH(Table579105[[#This Row],[Attachment A Expenditure Subcategory]], Table2[Attachment A Subcategory])),"")</f>
        <v/>
      </c>
    </row>
    <row r="508" spans="2:24" x14ac:dyDescent="0.25">
      <c r="B508" s="22"/>
      <c r="C508" s="16"/>
      <c r="D508" s="16"/>
      <c r="E508" s="16"/>
      <c r="F508" s="16"/>
      <c r="G508" s="23"/>
      <c r="H508" s="32" t="s">
        <v>557</v>
      </c>
      <c r="I508" s="16"/>
      <c r="J508" s="68"/>
      <c r="K508" s="17"/>
      <c r="L508" s="51"/>
      <c r="M508" s="17"/>
      <c r="N508" s="17"/>
      <c r="O508" s="51"/>
      <c r="P508" s="51"/>
      <c r="Q508" s="74"/>
      <c r="R508" s="90">
        <f>IF(Table579105[[#This Row],[FEMA Reimbursable?]]="Yes", Table579105[[#This Row],[Total Contract Amount]]*0.25, Table579105[[#This Row],[Total Contract Amount]])</f>
        <v>0</v>
      </c>
      <c r="S508" s="74"/>
      <c r="T508" s="90">
        <f>IF(Table579105[[#This Row],[FEMA Reimbursable?]]="Yes",Table579105[[#This Row],[Total Quarterly Obligation Amount]]*0.25,Table579105[[#This Row],[Total Quarterly Obligation Amount]])</f>
        <v>0</v>
      </c>
      <c r="U508" s="74"/>
      <c r="V508" s="79">
        <f>IF(Table579105[[#This Row],[FEMA Reimbursable?]]="Yes", Table579105[[#This Row],[Total Quarterly Expenditure Amount]]*0.25, Table579105[[#This Row],[Total Quarterly Expenditure Amount]])</f>
        <v>0</v>
      </c>
      <c r="W508" s="113" t="str">
        <f>IFERROR(INDEX(Table2[Attachment A Category], MATCH(Table579105[[#This Row],[Attachment A Expenditure Subcategory]], Table2[Attachment A Subcategory])),"")</f>
        <v/>
      </c>
      <c r="X508" s="114" t="str">
        <f>IFERROR(INDEX(Table2[Treasury OIG Category], MATCH(Table579105[[#This Row],[Attachment A Expenditure Subcategory]], Table2[Attachment A Subcategory])),"")</f>
        <v/>
      </c>
    </row>
    <row r="509" spans="2:24" x14ac:dyDescent="0.25">
      <c r="B509" s="22"/>
      <c r="C509" s="16"/>
      <c r="D509" s="16"/>
      <c r="E509" s="16"/>
      <c r="F509" s="16"/>
      <c r="G509" s="23"/>
      <c r="H509" s="32" t="s">
        <v>558</v>
      </c>
      <c r="I509" s="16"/>
      <c r="J509" s="68"/>
      <c r="K509" s="17"/>
      <c r="L509" s="51"/>
      <c r="M509" s="17"/>
      <c r="N509" s="17"/>
      <c r="O509" s="51"/>
      <c r="P509" s="51"/>
      <c r="Q509" s="74"/>
      <c r="R509" s="90">
        <f>IF(Table579105[[#This Row],[FEMA Reimbursable?]]="Yes", Table579105[[#This Row],[Total Contract Amount]]*0.25, Table579105[[#This Row],[Total Contract Amount]])</f>
        <v>0</v>
      </c>
      <c r="S509" s="74"/>
      <c r="T509" s="90">
        <f>IF(Table579105[[#This Row],[FEMA Reimbursable?]]="Yes",Table579105[[#This Row],[Total Quarterly Obligation Amount]]*0.25,Table579105[[#This Row],[Total Quarterly Obligation Amount]])</f>
        <v>0</v>
      </c>
      <c r="U509" s="74"/>
      <c r="V509" s="79">
        <f>IF(Table579105[[#This Row],[FEMA Reimbursable?]]="Yes", Table579105[[#This Row],[Total Quarterly Expenditure Amount]]*0.25, Table579105[[#This Row],[Total Quarterly Expenditure Amount]])</f>
        <v>0</v>
      </c>
      <c r="W509" s="113" t="str">
        <f>IFERROR(INDEX(Table2[Attachment A Category], MATCH(Table579105[[#This Row],[Attachment A Expenditure Subcategory]], Table2[Attachment A Subcategory])),"")</f>
        <v/>
      </c>
      <c r="X509" s="114" t="str">
        <f>IFERROR(INDEX(Table2[Treasury OIG Category], MATCH(Table579105[[#This Row],[Attachment A Expenditure Subcategory]], Table2[Attachment A Subcategory])),"")</f>
        <v/>
      </c>
    </row>
    <row r="510" spans="2:24" x14ac:dyDescent="0.25">
      <c r="B510" s="24"/>
      <c r="C510" s="25"/>
      <c r="D510" s="25"/>
      <c r="E510" s="25"/>
      <c r="F510" s="25"/>
      <c r="G510" s="26"/>
      <c r="H510" s="33" t="s">
        <v>559</v>
      </c>
      <c r="I510" s="25"/>
      <c r="J510" s="69"/>
      <c r="K510" s="48"/>
      <c r="L510" s="52"/>
      <c r="M510" s="48"/>
      <c r="N510" s="48"/>
      <c r="O510" s="52"/>
      <c r="P510" s="52"/>
      <c r="Q510" s="82"/>
      <c r="R510" s="91">
        <f>IF(Table579105[[#This Row],[FEMA Reimbursable?]]="Yes", Table579105[[#This Row],[Total Contract Amount]]*0.25, Table579105[[#This Row],[Total Contract Amount]])</f>
        <v>0</v>
      </c>
      <c r="S510" s="82"/>
      <c r="T510" s="91">
        <f>IF(Table579105[[#This Row],[FEMA Reimbursable?]]="Yes",Table579105[[#This Row],[Total Quarterly Obligation Amount]]*0.25,Table579105[[#This Row],[Total Quarterly Obligation Amount]])</f>
        <v>0</v>
      </c>
      <c r="U510" s="82"/>
      <c r="V510" s="88">
        <f>IF(Table579105[[#This Row],[FEMA Reimbursable?]]="Yes", Table579105[[#This Row],[Total Quarterly Expenditure Amount]]*0.25, Table579105[[#This Row],[Total Quarterly Expenditure Amount]])</f>
        <v>0</v>
      </c>
      <c r="W510" s="115" t="str">
        <f>IFERROR(INDEX(Table2[Attachment A Category], MATCH(Table579105[[#This Row],[Attachment A Expenditure Subcategory]], Table2[Attachment A Subcategory])),"")</f>
        <v/>
      </c>
      <c r="X510" s="116" t="str">
        <f>IFERROR(INDEX(Table2[Treasury OIG Category], MATCH(Table579105[[#This Row],[Attachment A Expenditure Subcategory]], Table2[Attachment A Subcategory])),"")</f>
        <v/>
      </c>
    </row>
  </sheetData>
  <sheetProtection algorithmName="SHA-512" hashValue="jlPt5Jut1nVpt1kFDPD22ECEvk4TLTvMuin+z4IQmseIQKBtLGqFrcwjS4REF9xOVrrNYq/v1RNZGyLc6VG6Qg==" saltValue="E/zZJ3BAzEAZ3ztOz5BE/Q==" spinCount="100000" sheet="1" objects="1" scenarios="1"/>
  <mergeCells count="3">
    <mergeCell ref="B9:G9"/>
    <mergeCell ref="H9:V9"/>
    <mergeCell ref="B5:G8"/>
  </mergeCells>
  <dataValidations count="1">
    <dataValidation type="list" allowBlank="1" showInputMessage="1" showErrorMessage="1" sqref="J11:J510" xr:uid="{4F45C23D-1C75-4D69-ACC1-544E8127A0AE}">
      <formula1>"One-time, Ongoing"</formula1>
    </dataValidation>
  </dataValidations>
  <pageMargins left="0.7" right="0.7" top="0.75" bottom="0.75" header="0.3" footer="0.3"/>
  <pageSetup orientation="portrait" horizontalDpi="300" verticalDpi="300" r:id="rId1"/>
  <ignoredErrors>
    <ignoredError sqref="H11:H510" numberStoredAsText="1"/>
    <ignoredError sqref="J12:J510" calculatedColumn="1"/>
    <ignoredError sqref="R11:R510 T11:T510" unlockedFormula="1"/>
  </ignoredErrors>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D3107DBF-6ABA-4C46-9823-B97D5EEDE5A1}">
          <x14:formula1>
            <xm:f>'Muni Data'!$K$2:$K$38</xm:f>
          </x14:formula1>
          <xm:sqref>O11:O510</xm:sqref>
        </x14:dataValidation>
        <x14:dataValidation type="list" allowBlank="1" showInputMessage="1" showErrorMessage="1" xr:uid="{8D9A689A-3872-4239-B56D-948729511AE8}">
          <x14:formula1>
            <xm:f>'Muni Data'!$S$2:$S$3</xm:f>
          </x14:formula1>
          <xm:sqref>P11:P510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7F544-350C-4434-BC78-6CB21780BE03}">
  <sheetPr codeName="Sheet3">
    <tabColor rgb="FFFFC000"/>
  </sheetPr>
  <dimension ref="A1:X510"/>
  <sheetViews>
    <sheetView zoomScale="80" zoomScaleNormal="80" workbookViewId="0">
      <selection activeCell="B5" sqref="B5:G8"/>
    </sheetView>
  </sheetViews>
  <sheetFormatPr defaultColWidth="9.140625" defaultRowHeight="15" x14ac:dyDescent="0.25"/>
  <cols>
    <col min="1" max="1" width="4.5703125" style="14" customWidth="1"/>
    <col min="2" max="6" width="21.7109375" style="14" customWidth="1"/>
    <col min="7" max="7" width="21.7109375" style="28" customWidth="1"/>
    <col min="8" max="14" width="21.7109375" style="14" customWidth="1"/>
    <col min="15" max="15" width="24.7109375" style="14" customWidth="1"/>
    <col min="16" max="20" width="21.7109375" style="14" customWidth="1"/>
    <col min="21" max="22" width="21.7109375" style="29" customWidth="1"/>
    <col min="23" max="24" width="28.42578125" style="14" hidden="1" customWidth="1"/>
    <col min="25" max="25" width="9.140625" style="14" customWidth="1"/>
    <col min="26" max="16384" width="9.140625" style="14"/>
  </cols>
  <sheetData>
    <row r="1" spans="1:24" ht="20.100000000000001" customHeight="1" x14ac:dyDescent="0.3">
      <c r="A1" s="151" t="s">
        <v>1009</v>
      </c>
      <c r="B1" s="111"/>
      <c r="C1" s="111"/>
      <c r="D1" s="111"/>
      <c r="E1" s="111"/>
      <c r="F1" s="111"/>
      <c r="G1" s="111"/>
      <c r="H1" s="111"/>
      <c r="I1" s="111"/>
      <c r="J1" s="102"/>
      <c r="K1" s="102"/>
      <c r="L1" s="102"/>
      <c r="M1" s="102"/>
      <c r="N1" s="102"/>
      <c r="O1" s="102"/>
      <c r="P1" s="102"/>
      <c r="Q1" s="102"/>
      <c r="R1" s="102"/>
      <c r="S1" s="102"/>
      <c r="T1" s="102"/>
      <c r="U1" s="107"/>
      <c r="V1" s="107"/>
    </row>
    <row r="2" spans="1:24" ht="15.95" customHeight="1" x14ac:dyDescent="0.25">
      <c r="A2" s="105" t="s">
        <v>1010</v>
      </c>
      <c r="B2" s="110"/>
      <c r="C2" s="110"/>
      <c r="D2" s="110"/>
      <c r="E2" s="110"/>
      <c r="F2" s="110"/>
      <c r="G2" s="110"/>
      <c r="H2" s="110"/>
      <c r="I2" s="110"/>
      <c r="J2" s="105"/>
      <c r="K2" s="105"/>
      <c r="L2" s="105"/>
      <c r="M2" s="105"/>
      <c r="N2" s="105"/>
      <c r="O2" s="105"/>
      <c r="P2" s="105"/>
      <c r="Q2" s="105"/>
      <c r="R2" s="105"/>
      <c r="S2" s="105"/>
      <c r="T2" s="105"/>
      <c r="U2" s="108"/>
      <c r="V2" s="108"/>
    </row>
    <row r="4" spans="1:24" x14ac:dyDescent="0.25">
      <c r="B4" s="109" t="s">
        <v>1006</v>
      </c>
      <c r="C4" s="37">
        <f>SUM(V11:V510)</f>
        <v>0</v>
      </c>
    </row>
    <row r="5" spans="1:24" ht="15" customHeight="1" x14ac:dyDescent="0.25">
      <c r="B5" s="177" t="s">
        <v>1055</v>
      </c>
      <c r="C5" s="177"/>
      <c r="D5" s="177"/>
      <c r="E5" s="177"/>
      <c r="F5" s="177"/>
      <c r="G5" s="177"/>
    </row>
    <row r="6" spans="1:24" x14ac:dyDescent="0.25">
      <c r="B6" s="177"/>
      <c r="C6" s="177"/>
      <c r="D6" s="177"/>
      <c r="E6" s="177"/>
      <c r="F6" s="177"/>
      <c r="G6" s="177"/>
      <c r="K6" s="38"/>
      <c r="L6" s="38"/>
      <c r="M6" s="38"/>
      <c r="N6" s="38"/>
    </row>
    <row r="7" spans="1:24" x14ac:dyDescent="0.25">
      <c r="B7" s="177"/>
      <c r="C7" s="177"/>
      <c r="D7" s="177"/>
      <c r="E7" s="177"/>
      <c r="F7" s="177"/>
      <c r="G7" s="177"/>
      <c r="K7" s="38"/>
      <c r="L7" s="38"/>
      <c r="M7" s="38"/>
      <c r="N7" s="38"/>
    </row>
    <row r="8" spans="1:24" x14ac:dyDescent="0.25">
      <c r="B8" s="178"/>
      <c r="C8" s="178"/>
      <c r="D8" s="178"/>
      <c r="E8" s="178"/>
      <c r="F8" s="178"/>
      <c r="G8" s="178"/>
      <c r="K8" s="38"/>
      <c r="L8" s="38"/>
      <c r="M8" s="38"/>
      <c r="N8" s="38"/>
    </row>
    <row r="9" spans="1:24" x14ac:dyDescent="0.25">
      <c r="B9" s="174" t="s">
        <v>34</v>
      </c>
      <c r="C9" s="175"/>
      <c r="D9" s="175"/>
      <c r="E9" s="175"/>
      <c r="F9" s="175"/>
      <c r="G9" s="176"/>
      <c r="H9" s="174" t="s">
        <v>560</v>
      </c>
      <c r="I9" s="175"/>
      <c r="J9" s="175"/>
      <c r="K9" s="175"/>
      <c r="L9" s="175"/>
      <c r="M9" s="175"/>
      <c r="N9" s="175"/>
      <c r="O9" s="175"/>
      <c r="P9" s="175"/>
      <c r="Q9" s="175"/>
      <c r="R9" s="175"/>
      <c r="S9" s="175"/>
      <c r="T9" s="175"/>
      <c r="U9" s="175"/>
      <c r="V9" s="176"/>
      <c r="W9" s="44"/>
      <c r="X9" s="45"/>
    </row>
    <row r="10" spans="1:24" s="27" customFormat="1" ht="30" customHeight="1" x14ac:dyDescent="0.25">
      <c r="B10" s="39" t="s">
        <v>561</v>
      </c>
      <c r="C10" s="20" t="s">
        <v>37</v>
      </c>
      <c r="D10" s="20" t="s">
        <v>38</v>
      </c>
      <c r="E10" s="20" t="s">
        <v>39</v>
      </c>
      <c r="F10" s="20" t="s">
        <v>40</v>
      </c>
      <c r="G10" s="21" t="s">
        <v>41</v>
      </c>
      <c r="H10" s="19" t="s">
        <v>562</v>
      </c>
      <c r="I10" s="20" t="s">
        <v>563</v>
      </c>
      <c r="J10" s="20" t="s">
        <v>564</v>
      </c>
      <c r="K10" s="20" t="s">
        <v>565</v>
      </c>
      <c r="L10" s="20" t="s">
        <v>46</v>
      </c>
      <c r="M10" s="20" t="s">
        <v>47</v>
      </c>
      <c r="N10" s="20" t="s">
        <v>48</v>
      </c>
      <c r="O10" s="20" t="s">
        <v>49</v>
      </c>
      <c r="P10" s="20" t="s">
        <v>50</v>
      </c>
      <c r="Q10" s="34" t="s">
        <v>566</v>
      </c>
      <c r="R10" s="34" t="s">
        <v>567</v>
      </c>
      <c r="S10" s="34" t="s">
        <v>53</v>
      </c>
      <c r="T10" s="34" t="s">
        <v>54</v>
      </c>
      <c r="U10" s="34" t="s">
        <v>55</v>
      </c>
      <c r="V10" s="30" t="s">
        <v>56</v>
      </c>
      <c r="W10" s="46" t="s">
        <v>57</v>
      </c>
      <c r="X10" s="47" t="s">
        <v>58</v>
      </c>
    </row>
    <row r="11" spans="1:24" x14ac:dyDescent="0.25">
      <c r="A11" s="89"/>
      <c r="B11" s="22"/>
      <c r="C11" s="16"/>
      <c r="D11" s="16"/>
      <c r="E11" s="16"/>
      <c r="F11" s="16"/>
      <c r="G11" s="23"/>
      <c r="H11" s="31" t="s">
        <v>59</v>
      </c>
      <c r="I11" s="16"/>
      <c r="J11" s="16"/>
      <c r="K11" s="17"/>
      <c r="L11" s="51"/>
      <c r="M11" s="17"/>
      <c r="N11" s="17"/>
      <c r="O11" s="51"/>
      <c r="P11" s="51"/>
      <c r="Q11" s="74"/>
      <c r="R11" s="90">
        <f>IF(Table579[[#This Row],[FEMA Reimbursable?]]="Yes", Table579[[#This Row],[Total Grant Amount]]*0.25,Table579[[#This Row],[Total Grant Amount]])</f>
        <v>0</v>
      </c>
      <c r="S11" s="74"/>
      <c r="T11" s="90">
        <f>IF(Table579[[#This Row],[FEMA Reimbursable?]]="Yes", Table579[[#This Row],[Total Quarterly Obligation Amount]]*0.25,Table579[[#This Row],[Total Quarterly Obligation Amount]])</f>
        <v>0</v>
      </c>
      <c r="U11" s="74"/>
      <c r="V11" s="79">
        <f>IF(Table579[[#This Row],[FEMA Reimbursable?]]="Yes", Table579[[#This Row],[Total Quarterly Expenditure Amount]]*0.25,Table579[[#This Row],[Total Quarterly Expenditure Amount]])</f>
        <v>0</v>
      </c>
      <c r="W11" s="113" t="str">
        <f>IFERROR(INDEX(Table2[Attachment A Category], MATCH(Table579[[#This Row],[Attachment A Expenditure Subcategory]], Table2[Attachment A Subcategory])),"")</f>
        <v/>
      </c>
      <c r="X11" s="114" t="str">
        <f>IFERROR(INDEX(Table2[Treasury OIG Category], MATCH(Table579[[#This Row],[Attachment A Expenditure Subcategory]], Table2[Attachment A Subcategory])),"")</f>
        <v/>
      </c>
    </row>
    <row r="12" spans="1:24" x14ac:dyDescent="0.25">
      <c r="A12" s="89"/>
      <c r="B12" s="22"/>
      <c r="C12" s="16"/>
      <c r="D12" s="16"/>
      <c r="E12" s="16"/>
      <c r="F12" s="16"/>
      <c r="G12" s="23"/>
      <c r="H12" s="32" t="s">
        <v>60</v>
      </c>
      <c r="I12" s="16"/>
      <c r="J12" s="16"/>
      <c r="K12" s="17"/>
      <c r="L12" s="51"/>
      <c r="M12" s="17"/>
      <c r="N12" s="17"/>
      <c r="O12" s="51"/>
      <c r="P12" s="51"/>
      <c r="Q12" s="74"/>
      <c r="R12" s="90">
        <f>IF(Table579[[#This Row],[FEMA Reimbursable?]]="Yes", Table579[[#This Row],[Total Grant Amount]]*0.25,Table579[[#This Row],[Total Grant Amount]])</f>
        <v>0</v>
      </c>
      <c r="S12" s="74"/>
      <c r="T12" s="90">
        <f>IF(Table579[[#This Row],[FEMA Reimbursable?]]="Yes", Table579[[#This Row],[Total Quarterly Obligation Amount]]*0.25,Table579[[#This Row],[Total Quarterly Obligation Amount]])</f>
        <v>0</v>
      </c>
      <c r="U12" s="74"/>
      <c r="V12" s="79">
        <f>IF(Table579[[#This Row],[FEMA Reimbursable?]]="Yes", Table579[[#This Row],[Total Quarterly Expenditure Amount]]*0.25,Table579[[#This Row],[Total Quarterly Expenditure Amount]])</f>
        <v>0</v>
      </c>
      <c r="W12" s="113" t="str">
        <f>IFERROR(INDEX(Table2[Attachment A Category], MATCH(Table579[[#This Row],[Attachment A Expenditure Subcategory]], Table2[Attachment A Subcategory])),"")</f>
        <v/>
      </c>
      <c r="X12" s="114" t="str">
        <f>IFERROR(INDEX(Table2[Treasury OIG Category], MATCH(Table579[[#This Row],[Attachment A Expenditure Subcategory]], Table2[Attachment A Subcategory])),"")</f>
        <v/>
      </c>
    </row>
    <row r="13" spans="1:24" x14ac:dyDescent="0.25">
      <c r="A13" s="89"/>
      <c r="B13" s="22"/>
      <c r="C13" s="16"/>
      <c r="D13" s="16"/>
      <c r="E13" s="16"/>
      <c r="F13" s="16"/>
      <c r="G13" s="23"/>
      <c r="H13" s="32" t="s">
        <v>61</v>
      </c>
      <c r="I13" s="16"/>
      <c r="J13" s="16"/>
      <c r="K13" s="17"/>
      <c r="L13" s="51"/>
      <c r="M13" s="17"/>
      <c r="N13" s="17"/>
      <c r="O13" s="51"/>
      <c r="P13" s="51"/>
      <c r="Q13" s="74"/>
      <c r="R13" s="90">
        <f>IF(Table579[[#This Row],[FEMA Reimbursable?]]="Yes", Table579[[#This Row],[Total Grant Amount]]*0.25,Table579[[#This Row],[Total Grant Amount]])</f>
        <v>0</v>
      </c>
      <c r="S13" s="74"/>
      <c r="T13" s="90">
        <f>IF(Table579[[#This Row],[FEMA Reimbursable?]]="Yes", Table579[[#This Row],[Total Quarterly Obligation Amount]]*0.25,Table579[[#This Row],[Total Quarterly Obligation Amount]])</f>
        <v>0</v>
      </c>
      <c r="U13" s="74"/>
      <c r="V13" s="79">
        <f>IF(Table579[[#This Row],[FEMA Reimbursable?]]="Yes", Table579[[#This Row],[Total Quarterly Expenditure Amount]]*0.25,Table579[[#This Row],[Total Quarterly Expenditure Amount]])</f>
        <v>0</v>
      </c>
      <c r="W13" s="113" t="str">
        <f>IFERROR(INDEX(Table2[Attachment A Category], MATCH(Table579[[#This Row],[Attachment A Expenditure Subcategory]], Table2[Attachment A Subcategory])),"")</f>
        <v/>
      </c>
      <c r="X13" s="114" t="str">
        <f>IFERROR(INDEX(Table2[Treasury OIG Category], MATCH(Table579[[#This Row],[Attachment A Expenditure Subcategory]], Table2[Attachment A Subcategory])),"")</f>
        <v/>
      </c>
    </row>
    <row r="14" spans="1:24" x14ac:dyDescent="0.25">
      <c r="A14" s="89"/>
      <c r="B14" s="22"/>
      <c r="C14" s="16"/>
      <c r="D14" s="16"/>
      <c r="E14" s="16"/>
      <c r="F14" s="16"/>
      <c r="G14" s="23"/>
      <c r="H14" s="32" t="s">
        <v>62</v>
      </c>
      <c r="I14" s="16"/>
      <c r="J14" s="16"/>
      <c r="K14" s="17"/>
      <c r="L14" s="51"/>
      <c r="M14" s="17"/>
      <c r="N14" s="17"/>
      <c r="O14" s="51"/>
      <c r="P14" s="51"/>
      <c r="Q14" s="74"/>
      <c r="R14" s="90">
        <f>IF(Table579[[#This Row],[FEMA Reimbursable?]]="Yes", Table579[[#This Row],[Total Grant Amount]]*0.25,Table579[[#This Row],[Total Grant Amount]])</f>
        <v>0</v>
      </c>
      <c r="S14" s="74"/>
      <c r="T14" s="90">
        <f>IF(Table579[[#This Row],[FEMA Reimbursable?]]="Yes", Table579[[#This Row],[Total Quarterly Obligation Amount]]*0.25,Table579[[#This Row],[Total Quarterly Obligation Amount]])</f>
        <v>0</v>
      </c>
      <c r="U14" s="74"/>
      <c r="V14" s="79">
        <f>IF(Table579[[#This Row],[FEMA Reimbursable?]]="Yes", Table579[[#This Row],[Total Quarterly Expenditure Amount]]*0.25,Table579[[#This Row],[Total Quarterly Expenditure Amount]])</f>
        <v>0</v>
      </c>
      <c r="W14" s="113" t="str">
        <f>IFERROR(INDEX(Table2[Attachment A Category], MATCH(Table579[[#This Row],[Attachment A Expenditure Subcategory]], Table2[Attachment A Subcategory])),"")</f>
        <v/>
      </c>
      <c r="X14" s="114" t="str">
        <f>IFERROR(INDEX(Table2[Treasury OIG Category], MATCH(Table579[[#This Row],[Attachment A Expenditure Subcategory]], Table2[Attachment A Subcategory])),"")</f>
        <v/>
      </c>
    </row>
    <row r="15" spans="1:24" x14ac:dyDescent="0.25">
      <c r="A15" s="89"/>
      <c r="B15" s="22"/>
      <c r="C15" s="16"/>
      <c r="D15" s="16"/>
      <c r="E15" s="16"/>
      <c r="F15" s="16"/>
      <c r="G15" s="23"/>
      <c r="H15" s="32" t="s">
        <v>63</v>
      </c>
      <c r="I15" s="16"/>
      <c r="J15" s="16"/>
      <c r="K15" s="17"/>
      <c r="L15" s="51"/>
      <c r="M15" s="17"/>
      <c r="N15" s="17"/>
      <c r="O15" s="51"/>
      <c r="P15" s="51"/>
      <c r="Q15" s="74"/>
      <c r="R15" s="90">
        <f>IF(Table579[[#This Row],[FEMA Reimbursable?]]="Yes", Table579[[#This Row],[Total Grant Amount]]*0.25,Table579[[#This Row],[Total Grant Amount]])</f>
        <v>0</v>
      </c>
      <c r="S15" s="74"/>
      <c r="T15" s="90">
        <f>IF(Table579[[#This Row],[FEMA Reimbursable?]]="Yes", Table579[[#This Row],[Total Quarterly Obligation Amount]]*0.25,Table579[[#This Row],[Total Quarterly Obligation Amount]])</f>
        <v>0</v>
      </c>
      <c r="U15" s="74"/>
      <c r="V15" s="79">
        <f>IF(Table579[[#This Row],[FEMA Reimbursable?]]="Yes", Table579[[#This Row],[Total Quarterly Expenditure Amount]]*0.25,Table579[[#This Row],[Total Quarterly Expenditure Amount]])</f>
        <v>0</v>
      </c>
      <c r="W15" s="113" t="str">
        <f>IFERROR(INDEX(Table2[Attachment A Category], MATCH(Table579[[#This Row],[Attachment A Expenditure Subcategory]], Table2[Attachment A Subcategory])),"")</f>
        <v/>
      </c>
      <c r="X15" s="114" t="str">
        <f>IFERROR(INDEX(Table2[Treasury OIG Category], MATCH(Table579[[#This Row],[Attachment A Expenditure Subcategory]], Table2[Attachment A Subcategory])),"")</f>
        <v/>
      </c>
    </row>
    <row r="16" spans="1:24" x14ac:dyDescent="0.25">
      <c r="A16" s="89"/>
      <c r="B16" s="22"/>
      <c r="C16" s="16"/>
      <c r="D16" s="16"/>
      <c r="E16" s="16"/>
      <c r="F16" s="16"/>
      <c r="G16" s="23"/>
      <c r="H16" s="31" t="s">
        <v>64</v>
      </c>
      <c r="I16" s="16"/>
      <c r="J16" s="16"/>
      <c r="K16" s="17"/>
      <c r="L16" s="51"/>
      <c r="M16" s="17"/>
      <c r="N16" s="17"/>
      <c r="O16" s="51"/>
      <c r="P16" s="51"/>
      <c r="Q16" s="74"/>
      <c r="R16" s="90">
        <f>IF(Table579[[#This Row],[FEMA Reimbursable?]]="Yes", Table579[[#This Row],[Total Grant Amount]]*0.25,Table579[[#This Row],[Total Grant Amount]])</f>
        <v>0</v>
      </c>
      <c r="S16" s="74"/>
      <c r="T16" s="90">
        <f>IF(Table579[[#This Row],[FEMA Reimbursable?]]="Yes", Table579[[#This Row],[Total Quarterly Obligation Amount]]*0.25,Table579[[#This Row],[Total Quarterly Obligation Amount]])</f>
        <v>0</v>
      </c>
      <c r="U16" s="74"/>
      <c r="V16" s="79">
        <f>IF(Table579[[#This Row],[FEMA Reimbursable?]]="Yes", Table579[[#This Row],[Total Quarterly Expenditure Amount]]*0.25,Table579[[#This Row],[Total Quarterly Expenditure Amount]])</f>
        <v>0</v>
      </c>
      <c r="W16" s="113" t="str">
        <f>IFERROR(INDEX(Table2[Attachment A Category], MATCH(Table579[[#This Row],[Attachment A Expenditure Subcategory]], Table2[Attachment A Subcategory])),"")</f>
        <v/>
      </c>
      <c r="X16" s="114" t="str">
        <f>IFERROR(INDEX(Table2[Treasury OIG Category], MATCH(Table579[[#This Row],[Attachment A Expenditure Subcategory]], Table2[Attachment A Subcategory])),"")</f>
        <v/>
      </c>
    </row>
    <row r="17" spans="1:24" x14ac:dyDescent="0.25">
      <c r="A17" s="89"/>
      <c r="B17" s="22"/>
      <c r="C17" s="16"/>
      <c r="D17" s="16"/>
      <c r="E17" s="16"/>
      <c r="F17" s="16"/>
      <c r="G17" s="23"/>
      <c r="H17" s="32" t="s">
        <v>65</v>
      </c>
      <c r="I17" s="16"/>
      <c r="J17" s="16"/>
      <c r="K17" s="17"/>
      <c r="L17" s="51"/>
      <c r="M17" s="17"/>
      <c r="N17" s="17"/>
      <c r="O17" s="51"/>
      <c r="P17" s="51"/>
      <c r="Q17" s="74"/>
      <c r="R17" s="90">
        <f>IF(Table579[[#This Row],[FEMA Reimbursable?]]="Yes", Table579[[#This Row],[Total Grant Amount]]*0.25,Table579[[#This Row],[Total Grant Amount]])</f>
        <v>0</v>
      </c>
      <c r="S17" s="74"/>
      <c r="T17" s="90">
        <f>IF(Table579[[#This Row],[FEMA Reimbursable?]]="Yes", Table579[[#This Row],[Total Quarterly Obligation Amount]]*0.25,Table579[[#This Row],[Total Quarterly Obligation Amount]])</f>
        <v>0</v>
      </c>
      <c r="U17" s="74"/>
      <c r="V17" s="79">
        <f>IF(Table579[[#This Row],[FEMA Reimbursable?]]="Yes", Table579[[#This Row],[Total Quarterly Expenditure Amount]]*0.25,Table579[[#This Row],[Total Quarterly Expenditure Amount]])</f>
        <v>0</v>
      </c>
      <c r="W17" s="113" t="str">
        <f>IFERROR(INDEX(Table2[Attachment A Category], MATCH(Table579[[#This Row],[Attachment A Expenditure Subcategory]], Table2[Attachment A Subcategory])),"")</f>
        <v/>
      </c>
      <c r="X17" s="114" t="str">
        <f>IFERROR(INDEX(Table2[Treasury OIG Category], MATCH(Table579[[#This Row],[Attachment A Expenditure Subcategory]], Table2[Attachment A Subcategory])),"")</f>
        <v/>
      </c>
    </row>
    <row r="18" spans="1:24" x14ac:dyDescent="0.25">
      <c r="A18" s="89"/>
      <c r="B18" s="22"/>
      <c r="C18" s="16"/>
      <c r="D18" s="16"/>
      <c r="E18" s="16"/>
      <c r="F18" s="16"/>
      <c r="G18" s="23"/>
      <c r="H18" s="32" t="s">
        <v>66</v>
      </c>
      <c r="I18" s="16"/>
      <c r="J18" s="16"/>
      <c r="K18" s="17"/>
      <c r="L18" s="51"/>
      <c r="M18" s="17"/>
      <c r="N18" s="17"/>
      <c r="O18" s="51"/>
      <c r="P18" s="51"/>
      <c r="Q18" s="74"/>
      <c r="R18" s="90">
        <f>IF(Table579[[#This Row],[FEMA Reimbursable?]]="Yes", Table579[[#This Row],[Total Grant Amount]]*0.25,Table579[[#This Row],[Total Grant Amount]])</f>
        <v>0</v>
      </c>
      <c r="S18" s="74"/>
      <c r="T18" s="90">
        <f>IF(Table579[[#This Row],[FEMA Reimbursable?]]="Yes", Table579[[#This Row],[Total Quarterly Obligation Amount]]*0.25,Table579[[#This Row],[Total Quarterly Obligation Amount]])</f>
        <v>0</v>
      </c>
      <c r="U18" s="74"/>
      <c r="V18" s="79">
        <f>IF(Table579[[#This Row],[FEMA Reimbursable?]]="Yes", Table579[[#This Row],[Total Quarterly Expenditure Amount]]*0.25,Table579[[#This Row],[Total Quarterly Expenditure Amount]])</f>
        <v>0</v>
      </c>
      <c r="W18" s="113" t="str">
        <f>IFERROR(INDEX(Table2[Attachment A Category], MATCH(Table579[[#This Row],[Attachment A Expenditure Subcategory]], Table2[Attachment A Subcategory])),"")</f>
        <v/>
      </c>
      <c r="X18" s="114" t="str">
        <f>IFERROR(INDEX(Table2[Treasury OIG Category], MATCH(Table579[[#This Row],[Attachment A Expenditure Subcategory]], Table2[Attachment A Subcategory])),"")</f>
        <v/>
      </c>
    </row>
    <row r="19" spans="1:24" x14ac:dyDescent="0.25">
      <c r="A19" s="89"/>
      <c r="B19" s="22"/>
      <c r="C19" s="16"/>
      <c r="D19" s="16"/>
      <c r="E19" s="16"/>
      <c r="F19" s="16"/>
      <c r="G19" s="23"/>
      <c r="H19" s="31" t="s">
        <v>67</v>
      </c>
      <c r="I19" s="16"/>
      <c r="J19" s="16"/>
      <c r="K19" s="17"/>
      <c r="L19" s="51"/>
      <c r="M19" s="17"/>
      <c r="N19" s="17"/>
      <c r="O19" s="51"/>
      <c r="P19" s="51"/>
      <c r="Q19" s="74"/>
      <c r="R19" s="90">
        <f>IF(Table579[[#This Row],[FEMA Reimbursable?]]="Yes", Table579[[#This Row],[Total Grant Amount]]*0.25,Table579[[#This Row],[Total Grant Amount]])</f>
        <v>0</v>
      </c>
      <c r="S19" s="74"/>
      <c r="T19" s="90">
        <f>IF(Table579[[#This Row],[FEMA Reimbursable?]]="Yes", Table579[[#This Row],[Total Quarterly Obligation Amount]]*0.25,Table579[[#This Row],[Total Quarterly Obligation Amount]])</f>
        <v>0</v>
      </c>
      <c r="U19" s="74"/>
      <c r="V19" s="79">
        <f>IF(Table579[[#This Row],[FEMA Reimbursable?]]="Yes", Table579[[#This Row],[Total Quarterly Expenditure Amount]]*0.25,Table579[[#This Row],[Total Quarterly Expenditure Amount]])</f>
        <v>0</v>
      </c>
      <c r="W19" s="113" t="str">
        <f>IFERROR(INDEX(Table2[Attachment A Category], MATCH(Table579[[#This Row],[Attachment A Expenditure Subcategory]], Table2[Attachment A Subcategory])),"")</f>
        <v/>
      </c>
      <c r="X19" s="114" t="str">
        <f>IFERROR(INDEX(Table2[Treasury OIG Category], MATCH(Table579[[#This Row],[Attachment A Expenditure Subcategory]], Table2[Attachment A Subcategory])),"")</f>
        <v/>
      </c>
    </row>
    <row r="20" spans="1:24" x14ac:dyDescent="0.25">
      <c r="A20" s="89"/>
      <c r="B20" s="22"/>
      <c r="C20" s="16"/>
      <c r="D20" s="16"/>
      <c r="E20" s="16"/>
      <c r="F20" s="16"/>
      <c r="G20" s="23"/>
      <c r="H20" s="32" t="s">
        <v>68</v>
      </c>
      <c r="I20" s="16"/>
      <c r="J20" s="16"/>
      <c r="K20" s="17"/>
      <c r="L20" s="51"/>
      <c r="M20" s="17"/>
      <c r="N20" s="17"/>
      <c r="O20" s="51"/>
      <c r="P20" s="51"/>
      <c r="Q20" s="74"/>
      <c r="R20" s="90">
        <f>IF(Table579[[#This Row],[FEMA Reimbursable?]]="Yes", Table579[[#This Row],[Total Grant Amount]]*0.25,Table579[[#This Row],[Total Grant Amount]])</f>
        <v>0</v>
      </c>
      <c r="S20" s="74"/>
      <c r="T20" s="90">
        <f>IF(Table579[[#This Row],[FEMA Reimbursable?]]="Yes", Table579[[#This Row],[Total Quarterly Obligation Amount]]*0.25,Table579[[#This Row],[Total Quarterly Obligation Amount]])</f>
        <v>0</v>
      </c>
      <c r="U20" s="74"/>
      <c r="V20" s="79">
        <f>IF(Table579[[#This Row],[FEMA Reimbursable?]]="Yes", Table579[[#This Row],[Total Quarterly Expenditure Amount]]*0.25,Table579[[#This Row],[Total Quarterly Expenditure Amount]])</f>
        <v>0</v>
      </c>
      <c r="W20" s="113" t="str">
        <f>IFERROR(INDEX(Table2[Attachment A Category], MATCH(Table579[[#This Row],[Attachment A Expenditure Subcategory]], Table2[Attachment A Subcategory])),"")</f>
        <v/>
      </c>
      <c r="X20" s="114" t="str">
        <f>IFERROR(INDEX(Table2[Treasury OIG Category], MATCH(Table579[[#This Row],[Attachment A Expenditure Subcategory]], Table2[Attachment A Subcategory])),"")</f>
        <v/>
      </c>
    </row>
    <row r="21" spans="1:24" x14ac:dyDescent="0.25">
      <c r="A21" s="89"/>
      <c r="B21" s="22"/>
      <c r="C21" s="16"/>
      <c r="D21" s="16"/>
      <c r="E21" s="16"/>
      <c r="F21" s="16"/>
      <c r="G21" s="23"/>
      <c r="H21" s="32" t="s">
        <v>69</v>
      </c>
      <c r="I21" s="16"/>
      <c r="J21" s="16"/>
      <c r="K21" s="17"/>
      <c r="L21" s="51"/>
      <c r="M21" s="17"/>
      <c r="N21" s="17"/>
      <c r="O21" s="51"/>
      <c r="P21" s="51"/>
      <c r="Q21" s="74"/>
      <c r="R21" s="90">
        <f>IF(Table579[[#This Row],[FEMA Reimbursable?]]="Yes", Table579[[#This Row],[Total Grant Amount]]*0.25,Table579[[#This Row],[Total Grant Amount]])</f>
        <v>0</v>
      </c>
      <c r="S21" s="74"/>
      <c r="T21" s="90">
        <f>IF(Table579[[#This Row],[FEMA Reimbursable?]]="Yes", Table579[[#This Row],[Total Quarterly Obligation Amount]]*0.25,Table579[[#This Row],[Total Quarterly Obligation Amount]])</f>
        <v>0</v>
      </c>
      <c r="U21" s="74"/>
      <c r="V21" s="79">
        <f>IF(Table579[[#This Row],[FEMA Reimbursable?]]="Yes", Table579[[#This Row],[Total Quarterly Expenditure Amount]]*0.25,Table579[[#This Row],[Total Quarterly Expenditure Amount]])</f>
        <v>0</v>
      </c>
      <c r="W21" s="113" t="str">
        <f>IFERROR(INDEX(Table2[Attachment A Category], MATCH(Table579[[#This Row],[Attachment A Expenditure Subcategory]], Table2[Attachment A Subcategory])),"")</f>
        <v/>
      </c>
      <c r="X21" s="114" t="str">
        <f>IFERROR(INDEX(Table2[Treasury OIG Category], MATCH(Table579[[#This Row],[Attachment A Expenditure Subcategory]], Table2[Attachment A Subcategory])),"")</f>
        <v/>
      </c>
    </row>
    <row r="22" spans="1:24" x14ac:dyDescent="0.25">
      <c r="A22" s="89"/>
      <c r="B22" s="22"/>
      <c r="C22" s="16"/>
      <c r="D22" s="16"/>
      <c r="E22" s="16"/>
      <c r="F22" s="16"/>
      <c r="G22" s="23"/>
      <c r="H22" s="32" t="s">
        <v>70</v>
      </c>
      <c r="I22" s="16"/>
      <c r="J22" s="16"/>
      <c r="K22" s="17"/>
      <c r="L22" s="51"/>
      <c r="M22" s="17"/>
      <c r="N22" s="17"/>
      <c r="O22" s="51"/>
      <c r="P22" s="51"/>
      <c r="Q22" s="74"/>
      <c r="R22" s="90">
        <f>IF(Table579[[#This Row],[FEMA Reimbursable?]]="Yes", Table579[[#This Row],[Total Grant Amount]]*0.25,Table579[[#This Row],[Total Grant Amount]])</f>
        <v>0</v>
      </c>
      <c r="S22" s="74"/>
      <c r="T22" s="90">
        <f>IF(Table579[[#This Row],[FEMA Reimbursable?]]="Yes", Table579[[#This Row],[Total Quarterly Obligation Amount]]*0.25,Table579[[#This Row],[Total Quarterly Obligation Amount]])</f>
        <v>0</v>
      </c>
      <c r="U22" s="74"/>
      <c r="V22" s="79">
        <f>IF(Table579[[#This Row],[FEMA Reimbursable?]]="Yes", Table579[[#This Row],[Total Quarterly Expenditure Amount]]*0.25,Table579[[#This Row],[Total Quarterly Expenditure Amount]])</f>
        <v>0</v>
      </c>
      <c r="W22" s="113" t="str">
        <f>IFERROR(INDEX(Table2[Attachment A Category], MATCH(Table579[[#This Row],[Attachment A Expenditure Subcategory]], Table2[Attachment A Subcategory])),"")</f>
        <v/>
      </c>
      <c r="X22" s="114" t="str">
        <f>IFERROR(INDEX(Table2[Treasury OIG Category], MATCH(Table579[[#This Row],[Attachment A Expenditure Subcategory]], Table2[Attachment A Subcategory])),"")</f>
        <v/>
      </c>
    </row>
    <row r="23" spans="1:24" x14ac:dyDescent="0.25">
      <c r="A23" s="89"/>
      <c r="B23" s="22"/>
      <c r="C23" s="16"/>
      <c r="D23" s="16"/>
      <c r="E23" s="16"/>
      <c r="F23" s="16"/>
      <c r="G23" s="23"/>
      <c r="H23" s="32" t="s">
        <v>71</v>
      </c>
      <c r="I23" s="16"/>
      <c r="J23" s="16"/>
      <c r="K23" s="17"/>
      <c r="L23" s="51"/>
      <c r="M23" s="17"/>
      <c r="N23" s="17"/>
      <c r="O23" s="51"/>
      <c r="P23" s="51"/>
      <c r="Q23" s="74"/>
      <c r="R23" s="90">
        <f>IF(Table579[[#This Row],[FEMA Reimbursable?]]="Yes", Table579[[#This Row],[Total Grant Amount]]*0.25,Table579[[#This Row],[Total Grant Amount]])</f>
        <v>0</v>
      </c>
      <c r="S23" s="74"/>
      <c r="T23" s="90">
        <f>IF(Table579[[#This Row],[FEMA Reimbursable?]]="Yes", Table579[[#This Row],[Total Quarterly Obligation Amount]]*0.25,Table579[[#This Row],[Total Quarterly Obligation Amount]])</f>
        <v>0</v>
      </c>
      <c r="U23" s="74"/>
      <c r="V23" s="79">
        <f>IF(Table579[[#This Row],[FEMA Reimbursable?]]="Yes", Table579[[#This Row],[Total Quarterly Expenditure Amount]]*0.25,Table579[[#This Row],[Total Quarterly Expenditure Amount]])</f>
        <v>0</v>
      </c>
      <c r="W23" s="113" t="str">
        <f>IFERROR(INDEX(Table2[Attachment A Category], MATCH(Table579[[#This Row],[Attachment A Expenditure Subcategory]], Table2[Attachment A Subcategory])),"")</f>
        <v/>
      </c>
      <c r="X23" s="114" t="str">
        <f>IFERROR(INDEX(Table2[Treasury OIG Category], MATCH(Table579[[#This Row],[Attachment A Expenditure Subcategory]], Table2[Attachment A Subcategory])),"")</f>
        <v/>
      </c>
    </row>
    <row r="24" spans="1:24" x14ac:dyDescent="0.25">
      <c r="A24" s="89"/>
      <c r="B24" s="22"/>
      <c r="C24" s="16"/>
      <c r="D24" s="16"/>
      <c r="E24" s="16"/>
      <c r="F24" s="16"/>
      <c r="G24" s="23"/>
      <c r="H24" s="31" t="s">
        <v>72</v>
      </c>
      <c r="I24" s="16"/>
      <c r="J24" s="16"/>
      <c r="K24" s="17"/>
      <c r="L24" s="51"/>
      <c r="M24" s="17"/>
      <c r="N24" s="17"/>
      <c r="O24" s="51"/>
      <c r="P24" s="51"/>
      <c r="Q24" s="74"/>
      <c r="R24" s="90">
        <f>IF(Table579[[#This Row],[FEMA Reimbursable?]]="Yes", Table579[[#This Row],[Total Grant Amount]]*0.25,Table579[[#This Row],[Total Grant Amount]])</f>
        <v>0</v>
      </c>
      <c r="S24" s="74"/>
      <c r="T24" s="90">
        <f>IF(Table579[[#This Row],[FEMA Reimbursable?]]="Yes", Table579[[#This Row],[Total Quarterly Obligation Amount]]*0.25,Table579[[#This Row],[Total Quarterly Obligation Amount]])</f>
        <v>0</v>
      </c>
      <c r="U24" s="74"/>
      <c r="V24" s="79">
        <f>IF(Table579[[#This Row],[FEMA Reimbursable?]]="Yes", Table579[[#This Row],[Total Quarterly Expenditure Amount]]*0.25,Table579[[#This Row],[Total Quarterly Expenditure Amount]])</f>
        <v>0</v>
      </c>
      <c r="W24" s="113" t="str">
        <f>IFERROR(INDEX(Table2[Attachment A Category], MATCH(Table579[[#This Row],[Attachment A Expenditure Subcategory]], Table2[Attachment A Subcategory])),"")</f>
        <v/>
      </c>
      <c r="X24" s="114" t="str">
        <f>IFERROR(INDEX(Table2[Treasury OIG Category], MATCH(Table579[[#This Row],[Attachment A Expenditure Subcategory]], Table2[Attachment A Subcategory])),"")</f>
        <v/>
      </c>
    </row>
    <row r="25" spans="1:24" x14ac:dyDescent="0.25">
      <c r="A25" s="89"/>
      <c r="B25" s="22"/>
      <c r="C25" s="16"/>
      <c r="D25" s="16"/>
      <c r="E25" s="16"/>
      <c r="F25" s="16"/>
      <c r="G25" s="23"/>
      <c r="H25" s="32" t="s">
        <v>73</v>
      </c>
      <c r="I25" s="16"/>
      <c r="J25" s="16"/>
      <c r="K25" s="17"/>
      <c r="L25" s="51"/>
      <c r="M25" s="17"/>
      <c r="N25" s="17"/>
      <c r="O25" s="51"/>
      <c r="P25" s="51"/>
      <c r="Q25" s="74"/>
      <c r="R25" s="90">
        <f>IF(Table579[[#This Row],[FEMA Reimbursable?]]="Yes", Table579[[#This Row],[Total Grant Amount]]*0.25,Table579[[#This Row],[Total Grant Amount]])</f>
        <v>0</v>
      </c>
      <c r="S25" s="74"/>
      <c r="T25" s="90">
        <f>IF(Table579[[#This Row],[FEMA Reimbursable?]]="Yes", Table579[[#This Row],[Total Quarterly Obligation Amount]]*0.25,Table579[[#This Row],[Total Quarterly Obligation Amount]])</f>
        <v>0</v>
      </c>
      <c r="U25" s="74"/>
      <c r="V25" s="79">
        <f>IF(Table579[[#This Row],[FEMA Reimbursable?]]="Yes", Table579[[#This Row],[Total Quarterly Expenditure Amount]]*0.25,Table579[[#This Row],[Total Quarterly Expenditure Amount]])</f>
        <v>0</v>
      </c>
      <c r="W25" s="113" t="str">
        <f>IFERROR(INDEX(Table2[Attachment A Category], MATCH(Table579[[#This Row],[Attachment A Expenditure Subcategory]], Table2[Attachment A Subcategory])),"")</f>
        <v/>
      </c>
      <c r="X25" s="114" t="str">
        <f>IFERROR(INDEX(Table2[Treasury OIG Category], MATCH(Table579[[#This Row],[Attachment A Expenditure Subcategory]], Table2[Attachment A Subcategory])),"")</f>
        <v/>
      </c>
    </row>
    <row r="26" spans="1:24" x14ac:dyDescent="0.25">
      <c r="A26" s="89"/>
      <c r="B26" s="22"/>
      <c r="C26" s="16"/>
      <c r="D26" s="16"/>
      <c r="E26" s="16"/>
      <c r="F26" s="16"/>
      <c r="G26" s="23"/>
      <c r="H26" s="32" t="s">
        <v>74</v>
      </c>
      <c r="I26" s="16"/>
      <c r="J26" s="16"/>
      <c r="K26" s="17"/>
      <c r="L26" s="51"/>
      <c r="M26" s="17"/>
      <c r="N26" s="17"/>
      <c r="O26" s="51"/>
      <c r="P26" s="51"/>
      <c r="Q26" s="74"/>
      <c r="R26" s="90">
        <f>IF(Table579[[#This Row],[FEMA Reimbursable?]]="Yes", Table579[[#This Row],[Total Grant Amount]]*0.25,Table579[[#This Row],[Total Grant Amount]])</f>
        <v>0</v>
      </c>
      <c r="S26" s="74"/>
      <c r="T26" s="90">
        <f>IF(Table579[[#This Row],[FEMA Reimbursable?]]="Yes", Table579[[#This Row],[Total Quarterly Obligation Amount]]*0.25,Table579[[#This Row],[Total Quarterly Obligation Amount]])</f>
        <v>0</v>
      </c>
      <c r="U26" s="74"/>
      <c r="V26" s="79">
        <f>IF(Table579[[#This Row],[FEMA Reimbursable?]]="Yes", Table579[[#This Row],[Total Quarterly Expenditure Amount]]*0.25,Table579[[#This Row],[Total Quarterly Expenditure Amount]])</f>
        <v>0</v>
      </c>
      <c r="W26" s="113" t="str">
        <f>IFERROR(INDEX(Table2[Attachment A Category], MATCH(Table579[[#This Row],[Attachment A Expenditure Subcategory]], Table2[Attachment A Subcategory])),"")</f>
        <v/>
      </c>
      <c r="X26" s="114" t="str">
        <f>IFERROR(INDEX(Table2[Treasury OIG Category], MATCH(Table579[[#This Row],[Attachment A Expenditure Subcategory]], Table2[Attachment A Subcategory])),"")</f>
        <v/>
      </c>
    </row>
    <row r="27" spans="1:24" x14ac:dyDescent="0.25">
      <c r="A27" s="89"/>
      <c r="B27" s="22"/>
      <c r="C27" s="16"/>
      <c r="D27" s="16"/>
      <c r="E27" s="16"/>
      <c r="F27" s="16"/>
      <c r="G27" s="23"/>
      <c r="H27" s="31" t="s">
        <v>75</v>
      </c>
      <c r="I27" s="16"/>
      <c r="J27" s="16"/>
      <c r="K27" s="17"/>
      <c r="L27" s="51"/>
      <c r="M27" s="17"/>
      <c r="N27" s="17"/>
      <c r="O27" s="51"/>
      <c r="P27" s="51"/>
      <c r="Q27" s="74"/>
      <c r="R27" s="90">
        <f>IF(Table579[[#This Row],[FEMA Reimbursable?]]="Yes", Table579[[#This Row],[Total Grant Amount]]*0.25,Table579[[#This Row],[Total Grant Amount]])</f>
        <v>0</v>
      </c>
      <c r="S27" s="74"/>
      <c r="T27" s="90">
        <f>IF(Table579[[#This Row],[FEMA Reimbursable?]]="Yes", Table579[[#This Row],[Total Quarterly Obligation Amount]]*0.25,Table579[[#This Row],[Total Quarterly Obligation Amount]])</f>
        <v>0</v>
      </c>
      <c r="U27" s="74"/>
      <c r="V27" s="79">
        <f>IF(Table579[[#This Row],[FEMA Reimbursable?]]="Yes", Table579[[#This Row],[Total Quarterly Expenditure Amount]]*0.25,Table579[[#This Row],[Total Quarterly Expenditure Amount]])</f>
        <v>0</v>
      </c>
      <c r="W27" s="113" t="str">
        <f>IFERROR(INDEX(Table2[Attachment A Category], MATCH(Table579[[#This Row],[Attachment A Expenditure Subcategory]], Table2[Attachment A Subcategory])),"")</f>
        <v/>
      </c>
      <c r="X27" s="114" t="str">
        <f>IFERROR(INDEX(Table2[Treasury OIG Category], MATCH(Table579[[#This Row],[Attachment A Expenditure Subcategory]], Table2[Attachment A Subcategory])),"")</f>
        <v/>
      </c>
    </row>
    <row r="28" spans="1:24" x14ac:dyDescent="0.25">
      <c r="A28" s="89"/>
      <c r="B28" s="22"/>
      <c r="C28" s="16"/>
      <c r="D28" s="16"/>
      <c r="E28" s="16"/>
      <c r="F28" s="16"/>
      <c r="G28" s="23"/>
      <c r="H28" s="32" t="s">
        <v>76</v>
      </c>
      <c r="I28" s="16"/>
      <c r="J28" s="16"/>
      <c r="K28" s="17"/>
      <c r="L28" s="51"/>
      <c r="M28" s="17"/>
      <c r="N28" s="17"/>
      <c r="O28" s="51"/>
      <c r="P28" s="51"/>
      <c r="Q28" s="74"/>
      <c r="R28" s="90">
        <f>IF(Table579[[#This Row],[FEMA Reimbursable?]]="Yes", Table579[[#This Row],[Total Grant Amount]]*0.25,Table579[[#This Row],[Total Grant Amount]])</f>
        <v>0</v>
      </c>
      <c r="S28" s="74"/>
      <c r="T28" s="90">
        <f>IF(Table579[[#This Row],[FEMA Reimbursable?]]="Yes", Table579[[#This Row],[Total Quarterly Obligation Amount]]*0.25,Table579[[#This Row],[Total Quarterly Obligation Amount]])</f>
        <v>0</v>
      </c>
      <c r="U28" s="74"/>
      <c r="V28" s="79">
        <f>IF(Table579[[#This Row],[FEMA Reimbursable?]]="Yes", Table579[[#This Row],[Total Quarterly Expenditure Amount]]*0.25,Table579[[#This Row],[Total Quarterly Expenditure Amount]])</f>
        <v>0</v>
      </c>
      <c r="W28" s="113" t="str">
        <f>IFERROR(INDEX(Table2[Attachment A Category], MATCH(Table579[[#This Row],[Attachment A Expenditure Subcategory]], Table2[Attachment A Subcategory])),"")</f>
        <v/>
      </c>
      <c r="X28" s="114" t="str">
        <f>IFERROR(INDEX(Table2[Treasury OIG Category], MATCH(Table579[[#This Row],[Attachment A Expenditure Subcategory]], Table2[Attachment A Subcategory])),"")</f>
        <v/>
      </c>
    </row>
    <row r="29" spans="1:24" x14ac:dyDescent="0.25">
      <c r="A29" s="112"/>
      <c r="B29" s="22"/>
      <c r="C29" s="16"/>
      <c r="D29" s="16"/>
      <c r="E29" s="16"/>
      <c r="F29" s="16"/>
      <c r="G29" s="23"/>
      <c r="H29" s="32" t="s">
        <v>77</v>
      </c>
      <c r="I29" s="16"/>
      <c r="J29" s="16"/>
      <c r="K29" s="17"/>
      <c r="L29" s="51"/>
      <c r="M29" s="17"/>
      <c r="N29" s="17"/>
      <c r="O29" s="51"/>
      <c r="P29" s="51"/>
      <c r="Q29" s="74"/>
      <c r="R29" s="90">
        <f>IF(Table579[[#This Row],[FEMA Reimbursable?]]="Yes", Table579[[#This Row],[Total Grant Amount]]*0.25,Table579[[#This Row],[Total Grant Amount]])</f>
        <v>0</v>
      </c>
      <c r="S29" s="74"/>
      <c r="T29" s="90">
        <f>IF(Table579[[#This Row],[FEMA Reimbursable?]]="Yes", Table579[[#This Row],[Total Quarterly Obligation Amount]]*0.25,Table579[[#This Row],[Total Quarterly Obligation Amount]])</f>
        <v>0</v>
      </c>
      <c r="U29" s="74"/>
      <c r="V29" s="79">
        <f>IF(Table579[[#This Row],[FEMA Reimbursable?]]="Yes", Table579[[#This Row],[Total Quarterly Expenditure Amount]]*0.25,Table579[[#This Row],[Total Quarterly Expenditure Amount]])</f>
        <v>0</v>
      </c>
      <c r="W29" s="113" t="str">
        <f>IFERROR(INDEX(Table2[Attachment A Category], MATCH(Table579[[#This Row],[Attachment A Expenditure Subcategory]], Table2[Attachment A Subcategory])),"")</f>
        <v/>
      </c>
      <c r="X29" s="114" t="str">
        <f>IFERROR(INDEX(Table2[Treasury OIG Category], MATCH(Table579[[#This Row],[Attachment A Expenditure Subcategory]], Table2[Attachment A Subcategory])),"")</f>
        <v/>
      </c>
    </row>
    <row r="30" spans="1:24" x14ac:dyDescent="0.25">
      <c r="A30" s="89"/>
      <c r="B30" s="22"/>
      <c r="C30" s="16"/>
      <c r="D30" s="16"/>
      <c r="E30" s="16"/>
      <c r="F30" s="16"/>
      <c r="G30" s="23"/>
      <c r="H30" s="32" t="s">
        <v>78</v>
      </c>
      <c r="I30" s="16"/>
      <c r="J30" s="16"/>
      <c r="K30" s="17"/>
      <c r="L30" s="51"/>
      <c r="M30" s="17"/>
      <c r="N30" s="17"/>
      <c r="O30" s="51"/>
      <c r="P30" s="51"/>
      <c r="Q30" s="74"/>
      <c r="R30" s="90">
        <f>IF(Table579[[#This Row],[FEMA Reimbursable?]]="Yes", Table579[[#This Row],[Total Grant Amount]]*0.25,Table579[[#This Row],[Total Grant Amount]])</f>
        <v>0</v>
      </c>
      <c r="S30" s="74"/>
      <c r="T30" s="90">
        <f>IF(Table579[[#This Row],[FEMA Reimbursable?]]="Yes", Table579[[#This Row],[Total Quarterly Obligation Amount]]*0.25,Table579[[#This Row],[Total Quarterly Obligation Amount]])</f>
        <v>0</v>
      </c>
      <c r="U30" s="74"/>
      <c r="V30" s="79">
        <f>IF(Table579[[#This Row],[FEMA Reimbursable?]]="Yes", Table579[[#This Row],[Total Quarterly Expenditure Amount]]*0.25,Table579[[#This Row],[Total Quarterly Expenditure Amount]])</f>
        <v>0</v>
      </c>
      <c r="W30" s="113" t="str">
        <f>IFERROR(INDEX(Table2[Attachment A Category], MATCH(Table579[[#This Row],[Attachment A Expenditure Subcategory]], Table2[Attachment A Subcategory])),"")</f>
        <v/>
      </c>
      <c r="X30" s="114" t="str">
        <f>IFERROR(INDEX(Table2[Treasury OIG Category], MATCH(Table579[[#This Row],[Attachment A Expenditure Subcategory]], Table2[Attachment A Subcategory])),"")</f>
        <v/>
      </c>
    </row>
    <row r="31" spans="1:24" x14ac:dyDescent="0.25">
      <c r="A31" s="89"/>
      <c r="B31" s="22"/>
      <c r="C31" s="16"/>
      <c r="D31" s="16"/>
      <c r="E31" s="16"/>
      <c r="F31" s="16"/>
      <c r="G31" s="23"/>
      <c r="H31" s="32" t="s">
        <v>79</v>
      </c>
      <c r="I31" s="16"/>
      <c r="J31" s="16"/>
      <c r="K31" s="17"/>
      <c r="L31" s="51"/>
      <c r="M31" s="17"/>
      <c r="N31" s="17"/>
      <c r="O31" s="51"/>
      <c r="P31" s="51"/>
      <c r="Q31" s="74"/>
      <c r="R31" s="90">
        <f>IF(Table579[[#This Row],[FEMA Reimbursable?]]="Yes", Table579[[#This Row],[Total Grant Amount]]*0.25,Table579[[#This Row],[Total Grant Amount]])</f>
        <v>0</v>
      </c>
      <c r="S31" s="74"/>
      <c r="T31" s="90">
        <f>IF(Table579[[#This Row],[FEMA Reimbursable?]]="Yes", Table579[[#This Row],[Total Quarterly Obligation Amount]]*0.25,Table579[[#This Row],[Total Quarterly Obligation Amount]])</f>
        <v>0</v>
      </c>
      <c r="U31" s="74"/>
      <c r="V31" s="79">
        <f>IF(Table579[[#This Row],[FEMA Reimbursable?]]="Yes", Table579[[#This Row],[Total Quarterly Expenditure Amount]]*0.25,Table579[[#This Row],[Total Quarterly Expenditure Amount]])</f>
        <v>0</v>
      </c>
      <c r="W31" s="113" t="str">
        <f>IFERROR(INDEX(Table2[Attachment A Category], MATCH(Table579[[#This Row],[Attachment A Expenditure Subcategory]], Table2[Attachment A Subcategory])),"")</f>
        <v/>
      </c>
      <c r="X31" s="114" t="str">
        <f>IFERROR(INDEX(Table2[Treasury OIG Category], MATCH(Table579[[#This Row],[Attachment A Expenditure Subcategory]], Table2[Attachment A Subcategory])),"")</f>
        <v/>
      </c>
    </row>
    <row r="32" spans="1:24" x14ac:dyDescent="0.25">
      <c r="A32" s="89"/>
      <c r="B32" s="22"/>
      <c r="C32" s="16"/>
      <c r="D32" s="16"/>
      <c r="E32" s="16"/>
      <c r="F32" s="16"/>
      <c r="G32" s="23"/>
      <c r="H32" s="31" t="s">
        <v>80</v>
      </c>
      <c r="I32" s="16"/>
      <c r="J32" s="16"/>
      <c r="K32" s="17"/>
      <c r="L32" s="51"/>
      <c r="M32" s="17"/>
      <c r="N32" s="17"/>
      <c r="O32" s="51"/>
      <c r="P32" s="51"/>
      <c r="Q32" s="74"/>
      <c r="R32" s="90">
        <f>IF(Table579[[#This Row],[FEMA Reimbursable?]]="Yes", Table579[[#This Row],[Total Grant Amount]]*0.25,Table579[[#This Row],[Total Grant Amount]])</f>
        <v>0</v>
      </c>
      <c r="S32" s="74"/>
      <c r="T32" s="90">
        <f>IF(Table579[[#This Row],[FEMA Reimbursable?]]="Yes", Table579[[#This Row],[Total Quarterly Obligation Amount]]*0.25,Table579[[#This Row],[Total Quarterly Obligation Amount]])</f>
        <v>0</v>
      </c>
      <c r="U32" s="74"/>
      <c r="V32" s="79">
        <f>IF(Table579[[#This Row],[FEMA Reimbursable?]]="Yes", Table579[[#This Row],[Total Quarterly Expenditure Amount]]*0.25,Table579[[#This Row],[Total Quarterly Expenditure Amount]])</f>
        <v>0</v>
      </c>
      <c r="W32" s="113" t="str">
        <f>IFERROR(INDEX(Table2[Attachment A Category], MATCH(Table579[[#This Row],[Attachment A Expenditure Subcategory]], Table2[Attachment A Subcategory])),"")</f>
        <v/>
      </c>
      <c r="X32" s="114" t="str">
        <f>IFERROR(INDEX(Table2[Treasury OIG Category], MATCH(Table579[[#This Row],[Attachment A Expenditure Subcategory]], Table2[Attachment A Subcategory])),"")</f>
        <v/>
      </c>
    </row>
    <row r="33" spans="1:24" x14ac:dyDescent="0.25">
      <c r="A33" s="89"/>
      <c r="B33" s="22"/>
      <c r="C33" s="16"/>
      <c r="D33" s="16"/>
      <c r="E33" s="16"/>
      <c r="F33" s="16"/>
      <c r="G33" s="23"/>
      <c r="H33" s="32" t="s">
        <v>81</v>
      </c>
      <c r="I33" s="16"/>
      <c r="J33" s="16"/>
      <c r="K33" s="17"/>
      <c r="L33" s="51"/>
      <c r="M33" s="17"/>
      <c r="N33" s="17"/>
      <c r="O33" s="51"/>
      <c r="P33" s="51"/>
      <c r="Q33" s="74"/>
      <c r="R33" s="90">
        <f>IF(Table579[[#This Row],[FEMA Reimbursable?]]="Yes", Table579[[#This Row],[Total Grant Amount]]*0.25,Table579[[#This Row],[Total Grant Amount]])</f>
        <v>0</v>
      </c>
      <c r="S33" s="74"/>
      <c r="T33" s="90">
        <f>IF(Table579[[#This Row],[FEMA Reimbursable?]]="Yes", Table579[[#This Row],[Total Quarterly Obligation Amount]]*0.25,Table579[[#This Row],[Total Quarterly Obligation Amount]])</f>
        <v>0</v>
      </c>
      <c r="U33" s="74"/>
      <c r="V33" s="79">
        <f>IF(Table579[[#This Row],[FEMA Reimbursable?]]="Yes", Table579[[#This Row],[Total Quarterly Expenditure Amount]]*0.25,Table579[[#This Row],[Total Quarterly Expenditure Amount]])</f>
        <v>0</v>
      </c>
      <c r="W33" s="113" t="str">
        <f>IFERROR(INDEX(Table2[Attachment A Category], MATCH(Table579[[#This Row],[Attachment A Expenditure Subcategory]], Table2[Attachment A Subcategory])),"")</f>
        <v/>
      </c>
      <c r="X33" s="114" t="str">
        <f>IFERROR(INDEX(Table2[Treasury OIG Category], MATCH(Table579[[#This Row],[Attachment A Expenditure Subcategory]], Table2[Attachment A Subcategory])),"")</f>
        <v/>
      </c>
    </row>
    <row r="34" spans="1:24" x14ac:dyDescent="0.25">
      <c r="A34" s="89"/>
      <c r="B34" s="22"/>
      <c r="C34" s="16"/>
      <c r="D34" s="16"/>
      <c r="E34" s="16"/>
      <c r="F34" s="16"/>
      <c r="G34" s="23"/>
      <c r="H34" s="32" t="s">
        <v>82</v>
      </c>
      <c r="I34" s="16"/>
      <c r="J34" s="16"/>
      <c r="K34" s="17"/>
      <c r="L34" s="51"/>
      <c r="M34" s="17"/>
      <c r="N34" s="17"/>
      <c r="O34" s="51"/>
      <c r="P34" s="51"/>
      <c r="Q34" s="74"/>
      <c r="R34" s="90">
        <f>IF(Table579[[#This Row],[FEMA Reimbursable?]]="Yes", Table579[[#This Row],[Total Grant Amount]]*0.25,Table579[[#This Row],[Total Grant Amount]])</f>
        <v>0</v>
      </c>
      <c r="S34" s="74"/>
      <c r="T34" s="90">
        <f>IF(Table579[[#This Row],[FEMA Reimbursable?]]="Yes", Table579[[#This Row],[Total Quarterly Obligation Amount]]*0.25,Table579[[#This Row],[Total Quarterly Obligation Amount]])</f>
        <v>0</v>
      </c>
      <c r="U34" s="74"/>
      <c r="V34" s="79">
        <f>IF(Table579[[#This Row],[FEMA Reimbursable?]]="Yes", Table579[[#This Row],[Total Quarterly Expenditure Amount]]*0.25,Table579[[#This Row],[Total Quarterly Expenditure Amount]])</f>
        <v>0</v>
      </c>
      <c r="W34" s="113" t="str">
        <f>IFERROR(INDEX(Table2[Attachment A Category], MATCH(Table579[[#This Row],[Attachment A Expenditure Subcategory]], Table2[Attachment A Subcategory])),"")</f>
        <v/>
      </c>
      <c r="X34" s="114" t="str">
        <f>IFERROR(INDEX(Table2[Treasury OIG Category], MATCH(Table579[[#This Row],[Attachment A Expenditure Subcategory]], Table2[Attachment A Subcategory])),"")</f>
        <v/>
      </c>
    </row>
    <row r="35" spans="1:24" x14ac:dyDescent="0.25">
      <c r="A35" s="89"/>
      <c r="B35" s="22"/>
      <c r="C35" s="16"/>
      <c r="D35" s="16"/>
      <c r="E35" s="16"/>
      <c r="F35" s="16"/>
      <c r="G35" s="23"/>
      <c r="H35" s="32" t="s">
        <v>83</v>
      </c>
      <c r="I35" s="16"/>
      <c r="J35" s="16"/>
      <c r="K35" s="17"/>
      <c r="L35" s="51"/>
      <c r="M35" s="17"/>
      <c r="N35" s="17"/>
      <c r="O35" s="51"/>
      <c r="P35" s="51"/>
      <c r="Q35" s="74"/>
      <c r="R35" s="90">
        <f>IF(Table579[[#This Row],[FEMA Reimbursable?]]="Yes", Table579[[#This Row],[Total Grant Amount]]*0.25,Table579[[#This Row],[Total Grant Amount]])</f>
        <v>0</v>
      </c>
      <c r="S35" s="74"/>
      <c r="T35" s="90">
        <f>IF(Table579[[#This Row],[FEMA Reimbursable?]]="Yes", Table579[[#This Row],[Total Quarterly Obligation Amount]]*0.25,Table579[[#This Row],[Total Quarterly Obligation Amount]])</f>
        <v>0</v>
      </c>
      <c r="U35" s="74"/>
      <c r="V35" s="79">
        <f>IF(Table579[[#This Row],[FEMA Reimbursable?]]="Yes", Table579[[#This Row],[Total Quarterly Expenditure Amount]]*0.25,Table579[[#This Row],[Total Quarterly Expenditure Amount]])</f>
        <v>0</v>
      </c>
      <c r="W35" s="113" t="str">
        <f>IFERROR(INDEX(Table2[Attachment A Category], MATCH(Table579[[#This Row],[Attachment A Expenditure Subcategory]], Table2[Attachment A Subcategory])),"")</f>
        <v/>
      </c>
      <c r="X35" s="114" t="str">
        <f>IFERROR(INDEX(Table2[Treasury OIG Category], MATCH(Table579[[#This Row],[Attachment A Expenditure Subcategory]], Table2[Attachment A Subcategory])),"")</f>
        <v/>
      </c>
    </row>
    <row r="36" spans="1:24" x14ac:dyDescent="0.25">
      <c r="B36" s="22"/>
      <c r="C36" s="16"/>
      <c r="D36" s="16"/>
      <c r="E36" s="16"/>
      <c r="F36" s="16"/>
      <c r="G36" s="143"/>
      <c r="H36" s="32" t="s">
        <v>84</v>
      </c>
      <c r="I36" s="143"/>
      <c r="J36" s="16"/>
      <c r="K36" s="143"/>
      <c r="L36" s="51"/>
      <c r="M36" s="17"/>
      <c r="N36" s="17"/>
      <c r="O36" s="51"/>
      <c r="P36" s="51"/>
      <c r="Q36" s="74"/>
      <c r="R36" s="158">
        <f>IF(Table579[[#This Row],[FEMA Reimbursable?]]="Yes", Table579[[#This Row],[Total Grant Amount]]*0.25,Table579[[#This Row],[Total Grant Amount]])</f>
        <v>0</v>
      </c>
      <c r="S36" s="74"/>
      <c r="T36" s="158">
        <f>IF(Table579[[#This Row],[FEMA Reimbursable?]]="Yes", Table579[[#This Row],[Total Quarterly Obligation Amount]]*0.25,Table579[[#This Row],[Total Quarterly Obligation Amount]])</f>
        <v>0</v>
      </c>
      <c r="U36" s="74"/>
      <c r="V36" s="160">
        <f>IF(Table579[[#This Row],[FEMA Reimbursable?]]="Yes", Table579[[#This Row],[Total Quarterly Expenditure Amount]]*0.25,Table579[[#This Row],[Total Quarterly Expenditure Amount]])</f>
        <v>0</v>
      </c>
      <c r="W36" s="113" t="str">
        <f>IFERROR(INDEX(Table2[Attachment A Category], MATCH(Table579[[#This Row],[Attachment A Expenditure Subcategory]], Table2[Attachment A Subcategory])),"")</f>
        <v/>
      </c>
      <c r="X36" s="114" t="str">
        <f>IFERROR(INDEX(Table2[Treasury OIG Category], MATCH(Table579[[#This Row],[Attachment A Expenditure Subcategory]], Table2[Attachment A Subcategory])),"")</f>
        <v/>
      </c>
    </row>
    <row r="37" spans="1:24" x14ac:dyDescent="0.25">
      <c r="B37" s="127"/>
      <c r="C37" s="128"/>
      <c r="D37" s="128"/>
      <c r="E37" s="128"/>
      <c r="F37" s="128"/>
      <c r="G37" s="144"/>
      <c r="H37" s="32" t="s">
        <v>85</v>
      </c>
      <c r="I37" s="144"/>
      <c r="J37" s="16"/>
      <c r="K37" s="144"/>
      <c r="L37" s="130"/>
      <c r="M37" s="129"/>
      <c r="N37" s="129"/>
      <c r="O37" s="51"/>
      <c r="P37" s="51"/>
      <c r="Q37" s="74"/>
      <c r="R37" s="158">
        <f>IF(Table579[[#This Row],[FEMA Reimbursable?]]="Yes", Table579[[#This Row],[Total Grant Amount]]*0.25,Table579[[#This Row],[Total Grant Amount]])</f>
        <v>0</v>
      </c>
      <c r="S37" s="74"/>
      <c r="T37" s="158">
        <f>IF(Table579[[#This Row],[FEMA Reimbursable?]]="Yes", Table579[[#This Row],[Total Quarterly Obligation Amount]]*0.25,Table579[[#This Row],[Total Quarterly Obligation Amount]])</f>
        <v>0</v>
      </c>
      <c r="U37" s="74"/>
      <c r="V37" s="160">
        <f>IF(Table579[[#This Row],[FEMA Reimbursable?]]="Yes", Table579[[#This Row],[Total Quarterly Expenditure Amount]]*0.25,Table579[[#This Row],[Total Quarterly Expenditure Amount]])</f>
        <v>0</v>
      </c>
      <c r="W37" s="113" t="str">
        <f>IFERROR(INDEX(Table2[Attachment A Category], MATCH(Table579[[#This Row],[Attachment A Expenditure Subcategory]], Table2[Attachment A Subcategory])),"")</f>
        <v/>
      </c>
      <c r="X37" s="114" t="str">
        <f>IFERROR(INDEX(Table2[Treasury OIG Category], MATCH(Table579[[#This Row],[Attachment A Expenditure Subcategory]], Table2[Attachment A Subcategory])),"")</f>
        <v/>
      </c>
    </row>
    <row r="38" spans="1:24" x14ac:dyDescent="0.25">
      <c r="B38" s="127"/>
      <c r="C38" s="128"/>
      <c r="D38" s="128"/>
      <c r="E38" s="128"/>
      <c r="F38" s="128"/>
      <c r="G38" s="144"/>
      <c r="H38" s="32" t="s">
        <v>86</v>
      </c>
      <c r="I38" s="144"/>
      <c r="J38" s="16"/>
      <c r="K38" s="144"/>
      <c r="L38" s="130"/>
      <c r="M38" s="129"/>
      <c r="N38" s="129"/>
      <c r="O38" s="51"/>
      <c r="P38" s="51"/>
      <c r="Q38" s="74"/>
      <c r="R38" s="158">
        <f>IF(Table579[[#This Row],[FEMA Reimbursable?]]="Yes", Table579[[#This Row],[Total Grant Amount]]*0.25,Table579[[#This Row],[Total Grant Amount]])</f>
        <v>0</v>
      </c>
      <c r="S38" s="74"/>
      <c r="T38" s="158">
        <f>IF(Table579[[#This Row],[FEMA Reimbursable?]]="Yes", Table579[[#This Row],[Total Quarterly Obligation Amount]]*0.25,Table579[[#This Row],[Total Quarterly Obligation Amount]])</f>
        <v>0</v>
      </c>
      <c r="U38" s="74"/>
      <c r="V38" s="160">
        <f>IF(Table579[[#This Row],[FEMA Reimbursable?]]="Yes", Table579[[#This Row],[Total Quarterly Expenditure Amount]]*0.25,Table579[[#This Row],[Total Quarterly Expenditure Amount]])</f>
        <v>0</v>
      </c>
      <c r="W38" s="113" t="str">
        <f>IFERROR(INDEX(Table2[Attachment A Category], MATCH(Table579[[#This Row],[Attachment A Expenditure Subcategory]], Table2[Attachment A Subcategory])),"")</f>
        <v/>
      </c>
      <c r="X38" s="114" t="str">
        <f>IFERROR(INDEX(Table2[Treasury OIG Category], MATCH(Table579[[#This Row],[Attachment A Expenditure Subcategory]], Table2[Attachment A Subcategory])),"")</f>
        <v/>
      </c>
    </row>
    <row r="39" spans="1:24" x14ac:dyDescent="0.25">
      <c r="B39" s="127"/>
      <c r="C39" s="128"/>
      <c r="D39" s="128"/>
      <c r="E39" s="128"/>
      <c r="F39" s="128"/>
      <c r="G39" s="144"/>
      <c r="H39" s="32" t="s">
        <v>87</v>
      </c>
      <c r="I39" s="144"/>
      <c r="J39" s="16"/>
      <c r="K39" s="144"/>
      <c r="L39" s="130"/>
      <c r="M39" s="129"/>
      <c r="N39" s="129"/>
      <c r="O39" s="51"/>
      <c r="P39" s="51"/>
      <c r="Q39" s="74"/>
      <c r="R39" s="158">
        <f>IF(Table579[[#This Row],[FEMA Reimbursable?]]="Yes", Table579[[#This Row],[Total Grant Amount]]*0.25,Table579[[#This Row],[Total Grant Amount]])</f>
        <v>0</v>
      </c>
      <c r="S39" s="74"/>
      <c r="T39" s="158">
        <f>IF(Table579[[#This Row],[FEMA Reimbursable?]]="Yes", Table579[[#This Row],[Total Quarterly Obligation Amount]]*0.25,Table579[[#This Row],[Total Quarterly Obligation Amount]])</f>
        <v>0</v>
      </c>
      <c r="U39" s="74"/>
      <c r="V39" s="160">
        <f>IF(Table579[[#This Row],[FEMA Reimbursable?]]="Yes", Table579[[#This Row],[Total Quarterly Expenditure Amount]]*0.25,Table579[[#This Row],[Total Quarterly Expenditure Amount]])</f>
        <v>0</v>
      </c>
      <c r="W39" s="113" t="str">
        <f>IFERROR(INDEX(Table2[Attachment A Category], MATCH(Table579[[#This Row],[Attachment A Expenditure Subcategory]], Table2[Attachment A Subcategory])),"")</f>
        <v/>
      </c>
      <c r="X39" s="114" t="str">
        <f>IFERROR(INDEX(Table2[Treasury OIG Category], MATCH(Table579[[#This Row],[Attachment A Expenditure Subcategory]], Table2[Attachment A Subcategory])),"")</f>
        <v/>
      </c>
    </row>
    <row r="40" spans="1:24" x14ac:dyDescent="0.25">
      <c r="B40" s="127"/>
      <c r="C40" s="128"/>
      <c r="D40" s="128"/>
      <c r="E40" s="128"/>
      <c r="F40" s="128"/>
      <c r="G40" s="144"/>
      <c r="H40" s="32" t="s">
        <v>88</v>
      </c>
      <c r="I40" s="144"/>
      <c r="J40" s="16"/>
      <c r="K40" s="144"/>
      <c r="L40" s="130"/>
      <c r="M40" s="129"/>
      <c r="N40" s="129"/>
      <c r="O40" s="51"/>
      <c r="P40" s="51"/>
      <c r="Q40" s="74"/>
      <c r="R40" s="158">
        <f>IF(Table579[[#This Row],[FEMA Reimbursable?]]="Yes", Table579[[#This Row],[Total Grant Amount]]*0.25,Table579[[#This Row],[Total Grant Amount]])</f>
        <v>0</v>
      </c>
      <c r="S40" s="74"/>
      <c r="T40" s="158">
        <f>IF(Table579[[#This Row],[FEMA Reimbursable?]]="Yes", Table579[[#This Row],[Total Quarterly Obligation Amount]]*0.25,Table579[[#This Row],[Total Quarterly Obligation Amount]])</f>
        <v>0</v>
      </c>
      <c r="U40" s="74"/>
      <c r="V40" s="160">
        <f>IF(Table579[[#This Row],[FEMA Reimbursable?]]="Yes", Table579[[#This Row],[Total Quarterly Expenditure Amount]]*0.25,Table579[[#This Row],[Total Quarterly Expenditure Amount]])</f>
        <v>0</v>
      </c>
      <c r="W40" s="113" t="str">
        <f>IFERROR(INDEX(Table2[Attachment A Category], MATCH(Table579[[#This Row],[Attachment A Expenditure Subcategory]], Table2[Attachment A Subcategory])),"")</f>
        <v/>
      </c>
      <c r="X40" s="114" t="str">
        <f>IFERROR(INDEX(Table2[Treasury OIG Category], MATCH(Table579[[#This Row],[Attachment A Expenditure Subcategory]], Table2[Attachment A Subcategory])),"")</f>
        <v/>
      </c>
    </row>
    <row r="41" spans="1:24" x14ac:dyDescent="0.25">
      <c r="B41" s="127"/>
      <c r="C41" s="128"/>
      <c r="D41" s="128"/>
      <c r="E41" s="128"/>
      <c r="F41" s="128"/>
      <c r="G41" s="144"/>
      <c r="H41" s="32" t="s">
        <v>89</v>
      </c>
      <c r="I41" s="144"/>
      <c r="J41" s="16"/>
      <c r="K41" s="144"/>
      <c r="L41" s="130"/>
      <c r="M41" s="129"/>
      <c r="N41" s="129"/>
      <c r="O41" s="51"/>
      <c r="P41" s="51"/>
      <c r="Q41" s="74"/>
      <c r="R41" s="158">
        <f>IF(Table579[[#This Row],[FEMA Reimbursable?]]="Yes", Table579[[#This Row],[Total Grant Amount]]*0.25,Table579[[#This Row],[Total Grant Amount]])</f>
        <v>0</v>
      </c>
      <c r="S41" s="74"/>
      <c r="T41" s="158">
        <f>IF(Table579[[#This Row],[FEMA Reimbursable?]]="Yes", Table579[[#This Row],[Total Quarterly Obligation Amount]]*0.25,Table579[[#This Row],[Total Quarterly Obligation Amount]])</f>
        <v>0</v>
      </c>
      <c r="U41" s="74"/>
      <c r="V41" s="160">
        <f>IF(Table579[[#This Row],[FEMA Reimbursable?]]="Yes", Table579[[#This Row],[Total Quarterly Expenditure Amount]]*0.25,Table579[[#This Row],[Total Quarterly Expenditure Amount]])</f>
        <v>0</v>
      </c>
      <c r="W41" s="113" t="str">
        <f>IFERROR(INDEX(Table2[Attachment A Category], MATCH(Table579[[#This Row],[Attachment A Expenditure Subcategory]], Table2[Attachment A Subcategory])),"")</f>
        <v/>
      </c>
      <c r="X41" s="114" t="str">
        <f>IFERROR(INDEX(Table2[Treasury OIG Category], MATCH(Table579[[#This Row],[Attachment A Expenditure Subcategory]], Table2[Attachment A Subcategory])),"")</f>
        <v/>
      </c>
    </row>
    <row r="42" spans="1:24" x14ac:dyDescent="0.25">
      <c r="B42" s="127"/>
      <c r="C42" s="128"/>
      <c r="D42" s="128"/>
      <c r="E42" s="128"/>
      <c r="F42" s="128"/>
      <c r="G42" s="144"/>
      <c r="H42" s="32" t="s">
        <v>90</v>
      </c>
      <c r="I42" s="144"/>
      <c r="J42" s="16"/>
      <c r="K42" s="144"/>
      <c r="L42" s="130"/>
      <c r="M42" s="129"/>
      <c r="N42" s="129"/>
      <c r="O42" s="51"/>
      <c r="P42" s="51"/>
      <c r="Q42" s="74"/>
      <c r="R42" s="158">
        <f>IF(Table579[[#This Row],[FEMA Reimbursable?]]="Yes", Table579[[#This Row],[Total Grant Amount]]*0.25,Table579[[#This Row],[Total Grant Amount]])</f>
        <v>0</v>
      </c>
      <c r="S42" s="74"/>
      <c r="T42" s="158">
        <f>IF(Table579[[#This Row],[FEMA Reimbursable?]]="Yes", Table579[[#This Row],[Total Quarterly Obligation Amount]]*0.25,Table579[[#This Row],[Total Quarterly Obligation Amount]])</f>
        <v>0</v>
      </c>
      <c r="U42" s="74"/>
      <c r="V42" s="160">
        <f>IF(Table579[[#This Row],[FEMA Reimbursable?]]="Yes", Table579[[#This Row],[Total Quarterly Expenditure Amount]]*0.25,Table579[[#This Row],[Total Quarterly Expenditure Amount]])</f>
        <v>0</v>
      </c>
      <c r="W42" s="113" t="str">
        <f>IFERROR(INDEX(Table2[Attachment A Category], MATCH(Table579[[#This Row],[Attachment A Expenditure Subcategory]], Table2[Attachment A Subcategory])),"")</f>
        <v/>
      </c>
      <c r="X42" s="114" t="str">
        <f>IFERROR(INDEX(Table2[Treasury OIG Category], MATCH(Table579[[#This Row],[Attachment A Expenditure Subcategory]], Table2[Attachment A Subcategory])),"")</f>
        <v/>
      </c>
    </row>
    <row r="43" spans="1:24" x14ac:dyDescent="0.25">
      <c r="B43" s="127"/>
      <c r="C43" s="128"/>
      <c r="D43" s="128"/>
      <c r="E43" s="128"/>
      <c r="F43" s="128"/>
      <c r="G43" s="144"/>
      <c r="H43" s="32" t="s">
        <v>91</v>
      </c>
      <c r="I43" s="144"/>
      <c r="J43" s="16"/>
      <c r="K43" s="144"/>
      <c r="L43" s="130"/>
      <c r="M43" s="129"/>
      <c r="N43" s="129"/>
      <c r="O43" s="51"/>
      <c r="P43" s="51"/>
      <c r="Q43" s="74"/>
      <c r="R43" s="158">
        <f>IF(Table579[[#This Row],[FEMA Reimbursable?]]="Yes", Table579[[#This Row],[Total Grant Amount]]*0.25,Table579[[#This Row],[Total Grant Amount]])</f>
        <v>0</v>
      </c>
      <c r="S43" s="74"/>
      <c r="T43" s="158">
        <f>IF(Table579[[#This Row],[FEMA Reimbursable?]]="Yes", Table579[[#This Row],[Total Quarterly Obligation Amount]]*0.25,Table579[[#This Row],[Total Quarterly Obligation Amount]])</f>
        <v>0</v>
      </c>
      <c r="U43" s="74"/>
      <c r="V43" s="160">
        <f>IF(Table579[[#This Row],[FEMA Reimbursable?]]="Yes", Table579[[#This Row],[Total Quarterly Expenditure Amount]]*0.25,Table579[[#This Row],[Total Quarterly Expenditure Amount]])</f>
        <v>0</v>
      </c>
      <c r="W43" s="113" t="str">
        <f>IFERROR(INDEX(Table2[Attachment A Category], MATCH(Table579[[#This Row],[Attachment A Expenditure Subcategory]], Table2[Attachment A Subcategory])),"")</f>
        <v/>
      </c>
      <c r="X43" s="114" t="str">
        <f>IFERROR(INDEX(Table2[Treasury OIG Category], MATCH(Table579[[#This Row],[Attachment A Expenditure Subcategory]], Table2[Attachment A Subcategory])),"")</f>
        <v/>
      </c>
    </row>
    <row r="44" spans="1:24" x14ac:dyDescent="0.25">
      <c r="B44" s="127"/>
      <c r="C44" s="128"/>
      <c r="D44" s="128"/>
      <c r="E44" s="128"/>
      <c r="F44" s="128"/>
      <c r="G44" s="144"/>
      <c r="H44" s="32" t="s">
        <v>92</v>
      </c>
      <c r="I44" s="144"/>
      <c r="J44" s="16"/>
      <c r="K44" s="144"/>
      <c r="L44" s="130"/>
      <c r="M44" s="129"/>
      <c r="N44" s="129"/>
      <c r="O44" s="51"/>
      <c r="P44" s="51"/>
      <c r="Q44" s="74"/>
      <c r="R44" s="158">
        <f>IF(Table579[[#This Row],[FEMA Reimbursable?]]="Yes", Table579[[#This Row],[Total Grant Amount]]*0.25,Table579[[#This Row],[Total Grant Amount]])</f>
        <v>0</v>
      </c>
      <c r="S44" s="74"/>
      <c r="T44" s="158">
        <f>IF(Table579[[#This Row],[FEMA Reimbursable?]]="Yes", Table579[[#This Row],[Total Quarterly Obligation Amount]]*0.25,Table579[[#This Row],[Total Quarterly Obligation Amount]])</f>
        <v>0</v>
      </c>
      <c r="U44" s="74"/>
      <c r="V44" s="160">
        <f>IF(Table579[[#This Row],[FEMA Reimbursable?]]="Yes", Table579[[#This Row],[Total Quarterly Expenditure Amount]]*0.25,Table579[[#This Row],[Total Quarterly Expenditure Amount]])</f>
        <v>0</v>
      </c>
      <c r="W44" s="113" t="str">
        <f>IFERROR(INDEX(Table2[Attachment A Category], MATCH(Table579[[#This Row],[Attachment A Expenditure Subcategory]], Table2[Attachment A Subcategory])),"")</f>
        <v/>
      </c>
      <c r="X44" s="114" t="str">
        <f>IFERROR(INDEX(Table2[Treasury OIG Category], MATCH(Table579[[#This Row],[Attachment A Expenditure Subcategory]], Table2[Attachment A Subcategory])),"")</f>
        <v/>
      </c>
    </row>
    <row r="45" spans="1:24" x14ac:dyDescent="0.25">
      <c r="B45" s="127"/>
      <c r="C45" s="128"/>
      <c r="D45" s="128"/>
      <c r="E45" s="128"/>
      <c r="F45" s="128"/>
      <c r="G45" s="144"/>
      <c r="H45" s="32" t="s">
        <v>93</v>
      </c>
      <c r="I45" s="144"/>
      <c r="J45" s="16"/>
      <c r="K45" s="144"/>
      <c r="L45" s="130"/>
      <c r="M45" s="129"/>
      <c r="N45" s="129"/>
      <c r="O45" s="51"/>
      <c r="P45" s="51"/>
      <c r="Q45" s="74"/>
      <c r="R45" s="158">
        <f>IF(Table579[[#This Row],[FEMA Reimbursable?]]="Yes", Table579[[#This Row],[Total Grant Amount]]*0.25,Table579[[#This Row],[Total Grant Amount]])</f>
        <v>0</v>
      </c>
      <c r="S45" s="74"/>
      <c r="T45" s="158">
        <f>IF(Table579[[#This Row],[FEMA Reimbursable?]]="Yes", Table579[[#This Row],[Total Quarterly Obligation Amount]]*0.25,Table579[[#This Row],[Total Quarterly Obligation Amount]])</f>
        <v>0</v>
      </c>
      <c r="U45" s="74"/>
      <c r="V45" s="160">
        <f>IF(Table579[[#This Row],[FEMA Reimbursable?]]="Yes", Table579[[#This Row],[Total Quarterly Expenditure Amount]]*0.25,Table579[[#This Row],[Total Quarterly Expenditure Amount]])</f>
        <v>0</v>
      </c>
      <c r="W45" s="113" t="str">
        <f>IFERROR(INDEX(Table2[Attachment A Category], MATCH(Table579[[#This Row],[Attachment A Expenditure Subcategory]], Table2[Attachment A Subcategory])),"")</f>
        <v/>
      </c>
      <c r="X45" s="114" t="str">
        <f>IFERROR(INDEX(Table2[Treasury OIG Category], MATCH(Table579[[#This Row],[Attachment A Expenditure Subcategory]], Table2[Attachment A Subcategory])),"")</f>
        <v/>
      </c>
    </row>
    <row r="46" spans="1:24" x14ac:dyDescent="0.25">
      <c r="B46" s="127"/>
      <c r="C46" s="128"/>
      <c r="D46" s="128"/>
      <c r="E46" s="128"/>
      <c r="F46" s="128"/>
      <c r="G46" s="144"/>
      <c r="H46" s="32" t="s">
        <v>94</v>
      </c>
      <c r="I46" s="144"/>
      <c r="J46" s="16"/>
      <c r="K46" s="144"/>
      <c r="L46" s="130"/>
      <c r="M46" s="129"/>
      <c r="N46" s="129"/>
      <c r="O46" s="51"/>
      <c r="P46" s="51"/>
      <c r="Q46" s="74"/>
      <c r="R46" s="158">
        <f>IF(Table579[[#This Row],[FEMA Reimbursable?]]="Yes", Table579[[#This Row],[Total Grant Amount]]*0.25,Table579[[#This Row],[Total Grant Amount]])</f>
        <v>0</v>
      </c>
      <c r="S46" s="74"/>
      <c r="T46" s="158">
        <f>IF(Table579[[#This Row],[FEMA Reimbursable?]]="Yes", Table579[[#This Row],[Total Quarterly Obligation Amount]]*0.25,Table579[[#This Row],[Total Quarterly Obligation Amount]])</f>
        <v>0</v>
      </c>
      <c r="U46" s="74"/>
      <c r="V46" s="160">
        <f>IF(Table579[[#This Row],[FEMA Reimbursable?]]="Yes", Table579[[#This Row],[Total Quarterly Expenditure Amount]]*0.25,Table579[[#This Row],[Total Quarterly Expenditure Amount]])</f>
        <v>0</v>
      </c>
      <c r="W46" s="113" t="str">
        <f>IFERROR(INDEX(Table2[Attachment A Category], MATCH(Table579[[#This Row],[Attachment A Expenditure Subcategory]], Table2[Attachment A Subcategory])),"")</f>
        <v/>
      </c>
      <c r="X46" s="114" t="str">
        <f>IFERROR(INDEX(Table2[Treasury OIG Category], MATCH(Table579[[#This Row],[Attachment A Expenditure Subcategory]], Table2[Attachment A Subcategory])),"")</f>
        <v/>
      </c>
    </row>
    <row r="47" spans="1:24" x14ac:dyDescent="0.25">
      <c r="B47" s="127"/>
      <c r="C47" s="128"/>
      <c r="D47" s="128"/>
      <c r="E47" s="128"/>
      <c r="F47" s="128"/>
      <c r="G47" s="144"/>
      <c r="H47" s="32" t="s">
        <v>95</v>
      </c>
      <c r="I47" s="144"/>
      <c r="J47" s="16"/>
      <c r="K47" s="144"/>
      <c r="L47" s="130"/>
      <c r="M47" s="129"/>
      <c r="N47" s="129"/>
      <c r="O47" s="51"/>
      <c r="P47" s="51"/>
      <c r="Q47" s="74"/>
      <c r="R47" s="158">
        <f>IF(Table579[[#This Row],[FEMA Reimbursable?]]="Yes", Table579[[#This Row],[Total Grant Amount]]*0.25,Table579[[#This Row],[Total Grant Amount]])</f>
        <v>0</v>
      </c>
      <c r="S47" s="74"/>
      <c r="T47" s="158">
        <f>IF(Table579[[#This Row],[FEMA Reimbursable?]]="Yes", Table579[[#This Row],[Total Quarterly Obligation Amount]]*0.25,Table579[[#This Row],[Total Quarterly Obligation Amount]])</f>
        <v>0</v>
      </c>
      <c r="U47" s="74"/>
      <c r="V47" s="160">
        <f>IF(Table579[[#This Row],[FEMA Reimbursable?]]="Yes", Table579[[#This Row],[Total Quarterly Expenditure Amount]]*0.25,Table579[[#This Row],[Total Quarterly Expenditure Amount]])</f>
        <v>0</v>
      </c>
      <c r="W47" s="113" t="str">
        <f>IFERROR(INDEX(Table2[Attachment A Category], MATCH(Table579[[#This Row],[Attachment A Expenditure Subcategory]], Table2[Attachment A Subcategory])),"")</f>
        <v/>
      </c>
      <c r="X47" s="114" t="str">
        <f>IFERROR(INDEX(Table2[Treasury OIG Category], MATCH(Table579[[#This Row],[Attachment A Expenditure Subcategory]], Table2[Attachment A Subcategory])),"")</f>
        <v/>
      </c>
    </row>
    <row r="48" spans="1:24" x14ac:dyDescent="0.25">
      <c r="B48" s="127"/>
      <c r="C48" s="128"/>
      <c r="D48" s="128"/>
      <c r="E48" s="128"/>
      <c r="F48" s="128"/>
      <c r="G48" s="144"/>
      <c r="H48" s="32" t="s">
        <v>96</v>
      </c>
      <c r="I48" s="144"/>
      <c r="J48" s="16"/>
      <c r="K48" s="144"/>
      <c r="L48" s="130"/>
      <c r="M48" s="129"/>
      <c r="N48" s="129"/>
      <c r="O48" s="51"/>
      <c r="P48" s="51"/>
      <c r="Q48" s="74"/>
      <c r="R48" s="158">
        <f>IF(Table579[[#This Row],[FEMA Reimbursable?]]="Yes", Table579[[#This Row],[Total Grant Amount]]*0.25,Table579[[#This Row],[Total Grant Amount]])</f>
        <v>0</v>
      </c>
      <c r="S48" s="74"/>
      <c r="T48" s="158">
        <f>IF(Table579[[#This Row],[FEMA Reimbursable?]]="Yes", Table579[[#This Row],[Total Quarterly Obligation Amount]]*0.25,Table579[[#This Row],[Total Quarterly Obligation Amount]])</f>
        <v>0</v>
      </c>
      <c r="U48" s="74"/>
      <c r="V48" s="160">
        <f>IF(Table579[[#This Row],[FEMA Reimbursable?]]="Yes", Table579[[#This Row],[Total Quarterly Expenditure Amount]]*0.25,Table579[[#This Row],[Total Quarterly Expenditure Amount]])</f>
        <v>0</v>
      </c>
      <c r="W48" s="113" t="str">
        <f>IFERROR(INDEX(Table2[Attachment A Category], MATCH(Table579[[#This Row],[Attachment A Expenditure Subcategory]], Table2[Attachment A Subcategory])),"")</f>
        <v/>
      </c>
      <c r="X48" s="114" t="str">
        <f>IFERROR(INDEX(Table2[Treasury OIG Category], MATCH(Table579[[#This Row],[Attachment A Expenditure Subcategory]], Table2[Attachment A Subcategory])),"")</f>
        <v/>
      </c>
    </row>
    <row r="49" spans="2:24" x14ac:dyDescent="0.25">
      <c r="B49" s="127"/>
      <c r="C49" s="128"/>
      <c r="D49" s="128"/>
      <c r="E49" s="128"/>
      <c r="F49" s="128"/>
      <c r="G49" s="144"/>
      <c r="H49" s="32" t="s">
        <v>97</v>
      </c>
      <c r="I49" s="144"/>
      <c r="J49" s="16"/>
      <c r="K49" s="144"/>
      <c r="L49" s="130"/>
      <c r="M49" s="129"/>
      <c r="N49" s="129"/>
      <c r="O49" s="51"/>
      <c r="P49" s="51"/>
      <c r="Q49" s="74"/>
      <c r="R49" s="158">
        <f>IF(Table579[[#This Row],[FEMA Reimbursable?]]="Yes", Table579[[#This Row],[Total Grant Amount]]*0.25,Table579[[#This Row],[Total Grant Amount]])</f>
        <v>0</v>
      </c>
      <c r="S49" s="74"/>
      <c r="T49" s="158">
        <f>IF(Table579[[#This Row],[FEMA Reimbursable?]]="Yes", Table579[[#This Row],[Total Quarterly Obligation Amount]]*0.25,Table579[[#This Row],[Total Quarterly Obligation Amount]])</f>
        <v>0</v>
      </c>
      <c r="U49" s="74"/>
      <c r="V49" s="160">
        <f>IF(Table579[[#This Row],[FEMA Reimbursable?]]="Yes", Table579[[#This Row],[Total Quarterly Expenditure Amount]]*0.25,Table579[[#This Row],[Total Quarterly Expenditure Amount]])</f>
        <v>0</v>
      </c>
      <c r="W49" s="113" t="str">
        <f>IFERROR(INDEX(Table2[Attachment A Category], MATCH(Table579[[#This Row],[Attachment A Expenditure Subcategory]], Table2[Attachment A Subcategory])),"")</f>
        <v/>
      </c>
      <c r="X49" s="114" t="str">
        <f>IFERROR(INDEX(Table2[Treasury OIG Category], MATCH(Table579[[#This Row],[Attachment A Expenditure Subcategory]], Table2[Attachment A Subcategory])),"")</f>
        <v/>
      </c>
    </row>
    <row r="50" spans="2:24" x14ac:dyDescent="0.25">
      <c r="B50" s="127"/>
      <c r="C50" s="128"/>
      <c r="D50" s="128"/>
      <c r="E50" s="128"/>
      <c r="F50" s="128"/>
      <c r="G50" s="144"/>
      <c r="H50" s="32" t="s">
        <v>98</v>
      </c>
      <c r="I50" s="144"/>
      <c r="J50" s="16"/>
      <c r="K50" s="144"/>
      <c r="L50" s="130"/>
      <c r="M50" s="129"/>
      <c r="N50" s="129"/>
      <c r="O50" s="51"/>
      <c r="P50" s="51"/>
      <c r="Q50" s="74"/>
      <c r="R50" s="158">
        <f>IF(Table579[[#This Row],[FEMA Reimbursable?]]="Yes", Table579[[#This Row],[Total Grant Amount]]*0.25,Table579[[#This Row],[Total Grant Amount]])</f>
        <v>0</v>
      </c>
      <c r="S50" s="74"/>
      <c r="T50" s="158">
        <f>IF(Table579[[#This Row],[FEMA Reimbursable?]]="Yes", Table579[[#This Row],[Total Quarterly Obligation Amount]]*0.25,Table579[[#This Row],[Total Quarterly Obligation Amount]])</f>
        <v>0</v>
      </c>
      <c r="U50" s="74"/>
      <c r="V50" s="160">
        <f>IF(Table579[[#This Row],[FEMA Reimbursable?]]="Yes", Table579[[#This Row],[Total Quarterly Expenditure Amount]]*0.25,Table579[[#This Row],[Total Quarterly Expenditure Amount]])</f>
        <v>0</v>
      </c>
      <c r="W50" s="113" t="str">
        <f>IFERROR(INDEX(Table2[Attachment A Category], MATCH(Table579[[#This Row],[Attachment A Expenditure Subcategory]], Table2[Attachment A Subcategory])),"")</f>
        <v/>
      </c>
      <c r="X50" s="114" t="str">
        <f>IFERROR(INDEX(Table2[Treasury OIG Category], MATCH(Table579[[#This Row],[Attachment A Expenditure Subcategory]], Table2[Attachment A Subcategory])),"")</f>
        <v/>
      </c>
    </row>
    <row r="51" spans="2:24" x14ac:dyDescent="0.25">
      <c r="B51" s="127"/>
      <c r="C51" s="128"/>
      <c r="D51" s="128"/>
      <c r="E51" s="128"/>
      <c r="F51" s="128"/>
      <c r="G51" s="144"/>
      <c r="H51" s="32" t="s">
        <v>99</v>
      </c>
      <c r="I51" s="144"/>
      <c r="J51" s="16"/>
      <c r="K51" s="144"/>
      <c r="L51" s="130"/>
      <c r="M51" s="129"/>
      <c r="N51" s="129"/>
      <c r="O51" s="51"/>
      <c r="P51" s="51"/>
      <c r="Q51" s="74"/>
      <c r="R51" s="158">
        <f>IF(Table579[[#This Row],[FEMA Reimbursable?]]="Yes", Table579[[#This Row],[Total Grant Amount]]*0.25,Table579[[#This Row],[Total Grant Amount]])</f>
        <v>0</v>
      </c>
      <c r="S51" s="74"/>
      <c r="T51" s="158">
        <f>IF(Table579[[#This Row],[FEMA Reimbursable?]]="Yes", Table579[[#This Row],[Total Quarterly Obligation Amount]]*0.25,Table579[[#This Row],[Total Quarterly Obligation Amount]])</f>
        <v>0</v>
      </c>
      <c r="U51" s="74"/>
      <c r="V51" s="160">
        <f>IF(Table579[[#This Row],[FEMA Reimbursable?]]="Yes", Table579[[#This Row],[Total Quarterly Expenditure Amount]]*0.25,Table579[[#This Row],[Total Quarterly Expenditure Amount]])</f>
        <v>0</v>
      </c>
      <c r="W51" s="113" t="str">
        <f>IFERROR(INDEX(Table2[Attachment A Category], MATCH(Table579[[#This Row],[Attachment A Expenditure Subcategory]], Table2[Attachment A Subcategory])),"")</f>
        <v/>
      </c>
      <c r="X51" s="114" t="str">
        <f>IFERROR(INDEX(Table2[Treasury OIG Category], MATCH(Table579[[#This Row],[Attachment A Expenditure Subcategory]], Table2[Attachment A Subcategory])),"")</f>
        <v/>
      </c>
    </row>
    <row r="52" spans="2:24" x14ac:dyDescent="0.25">
      <c r="B52" s="127"/>
      <c r="C52" s="128"/>
      <c r="D52" s="128"/>
      <c r="E52" s="128"/>
      <c r="F52" s="128"/>
      <c r="G52" s="144"/>
      <c r="H52" s="32" t="s">
        <v>100</v>
      </c>
      <c r="I52" s="144"/>
      <c r="J52" s="16"/>
      <c r="K52" s="144"/>
      <c r="L52" s="130"/>
      <c r="M52" s="129"/>
      <c r="N52" s="129"/>
      <c r="O52" s="51"/>
      <c r="P52" s="51"/>
      <c r="Q52" s="74"/>
      <c r="R52" s="158">
        <f>IF(Table579[[#This Row],[FEMA Reimbursable?]]="Yes", Table579[[#This Row],[Total Grant Amount]]*0.25,Table579[[#This Row],[Total Grant Amount]])</f>
        <v>0</v>
      </c>
      <c r="S52" s="74"/>
      <c r="T52" s="158">
        <f>IF(Table579[[#This Row],[FEMA Reimbursable?]]="Yes", Table579[[#This Row],[Total Quarterly Obligation Amount]]*0.25,Table579[[#This Row],[Total Quarterly Obligation Amount]])</f>
        <v>0</v>
      </c>
      <c r="U52" s="74"/>
      <c r="V52" s="160">
        <f>IF(Table579[[#This Row],[FEMA Reimbursable?]]="Yes", Table579[[#This Row],[Total Quarterly Expenditure Amount]]*0.25,Table579[[#This Row],[Total Quarterly Expenditure Amount]])</f>
        <v>0</v>
      </c>
      <c r="W52" s="113" t="str">
        <f>IFERROR(INDEX(Table2[Attachment A Category], MATCH(Table579[[#This Row],[Attachment A Expenditure Subcategory]], Table2[Attachment A Subcategory])),"")</f>
        <v/>
      </c>
      <c r="X52" s="114" t="str">
        <f>IFERROR(INDEX(Table2[Treasury OIG Category], MATCH(Table579[[#This Row],[Attachment A Expenditure Subcategory]], Table2[Attachment A Subcategory])),"")</f>
        <v/>
      </c>
    </row>
    <row r="53" spans="2:24" x14ac:dyDescent="0.25">
      <c r="B53" s="127"/>
      <c r="C53" s="128"/>
      <c r="D53" s="128"/>
      <c r="E53" s="128"/>
      <c r="F53" s="128"/>
      <c r="G53" s="144"/>
      <c r="H53" s="32" t="s">
        <v>101</v>
      </c>
      <c r="I53" s="144"/>
      <c r="J53" s="16"/>
      <c r="K53" s="144"/>
      <c r="L53" s="130"/>
      <c r="M53" s="129"/>
      <c r="N53" s="129"/>
      <c r="O53" s="51"/>
      <c r="P53" s="51"/>
      <c r="Q53" s="74"/>
      <c r="R53" s="158">
        <f>IF(Table579[[#This Row],[FEMA Reimbursable?]]="Yes", Table579[[#This Row],[Total Grant Amount]]*0.25,Table579[[#This Row],[Total Grant Amount]])</f>
        <v>0</v>
      </c>
      <c r="S53" s="74"/>
      <c r="T53" s="158">
        <f>IF(Table579[[#This Row],[FEMA Reimbursable?]]="Yes", Table579[[#This Row],[Total Quarterly Obligation Amount]]*0.25,Table579[[#This Row],[Total Quarterly Obligation Amount]])</f>
        <v>0</v>
      </c>
      <c r="U53" s="74"/>
      <c r="V53" s="160">
        <f>IF(Table579[[#This Row],[FEMA Reimbursable?]]="Yes", Table579[[#This Row],[Total Quarterly Expenditure Amount]]*0.25,Table579[[#This Row],[Total Quarterly Expenditure Amount]])</f>
        <v>0</v>
      </c>
      <c r="W53" s="113" t="str">
        <f>IFERROR(INDEX(Table2[Attachment A Category], MATCH(Table579[[#This Row],[Attachment A Expenditure Subcategory]], Table2[Attachment A Subcategory])),"")</f>
        <v/>
      </c>
      <c r="X53" s="114" t="str">
        <f>IFERROR(INDEX(Table2[Treasury OIG Category], MATCH(Table579[[#This Row],[Attachment A Expenditure Subcategory]], Table2[Attachment A Subcategory])),"")</f>
        <v/>
      </c>
    </row>
    <row r="54" spans="2:24" x14ac:dyDescent="0.25">
      <c r="B54" s="127"/>
      <c r="C54" s="128"/>
      <c r="D54" s="128"/>
      <c r="E54" s="128"/>
      <c r="F54" s="128"/>
      <c r="G54" s="144"/>
      <c r="H54" s="32" t="s">
        <v>102</v>
      </c>
      <c r="I54" s="144"/>
      <c r="J54" s="16"/>
      <c r="K54" s="144"/>
      <c r="L54" s="130"/>
      <c r="M54" s="129"/>
      <c r="N54" s="129"/>
      <c r="O54" s="51"/>
      <c r="P54" s="51"/>
      <c r="Q54" s="74"/>
      <c r="R54" s="158">
        <f>IF(Table579[[#This Row],[FEMA Reimbursable?]]="Yes", Table579[[#This Row],[Total Grant Amount]]*0.25,Table579[[#This Row],[Total Grant Amount]])</f>
        <v>0</v>
      </c>
      <c r="S54" s="74"/>
      <c r="T54" s="158">
        <f>IF(Table579[[#This Row],[FEMA Reimbursable?]]="Yes", Table579[[#This Row],[Total Quarterly Obligation Amount]]*0.25,Table579[[#This Row],[Total Quarterly Obligation Amount]])</f>
        <v>0</v>
      </c>
      <c r="U54" s="74"/>
      <c r="V54" s="160">
        <f>IF(Table579[[#This Row],[FEMA Reimbursable?]]="Yes", Table579[[#This Row],[Total Quarterly Expenditure Amount]]*0.25,Table579[[#This Row],[Total Quarterly Expenditure Amount]])</f>
        <v>0</v>
      </c>
      <c r="W54" s="113" t="str">
        <f>IFERROR(INDEX(Table2[Attachment A Category], MATCH(Table579[[#This Row],[Attachment A Expenditure Subcategory]], Table2[Attachment A Subcategory])),"")</f>
        <v/>
      </c>
      <c r="X54" s="114" t="str">
        <f>IFERROR(INDEX(Table2[Treasury OIG Category], MATCH(Table579[[#This Row],[Attachment A Expenditure Subcategory]], Table2[Attachment A Subcategory])),"")</f>
        <v/>
      </c>
    </row>
    <row r="55" spans="2:24" x14ac:dyDescent="0.25">
      <c r="B55" s="127"/>
      <c r="C55" s="128"/>
      <c r="D55" s="128"/>
      <c r="E55" s="128"/>
      <c r="F55" s="128"/>
      <c r="G55" s="144"/>
      <c r="H55" s="32" t="s">
        <v>103</v>
      </c>
      <c r="I55" s="144"/>
      <c r="J55" s="16"/>
      <c r="K55" s="144"/>
      <c r="L55" s="130"/>
      <c r="M55" s="129"/>
      <c r="N55" s="129"/>
      <c r="O55" s="51"/>
      <c r="P55" s="51"/>
      <c r="Q55" s="74"/>
      <c r="R55" s="158">
        <f>IF(Table579[[#This Row],[FEMA Reimbursable?]]="Yes", Table579[[#This Row],[Total Grant Amount]]*0.25,Table579[[#This Row],[Total Grant Amount]])</f>
        <v>0</v>
      </c>
      <c r="S55" s="74"/>
      <c r="T55" s="158">
        <f>IF(Table579[[#This Row],[FEMA Reimbursable?]]="Yes", Table579[[#This Row],[Total Quarterly Obligation Amount]]*0.25,Table579[[#This Row],[Total Quarterly Obligation Amount]])</f>
        <v>0</v>
      </c>
      <c r="U55" s="74"/>
      <c r="V55" s="160">
        <f>IF(Table579[[#This Row],[FEMA Reimbursable?]]="Yes", Table579[[#This Row],[Total Quarterly Expenditure Amount]]*0.25,Table579[[#This Row],[Total Quarterly Expenditure Amount]])</f>
        <v>0</v>
      </c>
      <c r="W55" s="113" t="str">
        <f>IFERROR(INDEX(Table2[Attachment A Category], MATCH(Table579[[#This Row],[Attachment A Expenditure Subcategory]], Table2[Attachment A Subcategory])),"")</f>
        <v/>
      </c>
      <c r="X55" s="114" t="str">
        <f>IFERROR(INDEX(Table2[Treasury OIG Category], MATCH(Table579[[#This Row],[Attachment A Expenditure Subcategory]], Table2[Attachment A Subcategory])),"")</f>
        <v/>
      </c>
    </row>
    <row r="56" spans="2:24" x14ac:dyDescent="0.25">
      <c r="B56" s="127"/>
      <c r="C56" s="128"/>
      <c r="D56" s="128"/>
      <c r="E56" s="128"/>
      <c r="F56" s="128"/>
      <c r="G56" s="144"/>
      <c r="H56" s="32" t="s">
        <v>104</v>
      </c>
      <c r="I56" s="144"/>
      <c r="J56" s="16"/>
      <c r="K56" s="144"/>
      <c r="L56" s="130"/>
      <c r="M56" s="129"/>
      <c r="N56" s="129"/>
      <c r="O56" s="51"/>
      <c r="P56" s="51"/>
      <c r="Q56" s="74"/>
      <c r="R56" s="158">
        <f>IF(Table579[[#This Row],[FEMA Reimbursable?]]="Yes", Table579[[#This Row],[Total Grant Amount]]*0.25,Table579[[#This Row],[Total Grant Amount]])</f>
        <v>0</v>
      </c>
      <c r="S56" s="74"/>
      <c r="T56" s="158">
        <f>IF(Table579[[#This Row],[FEMA Reimbursable?]]="Yes", Table579[[#This Row],[Total Quarterly Obligation Amount]]*0.25,Table579[[#This Row],[Total Quarterly Obligation Amount]])</f>
        <v>0</v>
      </c>
      <c r="U56" s="74"/>
      <c r="V56" s="160">
        <f>IF(Table579[[#This Row],[FEMA Reimbursable?]]="Yes", Table579[[#This Row],[Total Quarterly Expenditure Amount]]*0.25,Table579[[#This Row],[Total Quarterly Expenditure Amount]])</f>
        <v>0</v>
      </c>
      <c r="W56" s="113" t="str">
        <f>IFERROR(INDEX(Table2[Attachment A Category], MATCH(Table579[[#This Row],[Attachment A Expenditure Subcategory]], Table2[Attachment A Subcategory])),"")</f>
        <v/>
      </c>
      <c r="X56" s="114" t="str">
        <f>IFERROR(INDEX(Table2[Treasury OIG Category], MATCH(Table579[[#This Row],[Attachment A Expenditure Subcategory]], Table2[Attachment A Subcategory])),"")</f>
        <v/>
      </c>
    </row>
    <row r="57" spans="2:24" x14ac:dyDescent="0.25">
      <c r="B57" s="127"/>
      <c r="C57" s="128"/>
      <c r="D57" s="128"/>
      <c r="E57" s="128"/>
      <c r="F57" s="128"/>
      <c r="G57" s="144"/>
      <c r="H57" s="32" t="s">
        <v>105</v>
      </c>
      <c r="I57" s="144"/>
      <c r="J57" s="16"/>
      <c r="K57" s="144"/>
      <c r="L57" s="130"/>
      <c r="M57" s="129"/>
      <c r="N57" s="129"/>
      <c r="O57" s="51"/>
      <c r="P57" s="51"/>
      <c r="Q57" s="74"/>
      <c r="R57" s="158">
        <f>IF(Table579[[#This Row],[FEMA Reimbursable?]]="Yes", Table579[[#This Row],[Total Grant Amount]]*0.25,Table579[[#This Row],[Total Grant Amount]])</f>
        <v>0</v>
      </c>
      <c r="S57" s="74"/>
      <c r="T57" s="158">
        <f>IF(Table579[[#This Row],[FEMA Reimbursable?]]="Yes", Table579[[#This Row],[Total Quarterly Obligation Amount]]*0.25,Table579[[#This Row],[Total Quarterly Obligation Amount]])</f>
        <v>0</v>
      </c>
      <c r="U57" s="74"/>
      <c r="V57" s="160">
        <f>IF(Table579[[#This Row],[FEMA Reimbursable?]]="Yes", Table579[[#This Row],[Total Quarterly Expenditure Amount]]*0.25,Table579[[#This Row],[Total Quarterly Expenditure Amount]])</f>
        <v>0</v>
      </c>
      <c r="W57" s="113" t="str">
        <f>IFERROR(INDEX(Table2[Attachment A Category], MATCH(Table579[[#This Row],[Attachment A Expenditure Subcategory]], Table2[Attachment A Subcategory])),"")</f>
        <v/>
      </c>
      <c r="X57" s="114" t="str">
        <f>IFERROR(INDEX(Table2[Treasury OIG Category], MATCH(Table579[[#This Row],[Attachment A Expenditure Subcategory]], Table2[Attachment A Subcategory])),"")</f>
        <v/>
      </c>
    </row>
    <row r="58" spans="2:24" x14ac:dyDescent="0.25">
      <c r="B58" s="127"/>
      <c r="C58" s="128"/>
      <c r="D58" s="128"/>
      <c r="E58" s="128"/>
      <c r="F58" s="128"/>
      <c r="G58" s="144"/>
      <c r="H58" s="32" t="s">
        <v>106</v>
      </c>
      <c r="I58" s="144"/>
      <c r="J58" s="16"/>
      <c r="K58" s="144"/>
      <c r="L58" s="130"/>
      <c r="M58" s="129"/>
      <c r="N58" s="129"/>
      <c r="O58" s="51"/>
      <c r="P58" s="51"/>
      <c r="Q58" s="74"/>
      <c r="R58" s="158">
        <f>IF(Table579[[#This Row],[FEMA Reimbursable?]]="Yes", Table579[[#This Row],[Total Grant Amount]]*0.25,Table579[[#This Row],[Total Grant Amount]])</f>
        <v>0</v>
      </c>
      <c r="S58" s="74"/>
      <c r="T58" s="158">
        <f>IF(Table579[[#This Row],[FEMA Reimbursable?]]="Yes", Table579[[#This Row],[Total Quarterly Obligation Amount]]*0.25,Table579[[#This Row],[Total Quarterly Obligation Amount]])</f>
        <v>0</v>
      </c>
      <c r="U58" s="74"/>
      <c r="V58" s="160">
        <f>IF(Table579[[#This Row],[FEMA Reimbursable?]]="Yes", Table579[[#This Row],[Total Quarterly Expenditure Amount]]*0.25,Table579[[#This Row],[Total Quarterly Expenditure Amount]])</f>
        <v>0</v>
      </c>
      <c r="W58" s="113" t="str">
        <f>IFERROR(INDEX(Table2[Attachment A Category], MATCH(Table579[[#This Row],[Attachment A Expenditure Subcategory]], Table2[Attachment A Subcategory])),"")</f>
        <v/>
      </c>
      <c r="X58" s="114" t="str">
        <f>IFERROR(INDEX(Table2[Treasury OIG Category], MATCH(Table579[[#This Row],[Attachment A Expenditure Subcategory]], Table2[Attachment A Subcategory])),"")</f>
        <v/>
      </c>
    </row>
    <row r="59" spans="2:24" x14ac:dyDescent="0.25">
      <c r="B59" s="127"/>
      <c r="C59" s="128"/>
      <c r="D59" s="128"/>
      <c r="E59" s="128"/>
      <c r="F59" s="128"/>
      <c r="G59" s="144"/>
      <c r="H59" s="32" t="s">
        <v>107</v>
      </c>
      <c r="I59" s="144"/>
      <c r="J59" s="16"/>
      <c r="K59" s="144"/>
      <c r="L59" s="130"/>
      <c r="M59" s="129"/>
      <c r="N59" s="129"/>
      <c r="O59" s="51"/>
      <c r="P59" s="51"/>
      <c r="Q59" s="74"/>
      <c r="R59" s="158">
        <f>IF(Table579[[#This Row],[FEMA Reimbursable?]]="Yes", Table579[[#This Row],[Total Grant Amount]]*0.25,Table579[[#This Row],[Total Grant Amount]])</f>
        <v>0</v>
      </c>
      <c r="S59" s="74"/>
      <c r="T59" s="158">
        <f>IF(Table579[[#This Row],[FEMA Reimbursable?]]="Yes", Table579[[#This Row],[Total Quarterly Obligation Amount]]*0.25,Table579[[#This Row],[Total Quarterly Obligation Amount]])</f>
        <v>0</v>
      </c>
      <c r="U59" s="74"/>
      <c r="V59" s="160">
        <f>IF(Table579[[#This Row],[FEMA Reimbursable?]]="Yes", Table579[[#This Row],[Total Quarterly Expenditure Amount]]*0.25,Table579[[#This Row],[Total Quarterly Expenditure Amount]])</f>
        <v>0</v>
      </c>
      <c r="W59" s="113" t="str">
        <f>IFERROR(INDEX(Table2[Attachment A Category], MATCH(Table579[[#This Row],[Attachment A Expenditure Subcategory]], Table2[Attachment A Subcategory])),"")</f>
        <v/>
      </c>
      <c r="X59" s="114" t="str">
        <f>IFERROR(INDEX(Table2[Treasury OIG Category], MATCH(Table579[[#This Row],[Attachment A Expenditure Subcategory]], Table2[Attachment A Subcategory])),"")</f>
        <v/>
      </c>
    </row>
    <row r="60" spans="2:24" x14ac:dyDescent="0.25">
      <c r="B60" s="127"/>
      <c r="C60" s="128"/>
      <c r="D60" s="128"/>
      <c r="E60" s="128"/>
      <c r="F60" s="128"/>
      <c r="G60" s="144"/>
      <c r="H60" s="32" t="s">
        <v>108</v>
      </c>
      <c r="I60" s="144"/>
      <c r="J60" s="16"/>
      <c r="K60" s="144"/>
      <c r="L60" s="130"/>
      <c r="M60" s="129"/>
      <c r="N60" s="129"/>
      <c r="O60" s="51"/>
      <c r="P60" s="51"/>
      <c r="Q60" s="74"/>
      <c r="R60" s="158">
        <f>IF(Table579[[#This Row],[FEMA Reimbursable?]]="Yes", Table579[[#This Row],[Total Grant Amount]]*0.25,Table579[[#This Row],[Total Grant Amount]])</f>
        <v>0</v>
      </c>
      <c r="S60" s="74"/>
      <c r="T60" s="158">
        <f>IF(Table579[[#This Row],[FEMA Reimbursable?]]="Yes", Table579[[#This Row],[Total Quarterly Obligation Amount]]*0.25,Table579[[#This Row],[Total Quarterly Obligation Amount]])</f>
        <v>0</v>
      </c>
      <c r="U60" s="74"/>
      <c r="V60" s="160">
        <f>IF(Table579[[#This Row],[FEMA Reimbursable?]]="Yes", Table579[[#This Row],[Total Quarterly Expenditure Amount]]*0.25,Table579[[#This Row],[Total Quarterly Expenditure Amount]])</f>
        <v>0</v>
      </c>
      <c r="W60" s="113" t="str">
        <f>IFERROR(INDEX(Table2[Attachment A Category], MATCH(Table579[[#This Row],[Attachment A Expenditure Subcategory]], Table2[Attachment A Subcategory])),"")</f>
        <v/>
      </c>
      <c r="X60" s="114" t="str">
        <f>IFERROR(INDEX(Table2[Treasury OIG Category], MATCH(Table579[[#This Row],[Attachment A Expenditure Subcategory]], Table2[Attachment A Subcategory])),"")</f>
        <v/>
      </c>
    </row>
    <row r="61" spans="2:24" x14ac:dyDescent="0.25">
      <c r="B61" s="127"/>
      <c r="C61" s="128"/>
      <c r="D61" s="128"/>
      <c r="E61" s="128"/>
      <c r="F61" s="128"/>
      <c r="G61" s="144"/>
      <c r="H61" s="32" t="s">
        <v>109</v>
      </c>
      <c r="I61" s="144"/>
      <c r="J61" s="16"/>
      <c r="K61" s="144"/>
      <c r="L61" s="130"/>
      <c r="M61" s="129"/>
      <c r="N61" s="129"/>
      <c r="O61" s="51"/>
      <c r="P61" s="51"/>
      <c r="Q61" s="74"/>
      <c r="R61" s="158">
        <f>IF(Table579[[#This Row],[FEMA Reimbursable?]]="Yes", Table579[[#This Row],[Total Grant Amount]]*0.25,Table579[[#This Row],[Total Grant Amount]])</f>
        <v>0</v>
      </c>
      <c r="S61" s="74"/>
      <c r="T61" s="158">
        <f>IF(Table579[[#This Row],[FEMA Reimbursable?]]="Yes", Table579[[#This Row],[Total Quarterly Obligation Amount]]*0.25,Table579[[#This Row],[Total Quarterly Obligation Amount]])</f>
        <v>0</v>
      </c>
      <c r="U61" s="74"/>
      <c r="V61" s="160">
        <f>IF(Table579[[#This Row],[FEMA Reimbursable?]]="Yes", Table579[[#This Row],[Total Quarterly Expenditure Amount]]*0.25,Table579[[#This Row],[Total Quarterly Expenditure Amount]])</f>
        <v>0</v>
      </c>
      <c r="W61" s="113" t="str">
        <f>IFERROR(INDEX(Table2[Attachment A Category], MATCH(Table579[[#This Row],[Attachment A Expenditure Subcategory]], Table2[Attachment A Subcategory])),"")</f>
        <v/>
      </c>
      <c r="X61" s="114" t="str">
        <f>IFERROR(INDEX(Table2[Treasury OIG Category], MATCH(Table579[[#This Row],[Attachment A Expenditure Subcategory]], Table2[Attachment A Subcategory])),"")</f>
        <v/>
      </c>
    </row>
    <row r="62" spans="2:24" x14ac:dyDescent="0.25">
      <c r="B62" s="127"/>
      <c r="C62" s="128"/>
      <c r="D62" s="128"/>
      <c r="E62" s="128"/>
      <c r="F62" s="128"/>
      <c r="G62" s="144"/>
      <c r="H62" s="32" t="s">
        <v>111</v>
      </c>
      <c r="I62" s="144"/>
      <c r="J62" s="16"/>
      <c r="K62" s="144"/>
      <c r="L62" s="130"/>
      <c r="M62" s="129"/>
      <c r="N62" s="129"/>
      <c r="O62" s="51"/>
      <c r="P62" s="51"/>
      <c r="Q62" s="74"/>
      <c r="R62" s="158">
        <f>IF(Table579[[#This Row],[FEMA Reimbursable?]]="Yes", Table579[[#This Row],[Total Grant Amount]]*0.25,Table579[[#This Row],[Total Grant Amount]])</f>
        <v>0</v>
      </c>
      <c r="S62" s="74"/>
      <c r="T62" s="158">
        <f>IF(Table579[[#This Row],[FEMA Reimbursable?]]="Yes", Table579[[#This Row],[Total Quarterly Obligation Amount]]*0.25,Table579[[#This Row],[Total Quarterly Obligation Amount]])</f>
        <v>0</v>
      </c>
      <c r="U62" s="74"/>
      <c r="V62" s="160">
        <f>IF(Table579[[#This Row],[FEMA Reimbursable?]]="Yes", Table579[[#This Row],[Total Quarterly Expenditure Amount]]*0.25,Table579[[#This Row],[Total Quarterly Expenditure Amount]])</f>
        <v>0</v>
      </c>
      <c r="W62" s="113" t="str">
        <f>IFERROR(INDEX(Table2[Attachment A Category], MATCH(Table579[[#This Row],[Attachment A Expenditure Subcategory]], Table2[Attachment A Subcategory])),"")</f>
        <v/>
      </c>
      <c r="X62" s="114" t="str">
        <f>IFERROR(INDEX(Table2[Treasury OIG Category], MATCH(Table579[[#This Row],[Attachment A Expenditure Subcategory]], Table2[Attachment A Subcategory])),"")</f>
        <v/>
      </c>
    </row>
    <row r="63" spans="2:24" x14ac:dyDescent="0.25">
      <c r="B63" s="127"/>
      <c r="C63" s="128"/>
      <c r="D63" s="128"/>
      <c r="E63" s="128"/>
      <c r="F63" s="128"/>
      <c r="G63" s="144"/>
      <c r="H63" s="32" t="s">
        <v>112</v>
      </c>
      <c r="I63" s="144"/>
      <c r="J63" s="16"/>
      <c r="K63" s="144"/>
      <c r="L63" s="130"/>
      <c r="M63" s="129"/>
      <c r="N63" s="129"/>
      <c r="O63" s="51"/>
      <c r="P63" s="51"/>
      <c r="Q63" s="74"/>
      <c r="R63" s="158">
        <f>IF(Table579[[#This Row],[FEMA Reimbursable?]]="Yes", Table579[[#This Row],[Total Grant Amount]]*0.25,Table579[[#This Row],[Total Grant Amount]])</f>
        <v>0</v>
      </c>
      <c r="S63" s="74"/>
      <c r="T63" s="158">
        <f>IF(Table579[[#This Row],[FEMA Reimbursable?]]="Yes", Table579[[#This Row],[Total Quarterly Obligation Amount]]*0.25,Table579[[#This Row],[Total Quarterly Obligation Amount]])</f>
        <v>0</v>
      </c>
      <c r="U63" s="74"/>
      <c r="V63" s="160">
        <f>IF(Table579[[#This Row],[FEMA Reimbursable?]]="Yes", Table579[[#This Row],[Total Quarterly Expenditure Amount]]*0.25,Table579[[#This Row],[Total Quarterly Expenditure Amount]])</f>
        <v>0</v>
      </c>
      <c r="W63" s="113" t="str">
        <f>IFERROR(INDEX(Table2[Attachment A Category], MATCH(Table579[[#This Row],[Attachment A Expenditure Subcategory]], Table2[Attachment A Subcategory])),"")</f>
        <v/>
      </c>
      <c r="X63" s="114" t="str">
        <f>IFERROR(INDEX(Table2[Treasury OIG Category], MATCH(Table579[[#This Row],[Attachment A Expenditure Subcategory]], Table2[Attachment A Subcategory])),"")</f>
        <v/>
      </c>
    </row>
    <row r="64" spans="2:24" x14ac:dyDescent="0.25">
      <c r="B64" s="127"/>
      <c r="C64" s="128"/>
      <c r="D64" s="128"/>
      <c r="E64" s="128"/>
      <c r="F64" s="128"/>
      <c r="G64" s="144"/>
      <c r="H64" s="32" t="s">
        <v>113</v>
      </c>
      <c r="I64" s="144"/>
      <c r="J64" s="16"/>
      <c r="K64" s="144"/>
      <c r="L64" s="130"/>
      <c r="M64" s="129"/>
      <c r="N64" s="129"/>
      <c r="O64" s="51"/>
      <c r="P64" s="51"/>
      <c r="Q64" s="74"/>
      <c r="R64" s="158">
        <f>IF(Table579[[#This Row],[FEMA Reimbursable?]]="Yes", Table579[[#This Row],[Total Grant Amount]]*0.25,Table579[[#This Row],[Total Grant Amount]])</f>
        <v>0</v>
      </c>
      <c r="S64" s="74"/>
      <c r="T64" s="158">
        <f>IF(Table579[[#This Row],[FEMA Reimbursable?]]="Yes", Table579[[#This Row],[Total Quarterly Obligation Amount]]*0.25,Table579[[#This Row],[Total Quarterly Obligation Amount]])</f>
        <v>0</v>
      </c>
      <c r="U64" s="74"/>
      <c r="V64" s="160">
        <f>IF(Table579[[#This Row],[FEMA Reimbursable?]]="Yes", Table579[[#This Row],[Total Quarterly Expenditure Amount]]*0.25,Table579[[#This Row],[Total Quarterly Expenditure Amount]])</f>
        <v>0</v>
      </c>
      <c r="W64" s="113" t="str">
        <f>IFERROR(INDEX(Table2[Attachment A Category], MATCH(Table579[[#This Row],[Attachment A Expenditure Subcategory]], Table2[Attachment A Subcategory])),"")</f>
        <v/>
      </c>
      <c r="X64" s="114" t="str">
        <f>IFERROR(INDEX(Table2[Treasury OIG Category], MATCH(Table579[[#This Row],[Attachment A Expenditure Subcategory]], Table2[Attachment A Subcategory])),"")</f>
        <v/>
      </c>
    </row>
    <row r="65" spans="2:24" x14ac:dyDescent="0.25">
      <c r="B65" s="127"/>
      <c r="C65" s="128"/>
      <c r="D65" s="128"/>
      <c r="E65" s="128"/>
      <c r="F65" s="128"/>
      <c r="G65" s="144"/>
      <c r="H65" s="32" t="s">
        <v>114</v>
      </c>
      <c r="I65" s="144"/>
      <c r="J65" s="16"/>
      <c r="K65" s="144"/>
      <c r="L65" s="130"/>
      <c r="M65" s="129"/>
      <c r="N65" s="129"/>
      <c r="O65" s="51"/>
      <c r="P65" s="51"/>
      <c r="Q65" s="74"/>
      <c r="R65" s="158">
        <f>IF(Table579[[#This Row],[FEMA Reimbursable?]]="Yes", Table579[[#This Row],[Total Grant Amount]]*0.25,Table579[[#This Row],[Total Grant Amount]])</f>
        <v>0</v>
      </c>
      <c r="S65" s="74"/>
      <c r="T65" s="158">
        <f>IF(Table579[[#This Row],[FEMA Reimbursable?]]="Yes", Table579[[#This Row],[Total Quarterly Obligation Amount]]*0.25,Table579[[#This Row],[Total Quarterly Obligation Amount]])</f>
        <v>0</v>
      </c>
      <c r="U65" s="74"/>
      <c r="V65" s="160">
        <f>IF(Table579[[#This Row],[FEMA Reimbursable?]]="Yes", Table579[[#This Row],[Total Quarterly Expenditure Amount]]*0.25,Table579[[#This Row],[Total Quarterly Expenditure Amount]])</f>
        <v>0</v>
      </c>
      <c r="W65" s="113" t="str">
        <f>IFERROR(INDEX(Table2[Attachment A Category], MATCH(Table579[[#This Row],[Attachment A Expenditure Subcategory]], Table2[Attachment A Subcategory])),"")</f>
        <v/>
      </c>
      <c r="X65" s="114" t="str">
        <f>IFERROR(INDEX(Table2[Treasury OIG Category], MATCH(Table579[[#This Row],[Attachment A Expenditure Subcategory]], Table2[Attachment A Subcategory])),"")</f>
        <v/>
      </c>
    </row>
    <row r="66" spans="2:24" x14ac:dyDescent="0.25">
      <c r="B66" s="127"/>
      <c r="C66" s="128"/>
      <c r="D66" s="128"/>
      <c r="E66" s="128"/>
      <c r="F66" s="128"/>
      <c r="G66" s="144"/>
      <c r="H66" s="32" t="s">
        <v>115</v>
      </c>
      <c r="I66" s="144"/>
      <c r="J66" s="16"/>
      <c r="K66" s="144"/>
      <c r="L66" s="130"/>
      <c r="M66" s="129"/>
      <c r="N66" s="129"/>
      <c r="O66" s="51"/>
      <c r="P66" s="51"/>
      <c r="Q66" s="74"/>
      <c r="R66" s="158">
        <f>IF(Table579[[#This Row],[FEMA Reimbursable?]]="Yes", Table579[[#This Row],[Total Grant Amount]]*0.25,Table579[[#This Row],[Total Grant Amount]])</f>
        <v>0</v>
      </c>
      <c r="S66" s="74"/>
      <c r="T66" s="158">
        <f>IF(Table579[[#This Row],[FEMA Reimbursable?]]="Yes", Table579[[#This Row],[Total Quarterly Obligation Amount]]*0.25,Table579[[#This Row],[Total Quarterly Obligation Amount]])</f>
        <v>0</v>
      </c>
      <c r="U66" s="74"/>
      <c r="V66" s="160">
        <f>IF(Table579[[#This Row],[FEMA Reimbursable?]]="Yes", Table579[[#This Row],[Total Quarterly Expenditure Amount]]*0.25,Table579[[#This Row],[Total Quarterly Expenditure Amount]])</f>
        <v>0</v>
      </c>
      <c r="W66" s="113" t="str">
        <f>IFERROR(INDEX(Table2[Attachment A Category], MATCH(Table579[[#This Row],[Attachment A Expenditure Subcategory]], Table2[Attachment A Subcategory])),"")</f>
        <v/>
      </c>
      <c r="X66" s="114" t="str">
        <f>IFERROR(INDEX(Table2[Treasury OIG Category], MATCH(Table579[[#This Row],[Attachment A Expenditure Subcategory]], Table2[Attachment A Subcategory])),"")</f>
        <v/>
      </c>
    </row>
    <row r="67" spans="2:24" x14ac:dyDescent="0.25">
      <c r="B67" s="127"/>
      <c r="C67" s="128"/>
      <c r="D67" s="128"/>
      <c r="E67" s="128"/>
      <c r="F67" s="128"/>
      <c r="G67" s="144"/>
      <c r="H67" s="32" t="s">
        <v>116</v>
      </c>
      <c r="I67" s="144"/>
      <c r="J67" s="16"/>
      <c r="K67" s="144"/>
      <c r="L67" s="130"/>
      <c r="M67" s="129"/>
      <c r="N67" s="129"/>
      <c r="O67" s="51"/>
      <c r="P67" s="51"/>
      <c r="Q67" s="74"/>
      <c r="R67" s="158">
        <f>IF(Table579[[#This Row],[FEMA Reimbursable?]]="Yes", Table579[[#This Row],[Total Grant Amount]]*0.25,Table579[[#This Row],[Total Grant Amount]])</f>
        <v>0</v>
      </c>
      <c r="S67" s="74"/>
      <c r="T67" s="158">
        <f>IF(Table579[[#This Row],[FEMA Reimbursable?]]="Yes", Table579[[#This Row],[Total Quarterly Obligation Amount]]*0.25,Table579[[#This Row],[Total Quarterly Obligation Amount]])</f>
        <v>0</v>
      </c>
      <c r="U67" s="74"/>
      <c r="V67" s="160">
        <f>IF(Table579[[#This Row],[FEMA Reimbursable?]]="Yes", Table579[[#This Row],[Total Quarterly Expenditure Amount]]*0.25,Table579[[#This Row],[Total Quarterly Expenditure Amount]])</f>
        <v>0</v>
      </c>
      <c r="W67" s="113" t="str">
        <f>IFERROR(INDEX(Table2[Attachment A Category], MATCH(Table579[[#This Row],[Attachment A Expenditure Subcategory]], Table2[Attachment A Subcategory])),"")</f>
        <v/>
      </c>
      <c r="X67" s="114" t="str">
        <f>IFERROR(INDEX(Table2[Treasury OIG Category], MATCH(Table579[[#This Row],[Attachment A Expenditure Subcategory]], Table2[Attachment A Subcategory])),"")</f>
        <v/>
      </c>
    </row>
    <row r="68" spans="2:24" x14ac:dyDescent="0.25">
      <c r="B68" s="127"/>
      <c r="C68" s="128"/>
      <c r="D68" s="128"/>
      <c r="E68" s="128"/>
      <c r="F68" s="128"/>
      <c r="G68" s="144"/>
      <c r="H68" s="32" t="s">
        <v>117</v>
      </c>
      <c r="I68" s="144"/>
      <c r="J68" s="16"/>
      <c r="K68" s="144"/>
      <c r="L68" s="130"/>
      <c r="M68" s="129"/>
      <c r="N68" s="129"/>
      <c r="O68" s="51"/>
      <c r="P68" s="51"/>
      <c r="Q68" s="74"/>
      <c r="R68" s="158">
        <f>IF(Table579[[#This Row],[FEMA Reimbursable?]]="Yes", Table579[[#This Row],[Total Grant Amount]]*0.25,Table579[[#This Row],[Total Grant Amount]])</f>
        <v>0</v>
      </c>
      <c r="S68" s="74"/>
      <c r="T68" s="158">
        <f>IF(Table579[[#This Row],[FEMA Reimbursable?]]="Yes", Table579[[#This Row],[Total Quarterly Obligation Amount]]*0.25,Table579[[#This Row],[Total Quarterly Obligation Amount]])</f>
        <v>0</v>
      </c>
      <c r="U68" s="74"/>
      <c r="V68" s="160">
        <f>IF(Table579[[#This Row],[FEMA Reimbursable?]]="Yes", Table579[[#This Row],[Total Quarterly Expenditure Amount]]*0.25,Table579[[#This Row],[Total Quarterly Expenditure Amount]])</f>
        <v>0</v>
      </c>
      <c r="W68" s="113" t="str">
        <f>IFERROR(INDEX(Table2[Attachment A Category], MATCH(Table579[[#This Row],[Attachment A Expenditure Subcategory]], Table2[Attachment A Subcategory])),"")</f>
        <v/>
      </c>
      <c r="X68" s="114" t="str">
        <f>IFERROR(INDEX(Table2[Treasury OIG Category], MATCH(Table579[[#This Row],[Attachment A Expenditure Subcategory]], Table2[Attachment A Subcategory])),"")</f>
        <v/>
      </c>
    </row>
    <row r="69" spans="2:24" x14ac:dyDescent="0.25">
      <c r="B69" s="127"/>
      <c r="C69" s="128"/>
      <c r="D69" s="128"/>
      <c r="E69" s="128"/>
      <c r="F69" s="128"/>
      <c r="G69" s="144"/>
      <c r="H69" s="32" t="s">
        <v>118</v>
      </c>
      <c r="I69" s="144"/>
      <c r="J69" s="16"/>
      <c r="K69" s="144"/>
      <c r="L69" s="130"/>
      <c r="M69" s="129"/>
      <c r="N69" s="129"/>
      <c r="O69" s="51"/>
      <c r="P69" s="51"/>
      <c r="Q69" s="74"/>
      <c r="R69" s="158">
        <f>IF(Table579[[#This Row],[FEMA Reimbursable?]]="Yes", Table579[[#This Row],[Total Grant Amount]]*0.25,Table579[[#This Row],[Total Grant Amount]])</f>
        <v>0</v>
      </c>
      <c r="S69" s="74"/>
      <c r="T69" s="158">
        <f>IF(Table579[[#This Row],[FEMA Reimbursable?]]="Yes", Table579[[#This Row],[Total Quarterly Obligation Amount]]*0.25,Table579[[#This Row],[Total Quarterly Obligation Amount]])</f>
        <v>0</v>
      </c>
      <c r="U69" s="74"/>
      <c r="V69" s="160">
        <f>IF(Table579[[#This Row],[FEMA Reimbursable?]]="Yes", Table579[[#This Row],[Total Quarterly Expenditure Amount]]*0.25,Table579[[#This Row],[Total Quarterly Expenditure Amount]])</f>
        <v>0</v>
      </c>
      <c r="W69" s="113" t="str">
        <f>IFERROR(INDEX(Table2[Attachment A Category], MATCH(Table579[[#This Row],[Attachment A Expenditure Subcategory]], Table2[Attachment A Subcategory])),"")</f>
        <v/>
      </c>
      <c r="X69" s="114" t="str">
        <f>IFERROR(INDEX(Table2[Treasury OIG Category], MATCH(Table579[[#This Row],[Attachment A Expenditure Subcategory]], Table2[Attachment A Subcategory])),"")</f>
        <v/>
      </c>
    </row>
    <row r="70" spans="2:24" x14ac:dyDescent="0.25">
      <c r="B70" s="127"/>
      <c r="C70" s="128"/>
      <c r="D70" s="128"/>
      <c r="E70" s="128"/>
      <c r="F70" s="128"/>
      <c r="G70" s="144"/>
      <c r="H70" s="32" t="s">
        <v>119</v>
      </c>
      <c r="I70" s="144"/>
      <c r="J70" s="16"/>
      <c r="K70" s="144"/>
      <c r="L70" s="130"/>
      <c r="M70" s="129"/>
      <c r="N70" s="129"/>
      <c r="O70" s="51"/>
      <c r="P70" s="51"/>
      <c r="Q70" s="74"/>
      <c r="R70" s="158">
        <f>IF(Table579[[#This Row],[FEMA Reimbursable?]]="Yes", Table579[[#This Row],[Total Grant Amount]]*0.25,Table579[[#This Row],[Total Grant Amount]])</f>
        <v>0</v>
      </c>
      <c r="S70" s="74"/>
      <c r="T70" s="158">
        <f>IF(Table579[[#This Row],[FEMA Reimbursable?]]="Yes", Table579[[#This Row],[Total Quarterly Obligation Amount]]*0.25,Table579[[#This Row],[Total Quarterly Obligation Amount]])</f>
        <v>0</v>
      </c>
      <c r="U70" s="74"/>
      <c r="V70" s="160">
        <f>IF(Table579[[#This Row],[FEMA Reimbursable?]]="Yes", Table579[[#This Row],[Total Quarterly Expenditure Amount]]*0.25,Table579[[#This Row],[Total Quarterly Expenditure Amount]])</f>
        <v>0</v>
      </c>
      <c r="W70" s="113" t="str">
        <f>IFERROR(INDEX(Table2[Attachment A Category], MATCH(Table579[[#This Row],[Attachment A Expenditure Subcategory]], Table2[Attachment A Subcategory])),"")</f>
        <v/>
      </c>
      <c r="X70" s="114" t="str">
        <f>IFERROR(INDEX(Table2[Treasury OIG Category], MATCH(Table579[[#This Row],[Attachment A Expenditure Subcategory]], Table2[Attachment A Subcategory])),"")</f>
        <v/>
      </c>
    </row>
    <row r="71" spans="2:24" x14ac:dyDescent="0.25">
      <c r="B71" s="127"/>
      <c r="C71" s="128"/>
      <c r="D71" s="128"/>
      <c r="E71" s="128"/>
      <c r="F71" s="128"/>
      <c r="G71" s="144"/>
      <c r="H71" s="32" t="s">
        <v>120</v>
      </c>
      <c r="I71" s="144"/>
      <c r="J71" s="16"/>
      <c r="K71" s="144"/>
      <c r="L71" s="130"/>
      <c r="M71" s="129"/>
      <c r="N71" s="129"/>
      <c r="O71" s="51"/>
      <c r="P71" s="51"/>
      <c r="Q71" s="74"/>
      <c r="R71" s="158">
        <f>IF(Table579[[#This Row],[FEMA Reimbursable?]]="Yes", Table579[[#This Row],[Total Grant Amount]]*0.25,Table579[[#This Row],[Total Grant Amount]])</f>
        <v>0</v>
      </c>
      <c r="S71" s="74"/>
      <c r="T71" s="158">
        <f>IF(Table579[[#This Row],[FEMA Reimbursable?]]="Yes", Table579[[#This Row],[Total Quarterly Obligation Amount]]*0.25,Table579[[#This Row],[Total Quarterly Obligation Amount]])</f>
        <v>0</v>
      </c>
      <c r="U71" s="74"/>
      <c r="V71" s="160">
        <f>IF(Table579[[#This Row],[FEMA Reimbursable?]]="Yes", Table579[[#This Row],[Total Quarterly Expenditure Amount]]*0.25,Table579[[#This Row],[Total Quarterly Expenditure Amount]])</f>
        <v>0</v>
      </c>
      <c r="W71" s="113" t="str">
        <f>IFERROR(INDEX(Table2[Attachment A Category], MATCH(Table579[[#This Row],[Attachment A Expenditure Subcategory]], Table2[Attachment A Subcategory])),"")</f>
        <v/>
      </c>
      <c r="X71" s="114" t="str">
        <f>IFERROR(INDEX(Table2[Treasury OIG Category], MATCH(Table579[[#This Row],[Attachment A Expenditure Subcategory]], Table2[Attachment A Subcategory])),"")</f>
        <v/>
      </c>
    </row>
    <row r="72" spans="2:24" x14ac:dyDescent="0.25">
      <c r="B72" s="127"/>
      <c r="C72" s="128"/>
      <c r="D72" s="128"/>
      <c r="E72" s="128"/>
      <c r="F72" s="128"/>
      <c r="G72" s="144"/>
      <c r="H72" s="32" t="s">
        <v>121</v>
      </c>
      <c r="I72" s="144"/>
      <c r="J72" s="16"/>
      <c r="K72" s="144"/>
      <c r="L72" s="130"/>
      <c r="M72" s="129"/>
      <c r="N72" s="129"/>
      <c r="O72" s="51"/>
      <c r="P72" s="51"/>
      <c r="Q72" s="74"/>
      <c r="R72" s="158">
        <f>IF(Table579[[#This Row],[FEMA Reimbursable?]]="Yes", Table579[[#This Row],[Total Grant Amount]]*0.25,Table579[[#This Row],[Total Grant Amount]])</f>
        <v>0</v>
      </c>
      <c r="S72" s="74"/>
      <c r="T72" s="158">
        <f>IF(Table579[[#This Row],[FEMA Reimbursable?]]="Yes", Table579[[#This Row],[Total Quarterly Obligation Amount]]*0.25,Table579[[#This Row],[Total Quarterly Obligation Amount]])</f>
        <v>0</v>
      </c>
      <c r="U72" s="74"/>
      <c r="V72" s="160">
        <f>IF(Table579[[#This Row],[FEMA Reimbursable?]]="Yes", Table579[[#This Row],[Total Quarterly Expenditure Amount]]*0.25,Table579[[#This Row],[Total Quarterly Expenditure Amount]])</f>
        <v>0</v>
      </c>
      <c r="W72" s="113" t="str">
        <f>IFERROR(INDEX(Table2[Attachment A Category], MATCH(Table579[[#This Row],[Attachment A Expenditure Subcategory]], Table2[Attachment A Subcategory])),"")</f>
        <v/>
      </c>
      <c r="X72" s="114" t="str">
        <f>IFERROR(INDEX(Table2[Treasury OIG Category], MATCH(Table579[[#This Row],[Attachment A Expenditure Subcategory]], Table2[Attachment A Subcategory])),"")</f>
        <v/>
      </c>
    </row>
    <row r="73" spans="2:24" x14ac:dyDescent="0.25">
      <c r="B73" s="127"/>
      <c r="C73" s="128"/>
      <c r="D73" s="128"/>
      <c r="E73" s="128"/>
      <c r="F73" s="128"/>
      <c r="G73" s="144"/>
      <c r="H73" s="32" t="s">
        <v>122</v>
      </c>
      <c r="I73" s="144"/>
      <c r="J73" s="16"/>
      <c r="K73" s="144"/>
      <c r="L73" s="130"/>
      <c r="M73" s="129"/>
      <c r="N73" s="129"/>
      <c r="O73" s="51"/>
      <c r="P73" s="51"/>
      <c r="Q73" s="74"/>
      <c r="R73" s="158">
        <f>IF(Table579[[#This Row],[FEMA Reimbursable?]]="Yes", Table579[[#This Row],[Total Grant Amount]]*0.25,Table579[[#This Row],[Total Grant Amount]])</f>
        <v>0</v>
      </c>
      <c r="S73" s="74"/>
      <c r="T73" s="158">
        <f>IF(Table579[[#This Row],[FEMA Reimbursable?]]="Yes", Table579[[#This Row],[Total Quarterly Obligation Amount]]*0.25,Table579[[#This Row],[Total Quarterly Obligation Amount]])</f>
        <v>0</v>
      </c>
      <c r="U73" s="74"/>
      <c r="V73" s="160">
        <f>IF(Table579[[#This Row],[FEMA Reimbursable?]]="Yes", Table579[[#This Row],[Total Quarterly Expenditure Amount]]*0.25,Table579[[#This Row],[Total Quarterly Expenditure Amount]])</f>
        <v>0</v>
      </c>
      <c r="W73" s="113" t="str">
        <f>IFERROR(INDEX(Table2[Attachment A Category], MATCH(Table579[[#This Row],[Attachment A Expenditure Subcategory]], Table2[Attachment A Subcategory])),"")</f>
        <v/>
      </c>
      <c r="X73" s="114" t="str">
        <f>IFERROR(INDEX(Table2[Treasury OIG Category], MATCH(Table579[[#This Row],[Attachment A Expenditure Subcategory]], Table2[Attachment A Subcategory])),"")</f>
        <v/>
      </c>
    </row>
    <row r="74" spans="2:24" x14ac:dyDescent="0.25">
      <c r="B74" s="127"/>
      <c r="C74" s="128"/>
      <c r="D74" s="128"/>
      <c r="E74" s="128"/>
      <c r="F74" s="128"/>
      <c r="G74" s="144"/>
      <c r="H74" s="32" t="s">
        <v>123</v>
      </c>
      <c r="I74" s="144"/>
      <c r="J74" s="16"/>
      <c r="K74" s="144"/>
      <c r="L74" s="130"/>
      <c r="M74" s="129"/>
      <c r="N74" s="129"/>
      <c r="O74" s="51"/>
      <c r="P74" s="51"/>
      <c r="Q74" s="74"/>
      <c r="R74" s="158">
        <f>IF(Table579[[#This Row],[FEMA Reimbursable?]]="Yes", Table579[[#This Row],[Total Grant Amount]]*0.25,Table579[[#This Row],[Total Grant Amount]])</f>
        <v>0</v>
      </c>
      <c r="S74" s="74"/>
      <c r="T74" s="158">
        <f>IF(Table579[[#This Row],[FEMA Reimbursable?]]="Yes", Table579[[#This Row],[Total Quarterly Obligation Amount]]*0.25,Table579[[#This Row],[Total Quarterly Obligation Amount]])</f>
        <v>0</v>
      </c>
      <c r="U74" s="74"/>
      <c r="V74" s="160">
        <f>IF(Table579[[#This Row],[FEMA Reimbursable?]]="Yes", Table579[[#This Row],[Total Quarterly Expenditure Amount]]*0.25,Table579[[#This Row],[Total Quarterly Expenditure Amount]])</f>
        <v>0</v>
      </c>
      <c r="W74" s="113" t="str">
        <f>IFERROR(INDEX(Table2[Attachment A Category], MATCH(Table579[[#This Row],[Attachment A Expenditure Subcategory]], Table2[Attachment A Subcategory])),"")</f>
        <v/>
      </c>
      <c r="X74" s="114" t="str">
        <f>IFERROR(INDEX(Table2[Treasury OIG Category], MATCH(Table579[[#This Row],[Attachment A Expenditure Subcategory]], Table2[Attachment A Subcategory])),"")</f>
        <v/>
      </c>
    </row>
    <row r="75" spans="2:24" x14ac:dyDescent="0.25">
      <c r="B75" s="127"/>
      <c r="C75" s="128"/>
      <c r="D75" s="128"/>
      <c r="E75" s="128"/>
      <c r="F75" s="128"/>
      <c r="G75" s="144"/>
      <c r="H75" s="32" t="s">
        <v>124</v>
      </c>
      <c r="I75" s="144"/>
      <c r="J75" s="16"/>
      <c r="K75" s="144"/>
      <c r="L75" s="130"/>
      <c r="M75" s="129"/>
      <c r="N75" s="129"/>
      <c r="O75" s="51"/>
      <c r="P75" s="51"/>
      <c r="Q75" s="74"/>
      <c r="R75" s="158">
        <f>IF(Table579[[#This Row],[FEMA Reimbursable?]]="Yes", Table579[[#This Row],[Total Grant Amount]]*0.25,Table579[[#This Row],[Total Grant Amount]])</f>
        <v>0</v>
      </c>
      <c r="S75" s="74"/>
      <c r="T75" s="158">
        <f>IF(Table579[[#This Row],[FEMA Reimbursable?]]="Yes", Table579[[#This Row],[Total Quarterly Obligation Amount]]*0.25,Table579[[#This Row],[Total Quarterly Obligation Amount]])</f>
        <v>0</v>
      </c>
      <c r="U75" s="74"/>
      <c r="V75" s="160">
        <f>IF(Table579[[#This Row],[FEMA Reimbursable?]]="Yes", Table579[[#This Row],[Total Quarterly Expenditure Amount]]*0.25,Table579[[#This Row],[Total Quarterly Expenditure Amount]])</f>
        <v>0</v>
      </c>
      <c r="W75" s="113" t="str">
        <f>IFERROR(INDEX(Table2[Attachment A Category], MATCH(Table579[[#This Row],[Attachment A Expenditure Subcategory]], Table2[Attachment A Subcategory])),"")</f>
        <v/>
      </c>
      <c r="X75" s="114" t="str">
        <f>IFERROR(INDEX(Table2[Treasury OIG Category], MATCH(Table579[[#This Row],[Attachment A Expenditure Subcategory]], Table2[Attachment A Subcategory])),"")</f>
        <v/>
      </c>
    </row>
    <row r="76" spans="2:24" x14ac:dyDescent="0.25">
      <c r="B76" s="127"/>
      <c r="C76" s="128"/>
      <c r="D76" s="128"/>
      <c r="E76" s="128"/>
      <c r="F76" s="128"/>
      <c r="G76" s="144"/>
      <c r="H76" s="32" t="s">
        <v>125</v>
      </c>
      <c r="I76" s="144"/>
      <c r="J76" s="16"/>
      <c r="K76" s="144"/>
      <c r="L76" s="130"/>
      <c r="M76" s="129"/>
      <c r="N76" s="129"/>
      <c r="O76" s="51"/>
      <c r="P76" s="51"/>
      <c r="Q76" s="74"/>
      <c r="R76" s="158">
        <f>IF(Table579[[#This Row],[FEMA Reimbursable?]]="Yes", Table579[[#This Row],[Total Grant Amount]]*0.25,Table579[[#This Row],[Total Grant Amount]])</f>
        <v>0</v>
      </c>
      <c r="S76" s="74"/>
      <c r="T76" s="158">
        <f>IF(Table579[[#This Row],[FEMA Reimbursable?]]="Yes", Table579[[#This Row],[Total Quarterly Obligation Amount]]*0.25,Table579[[#This Row],[Total Quarterly Obligation Amount]])</f>
        <v>0</v>
      </c>
      <c r="U76" s="74"/>
      <c r="V76" s="160">
        <f>IF(Table579[[#This Row],[FEMA Reimbursable?]]="Yes", Table579[[#This Row],[Total Quarterly Expenditure Amount]]*0.25,Table579[[#This Row],[Total Quarterly Expenditure Amount]])</f>
        <v>0</v>
      </c>
      <c r="W76" s="113" t="str">
        <f>IFERROR(INDEX(Table2[Attachment A Category], MATCH(Table579[[#This Row],[Attachment A Expenditure Subcategory]], Table2[Attachment A Subcategory])),"")</f>
        <v/>
      </c>
      <c r="X76" s="114" t="str">
        <f>IFERROR(INDEX(Table2[Treasury OIG Category], MATCH(Table579[[#This Row],[Attachment A Expenditure Subcategory]], Table2[Attachment A Subcategory])),"")</f>
        <v/>
      </c>
    </row>
    <row r="77" spans="2:24" x14ac:dyDescent="0.25">
      <c r="B77" s="127"/>
      <c r="C77" s="128"/>
      <c r="D77" s="128"/>
      <c r="E77" s="128"/>
      <c r="F77" s="128"/>
      <c r="G77" s="144"/>
      <c r="H77" s="32" t="s">
        <v>126</v>
      </c>
      <c r="I77" s="144"/>
      <c r="J77" s="16"/>
      <c r="K77" s="144"/>
      <c r="L77" s="130"/>
      <c r="M77" s="129"/>
      <c r="N77" s="129"/>
      <c r="O77" s="51"/>
      <c r="P77" s="51"/>
      <c r="Q77" s="74"/>
      <c r="R77" s="158">
        <f>IF(Table579[[#This Row],[FEMA Reimbursable?]]="Yes", Table579[[#This Row],[Total Grant Amount]]*0.25,Table579[[#This Row],[Total Grant Amount]])</f>
        <v>0</v>
      </c>
      <c r="S77" s="74"/>
      <c r="T77" s="158">
        <f>IF(Table579[[#This Row],[FEMA Reimbursable?]]="Yes", Table579[[#This Row],[Total Quarterly Obligation Amount]]*0.25,Table579[[#This Row],[Total Quarterly Obligation Amount]])</f>
        <v>0</v>
      </c>
      <c r="U77" s="74"/>
      <c r="V77" s="160">
        <f>IF(Table579[[#This Row],[FEMA Reimbursable?]]="Yes", Table579[[#This Row],[Total Quarterly Expenditure Amount]]*0.25,Table579[[#This Row],[Total Quarterly Expenditure Amount]])</f>
        <v>0</v>
      </c>
      <c r="W77" s="113" t="str">
        <f>IFERROR(INDEX(Table2[Attachment A Category], MATCH(Table579[[#This Row],[Attachment A Expenditure Subcategory]], Table2[Attachment A Subcategory])),"")</f>
        <v/>
      </c>
      <c r="X77" s="114" t="str">
        <f>IFERROR(INDEX(Table2[Treasury OIG Category], MATCH(Table579[[#This Row],[Attachment A Expenditure Subcategory]], Table2[Attachment A Subcategory])),"")</f>
        <v/>
      </c>
    </row>
    <row r="78" spans="2:24" x14ac:dyDescent="0.25">
      <c r="B78" s="127"/>
      <c r="C78" s="128"/>
      <c r="D78" s="128"/>
      <c r="E78" s="128"/>
      <c r="F78" s="128"/>
      <c r="G78" s="144"/>
      <c r="H78" s="32" t="s">
        <v>127</v>
      </c>
      <c r="I78" s="144"/>
      <c r="J78" s="16"/>
      <c r="K78" s="144"/>
      <c r="L78" s="130"/>
      <c r="M78" s="129"/>
      <c r="N78" s="129"/>
      <c r="O78" s="51"/>
      <c r="P78" s="51"/>
      <c r="Q78" s="74"/>
      <c r="R78" s="158">
        <f>IF(Table579[[#This Row],[FEMA Reimbursable?]]="Yes", Table579[[#This Row],[Total Grant Amount]]*0.25,Table579[[#This Row],[Total Grant Amount]])</f>
        <v>0</v>
      </c>
      <c r="S78" s="74"/>
      <c r="T78" s="158">
        <f>IF(Table579[[#This Row],[FEMA Reimbursable?]]="Yes", Table579[[#This Row],[Total Quarterly Obligation Amount]]*0.25,Table579[[#This Row],[Total Quarterly Obligation Amount]])</f>
        <v>0</v>
      </c>
      <c r="U78" s="74"/>
      <c r="V78" s="160">
        <f>IF(Table579[[#This Row],[FEMA Reimbursable?]]="Yes", Table579[[#This Row],[Total Quarterly Expenditure Amount]]*0.25,Table579[[#This Row],[Total Quarterly Expenditure Amount]])</f>
        <v>0</v>
      </c>
      <c r="W78" s="113" t="str">
        <f>IFERROR(INDEX(Table2[Attachment A Category], MATCH(Table579[[#This Row],[Attachment A Expenditure Subcategory]], Table2[Attachment A Subcategory])),"")</f>
        <v/>
      </c>
      <c r="X78" s="114" t="str">
        <f>IFERROR(INDEX(Table2[Treasury OIG Category], MATCH(Table579[[#This Row],[Attachment A Expenditure Subcategory]], Table2[Attachment A Subcategory])),"")</f>
        <v/>
      </c>
    </row>
    <row r="79" spans="2:24" x14ac:dyDescent="0.25">
      <c r="B79" s="127"/>
      <c r="C79" s="128"/>
      <c r="D79" s="128"/>
      <c r="E79" s="128"/>
      <c r="F79" s="128"/>
      <c r="G79" s="144"/>
      <c r="H79" s="32" t="s">
        <v>128</v>
      </c>
      <c r="I79" s="144"/>
      <c r="J79" s="16"/>
      <c r="K79" s="144"/>
      <c r="L79" s="130"/>
      <c r="M79" s="129"/>
      <c r="N79" s="129"/>
      <c r="O79" s="51"/>
      <c r="P79" s="51"/>
      <c r="Q79" s="74"/>
      <c r="R79" s="158">
        <f>IF(Table579[[#This Row],[FEMA Reimbursable?]]="Yes", Table579[[#This Row],[Total Grant Amount]]*0.25,Table579[[#This Row],[Total Grant Amount]])</f>
        <v>0</v>
      </c>
      <c r="S79" s="74"/>
      <c r="T79" s="158">
        <f>IF(Table579[[#This Row],[FEMA Reimbursable?]]="Yes", Table579[[#This Row],[Total Quarterly Obligation Amount]]*0.25,Table579[[#This Row],[Total Quarterly Obligation Amount]])</f>
        <v>0</v>
      </c>
      <c r="U79" s="74"/>
      <c r="V79" s="160">
        <f>IF(Table579[[#This Row],[FEMA Reimbursable?]]="Yes", Table579[[#This Row],[Total Quarterly Expenditure Amount]]*0.25,Table579[[#This Row],[Total Quarterly Expenditure Amount]])</f>
        <v>0</v>
      </c>
      <c r="W79" s="113" t="str">
        <f>IFERROR(INDEX(Table2[Attachment A Category], MATCH(Table579[[#This Row],[Attachment A Expenditure Subcategory]], Table2[Attachment A Subcategory])),"")</f>
        <v/>
      </c>
      <c r="X79" s="114" t="str">
        <f>IFERROR(INDEX(Table2[Treasury OIG Category], MATCH(Table579[[#This Row],[Attachment A Expenditure Subcategory]], Table2[Attachment A Subcategory])),"")</f>
        <v/>
      </c>
    </row>
    <row r="80" spans="2:24" x14ac:dyDescent="0.25">
      <c r="B80" s="127"/>
      <c r="C80" s="128"/>
      <c r="D80" s="128"/>
      <c r="E80" s="128"/>
      <c r="F80" s="128"/>
      <c r="G80" s="144"/>
      <c r="H80" s="32" t="s">
        <v>129</v>
      </c>
      <c r="I80" s="144"/>
      <c r="J80" s="16"/>
      <c r="K80" s="144"/>
      <c r="L80" s="130"/>
      <c r="M80" s="129"/>
      <c r="N80" s="129"/>
      <c r="O80" s="51"/>
      <c r="P80" s="51"/>
      <c r="Q80" s="74"/>
      <c r="R80" s="158">
        <f>IF(Table579[[#This Row],[FEMA Reimbursable?]]="Yes", Table579[[#This Row],[Total Grant Amount]]*0.25,Table579[[#This Row],[Total Grant Amount]])</f>
        <v>0</v>
      </c>
      <c r="S80" s="74"/>
      <c r="T80" s="158">
        <f>IF(Table579[[#This Row],[FEMA Reimbursable?]]="Yes", Table579[[#This Row],[Total Quarterly Obligation Amount]]*0.25,Table579[[#This Row],[Total Quarterly Obligation Amount]])</f>
        <v>0</v>
      </c>
      <c r="U80" s="74"/>
      <c r="V80" s="160">
        <f>IF(Table579[[#This Row],[FEMA Reimbursable?]]="Yes", Table579[[#This Row],[Total Quarterly Expenditure Amount]]*0.25,Table579[[#This Row],[Total Quarterly Expenditure Amount]])</f>
        <v>0</v>
      </c>
      <c r="W80" s="113" t="str">
        <f>IFERROR(INDEX(Table2[Attachment A Category], MATCH(Table579[[#This Row],[Attachment A Expenditure Subcategory]], Table2[Attachment A Subcategory])),"")</f>
        <v/>
      </c>
      <c r="X80" s="114" t="str">
        <f>IFERROR(INDEX(Table2[Treasury OIG Category], MATCH(Table579[[#This Row],[Attachment A Expenditure Subcategory]], Table2[Attachment A Subcategory])),"")</f>
        <v/>
      </c>
    </row>
    <row r="81" spans="2:24" x14ac:dyDescent="0.25">
      <c r="B81" s="127"/>
      <c r="C81" s="128"/>
      <c r="D81" s="128"/>
      <c r="E81" s="128"/>
      <c r="F81" s="128"/>
      <c r="G81" s="144"/>
      <c r="H81" s="32" t="s">
        <v>130</v>
      </c>
      <c r="I81" s="144"/>
      <c r="J81" s="16"/>
      <c r="K81" s="144"/>
      <c r="L81" s="130"/>
      <c r="M81" s="129"/>
      <c r="N81" s="129"/>
      <c r="O81" s="51"/>
      <c r="P81" s="51"/>
      <c r="Q81" s="74"/>
      <c r="R81" s="158">
        <f>IF(Table579[[#This Row],[FEMA Reimbursable?]]="Yes", Table579[[#This Row],[Total Grant Amount]]*0.25,Table579[[#This Row],[Total Grant Amount]])</f>
        <v>0</v>
      </c>
      <c r="S81" s="74"/>
      <c r="T81" s="158">
        <f>IF(Table579[[#This Row],[FEMA Reimbursable?]]="Yes", Table579[[#This Row],[Total Quarterly Obligation Amount]]*0.25,Table579[[#This Row],[Total Quarterly Obligation Amount]])</f>
        <v>0</v>
      </c>
      <c r="U81" s="74"/>
      <c r="V81" s="160">
        <f>IF(Table579[[#This Row],[FEMA Reimbursable?]]="Yes", Table579[[#This Row],[Total Quarterly Expenditure Amount]]*0.25,Table579[[#This Row],[Total Quarterly Expenditure Amount]])</f>
        <v>0</v>
      </c>
      <c r="W81" s="113" t="str">
        <f>IFERROR(INDEX(Table2[Attachment A Category], MATCH(Table579[[#This Row],[Attachment A Expenditure Subcategory]], Table2[Attachment A Subcategory])),"")</f>
        <v/>
      </c>
      <c r="X81" s="114" t="str">
        <f>IFERROR(INDEX(Table2[Treasury OIG Category], MATCH(Table579[[#This Row],[Attachment A Expenditure Subcategory]], Table2[Attachment A Subcategory])),"")</f>
        <v/>
      </c>
    </row>
    <row r="82" spans="2:24" x14ac:dyDescent="0.25">
      <c r="B82" s="127"/>
      <c r="C82" s="128"/>
      <c r="D82" s="128"/>
      <c r="E82" s="128"/>
      <c r="F82" s="128"/>
      <c r="G82" s="144"/>
      <c r="H82" s="32" t="s">
        <v>131</v>
      </c>
      <c r="I82" s="144"/>
      <c r="J82" s="16"/>
      <c r="K82" s="144"/>
      <c r="L82" s="130"/>
      <c r="M82" s="129"/>
      <c r="N82" s="129"/>
      <c r="O82" s="51"/>
      <c r="P82" s="51"/>
      <c r="Q82" s="74"/>
      <c r="R82" s="158">
        <f>IF(Table579[[#This Row],[FEMA Reimbursable?]]="Yes", Table579[[#This Row],[Total Grant Amount]]*0.25,Table579[[#This Row],[Total Grant Amount]])</f>
        <v>0</v>
      </c>
      <c r="S82" s="74"/>
      <c r="T82" s="158">
        <f>IF(Table579[[#This Row],[FEMA Reimbursable?]]="Yes", Table579[[#This Row],[Total Quarterly Obligation Amount]]*0.25,Table579[[#This Row],[Total Quarterly Obligation Amount]])</f>
        <v>0</v>
      </c>
      <c r="U82" s="74"/>
      <c r="V82" s="160">
        <f>IF(Table579[[#This Row],[FEMA Reimbursable?]]="Yes", Table579[[#This Row],[Total Quarterly Expenditure Amount]]*0.25,Table579[[#This Row],[Total Quarterly Expenditure Amount]])</f>
        <v>0</v>
      </c>
      <c r="W82" s="113" t="str">
        <f>IFERROR(INDEX(Table2[Attachment A Category], MATCH(Table579[[#This Row],[Attachment A Expenditure Subcategory]], Table2[Attachment A Subcategory])),"")</f>
        <v/>
      </c>
      <c r="X82" s="114" t="str">
        <f>IFERROR(INDEX(Table2[Treasury OIG Category], MATCH(Table579[[#This Row],[Attachment A Expenditure Subcategory]], Table2[Attachment A Subcategory])),"")</f>
        <v/>
      </c>
    </row>
    <row r="83" spans="2:24" x14ac:dyDescent="0.25">
      <c r="B83" s="127"/>
      <c r="C83" s="128"/>
      <c r="D83" s="128"/>
      <c r="E83" s="128"/>
      <c r="F83" s="128"/>
      <c r="G83" s="144"/>
      <c r="H83" s="32" t="s">
        <v>132</v>
      </c>
      <c r="I83" s="144"/>
      <c r="J83" s="16"/>
      <c r="K83" s="144"/>
      <c r="L83" s="130"/>
      <c r="M83" s="129"/>
      <c r="N83" s="129"/>
      <c r="O83" s="51"/>
      <c r="P83" s="51"/>
      <c r="Q83" s="74"/>
      <c r="R83" s="158">
        <f>IF(Table579[[#This Row],[FEMA Reimbursable?]]="Yes", Table579[[#This Row],[Total Grant Amount]]*0.25,Table579[[#This Row],[Total Grant Amount]])</f>
        <v>0</v>
      </c>
      <c r="S83" s="74"/>
      <c r="T83" s="158">
        <f>IF(Table579[[#This Row],[FEMA Reimbursable?]]="Yes", Table579[[#This Row],[Total Quarterly Obligation Amount]]*0.25,Table579[[#This Row],[Total Quarterly Obligation Amount]])</f>
        <v>0</v>
      </c>
      <c r="U83" s="74"/>
      <c r="V83" s="160">
        <f>IF(Table579[[#This Row],[FEMA Reimbursable?]]="Yes", Table579[[#This Row],[Total Quarterly Expenditure Amount]]*0.25,Table579[[#This Row],[Total Quarterly Expenditure Amount]])</f>
        <v>0</v>
      </c>
      <c r="W83" s="113" t="str">
        <f>IFERROR(INDEX(Table2[Attachment A Category], MATCH(Table579[[#This Row],[Attachment A Expenditure Subcategory]], Table2[Attachment A Subcategory])),"")</f>
        <v/>
      </c>
      <c r="X83" s="114" t="str">
        <f>IFERROR(INDEX(Table2[Treasury OIG Category], MATCH(Table579[[#This Row],[Attachment A Expenditure Subcategory]], Table2[Attachment A Subcategory])),"")</f>
        <v/>
      </c>
    </row>
    <row r="84" spans="2:24" x14ac:dyDescent="0.25">
      <c r="B84" s="127"/>
      <c r="C84" s="128"/>
      <c r="D84" s="128"/>
      <c r="E84" s="128"/>
      <c r="F84" s="128"/>
      <c r="G84" s="144"/>
      <c r="H84" s="32" t="s">
        <v>133</v>
      </c>
      <c r="I84" s="144"/>
      <c r="J84" s="16"/>
      <c r="K84" s="144"/>
      <c r="L84" s="130"/>
      <c r="M84" s="129"/>
      <c r="N84" s="129"/>
      <c r="O84" s="51"/>
      <c r="P84" s="51"/>
      <c r="Q84" s="74"/>
      <c r="R84" s="158">
        <f>IF(Table579[[#This Row],[FEMA Reimbursable?]]="Yes", Table579[[#This Row],[Total Grant Amount]]*0.25,Table579[[#This Row],[Total Grant Amount]])</f>
        <v>0</v>
      </c>
      <c r="S84" s="74"/>
      <c r="T84" s="158">
        <f>IF(Table579[[#This Row],[FEMA Reimbursable?]]="Yes", Table579[[#This Row],[Total Quarterly Obligation Amount]]*0.25,Table579[[#This Row],[Total Quarterly Obligation Amount]])</f>
        <v>0</v>
      </c>
      <c r="U84" s="74"/>
      <c r="V84" s="160">
        <f>IF(Table579[[#This Row],[FEMA Reimbursable?]]="Yes", Table579[[#This Row],[Total Quarterly Expenditure Amount]]*0.25,Table579[[#This Row],[Total Quarterly Expenditure Amount]])</f>
        <v>0</v>
      </c>
      <c r="W84" s="113" t="str">
        <f>IFERROR(INDEX(Table2[Attachment A Category], MATCH(Table579[[#This Row],[Attachment A Expenditure Subcategory]], Table2[Attachment A Subcategory])),"")</f>
        <v/>
      </c>
      <c r="X84" s="114" t="str">
        <f>IFERROR(INDEX(Table2[Treasury OIG Category], MATCH(Table579[[#This Row],[Attachment A Expenditure Subcategory]], Table2[Attachment A Subcategory])),"")</f>
        <v/>
      </c>
    </row>
    <row r="85" spans="2:24" x14ac:dyDescent="0.25">
      <c r="B85" s="127"/>
      <c r="C85" s="128"/>
      <c r="D85" s="128"/>
      <c r="E85" s="128"/>
      <c r="F85" s="128"/>
      <c r="G85" s="144"/>
      <c r="H85" s="32" t="s">
        <v>134</v>
      </c>
      <c r="I85" s="144"/>
      <c r="J85" s="16"/>
      <c r="K85" s="144"/>
      <c r="L85" s="130"/>
      <c r="M85" s="129"/>
      <c r="N85" s="129"/>
      <c r="O85" s="51"/>
      <c r="P85" s="51"/>
      <c r="Q85" s="74"/>
      <c r="R85" s="158">
        <f>IF(Table579[[#This Row],[FEMA Reimbursable?]]="Yes", Table579[[#This Row],[Total Grant Amount]]*0.25,Table579[[#This Row],[Total Grant Amount]])</f>
        <v>0</v>
      </c>
      <c r="S85" s="74"/>
      <c r="T85" s="158">
        <f>IF(Table579[[#This Row],[FEMA Reimbursable?]]="Yes", Table579[[#This Row],[Total Quarterly Obligation Amount]]*0.25,Table579[[#This Row],[Total Quarterly Obligation Amount]])</f>
        <v>0</v>
      </c>
      <c r="U85" s="74"/>
      <c r="V85" s="160">
        <f>IF(Table579[[#This Row],[FEMA Reimbursable?]]="Yes", Table579[[#This Row],[Total Quarterly Expenditure Amount]]*0.25,Table579[[#This Row],[Total Quarterly Expenditure Amount]])</f>
        <v>0</v>
      </c>
      <c r="W85" s="113" t="str">
        <f>IFERROR(INDEX(Table2[Attachment A Category], MATCH(Table579[[#This Row],[Attachment A Expenditure Subcategory]], Table2[Attachment A Subcategory])),"")</f>
        <v/>
      </c>
      <c r="X85" s="114" t="str">
        <f>IFERROR(INDEX(Table2[Treasury OIG Category], MATCH(Table579[[#This Row],[Attachment A Expenditure Subcategory]], Table2[Attachment A Subcategory])),"")</f>
        <v/>
      </c>
    </row>
    <row r="86" spans="2:24" x14ac:dyDescent="0.25">
      <c r="B86" s="127"/>
      <c r="C86" s="128"/>
      <c r="D86" s="128"/>
      <c r="E86" s="128"/>
      <c r="F86" s="128"/>
      <c r="G86" s="144"/>
      <c r="H86" s="32" t="s">
        <v>135</v>
      </c>
      <c r="I86" s="144"/>
      <c r="J86" s="16"/>
      <c r="K86" s="144"/>
      <c r="L86" s="130"/>
      <c r="M86" s="129"/>
      <c r="N86" s="129"/>
      <c r="O86" s="51"/>
      <c r="P86" s="51"/>
      <c r="Q86" s="74"/>
      <c r="R86" s="158">
        <f>IF(Table579[[#This Row],[FEMA Reimbursable?]]="Yes", Table579[[#This Row],[Total Grant Amount]]*0.25,Table579[[#This Row],[Total Grant Amount]])</f>
        <v>0</v>
      </c>
      <c r="S86" s="74"/>
      <c r="T86" s="158">
        <f>IF(Table579[[#This Row],[FEMA Reimbursable?]]="Yes", Table579[[#This Row],[Total Quarterly Obligation Amount]]*0.25,Table579[[#This Row],[Total Quarterly Obligation Amount]])</f>
        <v>0</v>
      </c>
      <c r="U86" s="74"/>
      <c r="V86" s="160">
        <f>IF(Table579[[#This Row],[FEMA Reimbursable?]]="Yes", Table579[[#This Row],[Total Quarterly Expenditure Amount]]*0.25,Table579[[#This Row],[Total Quarterly Expenditure Amount]])</f>
        <v>0</v>
      </c>
      <c r="W86" s="113" t="str">
        <f>IFERROR(INDEX(Table2[Attachment A Category], MATCH(Table579[[#This Row],[Attachment A Expenditure Subcategory]], Table2[Attachment A Subcategory])),"")</f>
        <v/>
      </c>
      <c r="X86" s="114" t="str">
        <f>IFERROR(INDEX(Table2[Treasury OIG Category], MATCH(Table579[[#This Row],[Attachment A Expenditure Subcategory]], Table2[Attachment A Subcategory])),"")</f>
        <v/>
      </c>
    </row>
    <row r="87" spans="2:24" x14ac:dyDescent="0.25">
      <c r="B87" s="127"/>
      <c r="C87" s="128"/>
      <c r="D87" s="128"/>
      <c r="E87" s="128"/>
      <c r="F87" s="128"/>
      <c r="G87" s="144"/>
      <c r="H87" s="32" t="s">
        <v>136</v>
      </c>
      <c r="I87" s="144"/>
      <c r="J87" s="16"/>
      <c r="K87" s="144"/>
      <c r="L87" s="130"/>
      <c r="M87" s="129"/>
      <c r="N87" s="129"/>
      <c r="O87" s="51"/>
      <c r="P87" s="51"/>
      <c r="Q87" s="74"/>
      <c r="R87" s="158">
        <f>IF(Table579[[#This Row],[FEMA Reimbursable?]]="Yes", Table579[[#This Row],[Total Grant Amount]]*0.25,Table579[[#This Row],[Total Grant Amount]])</f>
        <v>0</v>
      </c>
      <c r="S87" s="74"/>
      <c r="T87" s="158">
        <f>IF(Table579[[#This Row],[FEMA Reimbursable?]]="Yes", Table579[[#This Row],[Total Quarterly Obligation Amount]]*0.25,Table579[[#This Row],[Total Quarterly Obligation Amount]])</f>
        <v>0</v>
      </c>
      <c r="U87" s="74"/>
      <c r="V87" s="160">
        <f>IF(Table579[[#This Row],[FEMA Reimbursable?]]="Yes", Table579[[#This Row],[Total Quarterly Expenditure Amount]]*0.25,Table579[[#This Row],[Total Quarterly Expenditure Amount]])</f>
        <v>0</v>
      </c>
      <c r="W87" s="113" t="str">
        <f>IFERROR(INDEX(Table2[Attachment A Category], MATCH(Table579[[#This Row],[Attachment A Expenditure Subcategory]], Table2[Attachment A Subcategory])),"")</f>
        <v/>
      </c>
      <c r="X87" s="114" t="str">
        <f>IFERROR(INDEX(Table2[Treasury OIG Category], MATCH(Table579[[#This Row],[Attachment A Expenditure Subcategory]], Table2[Attachment A Subcategory])),"")</f>
        <v/>
      </c>
    </row>
    <row r="88" spans="2:24" x14ac:dyDescent="0.25">
      <c r="B88" s="127"/>
      <c r="C88" s="128"/>
      <c r="D88" s="128"/>
      <c r="E88" s="128"/>
      <c r="F88" s="128"/>
      <c r="G88" s="144"/>
      <c r="H88" s="32" t="s">
        <v>137</v>
      </c>
      <c r="I88" s="144"/>
      <c r="J88" s="16"/>
      <c r="K88" s="144"/>
      <c r="L88" s="130"/>
      <c r="M88" s="129"/>
      <c r="N88" s="129"/>
      <c r="O88" s="51"/>
      <c r="P88" s="51"/>
      <c r="Q88" s="74"/>
      <c r="R88" s="158">
        <f>IF(Table579[[#This Row],[FEMA Reimbursable?]]="Yes", Table579[[#This Row],[Total Grant Amount]]*0.25,Table579[[#This Row],[Total Grant Amount]])</f>
        <v>0</v>
      </c>
      <c r="S88" s="74"/>
      <c r="T88" s="158">
        <f>IF(Table579[[#This Row],[FEMA Reimbursable?]]="Yes", Table579[[#This Row],[Total Quarterly Obligation Amount]]*0.25,Table579[[#This Row],[Total Quarterly Obligation Amount]])</f>
        <v>0</v>
      </c>
      <c r="U88" s="74"/>
      <c r="V88" s="160">
        <f>IF(Table579[[#This Row],[FEMA Reimbursable?]]="Yes", Table579[[#This Row],[Total Quarterly Expenditure Amount]]*0.25,Table579[[#This Row],[Total Quarterly Expenditure Amount]])</f>
        <v>0</v>
      </c>
      <c r="W88" s="113" t="str">
        <f>IFERROR(INDEX(Table2[Attachment A Category], MATCH(Table579[[#This Row],[Attachment A Expenditure Subcategory]], Table2[Attachment A Subcategory])),"")</f>
        <v/>
      </c>
      <c r="X88" s="114" t="str">
        <f>IFERROR(INDEX(Table2[Treasury OIG Category], MATCH(Table579[[#This Row],[Attachment A Expenditure Subcategory]], Table2[Attachment A Subcategory])),"")</f>
        <v/>
      </c>
    </row>
    <row r="89" spans="2:24" x14ac:dyDescent="0.25">
      <c r="B89" s="127"/>
      <c r="C89" s="128"/>
      <c r="D89" s="128"/>
      <c r="E89" s="128"/>
      <c r="F89" s="128"/>
      <c r="G89" s="144"/>
      <c r="H89" s="32" t="s">
        <v>138</v>
      </c>
      <c r="I89" s="144"/>
      <c r="J89" s="16"/>
      <c r="K89" s="144"/>
      <c r="L89" s="130"/>
      <c r="M89" s="129"/>
      <c r="N89" s="129"/>
      <c r="O89" s="51"/>
      <c r="P89" s="51"/>
      <c r="Q89" s="74"/>
      <c r="R89" s="158">
        <f>IF(Table579[[#This Row],[FEMA Reimbursable?]]="Yes", Table579[[#This Row],[Total Grant Amount]]*0.25,Table579[[#This Row],[Total Grant Amount]])</f>
        <v>0</v>
      </c>
      <c r="S89" s="74"/>
      <c r="T89" s="158">
        <f>IF(Table579[[#This Row],[FEMA Reimbursable?]]="Yes", Table579[[#This Row],[Total Quarterly Obligation Amount]]*0.25,Table579[[#This Row],[Total Quarterly Obligation Amount]])</f>
        <v>0</v>
      </c>
      <c r="U89" s="74"/>
      <c r="V89" s="160">
        <f>IF(Table579[[#This Row],[FEMA Reimbursable?]]="Yes", Table579[[#This Row],[Total Quarterly Expenditure Amount]]*0.25,Table579[[#This Row],[Total Quarterly Expenditure Amount]])</f>
        <v>0</v>
      </c>
      <c r="W89" s="113" t="str">
        <f>IFERROR(INDEX(Table2[Attachment A Category], MATCH(Table579[[#This Row],[Attachment A Expenditure Subcategory]], Table2[Attachment A Subcategory])),"")</f>
        <v/>
      </c>
      <c r="X89" s="114" t="str">
        <f>IFERROR(INDEX(Table2[Treasury OIG Category], MATCH(Table579[[#This Row],[Attachment A Expenditure Subcategory]], Table2[Attachment A Subcategory])),"")</f>
        <v/>
      </c>
    </row>
    <row r="90" spans="2:24" x14ac:dyDescent="0.25">
      <c r="B90" s="127"/>
      <c r="C90" s="128"/>
      <c r="D90" s="128"/>
      <c r="E90" s="128"/>
      <c r="F90" s="128"/>
      <c r="G90" s="144"/>
      <c r="H90" s="32" t="s">
        <v>139</v>
      </c>
      <c r="I90" s="144"/>
      <c r="J90" s="16"/>
      <c r="K90" s="144"/>
      <c r="L90" s="130"/>
      <c r="M90" s="129"/>
      <c r="N90" s="129"/>
      <c r="O90" s="51"/>
      <c r="P90" s="51"/>
      <c r="Q90" s="74"/>
      <c r="R90" s="158">
        <f>IF(Table579[[#This Row],[FEMA Reimbursable?]]="Yes", Table579[[#This Row],[Total Grant Amount]]*0.25,Table579[[#This Row],[Total Grant Amount]])</f>
        <v>0</v>
      </c>
      <c r="S90" s="74"/>
      <c r="T90" s="158">
        <f>IF(Table579[[#This Row],[FEMA Reimbursable?]]="Yes", Table579[[#This Row],[Total Quarterly Obligation Amount]]*0.25,Table579[[#This Row],[Total Quarterly Obligation Amount]])</f>
        <v>0</v>
      </c>
      <c r="U90" s="74"/>
      <c r="V90" s="160">
        <f>IF(Table579[[#This Row],[FEMA Reimbursable?]]="Yes", Table579[[#This Row],[Total Quarterly Expenditure Amount]]*0.25,Table579[[#This Row],[Total Quarterly Expenditure Amount]])</f>
        <v>0</v>
      </c>
      <c r="W90" s="113" t="str">
        <f>IFERROR(INDEX(Table2[Attachment A Category], MATCH(Table579[[#This Row],[Attachment A Expenditure Subcategory]], Table2[Attachment A Subcategory])),"")</f>
        <v/>
      </c>
      <c r="X90" s="114" t="str">
        <f>IFERROR(INDEX(Table2[Treasury OIG Category], MATCH(Table579[[#This Row],[Attachment A Expenditure Subcategory]], Table2[Attachment A Subcategory])),"")</f>
        <v/>
      </c>
    </row>
    <row r="91" spans="2:24" x14ac:dyDescent="0.25">
      <c r="B91" s="127"/>
      <c r="C91" s="128"/>
      <c r="D91" s="128"/>
      <c r="E91" s="128"/>
      <c r="F91" s="128"/>
      <c r="G91" s="144"/>
      <c r="H91" s="32" t="s">
        <v>140</v>
      </c>
      <c r="I91" s="144"/>
      <c r="J91" s="16"/>
      <c r="K91" s="144"/>
      <c r="L91" s="130"/>
      <c r="M91" s="129"/>
      <c r="N91" s="129"/>
      <c r="O91" s="51"/>
      <c r="P91" s="51"/>
      <c r="Q91" s="74"/>
      <c r="R91" s="158">
        <f>IF(Table579[[#This Row],[FEMA Reimbursable?]]="Yes", Table579[[#This Row],[Total Grant Amount]]*0.25,Table579[[#This Row],[Total Grant Amount]])</f>
        <v>0</v>
      </c>
      <c r="S91" s="74"/>
      <c r="T91" s="158">
        <f>IF(Table579[[#This Row],[FEMA Reimbursable?]]="Yes", Table579[[#This Row],[Total Quarterly Obligation Amount]]*0.25,Table579[[#This Row],[Total Quarterly Obligation Amount]])</f>
        <v>0</v>
      </c>
      <c r="U91" s="74"/>
      <c r="V91" s="160">
        <f>IF(Table579[[#This Row],[FEMA Reimbursable?]]="Yes", Table579[[#This Row],[Total Quarterly Expenditure Amount]]*0.25,Table579[[#This Row],[Total Quarterly Expenditure Amount]])</f>
        <v>0</v>
      </c>
      <c r="W91" s="113" t="str">
        <f>IFERROR(INDEX(Table2[Attachment A Category], MATCH(Table579[[#This Row],[Attachment A Expenditure Subcategory]], Table2[Attachment A Subcategory])),"")</f>
        <v/>
      </c>
      <c r="X91" s="114" t="str">
        <f>IFERROR(INDEX(Table2[Treasury OIG Category], MATCH(Table579[[#This Row],[Attachment A Expenditure Subcategory]], Table2[Attachment A Subcategory])),"")</f>
        <v/>
      </c>
    </row>
    <row r="92" spans="2:24" x14ac:dyDescent="0.25">
      <c r="B92" s="127"/>
      <c r="C92" s="128"/>
      <c r="D92" s="128"/>
      <c r="E92" s="128"/>
      <c r="F92" s="128"/>
      <c r="G92" s="144"/>
      <c r="H92" s="32" t="s">
        <v>141</v>
      </c>
      <c r="I92" s="144"/>
      <c r="J92" s="16"/>
      <c r="K92" s="144"/>
      <c r="L92" s="130"/>
      <c r="M92" s="129"/>
      <c r="N92" s="129"/>
      <c r="O92" s="51"/>
      <c r="P92" s="51"/>
      <c r="Q92" s="74"/>
      <c r="R92" s="158">
        <f>IF(Table579[[#This Row],[FEMA Reimbursable?]]="Yes", Table579[[#This Row],[Total Grant Amount]]*0.25,Table579[[#This Row],[Total Grant Amount]])</f>
        <v>0</v>
      </c>
      <c r="S92" s="74"/>
      <c r="T92" s="158">
        <f>IF(Table579[[#This Row],[FEMA Reimbursable?]]="Yes", Table579[[#This Row],[Total Quarterly Obligation Amount]]*0.25,Table579[[#This Row],[Total Quarterly Obligation Amount]])</f>
        <v>0</v>
      </c>
      <c r="U92" s="74"/>
      <c r="V92" s="160">
        <f>IF(Table579[[#This Row],[FEMA Reimbursable?]]="Yes", Table579[[#This Row],[Total Quarterly Expenditure Amount]]*0.25,Table579[[#This Row],[Total Quarterly Expenditure Amount]])</f>
        <v>0</v>
      </c>
      <c r="W92" s="113" t="str">
        <f>IFERROR(INDEX(Table2[Attachment A Category], MATCH(Table579[[#This Row],[Attachment A Expenditure Subcategory]], Table2[Attachment A Subcategory])),"")</f>
        <v/>
      </c>
      <c r="X92" s="114" t="str">
        <f>IFERROR(INDEX(Table2[Treasury OIG Category], MATCH(Table579[[#This Row],[Attachment A Expenditure Subcategory]], Table2[Attachment A Subcategory])),"")</f>
        <v/>
      </c>
    </row>
    <row r="93" spans="2:24" x14ac:dyDescent="0.25">
      <c r="B93" s="127"/>
      <c r="C93" s="128"/>
      <c r="D93" s="128"/>
      <c r="E93" s="128"/>
      <c r="F93" s="128"/>
      <c r="G93" s="144"/>
      <c r="H93" s="32" t="s">
        <v>142</v>
      </c>
      <c r="I93" s="144"/>
      <c r="J93" s="16"/>
      <c r="K93" s="144"/>
      <c r="L93" s="130"/>
      <c r="M93" s="129"/>
      <c r="N93" s="129"/>
      <c r="O93" s="51"/>
      <c r="P93" s="51"/>
      <c r="Q93" s="74"/>
      <c r="R93" s="158">
        <f>IF(Table579[[#This Row],[FEMA Reimbursable?]]="Yes", Table579[[#This Row],[Total Grant Amount]]*0.25,Table579[[#This Row],[Total Grant Amount]])</f>
        <v>0</v>
      </c>
      <c r="S93" s="74"/>
      <c r="T93" s="158">
        <f>IF(Table579[[#This Row],[FEMA Reimbursable?]]="Yes", Table579[[#This Row],[Total Quarterly Obligation Amount]]*0.25,Table579[[#This Row],[Total Quarterly Obligation Amount]])</f>
        <v>0</v>
      </c>
      <c r="U93" s="74"/>
      <c r="V93" s="160">
        <f>IF(Table579[[#This Row],[FEMA Reimbursable?]]="Yes", Table579[[#This Row],[Total Quarterly Expenditure Amount]]*0.25,Table579[[#This Row],[Total Quarterly Expenditure Amount]])</f>
        <v>0</v>
      </c>
      <c r="W93" s="113" t="str">
        <f>IFERROR(INDEX(Table2[Attachment A Category], MATCH(Table579[[#This Row],[Attachment A Expenditure Subcategory]], Table2[Attachment A Subcategory])),"")</f>
        <v/>
      </c>
      <c r="X93" s="114" t="str">
        <f>IFERROR(INDEX(Table2[Treasury OIG Category], MATCH(Table579[[#This Row],[Attachment A Expenditure Subcategory]], Table2[Attachment A Subcategory])),"")</f>
        <v/>
      </c>
    </row>
    <row r="94" spans="2:24" x14ac:dyDescent="0.25">
      <c r="B94" s="127"/>
      <c r="C94" s="128"/>
      <c r="D94" s="128"/>
      <c r="E94" s="128"/>
      <c r="F94" s="128"/>
      <c r="G94" s="144"/>
      <c r="H94" s="32" t="s">
        <v>143</v>
      </c>
      <c r="I94" s="144"/>
      <c r="J94" s="16"/>
      <c r="K94" s="144"/>
      <c r="L94" s="130"/>
      <c r="M94" s="129"/>
      <c r="N94" s="129"/>
      <c r="O94" s="51"/>
      <c r="P94" s="51"/>
      <c r="Q94" s="74"/>
      <c r="R94" s="158">
        <f>IF(Table579[[#This Row],[FEMA Reimbursable?]]="Yes", Table579[[#This Row],[Total Grant Amount]]*0.25,Table579[[#This Row],[Total Grant Amount]])</f>
        <v>0</v>
      </c>
      <c r="S94" s="74"/>
      <c r="T94" s="158">
        <f>IF(Table579[[#This Row],[FEMA Reimbursable?]]="Yes", Table579[[#This Row],[Total Quarterly Obligation Amount]]*0.25,Table579[[#This Row],[Total Quarterly Obligation Amount]])</f>
        <v>0</v>
      </c>
      <c r="U94" s="74"/>
      <c r="V94" s="160">
        <f>IF(Table579[[#This Row],[FEMA Reimbursable?]]="Yes", Table579[[#This Row],[Total Quarterly Expenditure Amount]]*0.25,Table579[[#This Row],[Total Quarterly Expenditure Amount]])</f>
        <v>0</v>
      </c>
      <c r="W94" s="113" t="str">
        <f>IFERROR(INDEX(Table2[Attachment A Category], MATCH(Table579[[#This Row],[Attachment A Expenditure Subcategory]], Table2[Attachment A Subcategory])),"")</f>
        <v/>
      </c>
      <c r="X94" s="114" t="str">
        <f>IFERROR(INDEX(Table2[Treasury OIG Category], MATCH(Table579[[#This Row],[Attachment A Expenditure Subcategory]], Table2[Attachment A Subcategory])),"")</f>
        <v/>
      </c>
    </row>
    <row r="95" spans="2:24" x14ac:dyDescent="0.25">
      <c r="B95" s="127"/>
      <c r="C95" s="128"/>
      <c r="D95" s="128"/>
      <c r="E95" s="128"/>
      <c r="F95" s="128"/>
      <c r="G95" s="144"/>
      <c r="H95" s="32" t="s">
        <v>144</v>
      </c>
      <c r="I95" s="144"/>
      <c r="J95" s="16"/>
      <c r="K95" s="144"/>
      <c r="L95" s="130"/>
      <c r="M95" s="129"/>
      <c r="N95" s="129"/>
      <c r="O95" s="51"/>
      <c r="P95" s="51"/>
      <c r="Q95" s="74"/>
      <c r="R95" s="158">
        <f>IF(Table579[[#This Row],[FEMA Reimbursable?]]="Yes", Table579[[#This Row],[Total Grant Amount]]*0.25,Table579[[#This Row],[Total Grant Amount]])</f>
        <v>0</v>
      </c>
      <c r="S95" s="74"/>
      <c r="T95" s="158">
        <f>IF(Table579[[#This Row],[FEMA Reimbursable?]]="Yes", Table579[[#This Row],[Total Quarterly Obligation Amount]]*0.25,Table579[[#This Row],[Total Quarterly Obligation Amount]])</f>
        <v>0</v>
      </c>
      <c r="U95" s="74"/>
      <c r="V95" s="160">
        <f>IF(Table579[[#This Row],[FEMA Reimbursable?]]="Yes", Table579[[#This Row],[Total Quarterly Expenditure Amount]]*0.25,Table579[[#This Row],[Total Quarterly Expenditure Amount]])</f>
        <v>0</v>
      </c>
      <c r="W95" s="113" t="str">
        <f>IFERROR(INDEX(Table2[Attachment A Category], MATCH(Table579[[#This Row],[Attachment A Expenditure Subcategory]], Table2[Attachment A Subcategory])),"")</f>
        <v/>
      </c>
      <c r="X95" s="114" t="str">
        <f>IFERROR(INDEX(Table2[Treasury OIG Category], MATCH(Table579[[#This Row],[Attachment A Expenditure Subcategory]], Table2[Attachment A Subcategory])),"")</f>
        <v/>
      </c>
    </row>
    <row r="96" spans="2:24" x14ac:dyDescent="0.25">
      <c r="B96" s="127"/>
      <c r="C96" s="128"/>
      <c r="D96" s="128"/>
      <c r="E96" s="128"/>
      <c r="F96" s="128"/>
      <c r="G96" s="144"/>
      <c r="H96" s="32" t="s">
        <v>145</v>
      </c>
      <c r="I96" s="144"/>
      <c r="J96" s="16"/>
      <c r="K96" s="144"/>
      <c r="L96" s="130"/>
      <c r="M96" s="129"/>
      <c r="N96" s="129"/>
      <c r="O96" s="51"/>
      <c r="P96" s="51"/>
      <c r="Q96" s="74"/>
      <c r="R96" s="158">
        <f>IF(Table579[[#This Row],[FEMA Reimbursable?]]="Yes", Table579[[#This Row],[Total Grant Amount]]*0.25,Table579[[#This Row],[Total Grant Amount]])</f>
        <v>0</v>
      </c>
      <c r="S96" s="74"/>
      <c r="T96" s="158">
        <f>IF(Table579[[#This Row],[FEMA Reimbursable?]]="Yes", Table579[[#This Row],[Total Quarterly Obligation Amount]]*0.25,Table579[[#This Row],[Total Quarterly Obligation Amount]])</f>
        <v>0</v>
      </c>
      <c r="U96" s="74"/>
      <c r="V96" s="160">
        <f>IF(Table579[[#This Row],[FEMA Reimbursable?]]="Yes", Table579[[#This Row],[Total Quarterly Expenditure Amount]]*0.25,Table579[[#This Row],[Total Quarterly Expenditure Amount]])</f>
        <v>0</v>
      </c>
      <c r="W96" s="113" t="str">
        <f>IFERROR(INDEX(Table2[Attachment A Category], MATCH(Table579[[#This Row],[Attachment A Expenditure Subcategory]], Table2[Attachment A Subcategory])),"")</f>
        <v/>
      </c>
      <c r="X96" s="114" t="str">
        <f>IFERROR(INDEX(Table2[Treasury OIG Category], MATCH(Table579[[#This Row],[Attachment A Expenditure Subcategory]], Table2[Attachment A Subcategory])),"")</f>
        <v/>
      </c>
    </row>
    <row r="97" spans="2:24" x14ac:dyDescent="0.25">
      <c r="B97" s="127"/>
      <c r="C97" s="128"/>
      <c r="D97" s="128"/>
      <c r="E97" s="128"/>
      <c r="F97" s="128"/>
      <c r="G97" s="144"/>
      <c r="H97" s="32" t="s">
        <v>146</v>
      </c>
      <c r="I97" s="144"/>
      <c r="J97" s="16"/>
      <c r="K97" s="144"/>
      <c r="L97" s="130"/>
      <c r="M97" s="129"/>
      <c r="N97" s="129"/>
      <c r="O97" s="51"/>
      <c r="P97" s="51"/>
      <c r="Q97" s="74"/>
      <c r="R97" s="158">
        <f>IF(Table579[[#This Row],[FEMA Reimbursable?]]="Yes", Table579[[#This Row],[Total Grant Amount]]*0.25,Table579[[#This Row],[Total Grant Amount]])</f>
        <v>0</v>
      </c>
      <c r="S97" s="74"/>
      <c r="T97" s="158">
        <f>IF(Table579[[#This Row],[FEMA Reimbursable?]]="Yes", Table579[[#This Row],[Total Quarterly Obligation Amount]]*0.25,Table579[[#This Row],[Total Quarterly Obligation Amount]])</f>
        <v>0</v>
      </c>
      <c r="U97" s="74"/>
      <c r="V97" s="160">
        <f>IF(Table579[[#This Row],[FEMA Reimbursable?]]="Yes", Table579[[#This Row],[Total Quarterly Expenditure Amount]]*0.25,Table579[[#This Row],[Total Quarterly Expenditure Amount]])</f>
        <v>0</v>
      </c>
      <c r="W97" s="113" t="str">
        <f>IFERROR(INDEX(Table2[Attachment A Category], MATCH(Table579[[#This Row],[Attachment A Expenditure Subcategory]], Table2[Attachment A Subcategory])),"")</f>
        <v/>
      </c>
      <c r="X97" s="114" t="str">
        <f>IFERROR(INDEX(Table2[Treasury OIG Category], MATCH(Table579[[#This Row],[Attachment A Expenditure Subcategory]], Table2[Attachment A Subcategory])),"")</f>
        <v/>
      </c>
    </row>
    <row r="98" spans="2:24" x14ac:dyDescent="0.25">
      <c r="B98" s="127"/>
      <c r="C98" s="128"/>
      <c r="D98" s="128"/>
      <c r="E98" s="128"/>
      <c r="F98" s="128"/>
      <c r="G98" s="144"/>
      <c r="H98" s="32" t="s">
        <v>147</v>
      </c>
      <c r="I98" s="144"/>
      <c r="J98" s="16"/>
      <c r="K98" s="144"/>
      <c r="L98" s="130"/>
      <c r="M98" s="129"/>
      <c r="N98" s="129"/>
      <c r="O98" s="51"/>
      <c r="P98" s="51"/>
      <c r="Q98" s="74"/>
      <c r="R98" s="158">
        <f>IF(Table579[[#This Row],[FEMA Reimbursable?]]="Yes", Table579[[#This Row],[Total Grant Amount]]*0.25,Table579[[#This Row],[Total Grant Amount]])</f>
        <v>0</v>
      </c>
      <c r="S98" s="74"/>
      <c r="T98" s="158">
        <f>IF(Table579[[#This Row],[FEMA Reimbursable?]]="Yes", Table579[[#This Row],[Total Quarterly Obligation Amount]]*0.25,Table579[[#This Row],[Total Quarterly Obligation Amount]])</f>
        <v>0</v>
      </c>
      <c r="U98" s="74"/>
      <c r="V98" s="160">
        <f>IF(Table579[[#This Row],[FEMA Reimbursable?]]="Yes", Table579[[#This Row],[Total Quarterly Expenditure Amount]]*0.25,Table579[[#This Row],[Total Quarterly Expenditure Amount]])</f>
        <v>0</v>
      </c>
      <c r="W98" s="113" t="str">
        <f>IFERROR(INDEX(Table2[Attachment A Category], MATCH(Table579[[#This Row],[Attachment A Expenditure Subcategory]], Table2[Attachment A Subcategory])),"")</f>
        <v/>
      </c>
      <c r="X98" s="114" t="str">
        <f>IFERROR(INDEX(Table2[Treasury OIG Category], MATCH(Table579[[#This Row],[Attachment A Expenditure Subcategory]], Table2[Attachment A Subcategory])),"")</f>
        <v/>
      </c>
    </row>
    <row r="99" spans="2:24" x14ac:dyDescent="0.25">
      <c r="B99" s="127"/>
      <c r="C99" s="128"/>
      <c r="D99" s="128"/>
      <c r="E99" s="128"/>
      <c r="F99" s="128"/>
      <c r="G99" s="144"/>
      <c r="H99" s="32" t="s">
        <v>148</v>
      </c>
      <c r="I99" s="144"/>
      <c r="J99" s="16"/>
      <c r="K99" s="144"/>
      <c r="L99" s="130"/>
      <c r="M99" s="129"/>
      <c r="N99" s="129"/>
      <c r="O99" s="51"/>
      <c r="P99" s="51"/>
      <c r="Q99" s="74"/>
      <c r="R99" s="158">
        <f>IF(Table579[[#This Row],[FEMA Reimbursable?]]="Yes", Table579[[#This Row],[Total Grant Amount]]*0.25,Table579[[#This Row],[Total Grant Amount]])</f>
        <v>0</v>
      </c>
      <c r="S99" s="74"/>
      <c r="T99" s="158">
        <f>IF(Table579[[#This Row],[FEMA Reimbursable?]]="Yes", Table579[[#This Row],[Total Quarterly Obligation Amount]]*0.25,Table579[[#This Row],[Total Quarterly Obligation Amount]])</f>
        <v>0</v>
      </c>
      <c r="U99" s="74"/>
      <c r="V99" s="160">
        <f>IF(Table579[[#This Row],[FEMA Reimbursable?]]="Yes", Table579[[#This Row],[Total Quarterly Expenditure Amount]]*0.25,Table579[[#This Row],[Total Quarterly Expenditure Amount]])</f>
        <v>0</v>
      </c>
      <c r="W99" s="113" t="str">
        <f>IFERROR(INDEX(Table2[Attachment A Category], MATCH(Table579[[#This Row],[Attachment A Expenditure Subcategory]], Table2[Attachment A Subcategory])),"")</f>
        <v/>
      </c>
      <c r="X99" s="114" t="str">
        <f>IFERROR(INDEX(Table2[Treasury OIG Category], MATCH(Table579[[#This Row],[Attachment A Expenditure Subcategory]], Table2[Attachment A Subcategory])),"")</f>
        <v/>
      </c>
    </row>
    <row r="100" spans="2:24" x14ac:dyDescent="0.25">
      <c r="B100" s="127"/>
      <c r="C100" s="128"/>
      <c r="D100" s="128"/>
      <c r="E100" s="128"/>
      <c r="F100" s="128"/>
      <c r="G100" s="144"/>
      <c r="H100" s="32" t="s">
        <v>149</v>
      </c>
      <c r="I100" s="144"/>
      <c r="J100" s="16"/>
      <c r="K100" s="144"/>
      <c r="L100" s="130"/>
      <c r="M100" s="129"/>
      <c r="N100" s="129"/>
      <c r="O100" s="51"/>
      <c r="P100" s="51"/>
      <c r="Q100" s="74"/>
      <c r="R100" s="158">
        <f>IF(Table579[[#This Row],[FEMA Reimbursable?]]="Yes", Table579[[#This Row],[Total Grant Amount]]*0.25,Table579[[#This Row],[Total Grant Amount]])</f>
        <v>0</v>
      </c>
      <c r="S100" s="74"/>
      <c r="T100" s="158">
        <f>IF(Table579[[#This Row],[FEMA Reimbursable?]]="Yes", Table579[[#This Row],[Total Quarterly Obligation Amount]]*0.25,Table579[[#This Row],[Total Quarterly Obligation Amount]])</f>
        <v>0</v>
      </c>
      <c r="U100" s="74"/>
      <c r="V100" s="160">
        <f>IF(Table579[[#This Row],[FEMA Reimbursable?]]="Yes", Table579[[#This Row],[Total Quarterly Expenditure Amount]]*0.25,Table579[[#This Row],[Total Quarterly Expenditure Amount]])</f>
        <v>0</v>
      </c>
      <c r="W100" s="113" t="str">
        <f>IFERROR(INDEX(Table2[Attachment A Category], MATCH(Table579[[#This Row],[Attachment A Expenditure Subcategory]], Table2[Attachment A Subcategory])),"")</f>
        <v/>
      </c>
      <c r="X100" s="114" t="str">
        <f>IFERROR(INDEX(Table2[Treasury OIG Category], MATCH(Table579[[#This Row],[Attachment A Expenditure Subcategory]], Table2[Attachment A Subcategory])),"")</f>
        <v/>
      </c>
    </row>
    <row r="101" spans="2:24" x14ac:dyDescent="0.25">
      <c r="B101" s="127"/>
      <c r="C101" s="128"/>
      <c r="D101" s="128"/>
      <c r="E101" s="128"/>
      <c r="F101" s="128"/>
      <c r="G101" s="144"/>
      <c r="H101" s="32" t="s">
        <v>150</v>
      </c>
      <c r="I101" s="144"/>
      <c r="J101" s="16"/>
      <c r="K101" s="144"/>
      <c r="L101" s="130"/>
      <c r="M101" s="129"/>
      <c r="N101" s="129"/>
      <c r="O101" s="51"/>
      <c r="P101" s="51"/>
      <c r="Q101" s="74"/>
      <c r="R101" s="158">
        <f>IF(Table579[[#This Row],[FEMA Reimbursable?]]="Yes", Table579[[#This Row],[Total Grant Amount]]*0.25,Table579[[#This Row],[Total Grant Amount]])</f>
        <v>0</v>
      </c>
      <c r="S101" s="74"/>
      <c r="T101" s="158">
        <f>IF(Table579[[#This Row],[FEMA Reimbursable?]]="Yes", Table579[[#This Row],[Total Quarterly Obligation Amount]]*0.25,Table579[[#This Row],[Total Quarterly Obligation Amount]])</f>
        <v>0</v>
      </c>
      <c r="U101" s="74"/>
      <c r="V101" s="160">
        <f>IF(Table579[[#This Row],[FEMA Reimbursable?]]="Yes", Table579[[#This Row],[Total Quarterly Expenditure Amount]]*0.25,Table579[[#This Row],[Total Quarterly Expenditure Amount]])</f>
        <v>0</v>
      </c>
      <c r="W101" s="113" t="str">
        <f>IFERROR(INDEX(Table2[Attachment A Category], MATCH(Table579[[#This Row],[Attachment A Expenditure Subcategory]], Table2[Attachment A Subcategory])),"")</f>
        <v/>
      </c>
      <c r="X101" s="114" t="str">
        <f>IFERROR(INDEX(Table2[Treasury OIG Category], MATCH(Table579[[#This Row],[Attachment A Expenditure Subcategory]], Table2[Attachment A Subcategory])),"")</f>
        <v/>
      </c>
    </row>
    <row r="102" spans="2:24" x14ac:dyDescent="0.25">
      <c r="B102" s="127"/>
      <c r="C102" s="128"/>
      <c r="D102" s="128"/>
      <c r="E102" s="128"/>
      <c r="F102" s="128"/>
      <c r="G102" s="144"/>
      <c r="H102" s="32" t="s">
        <v>151</v>
      </c>
      <c r="I102" s="144"/>
      <c r="J102" s="16"/>
      <c r="K102" s="144"/>
      <c r="L102" s="130"/>
      <c r="M102" s="129"/>
      <c r="N102" s="129"/>
      <c r="O102" s="51"/>
      <c r="P102" s="51"/>
      <c r="Q102" s="74"/>
      <c r="R102" s="158">
        <f>IF(Table579[[#This Row],[FEMA Reimbursable?]]="Yes", Table579[[#This Row],[Total Grant Amount]]*0.25,Table579[[#This Row],[Total Grant Amount]])</f>
        <v>0</v>
      </c>
      <c r="S102" s="74"/>
      <c r="T102" s="158">
        <f>IF(Table579[[#This Row],[FEMA Reimbursable?]]="Yes", Table579[[#This Row],[Total Quarterly Obligation Amount]]*0.25,Table579[[#This Row],[Total Quarterly Obligation Amount]])</f>
        <v>0</v>
      </c>
      <c r="U102" s="74"/>
      <c r="V102" s="160">
        <f>IF(Table579[[#This Row],[FEMA Reimbursable?]]="Yes", Table579[[#This Row],[Total Quarterly Expenditure Amount]]*0.25,Table579[[#This Row],[Total Quarterly Expenditure Amount]])</f>
        <v>0</v>
      </c>
      <c r="W102" s="113" t="str">
        <f>IFERROR(INDEX(Table2[Attachment A Category], MATCH(Table579[[#This Row],[Attachment A Expenditure Subcategory]], Table2[Attachment A Subcategory])),"")</f>
        <v/>
      </c>
      <c r="X102" s="114" t="str">
        <f>IFERROR(INDEX(Table2[Treasury OIG Category], MATCH(Table579[[#This Row],[Attachment A Expenditure Subcategory]], Table2[Attachment A Subcategory])),"")</f>
        <v/>
      </c>
    </row>
    <row r="103" spans="2:24" x14ac:dyDescent="0.25">
      <c r="B103" s="127"/>
      <c r="C103" s="128"/>
      <c r="D103" s="128"/>
      <c r="E103" s="128"/>
      <c r="F103" s="128"/>
      <c r="G103" s="144"/>
      <c r="H103" s="32" t="s">
        <v>152</v>
      </c>
      <c r="I103" s="144"/>
      <c r="J103" s="16"/>
      <c r="K103" s="144"/>
      <c r="L103" s="130"/>
      <c r="M103" s="129"/>
      <c r="N103" s="129"/>
      <c r="O103" s="51"/>
      <c r="P103" s="51"/>
      <c r="Q103" s="74"/>
      <c r="R103" s="158">
        <f>IF(Table579[[#This Row],[FEMA Reimbursable?]]="Yes", Table579[[#This Row],[Total Grant Amount]]*0.25,Table579[[#This Row],[Total Grant Amount]])</f>
        <v>0</v>
      </c>
      <c r="S103" s="74"/>
      <c r="T103" s="158">
        <f>IF(Table579[[#This Row],[FEMA Reimbursable?]]="Yes", Table579[[#This Row],[Total Quarterly Obligation Amount]]*0.25,Table579[[#This Row],[Total Quarterly Obligation Amount]])</f>
        <v>0</v>
      </c>
      <c r="U103" s="74"/>
      <c r="V103" s="160">
        <f>IF(Table579[[#This Row],[FEMA Reimbursable?]]="Yes", Table579[[#This Row],[Total Quarterly Expenditure Amount]]*0.25,Table579[[#This Row],[Total Quarterly Expenditure Amount]])</f>
        <v>0</v>
      </c>
      <c r="W103" s="113" t="str">
        <f>IFERROR(INDEX(Table2[Attachment A Category], MATCH(Table579[[#This Row],[Attachment A Expenditure Subcategory]], Table2[Attachment A Subcategory])),"")</f>
        <v/>
      </c>
      <c r="X103" s="114" t="str">
        <f>IFERROR(INDEX(Table2[Treasury OIG Category], MATCH(Table579[[#This Row],[Attachment A Expenditure Subcategory]], Table2[Attachment A Subcategory])),"")</f>
        <v/>
      </c>
    </row>
    <row r="104" spans="2:24" x14ac:dyDescent="0.25">
      <c r="B104" s="127"/>
      <c r="C104" s="128"/>
      <c r="D104" s="128"/>
      <c r="E104" s="128"/>
      <c r="F104" s="128"/>
      <c r="G104" s="144"/>
      <c r="H104" s="32" t="s">
        <v>153</v>
      </c>
      <c r="I104" s="144"/>
      <c r="J104" s="16"/>
      <c r="K104" s="144"/>
      <c r="L104" s="130"/>
      <c r="M104" s="129"/>
      <c r="N104" s="129"/>
      <c r="O104" s="51"/>
      <c r="P104" s="51"/>
      <c r="Q104" s="74"/>
      <c r="R104" s="158">
        <f>IF(Table579[[#This Row],[FEMA Reimbursable?]]="Yes", Table579[[#This Row],[Total Grant Amount]]*0.25,Table579[[#This Row],[Total Grant Amount]])</f>
        <v>0</v>
      </c>
      <c r="S104" s="74"/>
      <c r="T104" s="158">
        <f>IF(Table579[[#This Row],[FEMA Reimbursable?]]="Yes", Table579[[#This Row],[Total Quarterly Obligation Amount]]*0.25,Table579[[#This Row],[Total Quarterly Obligation Amount]])</f>
        <v>0</v>
      </c>
      <c r="U104" s="74"/>
      <c r="V104" s="160">
        <f>IF(Table579[[#This Row],[FEMA Reimbursable?]]="Yes", Table579[[#This Row],[Total Quarterly Expenditure Amount]]*0.25,Table579[[#This Row],[Total Quarterly Expenditure Amount]])</f>
        <v>0</v>
      </c>
      <c r="W104" s="113" t="str">
        <f>IFERROR(INDEX(Table2[Attachment A Category], MATCH(Table579[[#This Row],[Attachment A Expenditure Subcategory]], Table2[Attachment A Subcategory])),"")</f>
        <v/>
      </c>
      <c r="X104" s="114" t="str">
        <f>IFERROR(INDEX(Table2[Treasury OIG Category], MATCH(Table579[[#This Row],[Attachment A Expenditure Subcategory]], Table2[Attachment A Subcategory])),"")</f>
        <v/>
      </c>
    </row>
    <row r="105" spans="2:24" x14ac:dyDescent="0.25">
      <c r="B105" s="127"/>
      <c r="C105" s="128"/>
      <c r="D105" s="128"/>
      <c r="E105" s="128"/>
      <c r="F105" s="128"/>
      <c r="G105" s="144"/>
      <c r="H105" s="32" t="s">
        <v>154</v>
      </c>
      <c r="I105" s="144"/>
      <c r="J105" s="16"/>
      <c r="K105" s="144"/>
      <c r="L105" s="130"/>
      <c r="M105" s="129"/>
      <c r="N105" s="129"/>
      <c r="O105" s="51"/>
      <c r="P105" s="51"/>
      <c r="Q105" s="74"/>
      <c r="R105" s="158">
        <f>IF(Table579[[#This Row],[FEMA Reimbursable?]]="Yes", Table579[[#This Row],[Total Grant Amount]]*0.25,Table579[[#This Row],[Total Grant Amount]])</f>
        <v>0</v>
      </c>
      <c r="S105" s="74"/>
      <c r="T105" s="158">
        <f>IF(Table579[[#This Row],[FEMA Reimbursable?]]="Yes", Table579[[#This Row],[Total Quarterly Obligation Amount]]*0.25,Table579[[#This Row],[Total Quarterly Obligation Amount]])</f>
        <v>0</v>
      </c>
      <c r="U105" s="74"/>
      <c r="V105" s="160">
        <f>IF(Table579[[#This Row],[FEMA Reimbursable?]]="Yes", Table579[[#This Row],[Total Quarterly Expenditure Amount]]*0.25,Table579[[#This Row],[Total Quarterly Expenditure Amount]])</f>
        <v>0</v>
      </c>
      <c r="W105" s="113" t="str">
        <f>IFERROR(INDEX(Table2[Attachment A Category], MATCH(Table579[[#This Row],[Attachment A Expenditure Subcategory]], Table2[Attachment A Subcategory])),"")</f>
        <v/>
      </c>
      <c r="X105" s="114" t="str">
        <f>IFERROR(INDEX(Table2[Treasury OIG Category], MATCH(Table579[[#This Row],[Attachment A Expenditure Subcategory]], Table2[Attachment A Subcategory])),"")</f>
        <v/>
      </c>
    </row>
    <row r="106" spans="2:24" x14ac:dyDescent="0.25">
      <c r="B106" s="127"/>
      <c r="C106" s="128"/>
      <c r="D106" s="128"/>
      <c r="E106" s="128"/>
      <c r="F106" s="128"/>
      <c r="G106" s="144"/>
      <c r="H106" s="32" t="s">
        <v>155</v>
      </c>
      <c r="I106" s="144"/>
      <c r="J106" s="16"/>
      <c r="K106" s="144"/>
      <c r="L106" s="130"/>
      <c r="M106" s="129"/>
      <c r="N106" s="129"/>
      <c r="O106" s="51"/>
      <c r="P106" s="51"/>
      <c r="Q106" s="74"/>
      <c r="R106" s="158">
        <f>IF(Table579[[#This Row],[FEMA Reimbursable?]]="Yes", Table579[[#This Row],[Total Grant Amount]]*0.25,Table579[[#This Row],[Total Grant Amount]])</f>
        <v>0</v>
      </c>
      <c r="S106" s="74"/>
      <c r="T106" s="158">
        <f>IF(Table579[[#This Row],[FEMA Reimbursable?]]="Yes", Table579[[#This Row],[Total Quarterly Obligation Amount]]*0.25,Table579[[#This Row],[Total Quarterly Obligation Amount]])</f>
        <v>0</v>
      </c>
      <c r="U106" s="74"/>
      <c r="V106" s="160">
        <f>IF(Table579[[#This Row],[FEMA Reimbursable?]]="Yes", Table579[[#This Row],[Total Quarterly Expenditure Amount]]*0.25,Table579[[#This Row],[Total Quarterly Expenditure Amount]])</f>
        <v>0</v>
      </c>
      <c r="W106" s="113" t="str">
        <f>IFERROR(INDEX(Table2[Attachment A Category], MATCH(Table579[[#This Row],[Attachment A Expenditure Subcategory]], Table2[Attachment A Subcategory])),"")</f>
        <v/>
      </c>
      <c r="X106" s="114" t="str">
        <f>IFERROR(INDEX(Table2[Treasury OIG Category], MATCH(Table579[[#This Row],[Attachment A Expenditure Subcategory]], Table2[Attachment A Subcategory])),"")</f>
        <v/>
      </c>
    </row>
    <row r="107" spans="2:24" x14ac:dyDescent="0.25">
      <c r="B107" s="127"/>
      <c r="C107" s="128"/>
      <c r="D107" s="128"/>
      <c r="E107" s="128"/>
      <c r="F107" s="128"/>
      <c r="G107" s="144"/>
      <c r="H107" s="32" t="s">
        <v>156</v>
      </c>
      <c r="I107" s="144"/>
      <c r="J107" s="16"/>
      <c r="K107" s="144"/>
      <c r="L107" s="130"/>
      <c r="M107" s="129"/>
      <c r="N107" s="129"/>
      <c r="O107" s="51"/>
      <c r="P107" s="51"/>
      <c r="Q107" s="74"/>
      <c r="R107" s="158">
        <f>IF(Table579[[#This Row],[FEMA Reimbursable?]]="Yes", Table579[[#This Row],[Total Grant Amount]]*0.25,Table579[[#This Row],[Total Grant Amount]])</f>
        <v>0</v>
      </c>
      <c r="S107" s="74"/>
      <c r="T107" s="158">
        <f>IF(Table579[[#This Row],[FEMA Reimbursable?]]="Yes", Table579[[#This Row],[Total Quarterly Obligation Amount]]*0.25,Table579[[#This Row],[Total Quarterly Obligation Amount]])</f>
        <v>0</v>
      </c>
      <c r="U107" s="74"/>
      <c r="V107" s="160">
        <f>IF(Table579[[#This Row],[FEMA Reimbursable?]]="Yes", Table579[[#This Row],[Total Quarterly Expenditure Amount]]*0.25,Table579[[#This Row],[Total Quarterly Expenditure Amount]])</f>
        <v>0</v>
      </c>
      <c r="W107" s="113" t="str">
        <f>IFERROR(INDEX(Table2[Attachment A Category], MATCH(Table579[[#This Row],[Attachment A Expenditure Subcategory]], Table2[Attachment A Subcategory])),"")</f>
        <v/>
      </c>
      <c r="X107" s="114" t="str">
        <f>IFERROR(INDEX(Table2[Treasury OIG Category], MATCH(Table579[[#This Row],[Attachment A Expenditure Subcategory]], Table2[Attachment A Subcategory])),"")</f>
        <v/>
      </c>
    </row>
    <row r="108" spans="2:24" x14ac:dyDescent="0.25">
      <c r="B108" s="127"/>
      <c r="C108" s="128"/>
      <c r="D108" s="128"/>
      <c r="E108" s="128"/>
      <c r="F108" s="128"/>
      <c r="G108" s="144"/>
      <c r="H108" s="32" t="s">
        <v>157</v>
      </c>
      <c r="I108" s="144"/>
      <c r="J108" s="16"/>
      <c r="K108" s="144"/>
      <c r="L108" s="130"/>
      <c r="M108" s="129"/>
      <c r="N108" s="129"/>
      <c r="O108" s="51"/>
      <c r="P108" s="51"/>
      <c r="Q108" s="74"/>
      <c r="R108" s="158">
        <f>IF(Table579[[#This Row],[FEMA Reimbursable?]]="Yes", Table579[[#This Row],[Total Grant Amount]]*0.25,Table579[[#This Row],[Total Grant Amount]])</f>
        <v>0</v>
      </c>
      <c r="S108" s="74"/>
      <c r="T108" s="158">
        <f>IF(Table579[[#This Row],[FEMA Reimbursable?]]="Yes", Table579[[#This Row],[Total Quarterly Obligation Amount]]*0.25,Table579[[#This Row],[Total Quarterly Obligation Amount]])</f>
        <v>0</v>
      </c>
      <c r="U108" s="74"/>
      <c r="V108" s="160">
        <f>IF(Table579[[#This Row],[FEMA Reimbursable?]]="Yes", Table579[[#This Row],[Total Quarterly Expenditure Amount]]*0.25,Table579[[#This Row],[Total Quarterly Expenditure Amount]])</f>
        <v>0</v>
      </c>
      <c r="W108" s="113" t="str">
        <f>IFERROR(INDEX(Table2[Attachment A Category], MATCH(Table579[[#This Row],[Attachment A Expenditure Subcategory]], Table2[Attachment A Subcategory])),"")</f>
        <v/>
      </c>
      <c r="X108" s="114" t="str">
        <f>IFERROR(INDEX(Table2[Treasury OIG Category], MATCH(Table579[[#This Row],[Attachment A Expenditure Subcategory]], Table2[Attachment A Subcategory])),"")</f>
        <v/>
      </c>
    </row>
    <row r="109" spans="2:24" x14ac:dyDescent="0.25">
      <c r="B109" s="127"/>
      <c r="C109" s="128"/>
      <c r="D109" s="128"/>
      <c r="E109" s="128"/>
      <c r="F109" s="128"/>
      <c r="G109" s="144"/>
      <c r="H109" s="32" t="s">
        <v>158</v>
      </c>
      <c r="I109" s="144"/>
      <c r="J109" s="16"/>
      <c r="K109" s="144"/>
      <c r="L109" s="130"/>
      <c r="M109" s="129"/>
      <c r="N109" s="129"/>
      <c r="O109" s="51"/>
      <c r="P109" s="51"/>
      <c r="Q109" s="74"/>
      <c r="R109" s="158">
        <f>IF(Table579[[#This Row],[FEMA Reimbursable?]]="Yes", Table579[[#This Row],[Total Grant Amount]]*0.25,Table579[[#This Row],[Total Grant Amount]])</f>
        <v>0</v>
      </c>
      <c r="S109" s="74"/>
      <c r="T109" s="158">
        <f>IF(Table579[[#This Row],[FEMA Reimbursable?]]="Yes", Table579[[#This Row],[Total Quarterly Obligation Amount]]*0.25,Table579[[#This Row],[Total Quarterly Obligation Amount]])</f>
        <v>0</v>
      </c>
      <c r="U109" s="74"/>
      <c r="V109" s="160">
        <f>IF(Table579[[#This Row],[FEMA Reimbursable?]]="Yes", Table579[[#This Row],[Total Quarterly Expenditure Amount]]*0.25,Table579[[#This Row],[Total Quarterly Expenditure Amount]])</f>
        <v>0</v>
      </c>
      <c r="W109" s="113" t="str">
        <f>IFERROR(INDEX(Table2[Attachment A Category], MATCH(Table579[[#This Row],[Attachment A Expenditure Subcategory]], Table2[Attachment A Subcategory])),"")</f>
        <v/>
      </c>
      <c r="X109" s="114" t="str">
        <f>IFERROR(INDEX(Table2[Treasury OIG Category], MATCH(Table579[[#This Row],[Attachment A Expenditure Subcategory]], Table2[Attachment A Subcategory])),"")</f>
        <v/>
      </c>
    </row>
    <row r="110" spans="2:24" x14ac:dyDescent="0.25">
      <c r="B110" s="127"/>
      <c r="C110" s="128"/>
      <c r="D110" s="128"/>
      <c r="E110" s="128"/>
      <c r="F110" s="128"/>
      <c r="G110" s="144"/>
      <c r="H110" s="32" t="s">
        <v>159</v>
      </c>
      <c r="I110" s="144"/>
      <c r="J110" s="16"/>
      <c r="K110" s="144"/>
      <c r="L110" s="130"/>
      <c r="M110" s="129"/>
      <c r="N110" s="129"/>
      <c r="O110" s="51"/>
      <c r="P110" s="51"/>
      <c r="Q110" s="74"/>
      <c r="R110" s="158">
        <f>IF(Table579[[#This Row],[FEMA Reimbursable?]]="Yes", Table579[[#This Row],[Total Grant Amount]]*0.25,Table579[[#This Row],[Total Grant Amount]])</f>
        <v>0</v>
      </c>
      <c r="S110" s="74"/>
      <c r="T110" s="158">
        <f>IF(Table579[[#This Row],[FEMA Reimbursable?]]="Yes", Table579[[#This Row],[Total Quarterly Obligation Amount]]*0.25,Table579[[#This Row],[Total Quarterly Obligation Amount]])</f>
        <v>0</v>
      </c>
      <c r="U110" s="74"/>
      <c r="V110" s="160">
        <f>IF(Table579[[#This Row],[FEMA Reimbursable?]]="Yes", Table579[[#This Row],[Total Quarterly Expenditure Amount]]*0.25,Table579[[#This Row],[Total Quarterly Expenditure Amount]])</f>
        <v>0</v>
      </c>
      <c r="W110" s="113" t="str">
        <f>IFERROR(INDEX(Table2[Attachment A Category], MATCH(Table579[[#This Row],[Attachment A Expenditure Subcategory]], Table2[Attachment A Subcategory])),"")</f>
        <v/>
      </c>
      <c r="X110" s="114" t="str">
        <f>IFERROR(INDEX(Table2[Treasury OIG Category], MATCH(Table579[[#This Row],[Attachment A Expenditure Subcategory]], Table2[Attachment A Subcategory])),"")</f>
        <v/>
      </c>
    </row>
    <row r="111" spans="2:24" x14ac:dyDescent="0.25">
      <c r="B111" s="127"/>
      <c r="C111" s="128"/>
      <c r="D111" s="128"/>
      <c r="E111" s="128"/>
      <c r="F111" s="128"/>
      <c r="G111" s="144"/>
      <c r="H111" s="32" t="s">
        <v>160</v>
      </c>
      <c r="I111" s="144"/>
      <c r="J111" s="16"/>
      <c r="K111" s="144"/>
      <c r="L111" s="130"/>
      <c r="M111" s="129"/>
      <c r="N111" s="129"/>
      <c r="O111" s="51"/>
      <c r="P111" s="51"/>
      <c r="Q111" s="74"/>
      <c r="R111" s="158">
        <f>IF(Table579[[#This Row],[FEMA Reimbursable?]]="Yes", Table579[[#This Row],[Total Grant Amount]]*0.25,Table579[[#This Row],[Total Grant Amount]])</f>
        <v>0</v>
      </c>
      <c r="S111" s="74"/>
      <c r="T111" s="158">
        <f>IF(Table579[[#This Row],[FEMA Reimbursable?]]="Yes", Table579[[#This Row],[Total Quarterly Obligation Amount]]*0.25,Table579[[#This Row],[Total Quarterly Obligation Amount]])</f>
        <v>0</v>
      </c>
      <c r="U111" s="74"/>
      <c r="V111" s="160">
        <f>IF(Table579[[#This Row],[FEMA Reimbursable?]]="Yes", Table579[[#This Row],[Total Quarterly Expenditure Amount]]*0.25,Table579[[#This Row],[Total Quarterly Expenditure Amount]])</f>
        <v>0</v>
      </c>
      <c r="W111" s="113" t="str">
        <f>IFERROR(INDEX(Table2[Attachment A Category], MATCH(Table579[[#This Row],[Attachment A Expenditure Subcategory]], Table2[Attachment A Subcategory])),"")</f>
        <v/>
      </c>
      <c r="X111" s="114" t="str">
        <f>IFERROR(INDEX(Table2[Treasury OIG Category], MATCH(Table579[[#This Row],[Attachment A Expenditure Subcategory]], Table2[Attachment A Subcategory])),"")</f>
        <v/>
      </c>
    </row>
    <row r="112" spans="2:24" x14ac:dyDescent="0.25">
      <c r="B112" s="127"/>
      <c r="C112" s="128"/>
      <c r="D112" s="128"/>
      <c r="E112" s="128"/>
      <c r="F112" s="128"/>
      <c r="G112" s="144"/>
      <c r="H112" s="32" t="s">
        <v>161</v>
      </c>
      <c r="I112" s="144"/>
      <c r="J112" s="16"/>
      <c r="K112" s="144"/>
      <c r="L112" s="130"/>
      <c r="M112" s="129"/>
      <c r="N112" s="129"/>
      <c r="O112" s="51"/>
      <c r="P112" s="51"/>
      <c r="Q112" s="74"/>
      <c r="R112" s="158">
        <f>IF(Table579[[#This Row],[FEMA Reimbursable?]]="Yes", Table579[[#This Row],[Total Grant Amount]]*0.25,Table579[[#This Row],[Total Grant Amount]])</f>
        <v>0</v>
      </c>
      <c r="S112" s="74"/>
      <c r="T112" s="158">
        <f>IF(Table579[[#This Row],[FEMA Reimbursable?]]="Yes", Table579[[#This Row],[Total Quarterly Obligation Amount]]*0.25,Table579[[#This Row],[Total Quarterly Obligation Amount]])</f>
        <v>0</v>
      </c>
      <c r="U112" s="74"/>
      <c r="V112" s="160">
        <f>IF(Table579[[#This Row],[FEMA Reimbursable?]]="Yes", Table579[[#This Row],[Total Quarterly Expenditure Amount]]*0.25,Table579[[#This Row],[Total Quarterly Expenditure Amount]])</f>
        <v>0</v>
      </c>
      <c r="W112" s="113" t="str">
        <f>IFERROR(INDEX(Table2[Attachment A Category], MATCH(Table579[[#This Row],[Attachment A Expenditure Subcategory]], Table2[Attachment A Subcategory])),"")</f>
        <v/>
      </c>
      <c r="X112" s="114" t="str">
        <f>IFERROR(INDEX(Table2[Treasury OIG Category], MATCH(Table579[[#This Row],[Attachment A Expenditure Subcategory]], Table2[Attachment A Subcategory])),"")</f>
        <v/>
      </c>
    </row>
    <row r="113" spans="2:24" x14ac:dyDescent="0.25">
      <c r="B113" s="127"/>
      <c r="C113" s="128"/>
      <c r="D113" s="128"/>
      <c r="E113" s="128"/>
      <c r="F113" s="128"/>
      <c r="G113" s="144"/>
      <c r="H113" s="32" t="s">
        <v>162</v>
      </c>
      <c r="I113" s="144"/>
      <c r="J113" s="16"/>
      <c r="K113" s="144"/>
      <c r="L113" s="130"/>
      <c r="M113" s="129"/>
      <c r="N113" s="129"/>
      <c r="O113" s="51"/>
      <c r="P113" s="51"/>
      <c r="Q113" s="74"/>
      <c r="R113" s="158">
        <f>IF(Table579[[#This Row],[FEMA Reimbursable?]]="Yes", Table579[[#This Row],[Total Grant Amount]]*0.25,Table579[[#This Row],[Total Grant Amount]])</f>
        <v>0</v>
      </c>
      <c r="S113" s="74"/>
      <c r="T113" s="158">
        <f>IF(Table579[[#This Row],[FEMA Reimbursable?]]="Yes", Table579[[#This Row],[Total Quarterly Obligation Amount]]*0.25,Table579[[#This Row],[Total Quarterly Obligation Amount]])</f>
        <v>0</v>
      </c>
      <c r="U113" s="74"/>
      <c r="V113" s="160">
        <f>IF(Table579[[#This Row],[FEMA Reimbursable?]]="Yes", Table579[[#This Row],[Total Quarterly Expenditure Amount]]*0.25,Table579[[#This Row],[Total Quarterly Expenditure Amount]])</f>
        <v>0</v>
      </c>
      <c r="W113" s="113" t="str">
        <f>IFERROR(INDEX(Table2[Attachment A Category], MATCH(Table579[[#This Row],[Attachment A Expenditure Subcategory]], Table2[Attachment A Subcategory])),"")</f>
        <v/>
      </c>
      <c r="X113" s="114" t="str">
        <f>IFERROR(INDEX(Table2[Treasury OIG Category], MATCH(Table579[[#This Row],[Attachment A Expenditure Subcategory]], Table2[Attachment A Subcategory])),"")</f>
        <v/>
      </c>
    </row>
    <row r="114" spans="2:24" x14ac:dyDescent="0.25">
      <c r="B114" s="127"/>
      <c r="C114" s="128"/>
      <c r="D114" s="128"/>
      <c r="E114" s="128"/>
      <c r="F114" s="128"/>
      <c r="G114" s="144"/>
      <c r="H114" s="32" t="s">
        <v>163</v>
      </c>
      <c r="I114" s="144"/>
      <c r="J114" s="16"/>
      <c r="K114" s="144"/>
      <c r="L114" s="130"/>
      <c r="M114" s="129"/>
      <c r="N114" s="129"/>
      <c r="O114" s="51"/>
      <c r="P114" s="51"/>
      <c r="Q114" s="74"/>
      <c r="R114" s="158">
        <f>IF(Table579[[#This Row],[FEMA Reimbursable?]]="Yes", Table579[[#This Row],[Total Grant Amount]]*0.25,Table579[[#This Row],[Total Grant Amount]])</f>
        <v>0</v>
      </c>
      <c r="S114" s="74"/>
      <c r="T114" s="158">
        <f>IF(Table579[[#This Row],[FEMA Reimbursable?]]="Yes", Table579[[#This Row],[Total Quarterly Obligation Amount]]*0.25,Table579[[#This Row],[Total Quarterly Obligation Amount]])</f>
        <v>0</v>
      </c>
      <c r="U114" s="74"/>
      <c r="V114" s="160">
        <f>IF(Table579[[#This Row],[FEMA Reimbursable?]]="Yes", Table579[[#This Row],[Total Quarterly Expenditure Amount]]*0.25,Table579[[#This Row],[Total Quarterly Expenditure Amount]])</f>
        <v>0</v>
      </c>
      <c r="W114" s="113" t="str">
        <f>IFERROR(INDEX(Table2[Attachment A Category], MATCH(Table579[[#This Row],[Attachment A Expenditure Subcategory]], Table2[Attachment A Subcategory])),"")</f>
        <v/>
      </c>
      <c r="X114" s="114" t="str">
        <f>IFERROR(INDEX(Table2[Treasury OIG Category], MATCH(Table579[[#This Row],[Attachment A Expenditure Subcategory]], Table2[Attachment A Subcategory])),"")</f>
        <v/>
      </c>
    </row>
    <row r="115" spans="2:24" x14ac:dyDescent="0.25">
      <c r="B115" s="127"/>
      <c r="C115" s="128"/>
      <c r="D115" s="128"/>
      <c r="E115" s="128"/>
      <c r="F115" s="128"/>
      <c r="G115" s="144"/>
      <c r="H115" s="32" t="s">
        <v>164</v>
      </c>
      <c r="I115" s="144"/>
      <c r="J115" s="16"/>
      <c r="K115" s="144"/>
      <c r="L115" s="130"/>
      <c r="M115" s="129"/>
      <c r="N115" s="129"/>
      <c r="O115" s="51"/>
      <c r="P115" s="51"/>
      <c r="Q115" s="74"/>
      <c r="R115" s="158">
        <f>IF(Table579[[#This Row],[FEMA Reimbursable?]]="Yes", Table579[[#This Row],[Total Grant Amount]]*0.25,Table579[[#This Row],[Total Grant Amount]])</f>
        <v>0</v>
      </c>
      <c r="S115" s="74"/>
      <c r="T115" s="158">
        <f>IF(Table579[[#This Row],[FEMA Reimbursable?]]="Yes", Table579[[#This Row],[Total Quarterly Obligation Amount]]*0.25,Table579[[#This Row],[Total Quarterly Obligation Amount]])</f>
        <v>0</v>
      </c>
      <c r="U115" s="74"/>
      <c r="V115" s="160">
        <f>IF(Table579[[#This Row],[FEMA Reimbursable?]]="Yes", Table579[[#This Row],[Total Quarterly Expenditure Amount]]*0.25,Table579[[#This Row],[Total Quarterly Expenditure Amount]])</f>
        <v>0</v>
      </c>
      <c r="W115" s="113" t="str">
        <f>IFERROR(INDEX(Table2[Attachment A Category], MATCH(Table579[[#This Row],[Attachment A Expenditure Subcategory]], Table2[Attachment A Subcategory])),"")</f>
        <v/>
      </c>
      <c r="X115" s="114" t="str">
        <f>IFERROR(INDEX(Table2[Treasury OIG Category], MATCH(Table579[[#This Row],[Attachment A Expenditure Subcategory]], Table2[Attachment A Subcategory])),"")</f>
        <v/>
      </c>
    </row>
    <row r="116" spans="2:24" x14ac:dyDescent="0.25">
      <c r="B116" s="127"/>
      <c r="C116" s="128"/>
      <c r="D116" s="128"/>
      <c r="E116" s="128"/>
      <c r="F116" s="128"/>
      <c r="G116" s="144"/>
      <c r="H116" s="32" t="s">
        <v>165</v>
      </c>
      <c r="I116" s="144"/>
      <c r="J116" s="16"/>
      <c r="K116" s="144"/>
      <c r="L116" s="130"/>
      <c r="M116" s="129"/>
      <c r="N116" s="129"/>
      <c r="O116" s="51"/>
      <c r="P116" s="51"/>
      <c r="Q116" s="74"/>
      <c r="R116" s="158">
        <f>IF(Table579[[#This Row],[FEMA Reimbursable?]]="Yes", Table579[[#This Row],[Total Grant Amount]]*0.25,Table579[[#This Row],[Total Grant Amount]])</f>
        <v>0</v>
      </c>
      <c r="S116" s="74"/>
      <c r="T116" s="158">
        <f>IF(Table579[[#This Row],[FEMA Reimbursable?]]="Yes", Table579[[#This Row],[Total Quarterly Obligation Amount]]*0.25,Table579[[#This Row],[Total Quarterly Obligation Amount]])</f>
        <v>0</v>
      </c>
      <c r="U116" s="74"/>
      <c r="V116" s="160">
        <f>IF(Table579[[#This Row],[FEMA Reimbursable?]]="Yes", Table579[[#This Row],[Total Quarterly Expenditure Amount]]*0.25,Table579[[#This Row],[Total Quarterly Expenditure Amount]])</f>
        <v>0</v>
      </c>
      <c r="W116" s="113" t="str">
        <f>IFERROR(INDEX(Table2[Attachment A Category], MATCH(Table579[[#This Row],[Attachment A Expenditure Subcategory]], Table2[Attachment A Subcategory])),"")</f>
        <v/>
      </c>
      <c r="X116" s="114" t="str">
        <f>IFERROR(INDEX(Table2[Treasury OIG Category], MATCH(Table579[[#This Row],[Attachment A Expenditure Subcategory]], Table2[Attachment A Subcategory])),"")</f>
        <v/>
      </c>
    </row>
    <row r="117" spans="2:24" x14ac:dyDescent="0.25">
      <c r="B117" s="127"/>
      <c r="C117" s="128"/>
      <c r="D117" s="128"/>
      <c r="E117" s="128"/>
      <c r="F117" s="128"/>
      <c r="G117" s="144"/>
      <c r="H117" s="32" t="s">
        <v>166</v>
      </c>
      <c r="I117" s="144"/>
      <c r="J117" s="16"/>
      <c r="K117" s="144"/>
      <c r="L117" s="130"/>
      <c r="M117" s="129"/>
      <c r="N117" s="129"/>
      <c r="O117" s="51"/>
      <c r="P117" s="51"/>
      <c r="Q117" s="74"/>
      <c r="R117" s="158">
        <f>IF(Table579[[#This Row],[FEMA Reimbursable?]]="Yes", Table579[[#This Row],[Total Grant Amount]]*0.25,Table579[[#This Row],[Total Grant Amount]])</f>
        <v>0</v>
      </c>
      <c r="S117" s="74"/>
      <c r="T117" s="158">
        <f>IF(Table579[[#This Row],[FEMA Reimbursable?]]="Yes", Table579[[#This Row],[Total Quarterly Obligation Amount]]*0.25,Table579[[#This Row],[Total Quarterly Obligation Amount]])</f>
        <v>0</v>
      </c>
      <c r="U117" s="74"/>
      <c r="V117" s="160">
        <f>IF(Table579[[#This Row],[FEMA Reimbursable?]]="Yes", Table579[[#This Row],[Total Quarterly Expenditure Amount]]*0.25,Table579[[#This Row],[Total Quarterly Expenditure Amount]])</f>
        <v>0</v>
      </c>
      <c r="W117" s="113" t="str">
        <f>IFERROR(INDEX(Table2[Attachment A Category], MATCH(Table579[[#This Row],[Attachment A Expenditure Subcategory]], Table2[Attachment A Subcategory])),"")</f>
        <v/>
      </c>
      <c r="X117" s="114" t="str">
        <f>IFERROR(INDEX(Table2[Treasury OIG Category], MATCH(Table579[[#This Row],[Attachment A Expenditure Subcategory]], Table2[Attachment A Subcategory])),"")</f>
        <v/>
      </c>
    </row>
    <row r="118" spans="2:24" x14ac:dyDescent="0.25">
      <c r="B118" s="127"/>
      <c r="C118" s="128"/>
      <c r="D118" s="128"/>
      <c r="E118" s="128"/>
      <c r="F118" s="128"/>
      <c r="G118" s="144"/>
      <c r="H118" s="32" t="s">
        <v>167</v>
      </c>
      <c r="I118" s="144"/>
      <c r="J118" s="16"/>
      <c r="K118" s="144"/>
      <c r="L118" s="130"/>
      <c r="M118" s="129"/>
      <c r="N118" s="129"/>
      <c r="O118" s="51"/>
      <c r="P118" s="51"/>
      <c r="Q118" s="74"/>
      <c r="R118" s="158">
        <f>IF(Table579[[#This Row],[FEMA Reimbursable?]]="Yes", Table579[[#This Row],[Total Grant Amount]]*0.25,Table579[[#This Row],[Total Grant Amount]])</f>
        <v>0</v>
      </c>
      <c r="S118" s="74"/>
      <c r="T118" s="158">
        <f>IF(Table579[[#This Row],[FEMA Reimbursable?]]="Yes", Table579[[#This Row],[Total Quarterly Obligation Amount]]*0.25,Table579[[#This Row],[Total Quarterly Obligation Amount]])</f>
        <v>0</v>
      </c>
      <c r="U118" s="74"/>
      <c r="V118" s="160">
        <f>IF(Table579[[#This Row],[FEMA Reimbursable?]]="Yes", Table579[[#This Row],[Total Quarterly Expenditure Amount]]*0.25,Table579[[#This Row],[Total Quarterly Expenditure Amount]])</f>
        <v>0</v>
      </c>
      <c r="W118" s="113" t="str">
        <f>IFERROR(INDEX(Table2[Attachment A Category], MATCH(Table579[[#This Row],[Attachment A Expenditure Subcategory]], Table2[Attachment A Subcategory])),"")</f>
        <v/>
      </c>
      <c r="X118" s="114" t="str">
        <f>IFERROR(INDEX(Table2[Treasury OIG Category], MATCH(Table579[[#This Row],[Attachment A Expenditure Subcategory]], Table2[Attachment A Subcategory])),"")</f>
        <v/>
      </c>
    </row>
    <row r="119" spans="2:24" x14ac:dyDescent="0.25">
      <c r="B119" s="127"/>
      <c r="C119" s="128"/>
      <c r="D119" s="128"/>
      <c r="E119" s="128"/>
      <c r="F119" s="128"/>
      <c r="G119" s="144"/>
      <c r="H119" s="32" t="s">
        <v>168</v>
      </c>
      <c r="I119" s="144"/>
      <c r="J119" s="16"/>
      <c r="K119" s="144"/>
      <c r="L119" s="130"/>
      <c r="M119" s="129"/>
      <c r="N119" s="129"/>
      <c r="O119" s="51"/>
      <c r="P119" s="51"/>
      <c r="Q119" s="74"/>
      <c r="R119" s="158">
        <f>IF(Table579[[#This Row],[FEMA Reimbursable?]]="Yes", Table579[[#This Row],[Total Grant Amount]]*0.25,Table579[[#This Row],[Total Grant Amount]])</f>
        <v>0</v>
      </c>
      <c r="S119" s="74"/>
      <c r="T119" s="158">
        <f>IF(Table579[[#This Row],[FEMA Reimbursable?]]="Yes", Table579[[#This Row],[Total Quarterly Obligation Amount]]*0.25,Table579[[#This Row],[Total Quarterly Obligation Amount]])</f>
        <v>0</v>
      </c>
      <c r="U119" s="74"/>
      <c r="V119" s="160">
        <f>IF(Table579[[#This Row],[FEMA Reimbursable?]]="Yes", Table579[[#This Row],[Total Quarterly Expenditure Amount]]*0.25,Table579[[#This Row],[Total Quarterly Expenditure Amount]])</f>
        <v>0</v>
      </c>
      <c r="W119" s="113" t="str">
        <f>IFERROR(INDEX(Table2[Attachment A Category], MATCH(Table579[[#This Row],[Attachment A Expenditure Subcategory]], Table2[Attachment A Subcategory])),"")</f>
        <v/>
      </c>
      <c r="X119" s="114" t="str">
        <f>IFERROR(INDEX(Table2[Treasury OIG Category], MATCH(Table579[[#This Row],[Attachment A Expenditure Subcategory]], Table2[Attachment A Subcategory])),"")</f>
        <v/>
      </c>
    </row>
    <row r="120" spans="2:24" x14ac:dyDescent="0.25">
      <c r="B120" s="127"/>
      <c r="C120" s="128"/>
      <c r="D120" s="128"/>
      <c r="E120" s="128"/>
      <c r="F120" s="128"/>
      <c r="G120" s="144"/>
      <c r="H120" s="32" t="s">
        <v>169</v>
      </c>
      <c r="I120" s="144"/>
      <c r="J120" s="16"/>
      <c r="K120" s="144"/>
      <c r="L120" s="130"/>
      <c r="M120" s="129"/>
      <c r="N120" s="129"/>
      <c r="O120" s="51"/>
      <c r="P120" s="51"/>
      <c r="Q120" s="74"/>
      <c r="R120" s="158">
        <f>IF(Table579[[#This Row],[FEMA Reimbursable?]]="Yes", Table579[[#This Row],[Total Grant Amount]]*0.25,Table579[[#This Row],[Total Grant Amount]])</f>
        <v>0</v>
      </c>
      <c r="S120" s="74"/>
      <c r="T120" s="158">
        <f>IF(Table579[[#This Row],[FEMA Reimbursable?]]="Yes", Table579[[#This Row],[Total Quarterly Obligation Amount]]*0.25,Table579[[#This Row],[Total Quarterly Obligation Amount]])</f>
        <v>0</v>
      </c>
      <c r="U120" s="74"/>
      <c r="V120" s="160">
        <f>IF(Table579[[#This Row],[FEMA Reimbursable?]]="Yes", Table579[[#This Row],[Total Quarterly Expenditure Amount]]*0.25,Table579[[#This Row],[Total Quarterly Expenditure Amount]])</f>
        <v>0</v>
      </c>
      <c r="W120" s="113" t="str">
        <f>IFERROR(INDEX(Table2[Attachment A Category], MATCH(Table579[[#This Row],[Attachment A Expenditure Subcategory]], Table2[Attachment A Subcategory])),"")</f>
        <v/>
      </c>
      <c r="X120" s="114" t="str">
        <f>IFERROR(INDEX(Table2[Treasury OIG Category], MATCH(Table579[[#This Row],[Attachment A Expenditure Subcategory]], Table2[Attachment A Subcategory])),"")</f>
        <v/>
      </c>
    </row>
    <row r="121" spans="2:24" x14ac:dyDescent="0.25">
      <c r="B121" s="127"/>
      <c r="C121" s="128"/>
      <c r="D121" s="128"/>
      <c r="E121" s="128"/>
      <c r="F121" s="128"/>
      <c r="G121" s="144"/>
      <c r="H121" s="32" t="s">
        <v>170</v>
      </c>
      <c r="I121" s="144"/>
      <c r="J121" s="16"/>
      <c r="K121" s="144"/>
      <c r="L121" s="130"/>
      <c r="M121" s="129"/>
      <c r="N121" s="129"/>
      <c r="O121" s="51"/>
      <c r="P121" s="51"/>
      <c r="Q121" s="74"/>
      <c r="R121" s="158">
        <f>IF(Table579[[#This Row],[FEMA Reimbursable?]]="Yes", Table579[[#This Row],[Total Grant Amount]]*0.25,Table579[[#This Row],[Total Grant Amount]])</f>
        <v>0</v>
      </c>
      <c r="S121" s="74"/>
      <c r="T121" s="158">
        <f>IF(Table579[[#This Row],[FEMA Reimbursable?]]="Yes", Table579[[#This Row],[Total Quarterly Obligation Amount]]*0.25,Table579[[#This Row],[Total Quarterly Obligation Amount]])</f>
        <v>0</v>
      </c>
      <c r="U121" s="74"/>
      <c r="V121" s="160">
        <f>IF(Table579[[#This Row],[FEMA Reimbursable?]]="Yes", Table579[[#This Row],[Total Quarterly Expenditure Amount]]*0.25,Table579[[#This Row],[Total Quarterly Expenditure Amount]])</f>
        <v>0</v>
      </c>
      <c r="W121" s="113" t="str">
        <f>IFERROR(INDEX(Table2[Attachment A Category], MATCH(Table579[[#This Row],[Attachment A Expenditure Subcategory]], Table2[Attachment A Subcategory])),"")</f>
        <v/>
      </c>
      <c r="X121" s="114" t="str">
        <f>IFERROR(INDEX(Table2[Treasury OIG Category], MATCH(Table579[[#This Row],[Attachment A Expenditure Subcategory]], Table2[Attachment A Subcategory])),"")</f>
        <v/>
      </c>
    </row>
    <row r="122" spans="2:24" x14ac:dyDescent="0.25">
      <c r="B122" s="127"/>
      <c r="C122" s="128"/>
      <c r="D122" s="128"/>
      <c r="E122" s="128"/>
      <c r="F122" s="128"/>
      <c r="G122" s="144"/>
      <c r="H122" s="32" t="s">
        <v>171</v>
      </c>
      <c r="I122" s="144"/>
      <c r="J122" s="16"/>
      <c r="K122" s="144"/>
      <c r="L122" s="130"/>
      <c r="M122" s="129"/>
      <c r="N122" s="129"/>
      <c r="O122" s="51"/>
      <c r="P122" s="51"/>
      <c r="Q122" s="74"/>
      <c r="R122" s="158">
        <f>IF(Table579[[#This Row],[FEMA Reimbursable?]]="Yes", Table579[[#This Row],[Total Grant Amount]]*0.25,Table579[[#This Row],[Total Grant Amount]])</f>
        <v>0</v>
      </c>
      <c r="S122" s="74"/>
      <c r="T122" s="158">
        <f>IF(Table579[[#This Row],[FEMA Reimbursable?]]="Yes", Table579[[#This Row],[Total Quarterly Obligation Amount]]*0.25,Table579[[#This Row],[Total Quarterly Obligation Amount]])</f>
        <v>0</v>
      </c>
      <c r="U122" s="74"/>
      <c r="V122" s="160">
        <f>IF(Table579[[#This Row],[FEMA Reimbursable?]]="Yes", Table579[[#This Row],[Total Quarterly Expenditure Amount]]*0.25,Table579[[#This Row],[Total Quarterly Expenditure Amount]])</f>
        <v>0</v>
      </c>
      <c r="W122" s="113" t="str">
        <f>IFERROR(INDEX(Table2[Attachment A Category], MATCH(Table579[[#This Row],[Attachment A Expenditure Subcategory]], Table2[Attachment A Subcategory])),"")</f>
        <v/>
      </c>
      <c r="X122" s="114" t="str">
        <f>IFERROR(INDEX(Table2[Treasury OIG Category], MATCH(Table579[[#This Row],[Attachment A Expenditure Subcategory]], Table2[Attachment A Subcategory])),"")</f>
        <v/>
      </c>
    </row>
    <row r="123" spans="2:24" x14ac:dyDescent="0.25">
      <c r="B123" s="127"/>
      <c r="C123" s="128"/>
      <c r="D123" s="128"/>
      <c r="E123" s="128"/>
      <c r="F123" s="128"/>
      <c r="G123" s="144"/>
      <c r="H123" s="32" t="s">
        <v>172</v>
      </c>
      <c r="I123" s="144"/>
      <c r="J123" s="16"/>
      <c r="K123" s="144"/>
      <c r="L123" s="130"/>
      <c r="M123" s="129"/>
      <c r="N123" s="129"/>
      <c r="O123" s="51"/>
      <c r="P123" s="51"/>
      <c r="Q123" s="74"/>
      <c r="R123" s="158">
        <f>IF(Table579[[#This Row],[FEMA Reimbursable?]]="Yes", Table579[[#This Row],[Total Grant Amount]]*0.25,Table579[[#This Row],[Total Grant Amount]])</f>
        <v>0</v>
      </c>
      <c r="S123" s="74"/>
      <c r="T123" s="158">
        <f>IF(Table579[[#This Row],[FEMA Reimbursable?]]="Yes", Table579[[#This Row],[Total Quarterly Obligation Amount]]*0.25,Table579[[#This Row],[Total Quarterly Obligation Amount]])</f>
        <v>0</v>
      </c>
      <c r="U123" s="74"/>
      <c r="V123" s="160">
        <f>IF(Table579[[#This Row],[FEMA Reimbursable?]]="Yes", Table579[[#This Row],[Total Quarterly Expenditure Amount]]*0.25,Table579[[#This Row],[Total Quarterly Expenditure Amount]])</f>
        <v>0</v>
      </c>
      <c r="W123" s="113" t="str">
        <f>IFERROR(INDEX(Table2[Attachment A Category], MATCH(Table579[[#This Row],[Attachment A Expenditure Subcategory]], Table2[Attachment A Subcategory])),"")</f>
        <v/>
      </c>
      <c r="X123" s="114" t="str">
        <f>IFERROR(INDEX(Table2[Treasury OIG Category], MATCH(Table579[[#This Row],[Attachment A Expenditure Subcategory]], Table2[Attachment A Subcategory])),"")</f>
        <v/>
      </c>
    </row>
    <row r="124" spans="2:24" x14ac:dyDescent="0.25">
      <c r="B124" s="127"/>
      <c r="C124" s="128"/>
      <c r="D124" s="128"/>
      <c r="E124" s="128"/>
      <c r="F124" s="128"/>
      <c r="G124" s="144"/>
      <c r="H124" s="32" t="s">
        <v>173</v>
      </c>
      <c r="I124" s="144"/>
      <c r="J124" s="16"/>
      <c r="K124" s="144"/>
      <c r="L124" s="130"/>
      <c r="M124" s="129"/>
      <c r="N124" s="129"/>
      <c r="O124" s="51"/>
      <c r="P124" s="51"/>
      <c r="Q124" s="74"/>
      <c r="R124" s="158">
        <f>IF(Table579[[#This Row],[FEMA Reimbursable?]]="Yes", Table579[[#This Row],[Total Grant Amount]]*0.25,Table579[[#This Row],[Total Grant Amount]])</f>
        <v>0</v>
      </c>
      <c r="S124" s="74"/>
      <c r="T124" s="158">
        <f>IF(Table579[[#This Row],[FEMA Reimbursable?]]="Yes", Table579[[#This Row],[Total Quarterly Obligation Amount]]*0.25,Table579[[#This Row],[Total Quarterly Obligation Amount]])</f>
        <v>0</v>
      </c>
      <c r="U124" s="74"/>
      <c r="V124" s="160">
        <f>IF(Table579[[#This Row],[FEMA Reimbursable?]]="Yes", Table579[[#This Row],[Total Quarterly Expenditure Amount]]*0.25,Table579[[#This Row],[Total Quarterly Expenditure Amount]])</f>
        <v>0</v>
      </c>
      <c r="W124" s="113" t="str">
        <f>IFERROR(INDEX(Table2[Attachment A Category], MATCH(Table579[[#This Row],[Attachment A Expenditure Subcategory]], Table2[Attachment A Subcategory])),"")</f>
        <v/>
      </c>
      <c r="X124" s="114" t="str">
        <f>IFERROR(INDEX(Table2[Treasury OIG Category], MATCH(Table579[[#This Row],[Attachment A Expenditure Subcategory]], Table2[Attachment A Subcategory])),"")</f>
        <v/>
      </c>
    </row>
    <row r="125" spans="2:24" x14ac:dyDescent="0.25">
      <c r="B125" s="127"/>
      <c r="C125" s="128"/>
      <c r="D125" s="128"/>
      <c r="E125" s="128"/>
      <c r="F125" s="128"/>
      <c r="G125" s="144"/>
      <c r="H125" s="32" t="s">
        <v>174</v>
      </c>
      <c r="I125" s="144"/>
      <c r="J125" s="16"/>
      <c r="K125" s="144"/>
      <c r="L125" s="130"/>
      <c r="M125" s="129"/>
      <c r="N125" s="129"/>
      <c r="O125" s="51"/>
      <c r="P125" s="51"/>
      <c r="Q125" s="74"/>
      <c r="R125" s="158">
        <f>IF(Table579[[#This Row],[FEMA Reimbursable?]]="Yes", Table579[[#This Row],[Total Grant Amount]]*0.25,Table579[[#This Row],[Total Grant Amount]])</f>
        <v>0</v>
      </c>
      <c r="S125" s="74"/>
      <c r="T125" s="158">
        <f>IF(Table579[[#This Row],[FEMA Reimbursable?]]="Yes", Table579[[#This Row],[Total Quarterly Obligation Amount]]*0.25,Table579[[#This Row],[Total Quarterly Obligation Amount]])</f>
        <v>0</v>
      </c>
      <c r="U125" s="74"/>
      <c r="V125" s="160">
        <f>IF(Table579[[#This Row],[FEMA Reimbursable?]]="Yes", Table579[[#This Row],[Total Quarterly Expenditure Amount]]*0.25,Table579[[#This Row],[Total Quarterly Expenditure Amount]])</f>
        <v>0</v>
      </c>
      <c r="W125" s="113" t="str">
        <f>IFERROR(INDEX(Table2[Attachment A Category], MATCH(Table579[[#This Row],[Attachment A Expenditure Subcategory]], Table2[Attachment A Subcategory])),"")</f>
        <v/>
      </c>
      <c r="X125" s="114" t="str">
        <f>IFERROR(INDEX(Table2[Treasury OIG Category], MATCH(Table579[[#This Row],[Attachment A Expenditure Subcategory]], Table2[Attachment A Subcategory])),"")</f>
        <v/>
      </c>
    </row>
    <row r="126" spans="2:24" x14ac:dyDescent="0.25">
      <c r="B126" s="127"/>
      <c r="C126" s="128"/>
      <c r="D126" s="128"/>
      <c r="E126" s="128"/>
      <c r="F126" s="128"/>
      <c r="G126" s="144"/>
      <c r="H126" s="32" t="s">
        <v>175</v>
      </c>
      <c r="I126" s="144"/>
      <c r="J126" s="16"/>
      <c r="K126" s="144"/>
      <c r="L126" s="130"/>
      <c r="M126" s="129"/>
      <c r="N126" s="129"/>
      <c r="O126" s="51"/>
      <c r="P126" s="51"/>
      <c r="Q126" s="74"/>
      <c r="R126" s="158">
        <f>IF(Table579[[#This Row],[FEMA Reimbursable?]]="Yes", Table579[[#This Row],[Total Grant Amount]]*0.25,Table579[[#This Row],[Total Grant Amount]])</f>
        <v>0</v>
      </c>
      <c r="S126" s="74"/>
      <c r="T126" s="158">
        <f>IF(Table579[[#This Row],[FEMA Reimbursable?]]="Yes", Table579[[#This Row],[Total Quarterly Obligation Amount]]*0.25,Table579[[#This Row],[Total Quarterly Obligation Amount]])</f>
        <v>0</v>
      </c>
      <c r="U126" s="74"/>
      <c r="V126" s="160">
        <f>IF(Table579[[#This Row],[FEMA Reimbursable?]]="Yes", Table579[[#This Row],[Total Quarterly Expenditure Amount]]*0.25,Table579[[#This Row],[Total Quarterly Expenditure Amount]])</f>
        <v>0</v>
      </c>
      <c r="W126" s="113" t="str">
        <f>IFERROR(INDEX(Table2[Attachment A Category], MATCH(Table579[[#This Row],[Attachment A Expenditure Subcategory]], Table2[Attachment A Subcategory])),"")</f>
        <v/>
      </c>
      <c r="X126" s="114" t="str">
        <f>IFERROR(INDEX(Table2[Treasury OIG Category], MATCH(Table579[[#This Row],[Attachment A Expenditure Subcategory]], Table2[Attachment A Subcategory])),"")</f>
        <v/>
      </c>
    </row>
    <row r="127" spans="2:24" x14ac:dyDescent="0.25">
      <c r="B127" s="127"/>
      <c r="C127" s="128"/>
      <c r="D127" s="128"/>
      <c r="E127" s="128"/>
      <c r="F127" s="128"/>
      <c r="G127" s="144"/>
      <c r="H127" s="32" t="s">
        <v>176</v>
      </c>
      <c r="I127" s="144"/>
      <c r="J127" s="16"/>
      <c r="K127" s="144"/>
      <c r="L127" s="130"/>
      <c r="M127" s="129"/>
      <c r="N127" s="129"/>
      <c r="O127" s="51"/>
      <c r="P127" s="51"/>
      <c r="Q127" s="74"/>
      <c r="R127" s="158">
        <f>IF(Table579[[#This Row],[FEMA Reimbursable?]]="Yes", Table579[[#This Row],[Total Grant Amount]]*0.25,Table579[[#This Row],[Total Grant Amount]])</f>
        <v>0</v>
      </c>
      <c r="S127" s="74"/>
      <c r="T127" s="158">
        <f>IF(Table579[[#This Row],[FEMA Reimbursable?]]="Yes", Table579[[#This Row],[Total Quarterly Obligation Amount]]*0.25,Table579[[#This Row],[Total Quarterly Obligation Amount]])</f>
        <v>0</v>
      </c>
      <c r="U127" s="74"/>
      <c r="V127" s="160">
        <f>IF(Table579[[#This Row],[FEMA Reimbursable?]]="Yes", Table579[[#This Row],[Total Quarterly Expenditure Amount]]*0.25,Table579[[#This Row],[Total Quarterly Expenditure Amount]])</f>
        <v>0</v>
      </c>
      <c r="W127" s="113" t="str">
        <f>IFERROR(INDEX(Table2[Attachment A Category], MATCH(Table579[[#This Row],[Attachment A Expenditure Subcategory]], Table2[Attachment A Subcategory])),"")</f>
        <v/>
      </c>
      <c r="X127" s="114" t="str">
        <f>IFERROR(INDEX(Table2[Treasury OIG Category], MATCH(Table579[[#This Row],[Attachment A Expenditure Subcategory]], Table2[Attachment A Subcategory])),"")</f>
        <v/>
      </c>
    </row>
    <row r="128" spans="2:24" x14ac:dyDescent="0.25">
      <c r="B128" s="127"/>
      <c r="C128" s="128"/>
      <c r="D128" s="128"/>
      <c r="E128" s="128"/>
      <c r="F128" s="128"/>
      <c r="G128" s="144"/>
      <c r="H128" s="32" t="s">
        <v>177</v>
      </c>
      <c r="I128" s="144"/>
      <c r="J128" s="16"/>
      <c r="K128" s="144"/>
      <c r="L128" s="130"/>
      <c r="M128" s="129"/>
      <c r="N128" s="129"/>
      <c r="O128" s="51"/>
      <c r="P128" s="51"/>
      <c r="Q128" s="74"/>
      <c r="R128" s="158">
        <f>IF(Table579[[#This Row],[FEMA Reimbursable?]]="Yes", Table579[[#This Row],[Total Grant Amount]]*0.25,Table579[[#This Row],[Total Grant Amount]])</f>
        <v>0</v>
      </c>
      <c r="S128" s="74"/>
      <c r="T128" s="158">
        <f>IF(Table579[[#This Row],[FEMA Reimbursable?]]="Yes", Table579[[#This Row],[Total Quarterly Obligation Amount]]*0.25,Table579[[#This Row],[Total Quarterly Obligation Amount]])</f>
        <v>0</v>
      </c>
      <c r="U128" s="74"/>
      <c r="V128" s="160">
        <f>IF(Table579[[#This Row],[FEMA Reimbursable?]]="Yes", Table579[[#This Row],[Total Quarterly Expenditure Amount]]*0.25,Table579[[#This Row],[Total Quarterly Expenditure Amount]])</f>
        <v>0</v>
      </c>
      <c r="W128" s="113" t="str">
        <f>IFERROR(INDEX(Table2[Attachment A Category], MATCH(Table579[[#This Row],[Attachment A Expenditure Subcategory]], Table2[Attachment A Subcategory])),"")</f>
        <v/>
      </c>
      <c r="X128" s="114" t="str">
        <f>IFERROR(INDEX(Table2[Treasury OIG Category], MATCH(Table579[[#This Row],[Attachment A Expenditure Subcategory]], Table2[Attachment A Subcategory])),"")</f>
        <v/>
      </c>
    </row>
    <row r="129" spans="2:24" x14ac:dyDescent="0.25">
      <c r="B129" s="127"/>
      <c r="C129" s="128"/>
      <c r="D129" s="128"/>
      <c r="E129" s="128"/>
      <c r="F129" s="128"/>
      <c r="G129" s="144"/>
      <c r="H129" s="32" t="s">
        <v>178</v>
      </c>
      <c r="I129" s="144"/>
      <c r="J129" s="16"/>
      <c r="K129" s="144"/>
      <c r="L129" s="130"/>
      <c r="M129" s="129"/>
      <c r="N129" s="129"/>
      <c r="O129" s="51"/>
      <c r="P129" s="51"/>
      <c r="Q129" s="74"/>
      <c r="R129" s="158">
        <f>IF(Table579[[#This Row],[FEMA Reimbursable?]]="Yes", Table579[[#This Row],[Total Grant Amount]]*0.25,Table579[[#This Row],[Total Grant Amount]])</f>
        <v>0</v>
      </c>
      <c r="S129" s="74"/>
      <c r="T129" s="158">
        <f>IF(Table579[[#This Row],[FEMA Reimbursable?]]="Yes", Table579[[#This Row],[Total Quarterly Obligation Amount]]*0.25,Table579[[#This Row],[Total Quarterly Obligation Amount]])</f>
        <v>0</v>
      </c>
      <c r="U129" s="74"/>
      <c r="V129" s="160">
        <f>IF(Table579[[#This Row],[FEMA Reimbursable?]]="Yes", Table579[[#This Row],[Total Quarterly Expenditure Amount]]*0.25,Table579[[#This Row],[Total Quarterly Expenditure Amount]])</f>
        <v>0</v>
      </c>
      <c r="W129" s="113" t="str">
        <f>IFERROR(INDEX(Table2[Attachment A Category], MATCH(Table579[[#This Row],[Attachment A Expenditure Subcategory]], Table2[Attachment A Subcategory])),"")</f>
        <v/>
      </c>
      <c r="X129" s="114" t="str">
        <f>IFERROR(INDEX(Table2[Treasury OIG Category], MATCH(Table579[[#This Row],[Attachment A Expenditure Subcategory]], Table2[Attachment A Subcategory])),"")</f>
        <v/>
      </c>
    </row>
    <row r="130" spans="2:24" x14ac:dyDescent="0.25">
      <c r="B130" s="127"/>
      <c r="C130" s="128"/>
      <c r="D130" s="128"/>
      <c r="E130" s="128"/>
      <c r="F130" s="128"/>
      <c r="G130" s="144"/>
      <c r="H130" s="32" t="s">
        <v>179</v>
      </c>
      <c r="I130" s="144"/>
      <c r="J130" s="16"/>
      <c r="K130" s="144"/>
      <c r="L130" s="130"/>
      <c r="M130" s="129"/>
      <c r="N130" s="129"/>
      <c r="O130" s="51"/>
      <c r="P130" s="51"/>
      <c r="Q130" s="74"/>
      <c r="R130" s="158">
        <f>IF(Table579[[#This Row],[FEMA Reimbursable?]]="Yes", Table579[[#This Row],[Total Grant Amount]]*0.25,Table579[[#This Row],[Total Grant Amount]])</f>
        <v>0</v>
      </c>
      <c r="S130" s="74"/>
      <c r="T130" s="158">
        <f>IF(Table579[[#This Row],[FEMA Reimbursable?]]="Yes", Table579[[#This Row],[Total Quarterly Obligation Amount]]*0.25,Table579[[#This Row],[Total Quarterly Obligation Amount]])</f>
        <v>0</v>
      </c>
      <c r="U130" s="74"/>
      <c r="V130" s="160">
        <f>IF(Table579[[#This Row],[FEMA Reimbursable?]]="Yes", Table579[[#This Row],[Total Quarterly Expenditure Amount]]*0.25,Table579[[#This Row],[Total Quarterly Expenditure Amount]])</f>
        <v>0</v>
      </c>
      <c r="W130" s="113" t="str">
        <f>IFERROR(INDEX(Table2[Attachment A Category], MATCH(Table579[[#This Row],[Attachment A Expenditure Subcategory]], Table2[Attachment A Subcategory])),"")</f>
        <v/>
      </c>
      <c r="X130" s="114" t="str">
        <f>IFERROR(INDEX(Table2[Treasury OIG Category], MATCH(Table579[[#This Row],[Attachment A Expenditure Subcategory]], Table2[Attachment A Subcategory])),"")</f>
        <v/>
      </c>
    </row>
    <row r="131" spans="2:24" x14ac:dyDescent="0.25">
      <c r="B131" s="127"/>
      <c r="C131" s="128"/>
      <c r="D131" s="128"/>
      <c r="E131" s="128"/>
      <c r="F131" s="128"/>
      <c r="G131" s="144"/>
      <c r="H131" s="32" t="s">
        <v>180</v>
      </c>
      <c r="I131" s="144"/>
      <c r="J131" s="16"/>
      <c r="K131" s="144"/>
      <c r="L131" s="130"/>
      <c r="M131" s="129"/>
      <c r="N131" s="129"/>
      <c r="O131" s="51"/>
      <c r="P131" s="51"/>
      <c r="Q131" s="74"/>
      <c r="R131" s="158">
        <f>IF(Table579[[#This Row],[FEMA Reimbursable?]]="Yes", Table579[[#This Row],[Total Grant Amount]]*0.25,Table579[[#This Row],[Total Grant Amount]])</f>
        <v>0</v>
      </c>
      <c r="S131" s="74"/>
      <c r="T131" s="158">
        <f>IF(Table579[[#This Row],[FEMA Reimbursable?]]="Yes", Table579[[#This Row],[Total Quarterly Obligation Amount]]*0.25,Table579[[#This Row],[Total Quarterly Obligation Amount]])</f>
        <v>0</v>
      </c>
      <c r="U131" s="74"/>
      <c r="V131" s="160">
        <f>IF(Table579[[#This Row],[FEMA Reimbursable?]]="Yes", Table579[[#This Row],[Total Quarterly Expenditure Amount]]*0.25,Table579[[#This Row],[Total Quarterly Expenditure Amount]])</f>
        <v>0</v>
      </c>
      <c r="W131" s="113" t="str">
        <f>IFERROR(INDEX(Table2[Attachment A Category], MATCH(Table579[[#This Row],[Attachment A Expenditure Subcategory]], Table2[Attachment A Subcategory])),"")</f>
        <v/>
      </c>
      <c r="X131" s="114" t="str">
        <f>IFERROR(INDEX(Table2[Treasury OIG Category], MATCH(Table579[[#This Row],[Attachment A Expenditure Subcategory]], Table2[Attachment A Subcategory])),"")</f>
        <v/>
      </c>
    </row>
    <row r="132" spans="2:24" x14ac:dyDescent="0.25">
      <c r="B132" s="127"/>
      <c r="C132" s="128"/>
      <c r="D132" s="128"/>
      <c r="E132" s="128"/>
      <c r="F132" s="128"/>
      <c r="G132" s="144"/>
      <c r="H132" s="32" t="s">
        <v>181</v>
      </c>
      <c r="I132" s="144"/>
      <c r="J132" s="16"/>
      <c r="K132" s="144"/>
      <c r="L132" s="130"/>
      <c r="M132" s="129"/>
      <c r="N132" s="129"/>
      <c r="O132" s="51"/>
      <c r="P132" s="51"/>
      <c r="Q132" s="74"/>
      <c r="R132" s="158">
        <f>IF(Table579[[#This Row],[FEMA Reimbursable?]]="Yes", Table579[[#This Row],[Total Grant Amount]]*0.25,Table579[[#This Row],[Total Grant Amount]])</f>
        <v>0</v>
      </c>
      <c r="S132" s="74"/>
      <c r="T132" s="158">
        <f>IF(Table579[[#This Row],[FEMA Reimbursable?]]="Yes", Table579[[#This Row],[Total Quarterly Obligation Amount]]*0.25,Table579[[#This Row],[Total Quarterly Obligation Amount]])</f>
        <v>0</v>
      </c>
      <c r="U132" s="74"/>
      <c r="V132" s="160">
        <f>IF(Table579[[#This Row],[FEMA Reimbursable?]]="Yes", Table579[[#This Row],[Total Quarterly Expenditure Amount]]*0.25,Table579[[#This Row],[Total Quarterly Expenditure Amount]])</f>
        <v>0</v>
      </c>
      <c r="W132" s="113" t="str">
        <f>IFERROR(INDEX(Table2[Attachment A Category], MATCH(Table579[[#This Row],[Attachment A Expenditure Subcategory]], Table2[Attachment A Subcategory])),"")</f>
        <v/>
      </c>
      <c r="X132" s="114" t="str">
        <f>IFERROR(INDEX(Table2[Treasury OIG Category], MATCH(Table579[[#This Row],[Attachment A Expenditure Subcategory]], Table2[Attachment A Subcategory])),"")</f>
        <v/>
      </c>
    </row>
    <row r="133" spans="2:24" x14ac:dyDescent="0.25">
      <c r="B133" s="127"/>
      <c r="C133" s="128"/>
      <c r="D133" s="128"/>
      <c r="E133" s="128"/>
      <c r="F133" s="128"/>
      <c r="G133" s="144"/>
      <c r="H133" s="32" t="s">
        <v>182</v>
      </c>
      <c r="I133" s="144"/>
      <c r="J133" s="16"/>
      <c r="K133" s="144"/>
      <c r="L133" s="130"/>
      <c r="M133" s="129"/>
      <c r="N133" s="129"/>
      <c r="O133" s="51"/>
      <c r="P133" s="51"/>
      <c r="Q133" s="74"/>
      <c r="R133" s="158">
        <f>IF(Table579[[#This Row],[FEMA Reimbursable?]]="Yes", Table579[[#This Row],[Total Grant Amount]]*0.25,Table579[[#This Row],[Total Grant Amount]])</f>
        <v>0</v>
      </c>
      <c r="S133" s="74"/>
      <c r="T133" s="158">
        <f>IF(Table579[[#This Row],[FEMA Reimbursable?]]="Yes", Table579[[#This Row],[Total Quarterly Obligation Amount]]*0.25,Table579[[#This Row],[Total Quarterly Obligation Amount]])</f>
        <v>0</v>
      </c>
      <c r="U133" s="74"/>
      <c r="V133" s="160">
        <f>IF(Table579[[#This Row],[FEMA Reimbursable?]]="Yes", Table579[[#This Row],[Total Quarterly Expenditure Amount]]*0.25,Table579[[#This Row],[Total Quarterly Expenditure Amount]])</f>
        <v>0</v>
      </c>
      <c r="W133" s="113" t="str">
        <f>IFERROR(INDEX(Table2[Attachment A Category], MATCH(Table579[[#This Row],[Attachment A Expenditure Subcategory]], Table2[Attachment A Subcategory])),"")</f>
        <v/>
      </c>
      <c r="X133" s="114" t="str">
        <f>IFERROR(INDEX(Table2[Treasury OIG Category], MATCH(Table579[[#This Row],[Attachment A Expenditure Subcategory]], Table2[Attachment A Subcategory])),"")</f>
        <v/>
      </c>
    </row>
    <row r="134" spans="2:24" x14ac:dyDescent="0.25">
      <c r="B134" s="127"/>
      <c r="C134" s="128"/>
      <c r="D134" s="128"/>
      <c r="E134" s="128"/>
      <c r="F134" s="128"/>
      <c r="G134" s="144"/>
      <c r="H134" s="32" t="s">
        <v>183</v>
      </c>
      <c r="I134" s="144"/>
      <c r="J134" s="16"/>
      <c r="K134" s="144"/>
      <c r="L134" s="130"/>
      <c r="M134" s="129"/>
      <c r="N134" s="129"/>
      <c r="O134" s="51"/>
      <c r="P134" s="51"/>
      <c r="Q134" s="74"/>
      <c r="R134" s="158">
        <f>IF(Table579[[#This Row],[FEMA Reimbursable?]]="Yes", Table579[[#This Row],[Total Grant Amount]]*0.25,Table579[[#This Row],[Total Grant Amount]])</f>
        <v>0</v>
      </c>
      <c r="S134" s="74"/>
      <c r="T134" s="158">
        <f>IF(Table579[[#This Row],[FEMA Reimbursable?]]="Yes", Table579[[#This Row],[Total Quarterly Obligation Amount]]*0.25,Table579[[#This Row],[Total Quarterly Obligation Amount]])</f>
        <v>0</v>
      </c>
      <c r="U134" s="74"/>
      <c r="V134" s="160">
        <f>IF(Table579[[#This Row],[FEMA Reimbursable?]]="Yes", Table579[[#This Row],[Total Quarterly Expenditure Amount]]*0.25,Table579[[#This Row],[Total Quarterly Expenditure Amount]])</f>
        <v>0</v>
      </c>
      <c r="W134" s="113" t="str">
        <f>IFERROR(INDEX(Table2[Attachment A Category], MATCH(Table579[[#This Row],[Attachment A Expenditure Subcategory]], Table2[Attachment A Subcategory])),"")</f>
        <v/>
      </c>
      <c r="X134" s="114" t="str">
        <f>IFERROR(INDEX(Table2[Treasury OIG Category], MATCH(Table579[[#This Row],[Attachment A Expenditure Subcategory]], Table2[Attachment A Subcategory])),"")</f>
        <v/>
      </c>
    </row>
    <row r="135" spans="2:24" x14ac:dyDescent="0.25">
      <c r="B135" s="127"/>
      <c r="C135" s="128"/>
      <c r="D135" s="128"/>
      <c r="E135" s="128"/>
      <c r="F135" s="128"/>
      <c r="G135" s="144"/>
      <c r="H135" s="32" t="s">
        <v>184</v>
      </c>
      <c r="I135" s="144"/>
      <c r="J135" s="16"/>
      <c r="K135" s="144"/>
      <c r="L135" s="130"/>
      <c r="M135" s="129"/>
      <c r="N135" s="129"/>
      <c r="O135" s="51"/>
      <c r="P135" s="51"/>
      <c r="Q135" s="74"/>
      <c r="R135" s="158">
        <f>IF(Table579[[#This Row],[FEMA Reimbursable?]]="Yes", Table579[[#This Row],[Total Grant Amount]]*0.25,Table579[[#This Row],[Total Grant Amount]])</f>
        <v>0</v>
      </c>
      <c r="S135" s="74"/>
      <c r="T135" s="158">
        <f>IF(Table579[[#This Row],[FEMA Reimbursable?]]="Yes", Table579[[#This Row],[Total Quarterly Obligation Amount]]*0.25,Table579[[#This Row],[Total Quarterly Obligation Amount]])</f>
        <v>0</v>
      </c>
      <c r="U135" s="74"/>
      <c r="V135" s="160">
        <f>IF(Table579[[#This Row],[FEMA Reimbursable?]]="Yes", Table579[[#This Row],[Total Quarterly Expenditure Amount]]*0.25,Table579[[#This Row],[Total Quarterly Expenditure Amount]])</f>
        <v>0</v>
      </c>
      <c r="W135" s="113" t="str">
        <f>IFERROR(INDEX(Table2[Attachment A Category], MATCH(Table579[[#This Row],[Attachment A Expenditure Subcategory]], Table2[Attachment A Subcategory])),"")</f>
        <v/>
      </c>
      <c r="X135" s="114" t="str">
        <f>IFERROR(INDEX(Table2[Treasury OIG Category], MATCH(Table579[[#This Row],[Attachment A Expenditure Subcategory]], Table2[Attachment A Subcategory])),"")</f>
        <v/>
      </c>
    </row>
    <row r="136" spans="2:24" x14ac:dyDescent="0.25">
      <c r="B136" s="127"/>
      <c r="C136" s="128"/>
      <c r="D136" s="128"/>
      <c r="E136" s="128"/>
      <c r="F136" s="128"/>
      <c r="G136" s="144"/>
      <c r="H136" s="32" t="s">
        <v>185</v>
      </c>
      <c r="I136" s="144"/>
      <c r="J136" s="16"/>
      <c r="K136" s="144"/>
      <c r="L136" s="130"/>
      <c r="M136" s="129"/>
      <c r="N136" s="129"/>
      <c r="O136" s="51"/>
      <c r="P136" s="51"/>
      <c r="Q136" s="74"/>
      <c r="R136" s="158">
        <f>IF(Table579[[#This Row],[FEMA Reimbursable?]]="Yes", Table579[[#This Row],[Total Grant Amount]]*0.25,Table579[[#This Row],[Total Grant Amount]])</f>
        <v>0</v>
      </c>
      <c r="S136" s="74"/>
      <c r="T136" s="158">
        <f>IF(Table579[[#This Row],[FEMA Reimbursable?]]="Yes", Table579[[#This Row],[Total Quarterly Obligation Amount]]*0.25,Table579[[#This Row],[Total Quarterly Obligation Amount]])</f>
        <v>0</v>
      </c>
      <c r="U136" s="74"/>
      <c r="V136" s="160">
        <f>IF(Table579[[#This Row],[FEMA Reimbursable?]]="Yes", Table579[[#This Row],[Total Quarterly Expenditure Amount]]*0.25,Table579[[#This Row],[Total Quarterly Expenditure Amount]])</f>
        <v>0</v>
      </c>
      <c r="W136" s="113" t="str">
        <f>IFERROR(INDEX(Table2[Attachment A Category], MATCH(Table579[[#This Row],[Attachment A Expenditure Subcategory]], Table2[Attachment A Subcategory])),"")</f>
        <v/>
      </c>
      <c r="X136" s="114" t="str">
        <f>IFERROR(INDEX(Table2[Treasury OIG Category], MATCH(Table579[[#This Row],[Attachment A Expenditure Subcategory]], Table2[Attachment A Subcategory])),"")</f>
        <v/>
      </c>
    </row>
    <row r="137" spans="2:24" x14ac:dyDescent="0.25">
      <c r="B137" s="127"/>
      <c r="C137" s="128"/>
      <c r="D137" s="128"/>
      <c r="E137" s="128"/>
      <c r="F137" s="128"/>
      <c r="G137" s="144"/>
      <c r="H137" s="32" t="s">
        <v>186</v>
      </c>
      <c r="I137" s="144"/>
      <c r="J137" s="16"/>
      <c r="K137" s="144"/>
      <c r="L137" s="130"/>
      <c r="M137" s="129"/>
      <c r="N137" s="129"/>
      <c r="O137" s="51"/>
      <c r="P137" s="51"/>
      <c r="Q137" s="74"/>
      <c r="R137" s="158">
        <f>IF(Table579[[#This Row],[FEMA Reimbursable?]]="Yes", Table579[[#This Row],[Total Grant Amount]]*0.25,Table579[[#This Row],[Total Grant Amount]])</f>
        <v>0</v>
      </c>
      <c r="S137" s="74"/>
      <c r="T137" s="158">
        <f>IF(Table579[[#This Row],[FEMA Reimbursable?]]="Yes", Table579[[#This Row],[Total Quarterly Obligation Amount]]*0.25,Table579[[#This Row],[Total Quarterly Obligation Amount]])</f>
        <v>0</v>
      </c>
      <c r="U137" s="74"/>
      <c r="V137" s="160">
        <f>IF(Table579[[#This Row],[FEMA Reimbursable?]]="Yes", Table579[[#This Row],[Total Quarterly Expenditure Amount]]*0.25,Table579[[#This Row],[Total Quarterly Expenditure Amount]])</f>
        <v>0</v>
      </c>
      <c r="W137" s="113" t="str">
        <f>IFERROR(INDEX(Table2[Attachment A Category], MATCH(Table579[[#This Row],[Attachment A Expenditure Subcategory]], Table2[Attachment A Subcategory])),"")</f>
        <v/>
      </c>
      <c r="X137" s="114" t="str">
        <f>IFERROR(INDEX(Table2[Treasury OIG Category], MATCH(Table579[[#This Row],[Attachment A Expenditure Subcategory]], Table2[Attachment A Subcategory])),"")</f>
        <v/>
      </c>
    </row>
    <row r="138" spans="2:24" x14ac:dyDescent="0.25">
      <c r="B138" s="127"/>
      <c r="C138" s="128"/>
      <c r="D138" s="128"/>
      <c r="E138" s="128"/>
      <c r="F138" s="128"/>
      <c r="G138" s="144"/>
      <c r="H138" s="32" t="s">
        <v>187</v>
      </c>
      <c r="I138" s="144"/>
      <c r="J138" s="16"/>
      <c r="K138" s="144"/>
      <c r="L138" s="130"/>
      <c r="M138" s="129"/>
      <c r="N138" s="129"/>
      <c r="O138" s="51"/>
      <c r="P138" s="51"/>
      <c r="Q138" s="74"/>
      <c r="R138" s="158">
        <f>IF(Table579[[#This Row],[FEMA Reimbursable?]]="Yes", Table579[[#This Row],[Total Grant Amount]]*0.25,Table579[[#This Row],[Total Grant Amount]])</f>
        <v>0</v>
      </c>
      <c r="S138" s="74"/>
      <c r="T138" s="158">
        <f>IF(Table579[[#This Row],[FEMA Reimbursable?]]="Yes", Table579[[#This Row],[Total Quarterly Obligation Amount]]*0.25,Table579[[#This Row],[Total Quarterly Obligation Amount]])</f>
        <v>0</v>
      </c>
      <c r="U138" s="74"/>
      <c r="V138" s="160">
        <f>IF(Table579[[#This Row],[FEMA Reimbursable?]]="Yes", Table579[[#This Row],[Total Quarterly Expenditure Amount]]*0.25,Table579[[#This Row],[Total Quarterly Expenditure Amount]])</f>
        <v>0</v>
      </c>
      <c r="W138" s="113" t="str">
        <f>IFERROR(INDEX(Table2[Attachment A Category], MATCH(Table579[[#This Row],[Attachment A Expenditure Subcategory]], Table2[Attachment A Subcategory])),"")</f>
        <v/>
      </c>
      <c r="X138" s="114" t="str">
        <f>IFERROR(INDEX(Table2[Treasury OIG Category], MATCH(Table579[[#This Row],[Attachment A Expenditure Subcategory]], Table2[Attachment A Subcategory])),"")</f>
        <v/>
      </c>
    </row>
    <row r="139" spans="2:24" x14ac:dyDescent="0.25">
      <c r="B139" s="127"/>
      <c r="C139" s="128"/>
      <c r="D139" s="128"/>
      <c r="E139" s="128"/>
      <c r="F139" s="128"/>
      <c r="G139" s="144"/>
      <c r="H139" s="32" t="s">
        <v>188</v>
      </c>
      <c r="I139" s="144"/>
      <c r="J139" s="16"/>
      <c r="K139" s="144"/>
      <c r="L139" s="130"/>
      <c r="M139" s="129"/>
      <c r="N139" s="129"/>
      <c r="O139" s="51"/>
      <c r="P139" s="51"/>
      <c r="Q139" s="74"/>
      <c r="R139" s="158">
        <f>IF(Table579[[#This Row],[FEMA Reimbursable?]]="Yes", Table579[[#This Row],[Total Grant Amount]]*0.25,Table579[[#This Row],[Total Grant Amount]])</f>
        <v>0</v>
      </c>
      <c r="S139" s="74"/>
      <c r="T139" s="158">
        <f>IF(Table579[[#This Row],[FEMA Reimbursable?]]="Yes", Table579[[#This Row],[Total Quarterly Obligation Amount]]*0.25,Table579[[#This Row],[Total Quarterly Obligation Amount]])</f>
        <v>0</v>
      </c>
      <c r="U139" s="74"/>
      <c r="V139" s="160">
        <f>IF(Table579[[#This Row],[FEMA Reimbursable?]]="Yes", Table579[[#This Row],[Total Quarterly Expenditure Amount]]*0.25,Table579[[#This Row],[Total Quarterly Expenditure Amount]])</f>
        <v>0</v>
      </c>
      <c r="W139" s="113" t="str">
        <f>IFERROR(INDEX(Table2[Attachment A Category], MATCH(Table579[[#This Row],[Attachment A Expenditure Subcategory]], Table2[Attachment A Subcategory])),"")</f>
        <v/>
      </c>
      <c r="X139" s="114" t="str">
        <f>IFERROR(INDEX(Table2[Treasury OIG Category], MATCH(Table579[[#This Row],[Attachment A Expenditure Subcategory]], Table2[Attachment A Subcategory])),"")</f>
        <v/>
      </c>
    </row>
    <row r="140" spans="2:24" x14ac:dyDescent="0.25">
      <c r="B140" s="127"/>
      <c r="C140" s="128"/>
      <c r="D140" s="128"/>
      <c r="E140" s="128"/>
      <c r="F140" s="128"/>
      <c r="G140" s="144"/>
      <c r="H140" s="32" t="s">
        <v>189</v>
      </c>
      <c r="I140" s="144"/>
      <c r="J140" s="16"/>
      <c r="K140" s="144"/>
      <c r="L140" s="130"/>
      <c r="M140" s="129"/>
      <c r="N140" s="129"/>
      <c r="O140" s="51"/>
      <c r="P140" s="51"/>
      <c r="Q140" s="74"/>
      <c r="R140" s="158">
        <f>IF(Table579[[#This Row],[FEMA Reimbursable?]]="Yes", Table579[[#This Row],[Total Grant Amount]]*0.25,Table579[[#This Row],[Total Grant Amount]])</f>
        <v>0</v>
      </c>
      <c r="S140" s="74"/>
      <c r="T140" s="158">
        <f>IF(Table579[[#This Row],[FEMA Reimbursable?]]="Yes", Table579[[#This Row],[Total Quarterly Obligation Amount]]*0.25,Table579[[#This Row],[Total Quarterly Obligation Amount]])</f>
        <v>0</v>
      </c>
      <c r="U140" s="74"/>
      <c r="V140" s="160">
        <f>IF(Table579[[#This Row],[FEMA Reimbursable?]]="Yes", Table579[[#This Row],[Total Quarterly Expenditure Amount]]*0.25,Table579[[#This Row],[Total Quarterly Expenditure Amount]])</f>
        <v>0</v>
      </c>
      <c r="W140" s="113" t="str">
        <f>IFERROR(INDEX(Table2[Attachment A Category], MATCH(Table579[[#This Row],[Attachment A Expenditure Subcategory]], Table2[Attachment A Subcategory])),"")</f>
        <v/>
      </c>
      <c r="X140" s="114" t="str">
        <f>IFERROR(INDEX(Table2[Treasury OIG Category], MATCH(Table579[[#This Row],[Attachment A Expenditure Subcategory]], Table2[Attachment A Subcategory])),"")</f>
        <v/>
      </c>
    </row>
    <row r="141" spans="2:24" x14ac:dyDescent="0.25">
      <c r="B141" s="127"/>
      <c r="C141" s="128"/>
      <c r="D141" s="128"/>
      <c r="E141" s="128"/>
      <c r="F141" s="128"/>
      <c r="G141" s="144"/>
      <c r="H141" s="32" t="s">
        <v>190</v>
      </c>
      <c r="I141" s="144"/>
      <c r="J141" s="16"/>
      <c r="K141" s="144"/>
      <c r="L141" s="130"/>
      <c r="M141" s="129"/>
      <c r="N141" s="129"/>
      <c r="O141" s="51"/>
      <c r="P141" s="51"/>
      <c r="Q141" s="74"/>
      <c r="R141" s="158">
        <f>IF(Table579[[#This Row],[FEMA Reimbursable?]]="Yes", Table579[[#This Row],[Total Grant Amount]]*0.25,Table579[[#This Row],[Total Grant Amount]])</f>
        <v>0</v>
      </c>
      <c r="S141" s="74"/>
      <c r="T141" s="158">
        <f>IF(Table579[[#This Row],[FEMA Reimbursable?]]="Yes", Table579[[#This Row],[Total Quarterly Obligation Amount]]*0.25,Table579[[#This Row],[Total Quarterly Obligation Amount]])</f>
        <v>0</v>
      </c>
      <c r="U141" s="74"/>
      <c r="V141" s="160">
        <f>IF(Table579[[#This Row],[FEMA Reimbursable?]]="Yes", Table579[[#This Row],[Total Quarterly Expenditure Amount]]*0.25,Table579[[#This Row],[Total Quarterly Expenditure Amount]])</f>
        <v>0</v>
      </c>
      <c r="W141" s="113" t="str">
        <f>IFERROR(INDEX(Table2[Attachment A Category], MATCH(Table579[[#This Row],[Attachment A Expenditure Subcategory]], Table2[Attachment A Subcategory])),"")</f>
        <v/>
      </c>
      <c r="X141" s="114" t="str">
        <f>IFERROR(INDEX(Table2[Treasury OIG Category], MATCH(Table579[[#This Row],[Attachment A Expenditure Subcategory]], Table2[Attachment A Subcategory])),"")</f>
        <v/>
      </c>
    </row>
    <row r="142" spans="2:24" x14ac:dyDescent="0.25">
      <c r="B142" s="127"/>
      <c r="C142" s="128"/>
      <c r="D142" s="128"/>
      <c r="E142" s="128"/>
      <c r="F142" s="128"/>
      <c r="G142" s="144"/>
      <c r="H142" s="32" t="s">
        <v>191</v>
      </c>
      <c r="I142" s="144"/>
      <c r="J142" s="16"/>
      <c r="K142" s="144"/>
      <c r="L142" s="130"/>
      <c r="M142" s="129"/>
      <c r="N142" s="129"/>
      <c r="O142" s="51"/>
      <c r="P142" s="51"/>
      <c r="Q142" s="74"/>
      <c r="R142" s="158">
        <f>IF(Table579[[#This Row],[FEMA Reimbursable?]]="Yes", Table579[[#This Row],[Total Grant Amount]]*0.25,Table579[[#This Row],[Total Grant Amount]])</f>
        <v>0</v>
      </c>
      <c r="S142" s="74"/>
      <c r="T142" s="158">
        <f>IF(Table579[[#This Row],[FEMA Reimbursable?]]="Yes", Table579[[#This Row],[Total Quarterly Obligation Amount]]*0.25,Table579[[#This Row],[Total Quarterly Obligation Amount]])</f>
        <v>0</v>
      </c>
      <c r="U142" s="74"/>
      <c r="V142" s="160">
        <f>IF(Table579[[#This Row],[FEMA Reimbursable?]]="Yes", Table579[[#This Row],[Total Quarterly Expenditure Amount]]*0.25,Table579[[#This Row],[Total Quarterly Expenditure Amount]])</f>
        <v>0</v>
      </c>
      <c r="W142" s="113" t="str">
        <f>IFERROR(INDEX(Table2[Attachment A Category], MATCH(Table579[[#This Row],[Attachment A Expenditure Subcategory]], Table2[Attachment A Subcategory])),"")</f>
        <v/>
      </c>
      <c r="X142" s="114" t="str">
        <f>IFERROR(INDEX(Table2[Treasury OIG Category], MATCH(Table579[[#This Row],[Attachment A Expenditure Subcategory]], Table2[Attachment A Subcategory])),"")</f>
        <v/>
      </c>
    </row>
    <row r="143" spans="2:24" x14ac:dyDescent="0.25">
      <c r="B143" s="127"/>
      <c r="C143" s="128"/>
      <c r="D143" s="128"/>
      <c r="E143" s="128"/>
      <c r="F143" s="128"/>
      <c r="G143" s="144"/>
      <c r="H143" s="32" t="s">
        <v>192</v>
      </c>
      <c r="I143" s="144"/>
      <c r="J143" s="16"/>
      <c r="K143" s="144"/>
      <c r="L143" s="130"/>
      <c r="M143" s="129"/>
      <c r="N143" s="129"/>
      <c r="O143" s="51"/>
      <c r="P143" s="51"/>
      <c r="Q143" s="74"/>
      <c r="R143" s="158">
        <f>IF(Table579[[#This Row],[FEMA Reimbursable?]]="Yes", Table579[[#This Row],[Total Grant Amount]]*0.25,Table579[[#This Row],[Total Grant Amount]])</f>
        <v>0</v>
      </c>
      <c r="S143" s="74"/>
      <c r="T143" s="158">
        <f>IF(Table579[[#This Row],[FEMA Reimbursable?]]="Yes", Table579[[#This Row],[Total Quarterly Obligation Amount]]*0.25,Table579[[#This Row],[Total Quarterly Obligation Amount]])</f>
        <v>0</v>
      </c>
      <c r="U143" s="74"/>
      <c r="V143" s="160">
        <f>IF(Table579[[#This Row],[FEMA Reimbursable?]]="Yes", Table579[[#This Row],[Total Quarterly Expenditure Amount]]*0.25,Table579[[#This Row],[Total Quarterly Expenditure Amount]])</f>
        <v>0</v>
      </c>
      <c r="W143" s="113" t="str">
        <f>IFERROR(INDEX(Table2[Attachment A Category], MATCH(Table579[[#This Row],[Attachment A Expenditure Subcategory]], Table2[Attachment A Subcategory])),"")</f>
        <v/>
      </c>
      <c r="X143" s="114" t="str">
        <f>IFERROR(INDEX(Table2[Treasury OIG Category], MATCH(Table579[[#This Row],[Attachment A Expenditure Subcategory]], Table2[Attachment A Subcategory])),"")</f>
        <v/>
      </c>
    </row>
    <row r="144" spans="2:24" x14ac:dyDescent="0.25">
      <c r="B144" s="127"/>
      <c r="C144" s="128"/>
      <c r="D144" s="128"/>
      <c r="E144" s="128"/>
      <c r="F144" s="128"/>
      <c r="G144" s="144"/>
      <c r="H144" s="32" t="s">
        <v>193</v>
      </c>
      <c r="I144" s="144"/>
      <c r="J144" s="16"/>
      <c r="K144" s="144"/>
      <c r="L144" s="130"/>
      <c r="M144" s="129"/>
      <c r="N144" s="129"/>
      <c r="O144" s="51"/>
      <c r="P144" s="51"/>
      <c r="Q144" s="74"/>
      <c r="R144" s="158">
        <f>IF(Table579[[#This Row],[FEMA Reimbursable?]]="Yes", Table579[[#This Row],[Total Grant Amount]]*0.25,Table579[[#This Row],[Total Grant Amount]])</f>
        <v>0</v>
      </c>
      <c r="S144" s="74"/>
      <c r="T144" s="158">
        <f>IF(Table579[[#This Row],[FEMA Reimbursable?]]="Yes", Table579[[#This Row],[Total Quarterly Obligation Amount]]*0.25,Table579[[#This Row],[Total Quarterly Obligation Amount]])</f>
        <v>0</v>
      </c>
      <c r="U144" s="74"/>
      <c r="V144" s="160">
        <f>IF(Table579[[#This Row],[FEMA Reimbursable?]]="Yes", Table579[[#This Row],[Total Quarterly Expenditure Amount]]*0.25,Table579[[#This Row],[Total Quarterly Expenditure Amount]])</f>
        <v>0</v>
      </c>
      <c r="W144" s="113" t="str">
        <f>IFERROR(INDEX(Table2[Attachment A Category], MATCH(Table579[[#This Row],[Attachment A Expenditure Subcategory]], Table2[Attachment A Subcategory])),"")</f>
        <v/>
      </c>
      <c r="X144" s="114" t="str">
        <f>IFERROR(INDEX(Table2[Treasury OIG Category], MATCH(Table579[[#This Row],[Attachment A Expenditure Subcategory]], Table2[Attachment A Subcategory])),"")</f>
        <v/>
      </c>
    </row>
    <row r="145" spans="2:24" x14ac:dyDescent="0.25">
      <c r="B145" s="127"/>
      <c r="C145" s="128"/>
      <c r="D145" s="128"/>
      <c r="E145" s="128"/>
      <c r="F145" s="128"/>
      <c r="G145" s="144"/>
      <c r="H145" s="32" t="s">
        <v>194</v>
      </c>
      <c r="I145" s="144"/>
      <c r="J145" s="16"/>
      <c r="K145" s="144"/>
      <c r="L145" s="130"/>
      <c r="M145" s="129"/>
      <c r="N145" s="129"/>
      <c r="O145" s="51"/>
      <c r="P145" s="51"/>
      <c r="Q145" s="74"/>
      <c r="R145" s="158">
        <f>IF(Table579[[#This Row],[FEMA Reimbursable?]]="Yes", Table579[[#This Row],[Total Grant Amount]]*0.25,Table579[[#This Row],[Total Grant Amount]])</f>
        <v>0</v>
      </c>
      <c r="S145" s="74"/>
      <c r="T145" s="158">
        <f>IF(Table579[[#This Row],[FEMA Reimbursable?]]="Yes", Table579[[#This Row],[Total Quarterly Obligation Amount]]*0.25,Table579[[#This Row],[Total Quarterly Obligation Amount]])</f>
        <v>0</v>
      </c>
      <c r="U145" s="74"/>
      <c r="V145" s="160">
        <f>IF(Table579[[#This Row],[FEMA Reimbursable?]]="Yes", Table579[[#This Row],[Total Quarterly Expenditure Amount]]*0.25,Table579[[#This Row],[Total Quarterly Expenditure Amount]])</f>
        <v>0</v>
      </c>
      <c r="W145" s="113" t="str">
        <f>IFERROR(INDEX(Table2[Attachment A Category], MATCH(Table579[[#This Row],[Attachment A Expenditure Subcategory]], Table2[Attachment A Subcategory])),"")</f>
        <v/>
      </c>
      <c r="X145" s="114" t="str">
        <f>IFERROR(INDEX(Table2[Treasury OIG Category], MATCH(Table579[[#This Row],[Attachment A Expenditure Subcategory]], Table2[Attachment A Subcategory])),"")</f>
        <v/>
      </c>
    </row>
    <row r="146" spans="2:24" x14ac:dyDescent="0.25">
      <c r="B146" s="127"/>
      <c r="C146" s="128"/>
      <c r="D146" s="128"/>
      <c r="E146" s="128"/>
      <c r="F146" s="128"/>
      <c r="G146" s="144"/>
      <c r="H146" s="32" t="s">
        <v>195</v>
      </c>
      <c r="I146" s="144"/>
      <c r="J146" s="16"/>
      <c r="K146" s="144"/>
      <c r="L146" s="130"/>
      <c r="M146" s="129"/>
      <c r="N146" s="129"/>
      <c r="O146" s="51"/>
      <c r="P146" s="51"/>
      <c r="Q146" s="74"/>
      <c r="R146" s="158">
        <f>IF(Table579[[#This Row],[FEMA Reimbursable?]]="Yes", Table579[[#This Row],[Total Grant Amount]]*0.25,Table579[[#This Row],[Total Grant Amount]])</f>
        <v>0</v>
      </c>
      <c r="S146" s="74"/>
      <c r="T146" s="158">
        <f>IF(Table579[[#This Row],[FEMA Reimbursable?]]="Yes", Table579[[#This Row],[Total Quarterly Obligation Amount]]*0.25,Table579[[#This Row],[Total Quarterly Obligation Amount]])</f>
        <v>0</v>
      </c>
      <c r="U146" s="74"/>
      <c r="V146" s="160">
        <f>IF(Table579[[#This Row],[FEMA Reimbursable?]]="Yes", Table579[[#This Row],[Total Quarterly Expenditure Amount]]*0.25,Table579[[#This Row],[Total Quarterly Expenditure Amount]])</f>
        <v>0</v>
      </c>
      <c r="W146" s="113" t="str">
        <f>IFERROR(INDEX(Table2[Attachment A Category], MATCH(Table579[[#This Row],[Attachment A Expenditure Subcategory]], Table2[Attachment A Subcategory])),"")</f>
        <v/>
      </c>
      <c r="X146" s="114" t="str">
        <f>IFERROR(INDEX(Table2[Treasury OIG Category], MATCH(Table579[[#This Row],[Attachment A Expenditure Subcategory]], Table2[Attachment A Subcategory])),"")</f>
        <v/>
      </c>
    </row>
    <row r="147" spans="2:24" x14ac:dyDescent="0.25">
      <c r="B147" s="127"/>
      <c r="C147" s="128"/>
      <c r="D147" s="128"/>
      <c r="E147" s="128"/>
      <c r="F147" s="128"/>
      <c r="G147" s="144"/>
      <c r="H147" s="32" t="s">
        <v>196</v>
      </c>
      <c r="I147" s="144"/>
      <c r="J147" s="16"/>
      <c r="K147" s="144"/>
      <c r="L147" s="130"/>
      <c r="M147" s="129"/>
      <c r="N147" s="129"/>
      <c r="O147" s="51"/>
      <c r="P147" s="51"/>
      <c r="Q147" s="74"/>
      <c r="R147" s="158">
        <f>IF(Table579[[#This Row],[FEMA Reimbursable?]]="Yes", Table579[[#This Row],[Total Grant Amount]]*0.25,Table579[[#This Row],[Total Grant Amount]])</f>
        <v>0</v>
      </c>
      <c r="S147" s="74"/>
      <c r="T147" s="158">
        <f>IF(Table579[[#This Row],[FEMA Reimbursable?]]="Yes", Table579[[#This Row],[Total Quarterly Obligation Amount]]*0.25,Table579[[#This Row],[Total Quarterly Obligation Amount]])</f>
        <v>0</v>
      </c>
      <c r="U147" s="74"/>
      <c r="V147" s="160">
        <f>IF(Table579[[#This Row],[FEMA Reimbursable?]]="Yes", Table579[[#This Row],[Total Quarterly Expenditure Amount]]*0.25,Table579[[#This Row],[Total Quarterly Expenditure Amount]])</f>
        <v>0</v>
      </c>
      <c r="W147" s="113" t="str">
        <f>IFERROR(INDEX(Table2[Attachment A Category], MATCH(Table579[[#This Row],[Attachment A Expenditure Subcategory]], Table2[Attachment A Subcategory])),"")</f>
        <v/>
      </c>
      <c r="X147" s="114" t="str">
        <f>IFERROR(INDEX(Table2[Treasury OIG Category], MATCH(Table579[[#This Row],[Attachment A Expenditure Subcategory]], Table2[Attachment A Subcategory])),"")</f>
        <v/>
      </c>
    </row>
    <row r="148" spans="2:24" x14ac:dyDescent="0.25">
      <c r="B148" s="127"/>
      <c r="C148" s="128"/>
      <c r="D148" s="128"/>
      <c r="E148" s="128"/>
      <c r="F148" s="128"/>
      <c r="G148" s="144"/>
      <c r="H148" s="32" t="s">
        <v>197</v>
      </c>
      <c r="I148" s="144"/>
      <c r="J148" s="16"/>
      <c r="K148" s="144"/>
      <c r="L148" s="130"/>
      <c r="M148" s="129"/>
      <c r="N148" s="129"/>
      <c r="O148" s="51"/>
      <c r="P148" s="51"/>
      <c r="Q148" s="74"/>
      <c r="R148" s="158">
        <f>IF(Table579[[#This Row],[FEMA Reimbursable?]]="Yes", Table579[[#This Row],[Total Grant Amount]]*0.25,Table579[[#This Row],[Total Grant Amount]])</f>
        <v>0</v>
      </c>
      <c r="S148" s="74"/>
      <c r="T148" s="158">
        <f>IF(Table579[[#This Row],[FEMA Reimbursable?]]="Yes", Table579[[#This Row],[Total Quarterly Obligation Amount]]*0.25,Table579[[#This Row],[Total Quarterly Obligation Amount]])</f>
        <v>0</v>
      </c>
      <c r="U148" s="74"/>
      <c r="V148" s="160">
        <f>IF(Table579[[#This Row],[FEMA Reimbursable?]]="Yes", Table579[[#This Row],[Total Quarterly Expenditure Amount]]*0.25,Table579[[#This Row],[Total Quarterly Expenditure Amount]])</f>
        <v>0</v>
      </c>
      <c r="W148" s="113" t="str">
        <f>IFERROR(INDEX(Table2[Attachment A Category], MATCH(Table579[[#This Row],[Attachment A Expenditure Subcategory]], Table2[Attachment A Subcategory])),"")</f>
        <v/>
      </c>
      <c r="X148" s="114" t="str">
        <f>IFERROR(INDEX(Table2[Treasury OIG Category], MATCH(Table579[[#This Row],[Attachment A Expenditure Subcategory]], Table2[Attachment A Subcategory])),"")</f>
        <v/>
      </c>
    </row>
    <row r="149" spans="2:24" x14ac:dyDescent="0.25">
      <c r="B149" s="127"/>
      <c r="C149" s="128"/>
      <c r="D149" s="128"/>
      <c r="E149" s="128"/>
      <c r="F149" s="128"/>
      <c r="G149" s="144"/>
      <c r="H149" s="32" t="s">
        <v>198</v>
      </c>
      <c r="I149" s="144"/>
      <c r="J149" s="16"/>
      <c r="K149" s="144"/>
      <c r="L149" s="130"/>
      <c r="M149" s="129"/>
      <c r="N149" s="129"/>
      <c r="O149" s="51"/>
      <c r="P149" s="51"/>
      <c r="Q149" s="74"/>
      <c r="R149" s="158">
        <f>IF(Table579[[#This Row],[FEMA Reimbursable?]]="Yes", Table579[[#This Row],[Total Grant Amount]]*0.25,Table579[[#This Row],[Total Grant Amount]])</f>
        <v>0</v>
      </c>
      <c r="S149" s="74"/>
      <c r="T149" s="158">
        <f>IF(Table579[[#This Row],[FEMA Reimbursable?]]="Yes", Table579[[#This Row],[Total Quarterly Obligation Amount]]*0.25,Table579[[#This Row],[Total Quarterly Obligation Amount]])</f>
        <v>0</v>
      </c>
      <c r="U149" s="74"/>
      <c r="V149" s="160">
        <f>IF(Table579[[#This Row],[FEMA Reimbursable?]]="Yes", Table579[[#This Row],[Total Quarterly Expenditure Amount]]*0.25,Table579[[#This Row],[Total Quarterly Expenditure Amount]])</f>
        <v>0</v>
      </c>
      <c r="W149" s="113" t="str">
        <f>IFERROR(INDEX(Table2[Attachment A Category], MATCH(Table579[[#This Row],[Attachment A Expenditure Subcategory]], Table2[Attachment A Subcategory])),"")</f>
        <v/>
      </c>
      <c r="X149" s="114" t="str">
        <f>IFERROR(INDEX(Table2[Treasury OIG Category], MATCH(Table579[[#This Row],[Attachment A Expenditure Subcategory]], Table2[Attachment A Subcategory])),"")</f>
        <v/>
      </c>
    </row>
    <row r="150" spans="2:24" x14ac:dyDescent="0.25">
      <c r="B150" s="127"/>
      <c r="C150" s="128"/>
      <c r="D150" s="128"/>
      <c r="E150" s="128"/>
      <c r="F150" s="128"/>
      <c r="G150" s="144"/>
      <c r="H150" s="32" t="s">
        <v>199</v>
      </c>
      <c r="I150" s="144"/>
      <c r="J150" s="16"/>
      <c r="K150" s="144"/>
      <c r="L150" s="130"/>
      <c r="M150" s="129"/>
      <c r="N150" s="129"/>
      <c r="O150" s="51"/>
      <c r="P150" s="51"/>
      <c r="Q150" s="74"/>
      <c r="R150" s="158">
        <f>IF(Table579[[#This Row],[FEMA Reimbursable?]]="Yes", Table579[[#This Row],[Total Grant Amount]]*0.25,Table579[[#This Row],[Total Grant Amount]])</f>
        <v>0</v>
      </c>
      <c r="S150" s="74"/>
      <c r="T150" s="158">
        <f>IF(Table579[[#This Row],[FEMA Reimbursable?]]="Yes", Table579[[#This Row],[Total Quarterly Obligation Amount]]*0.25,Table579[[#This Row],[Total Quarterly Obligation Amount]])</f>
        <v>0</v>
      </c>
      <c r="U150" s="74"/>
      <c r="V150" s="160">
        <f>IF(Table579[[#This Row],[FEMA Reimbursable?]]="Yes", Table579[[#This Row],[Total Quarterly Expenditure Amount]]*0.25,Table579[[#This Row],[Total Quarterly Expenditure Amount]])</f>
        <v>0</v>
      </c>
      <c r="W150" s="113" t="str">
        <f>IFERROR(INDEX(Table2[Attachment A Category], MATCH(Table579[[#This Row],[Attachment A Expenditure Subcategory]], Table2[Attachment A Subcategory])),"")</f>
        <v/>
      </c>
      <c r="X150" s="114" t="str">
        <f>IFERROR(INDEX(Table2[Treasury OIG Category], MATCH(Table579[[#This Row],[Attachment A Expenditure Subcategory]], Table2[Attachment A Subcategory])),"")</f>
        <v/>
      </c>
    </row>
    <row r="151" spans="2:24" x14ac:dyDescent="0.25">
      <c r="B151" s="127"/>
      <c r="C151" s="128"/>
      <c r="D151" s="128"/>
      <c r="E151" s="128"/>
      <c r="F151" s="128"/>
      <c r="G151" s="144"/>
      <c r="H151" s="32" t="s">
        <v>200</v>
      </c>
      <c r="I151" s="144"/>
      <c r="J151" s="16"/>
      <c r="K151" s="144"/>
      <c r="L151" s="130"/>
      <c r="M151" s="129"/>
      <c r="N151" s="129"/>
      <c r="O151" s="51"/>
      <c r="P151" s="51"/>
      <c r="Q151" s="74"/>
      <c r="R151" s="158">
        <f>IF(Table579[[#This Row],[FEMA Reimbursable?]]="Yes", Table579[[#This Row],[Total Grant Amount]]*0.25,Table579[[#This Row],[Total Grant Amount]])</f>
        <v>0</v>
      </c>
      <c r="S151" s="74"/>
      <c r="T151" s="158">
        <f>IF(Table579[[#This Row],[FEMA Reimbursable?]]="Yes", Table579[[#This Row],[Total Quarterly Obligation Amount]]*0.25,Table579[[#This Row],[Total Quarterly Obligation Amount]])</f>
        <v>0</v>
      </c>
      <c r="U151" s="74"/>
      <c r="V151" s="160">
        <f>IF(Table579[[#This Row],[FEMA Reimbursable?]]="Yes", Table579[[#This Row],[Total Quarterly Expenditure Amount]]*0.25,Table579[[#This Row],[Total Quarterly Expenditure Amount]])</f>
        <v>0</v>
      </c>
      <c r="W151" s="113" t="str">
        <f>IFERROR(INDEX(Table2[Attachment A Category], MATCH(Table579[[#This Row],[Attachment A Expenditure Subcategory]], Table2[Attachment A Subcategory])),"")</f>
        <v/>
      </c>
      <c r="X151" s="114" t="str">
        <f>IFERROR(INDEX(Table2[Treasury OIG Category], MATCH(Table579[[#This Row],[Attachment A Expenditure Subcategory]], Table2[Attachment A Subcategory])),"")</f>
        <v/>
      </c>
    </row>
    <row r="152" spans="2:24" x14ac:dyDescent="0.25">
      <c r="B152" s="127"/>
      <c r="C152" s="128"/>
      <c r="D152" s="128"/>
      <c r="E152" s="128"/>
      <c r="F152" s="128"/>
      <c r="G152" s="144"/>
      <c r="H152" s="32" t="s">
        <v>201</v>
      </c>
      <c r="I152" s="144"/>
      <c r="J152" s="16"/>
      <c r="K152" s="144"/>
      <c r="L152" s="130"/>
      <c r="M152" s="129"/>
      <c r="N152" s="129"/>
      <c r="O152" s="51"/>
      <c r="P152" s="51"/>
      <c r="Q152" s="74"/>
      <c r="R152" s="158">
        <f>IF(Table579[[#This Row],[FEMA Reimbursable?]]="Yes", Table579[[#This Row],[Total Grant Amount]]*0.25,Table579[[#This Row],[Total Grant Amount]])</f>
        <v>0</v>
      </c>
      <c r="S152" s="74"/>
      <c r="T152" s="158">
        <f>IF(Table579[[#This Row],[FEMA Reimbursable?]]="Yes", Table579[[#This Row],[Total Quarterly Obligation Amount]]*0.25,Table579[[#This Row],[Total Quarterly Obligation Amount]])</f>
        <v>0</v>
      </c>
      <c r="U152" s="74"/>
      <c r="V152" s="160">
        <f>IF(Table579[[#This Row],[FEMA Reimbursable?]]="Yes", Table579[[#This Row],[Total Quarterly Expenditure Amount]]*0.25,Table579[[#This Row],[Total Quarterly Expenditure Amount]])</f>
        <v>0</v>
      </c>
      <c r="W152" s="113" t="str">
        <f>IFERROR(INDEX(Table2[Attachment A Category], MATCH(Table579[[#This Row],[Attachment A Expenditure Subcategory]], Table2[Attachment A Subcategory])),"")</f>
        <v/>
      </c>
      <c r="X152" s="114" t="str">
        <f>IFERROR(INDEX(Table2[Treasury OIG Category], MATCH(Table579[[#This Row],[Attachment A Expenditure Subcategory]], Table2[Attachment A Subcategory])),"")</f>
        <v/>
      </c>
    </row>
    <row r="153" spans="2:24" x14ac:dyDescent="0.25">
      <c r="B153" s="127"/>
      <c r="C153" s="128"/>
      <c r="D153" s="128"/>
      <c r="E153" s="128"/>
      <c r="F153" s="128"/>
      <c r="G153" s="144"/>
      <c r="H153" s="32" t="s">
        <v>202</v>
      </c>
      <c r="I153" s="144"/>
      <c r="J153" s="16"/>
      <c r="K153" s="144"/>
      <c r="L153" s="130"/>
      <c r="M153" s="129"/>
      <c r="N153" s="129"/>
      <c r="O153" s="51"/>
      <c r="P153" s="51"/>
      <c r="Q153" s="74"/>
      <c r="R153" s="158">
        <f>IF(Table579[[#This Row],[FEMA Reimbursable?]]="Yes", Table579[[#This Row],[Total Grant Amount]]*0.25,Table579[[#This Row],[Total Grant Amount]])</f>
        <v>0</v>
      </c>
      <c r="S153" s="74"/>
      <c r="T153" s="158">
        <f>IF(Table579[[#This Row],[FEMA Reimbursable?]]="Yes", Table579[[#This Row],[Total Quarterly Obligation Amount]]*0.25,Table579[[#This Row],[Total Quarterly Obligation Amount]])</f>
        <v>0</v>
      </c>
      <c r="U153" s="74"/>
      <c r="V153" s="160">
        <f>IF(Table579[[#This Row],[FEMA Reimbursable?]]="Yes", Table579[[#This Row],[Total Quarterly Expenditure Amount]]*0.25,Table579[[#This Row],[Total Quarterly Expenditure Amount]])</f>
        <v>0</v>
      </c>
      <c r="W153" s="113" t="str">
        <f>IFERROR(INDEX(Table2[Attachment A Category], MATCH(Table579[[#This Row],[Attachment A Expenditure Subcategory]], Table2[Attachment A Subcategory])),"")</f>
        <v/>
      </c>
      <c r="X153" s="114" t="str">
        <f>IFERROR(INDEX(Table2[Treasury OIG Category], MATCH(Table579[[#This Row],[Attachment A Expenditure Subcategory]], Table2[Attachment A Subcategory])),"")</f>
        <v/>
      </c>
    </row>
    <row r="154" spans="2:24" x14ac:dyDescent="0.25">
      <c r="B154" s="127"/>
      <c r="C154" s="128"/>
      <c r="D154" s="128"/>
      <c r="E154" s="128"/>
      <c r="F154" s="128"/>
      <c r="G154" s="144"/>
      <c r="H154" s="32" t="s">
        <v>203</v>
      </c>
      <c r="I154" s="144"/>
      <c r="J154" s="16"/>
      <c r="K154" s="144"/>
      <c r="L154" s="130"/>
      <c r="M154" s="129"/>
      <c r="N154" s="129"/>
      <c r="O154" s="51"/>
      <c r="P154" s="51"/>
      <c r="Q154" s="74"/>
      <c r="R154" s="158">
        <f>IF(Table579[[#This Row],[FEMA Reimbursable?]]="Yes", Table579[[#This Row],[Total Grant Amount]]*0.25,Table579[[#This Row],[Total Grant Amount]])</f>
        <v>0</v>
      </c>
      <c r="S154" s="74"/>
      <c r="T154" s="158">
        <f>IF(Table579[[#This Row],[FEMA Reimbursable?]]="Yes", Table579[[#This Row],[Total Quarterly Obligation Amount]]*0.25,Table579[[#This Row],[Total Quarterly Obligation Amount]])</f>
        <v>0</v>
      </c>
      <c r="U154" s="74"/>
      <c r="V154" s="160">
        <f>IF(Table579[[#This Row],[FEMA Reimbursable?]]="Yes", Table579[[#This Row],[Total Quarterly Expenditure Amount]]*0.25,Table579[[#This Row],[Total Quarterly Expenditure Amount]])</f>
        <v>0</v>
      </c>
      <c r="W154" s="113" t="str">
        <f>IFERROR(INDEX(Table2[Attachment A Category], MATCH(Table579[[#This Row],[Attachment A Expenditure Subcategory]], Table2[Attachment A Subcategory])),"")</f>
        <v/>
      </c>
      <c r="X154" s="114" t="str">
        <f>IFERROR(INDEX(Table2[Treasury OIG Category], MATCH(Table579[[#This Row],[Attachment A Expenditure Subcategory]], Table2[Attachment A Subcategory])),"")</f>
        <v/>
      </c>
    </row>
    <row r="155" spans="2:24" x14ac:dyDescent="0.25">
      <c r="B155" s="127"/>
      <c r="C155" s="128"/>
      <c r="D155" s="128"/>
      <c r="E155" s="128"/>
      <c r="F155" s="128"/>
      <c r="G155" s="144"/>
      <c r="H155" s="32" t="s">
        <v>204</v>
      </c>
      <c r="I155" s="144"/>
      <c r="J155" s="16"/>
      <c r="K155" s="144"/>
      <c r="L155" s="130"/>
      <c r="M155" s="129"/>
      <c r="N155" s="129"/>
      <c r="O155" s="51"/>
      <c r="P155" s="51"/>
      <c r="Q155" s="74"/>
      <c r="R155" s="158">
        <f>IF(Table579[[#This Row],[FEMA Reimbursable?]]="Yes", Table579[[#This Row],[Total Grant Amount]]*0.25,Table579[[#This Row],[Total Grant Amount]])</f>
        <v>0</v>
      </c>
      <c r="S155" s="74"/>
      <c r="T155" s="158">
        <f>IF(Table579[[#This Row],[FEMA Reimbursable?]]="Yes", Table579[[#This Row],[Total Quarterly Obligation Amount]]*0.25,Table579[[#This Row],[Total Quarterly Obligation Amount]])</f>
        <v>0</v>
      </c>
      <c r="U155" s="74"/>
      <c r="V155" s="160">
        <f>IF(Table579[[#This Row],[FEMA Reimbursable?]]="Yes", Table579[[#This Row],[Total Quarterly Expenditure Amount]]*0.25,Table579[[#This Row],[Total Quarterly Expenditure Amount]])</f>
        <v>0</v>
      </c>
      <c r="W155" s="113" t="str">
        <f>IFERROR(INDEX(Table2[Attachment A Category], MATCH(Table579[[#This Row],[Attachment A Expenditure Subcategory]], Table2[Attachment A Subcategory])),"")</f>
        <v/>
      </c>
      <c r="X155" s="114" t="str">
        <f>IFERROR(INDEX(Table2[Treasury OIG Category], MATCH(Table579[[#This Row],[Attachment A Expenditure Subcategory]], Table2[Attachment A Subcategory])),"")</f>
        <v/>
      </c>
    </row>
    <row r="156" spans="2:24" x14ac:dyDescent="0.25">
      <c r="B156" s="127"/>
      <c r="C156" s="128"/>
      <c r="D156" s="128"/>
      <c r="E156" s="128"/>
      <c r="F156" s="128"/>
      <c r="G156" s="144"/>
      <c r="H156" s="32" t="s">
        <v>205</v>
      </c>
      <c r="I156" s="144"/>
      <c r="J156" s="16"/>
      <c r="K156" s="144"/>
      <c r="L156" s="130"/>
      <c r="M156" s="129"/>
      <c r="N156" s="129"/>
      <c r="O156" s="51"/>
      <c r="P156" s="51"/>
      <c r="Q156" s="74"/>
      <c r="R156" s="158">
        <f>IF(Table579[[#This Row],[FEMA Reimbursable?]]="Yes", Table579[[#This Row],[Total Grant Amount]]*0.25,Table579[[#This Row],[Total Grant Amount]])</f>
        <v>0</v>
      </c>
      <c r="S156" s="74"/>
      <c r="T156" s="158">
        <f>IF(Table579[[#This Row],[FEMA Reimbursable?]]="Yes", Table579[[#This Row],[Total Quarterly Obligation Amount]]*0.25,Table579[[#This Row],[Total Quarterly Obligation Amount]])</f>
        <v>0</v>
      </c>
      <c r="U156" s="74"/>
      <c r="V156" s="160">
        <f>IF(Table579[[#This Row],[FEMA Reimbursable?]]="Yes", Table579[[#This Row],[Total Quarterly Expenditure Amount]]*0.25,Table579[[#This Row],[Total Quarterly Expenditure Amount]])</f>
        <v>0</v>
      </c>
      <c r="W156" s="113" t="str">
        <f>IFERROR(INDEX(Table2[Attachment A Category], MATCH(Table579[[#This Row],[Attachment A Expenditure Subcategory]], Table2[Attachment A Subcategory])),"")</f>
        <v/>
      </c>
      <c r="X156" s="114" t="str">
        <f>IFERROR(INDEX(Table2[Treasury OIG Category], MATCH(Table579[[#This Row],[Attachment A Expenditure Subcategory]], Table2[Attachment A Subcategory])),"")</f>
        <v/>
      </c>
    </row>
    <row r="157" spans="2:24" x14ac:dyDescent="0.25">
      <c r="B157" s="127"/>
      <c r="C157" s="128"/>
      <c r="D157" s="128"/>
      <c r="E157" s="128"/>
      <c r="F157" s="128"/>
      <c r="G157" s="144"/>
      <c r="H157" s="32" t="s">
        <v>206</v>
      </c>
      <c r="I157" s="144"/>
      <c r="J157" s="16"/>
      <c r="K157" s="144"/>
      <c r="L157" s="130"/>
      <c r="M157" s="129"/>
      <c r="N157" s="129"/>
      <c r="O157" s="51"/>
      <c r="P157" s="51"/>
      <c r="Q157" s="74"/>
      <c r="R157" s="158">
        <f>IF(Table579[[#This Row],[FEMA Reimbursable?]]="Yes", Table579[[#This Row],[Total Grant Amount]]*0.25,Table579[[#This Row],[Total Grant Amount]])</f>
        <v>0</v>
      </c>
      <c r="S157" s="74"/>
      <c r="T157" s="158">
        <f>IF(Table579[[#This Row],[FEMA Reimbursable?]]="Yes", Table579[[#This Row],[Total Quarterly Obligation Amount]]*0.25,Table579[[#This Row],[Total Quarterly Obligation Amount]])</f>
        <v>0</v>
      </c>
      <c r="U157" s="74"/>
      <c r="V157" s="160">
        <f>IF(Table579[[#This Row],[FEMA Reimbursable?]]="Yes", Table579[[#This Row],[Total Quarterly Expenditure Amount]]*0.25,Table579[[#This Row],[Total Quarterly Expenditure Amount]])</f>
        <v>0</v>
      </c>
      <c r="W157" s="113" t="str">
        <f>IFERROR(INDEX(Table2[Attachment A Category], MATCH(Table579[[#This Row],[Attachment A Expenditure Subcategory]], Table2[Attachment A Subcategory])),"")</f>
        <v/>
      </c>
      <c r="X157" s="114" t="str">
        <f>IFERROR(INDEX(Table2[Treasury OIG Category], MATCH(Table579[[#This Row],[Attachment A Expenditure Subcategory]], Table2[Attachment A Subcategory])),"")</f>
        <v/>
      </c>
    </row>
    <row r="158" spans="2:24" x14ac:dyDescent="0.25">
      <c r="B158" s="127"/>
      <c r="C158" s="128"/>
      <c r="D158" s="128"/>
      <c r="E158" s="128"/>
      <c r="F158" s="128"/>
      <c r="G158" s="144"/>
      <c r="H158" s="32" t="s">
        <v>207</v>
      </c>
      <c r="I158" s="144"/>
      <c r="J158" s="16"/>
      <c r="K158" s="144"/>
      <c r="L158" s="130"/>
      <c r="M158" s="129"/>
      <c r="N158" s="129"/>
      <c r="O158" s="51"/>
      <c r="P158" s="51"/>
      <c r="Q158" s="74"/>
      <c r="R158" s="158">
        <f>IF(Table579[[#This Row],[FEMA Reimbursable?]]="Yes", Table579[[#This Row],[Total Grant Amount]]*0.25,Table579[[#This Row],[Total Grant Amount]])</f>
        <v>0</v>
      </c>
      <c r="S158" s="74"/>
      <c r="T158" s="158">
        <f>IF(Table579[[#This Row],[FEMA Reimbursable?]]="Yes", Table579[[#This Row],[Total Quarterly Obligation Amount]]*0.25,Table579[[#This Row],[Total Quarterly Obligation Amount]])</f>
        <v>0</v>
      </c>
      <c r="U158" s="74"/>
      <c r="V158" s="160">
        <f>IF(Table579[[#This Row],[FEMA Reimbursable?]]="Yes", Table579[[#This Row],[Total Quarterly Expenditure Amount]]*0.25,Table579[[#This Row],[Total Quarterly Expenditure Amount]])</f>
        <v>0</v>
      </c>
      <c r="W158" s="113" t="str">
        <f>IFERROR(INDEX(Table2[Attachment A Category], MATCH(Table579[[#This Row],[Attachment A Expenditure Subcategory]], Table2[Attachment A Subcategory])),"")</f>
        <v/>
      </c>
      <c r="X158" s="114" t="str">
        <f>IFERROR(INDEX(Table2[Treasury OIG Category], MATCH(Table579[[#This Row],[Attachment A Expenditure Subcategory]], Table2[Attachment A Subcategory])),"")</f>
        <v/>
      </c>
    </row>
    <row r="159" spans="2:24" x14ac:dyDescent="0.25">
      <c r="B159" s="127"/>
      <c r="C159" s="128"/>
      <c r="D159" s="128"/>
      <c r="E159" s="128"/>
      <c r="F159" s="128"/>
      <c r="G159" s="144"/>
      <c r="H159" s="32" t="s">
        <v>208</v>
      </c>
      <c r="I159" s="144"/>
      <c r="J159" s="16"/>
      <c r="K159" s="144"/>
      <c r="L159" s="130"/>
      <c r="M159" s="129"/>
      <c r="N159" s="129"/>
      <c r="O159" s="51"/>
      <c r="P159" s="51"/>
      <c r="Q159" s="74"/>
      <c r="R159" s="158">
        <f>IF(Table579[[#This Row],[FEMA Reimbursable?]]="Yes", Table579[[#This Row],[Total Grant Amount]]*0.25,Table579[[#This Row],[Total Grant Amount]])</f>
        <v>0</v>
      </c>
      <c r="S159" s="74"/>
      <c r="T159" s="158">
        <f>IF(Table579[[#This Row],[FEMA Reimbursable?]]="Yes", Table579[[#This Row],[Total Quarterly Obligation Amount]]*0.25,Table579[[#This Row],[Total Quarterly Obligation Amount]])</f>
        <v>0</v>
      </c>
      <c r="U159" s="74"/>
      <c r="V159" s="160">
        <f>IF(Table579[[#This Row],[FEMA Reimbursable?]]="Yes", Table579[[#This Row],[Total Quarterly Expenditure Amount]]*0.25,Table579[[#This Row],[Total Quarterly Expenditure Amount]])</f>
        <v>0</v>
      </c>
      <c r="W159" s="113" t="str">
        <f>IFERROR(INDEX(Table2[Attachment A Category], MATCH(Table579[[#This Row],[Attachment A Expenditure Subcategory]], Table2[Attachment A Subcategory])),"")</f>
        <v/>
      </c>
      <c r="X159" s="114" t="str">
        <f>IFERROR(INDEX(Table2[Treasury OIG Category], MATCH(Table579[[#This Row],[Attachment A Expenditure Subcategory]], Table2[Attachment A Subcategory])),"")</f>
        <v/>
      </c>
    </row>
    <row r="160" spans="2:24" x14ac:dyDescent="0.25">
      <c r="B160" s="127"/>
      <c r="C160" s="128"/>
      <c r="D160" s="128"/>
      <c r="E160" s="128"/>
      <c r="F160" s="128"/>
      <c r="G160" s="144"/>
      <c r="H160" s="32" t="s">
        <v>209</v>
      </c>
      <c r="I160" s="144"/>
      <c r="J160" s="16"/>
      <c r="K160" s="144"/>
      <c r="L160" s="130"/>
      <c r="M160" s="129"/>
      <c r="N160" s="129"/>
      <c r="O160" s="51"/>
      <c r="P160" s="51"/>
      <c r="Q160" s="74"/>
      <c r="R160" s="158">
        <f>IF(Table579[[#This Row],[FEMA Reimbursable?]]="Yes", Table579[[#This Row],[Total Grant Amount]]*0.25,Table579[[#This Row],[Total Grant Amount]])</f>
        <v>0</v>
      </c>
      <c r="S160" s="74"/>
      <c r="T160" s="158">
        <f>IF(Table579[[#This Row],[FEMA Reimbursable?]]="Yes", Table579[[#This Row],[Total Quarterly Obligation Amount]]*0.25,Table579[[#This Row],[Total Quarterly Obligation Amount]])</f>
        <v>0</v>
      </c>
      <c r="U160" s="74"/>
      <c r="V160" s="160">
        <f>IF(Table579[[#This Row],[FEMA Reimbursable?]]="Yes", Table579[[#This Row],[Total Quarterly Expenditure Amount]]*0.25,Table579[[#This Row],[Total Quarterly Expenditure Amount]])</f>
        <v>0</v>
      </c>
      <c r="W160" s="113" t="str">
        <f>IFERROR(INDEX(Table2[Attachment A Category], MATCH(Table579[[#This Row],[Attachment A Expenditure Subcategory]], Table2[Attachment A Subcategory])),"")</f>
        <v/>
      </c>
      <c r="X160" s="114" t="str">
        <f>IFERROR(INDEX(Table2[Treasury OIG Category], MATCH(Table579[[#This Row],[Attachment A Expenditure Subcategory]], Table2[Attachment A Subcategory])),"")</f>
        <v/>
      </c>
    </row>
    <row r="161" spans="2:24" x14ac:dyDescent="0.25">
      <c r="B161" s="127"/>
      <c r="C161" s="128"/>
      <c r="D161" s="128"/>
      <c r="E161" s="128"/>
      <c r="F161" s="128"/>
      <c r="G161" s="144"/>
      <c r="H161" s="32" t="s">
        <v>210</v>
      </c>
      <c r="I161" s="144"/>
      <c r="J161" s="16"/>
      <c r="K161" s="144"/>
      <c r="L161" s="130"/>
      <c r="M161" s="129"/>
      <c r="N161" s="129"/>
      <c r="O161" s="51"/>
      <c r="P161" s="51"/>
      <c r="Q161" s="74"/>
      <c r="R161" s="158">
        <f>IF(Table579[[#This Row],[FEMA Reimbursable?]]="Yes", Table579[[#This Row],[Total Grant Amount]]*0.25,Table579[[#This Row],[Total Grant Amount]])</f>
        <v>0</v>
      </c>
      <c r="S161" s="74"/>
      <c r="T161" s="158">
        <f>IF(Table579[[#This Row],[FEMA Reimbursable?]]="Yes", Table579[[#This Row],[Total Quarterly Obligation Amount]]*0.25,Table579[[#This Row],[Total Quarterly Obligation Amount]])</f>
        <v>0</v>
      </c>
      <c r="U161" s="74"/>
      <c r="V161" s="160">
        <f>IF(Table579[[#This Row],[FEMA Reimbursable?]]="Yes", Table579[[#This Row],[Total Quarterly Expenditure Amount]]*0.25,Table579[[#This Row],[Total Quarterly Expenditure Amount]])</f>
        <v>0</v>
      </c>
      <c r="W161" s="113" t="str">
        <f>IFERROR(INDEX(Table2[Attachment A Category], MATCH(Table579[[#This Row],[Attachment A Expenditure Subcategory]], Table2[Attachment A Subcategory])),"")</f>
        <v/>
      </c>
      <c r="X161" s="114" t="str">
        <f>IFERROR(INDEX(Table2[Treasury OIG Category], MATCH(Table579[[#This Row],[Attachment A Expenditure Subcategory]], Table2[Attachment A Subcategory])),"")</f>
        <v/>
      </c>
    </row>
    <row r="162" spans="2:24" x14ac:dyDescent="0.25">
      <c r="B162" s="127"/>
      <c r="C162" s="128"/>
      <c r="D162" s="128"/>
      <c r="E162" s="128"/>
      <c r="F162" s="128"/>
      <c r="G162" s="144"/>
      <c r="H162" s="32" t="s">
        <v>211</v>
      </c>
      <c r="I162" s="144"/>
      <c r="J162" s="16"/>
      <c r="K162" s="144"/>
      <c r="L162" s="130"/>
      <c r="M162" s="129"/>
      <c r="N162" s="129"/>
      <c r="O162" s="51"/>
      <c r="P162" s="51"/>
      <c r="Q162" s="74"/>
      <c r="R162" s="158">
        <f>IF(Table579[[#This Row],[FEMA Reimbursable?]]="Yes", Table579[[#This Row],[Total Grant Amount]]*0.25,Table579[[#This Row],[Total Grant Amount]])</f>
        <v>0</v>
      </c>
      <c r="S162" s="74"/>
      <c r="T162" s="158">
        <f>IF(Table579[[#This Row],[FEMA Reimbursable?]]="Yes", Table579[[#This Row],[Total Quarterly Obligation Amount]]*0.25,Table579[[#This Row],[Total Quarterly Obligation Amount]])</f>
        <v>0</v>
      </c>
      <c r="U162" s="74"/>
      <c r="V162" s="160">
        <f>IF(Table579[[#This Row],[FEMA Reimbursable?]]="Yes", Table579[[#This Row],[Total Quarterly Expenditure Amount]]*0.25,Table579[[#This Row],[Total Quarterly Expenditure Amount]])</f>
        <v>0</v>
      </c>
      <c r="W162" s="113" t="str">
        <f>IFERROR(INDEX(Table2[Attachment A Category], MATCH(Table579[[#This Row],[Attachment A Expenditure Subcategory]], Table2[Attachment A Subcategory])),"")</f>
        <v/>
      </c>
      <c r="X162" s="114" t="str">
        <f>IFERROR(INDEX(Table2[Treasury OIG Category], MATCH(Table579[[#This Row],[Attachment A Expenditure Subcategory]], Table2[Attachment A Subcategory])),"")</f>
        <v/>
      </c>
    </row>
    <row r="163" spans="2:24" x14ac:dyDescent="0.25">
      <c r="B163" s="127"/>
      <c r="C163" s="128"/>
      <c r="D163" s="128"/>
      <c r="E163" s="128"/>
      <c r="F163" s="128"/>
      <c r="G163" s="144"/>
      <c r="H163" s="32" t="s">
        <v>212</v>
      </c>
      <c r="I163" s="144"/>
      <c r="J163" s="16"/>
      <c r="K163" s="144"/>
      <c r="L163" s="130"/>
      <c r="M163" s="129"/>
      <c r="N163" s="129"/>
      <c r="O163" s="51"/>
      <c r="P163" s="51"/>
      <c r="Q163" s="74"/>
      <c r="R163" s="158">
        <f>IF(Table579[[#This Row],[FEMA Reimbursable?]]="Yes", Table579[[#This Row],[Total Grant Amount]]*0.25,Table579[[#This Row],[Total Grant Amount]])</f>
        <v>0</v>
      </c>
      <c r="S163" s="74"/>
      <c r="T163" s="158">
        <f>IF(Table579[[#This Row],[FEMA Reimbursable?]]="Yes", Table579[[#This Row],[Total Quarterly Obligation Amount]]*0.25,Table579[[#This Row],[Total Quarterly Obligation Amount]])</f>
        <v>0</v>
      </c>
      <c r="U163" s="74"/>
      <c r="V163" s="160">
        <f>IF(Table579[[#This Row],[FEMA Reimbursable?]]="Yes", Table579[[#This Row],[Total Quarterly Expenditure Amount]]*0.25,Table579[[#This Row],[Total Quarterly Expenditure Amount]])</f>
        <v>0</v>
      </c>
      <c r="W163" s="113" t="str">
        <f>IFERROR(INDEX(Table2[Attachment A Category], MATCH(Table579[[#This Row],[Attachment A Expenditure Subcategory]], Table2[Attachment A Subcategory])),"")</f>
        <v/>
      </c>
      <c r="X163" s="114" t="str">
        <f>IFERROR(INDEX(Table2[Treasury OIG Category], MATCH(Table579[[#This Row],[Attachment A Expenditure Subcategory]], Table2[Attachment A Subcategory])),"")</f>
        <v/>
      </c>
    </row>
    <row r="164" spans="2:24" x14ac:dyDescent="0.25">
      <c r="B164" s="127"/>
      <c r="C164" s="128"/>
      <c r="D164" s="128"/>
      <c r="E164" s="128"/>
      <c r="F164" s="128"/>
      <c r="G164" s="144"/>
      <c r="H164" s="32" t="s">
        <v>213</v>
      </c>
      <c r="I164" s="144"/>
      <c r="J164" s="16"/>
      <c r="K164" s="144"/>
      <c r="L164" s="130"/>
      <c r="M164" s="129"/>
      <c r="N164" s="129"/>
      <c r="O164" s="51"/>
      <c r="P164" s="51"/>
      <c r="Q164" s="74"/>
      <c r="R164" s="158">
        <f>IF(Table579[[#This Row],[FEMA Reimbursable?]]="Yes", Table579[[#This Row],[Total Grant Amount]]*0.25,Table579[[#This Row],[Total Grant Amount]])</f>
        <v>0</v>
      </c>
      <c r="S164" s="74"/>
      <c r="T164" s="158">
        <f>IF(Table579[[#This Row],[FEMA Reimbursable?]]="Yes", Table579[[#This Row],[Total Quarterly Obligation Amount]]*0.25,Table579[[#This Row],[Total Quarterly Obligation Amount]])</f>
        <v>0</v>
      </c>
      <c r="U164" s="74"/>
      <c r="V164" s="160">
        <f>IF(Table579[[#This Row],[FEMA Reimbursable?]]="Yes", Table579[[#This Row],[Total Quarterly Expenditure Amount]]*0.25,Table579[[#This Row],[Total Quarterly Expenditure Amount]])</f>
        <v>0</v>
      </c>
      <c r="W164" s="113" t="str">
        <f>IFERROR(INDEX(Table2[Attachment A Category], MATCH(Table579[[#This Row],[Attachment A Expenditure Subcategory]], Table2[Attachment A Subcategory])),"")</f>
        <v/>
      </c>
      <c r="X164" s="114" t="str">
        <f>IFERROR(INDEX(Table2[Treasury OIG Category], MATCH(Table579[[#This Row],[Attachment A Expenditure Subcategory]], Table2[Attachment A Subcategory])),"")</f>
        <v/>
      </c>
    </row>
    <row r="165" spans="2:24" x14ac:dyDescent="0.25">
      <c r="B165" s="127"/>
      <c r="C165" s="128"/>
      <c r="D165" s="128"/>
      <c r="E165" s="128"/>
      <c r="F165" s="128"/>
      <c r="G165" s="144"/>
      <c r="H165" s="32" t="s">
        <v>214</v>
      </c>
      <c r="I165" s="144"/>
      <c r="J165" s="16"/>
      <c r="K165" s="144"/>
      <c r="L165" s="130"/>
      <c r="M165" s="129"/>
      <c r="N165" s="129"/>
      <c r="O165" s="51"/>
      <c r="P165" s="51"/>
      <c r="Q165" s="74"/>
      <c r="R165" s="158">
        <f>IF(Table579[[#This Row],[FEMA Reimbursable?]]="Yes", Table579[[#This Row],[Total Grant Amount]]*0.25,Table579[[#This Row],[Total Grant Amount]])</f>
        <v>0</v>
      </c>
      <c r="S165" s="74"/>
      <c r="T165" s="158">
        <f>IF(Table579[[#This Row],[FEMA Reimbursable?]]="Yes", Table579[[#This Row],[Total Quarterly Obligation Amount]]*0.25,Table579[[#This Row],[Total Quarterly Obligation Amount]])</f>
        <v>0</v>
      </c>
      <c r="U165" s="74"/>
      <c r="V165" s="160">
        <f>IF(Table579[[#This Row],[FEMA Reimbursable?]]="Yes", Table579[[#This Row],[Total Quarterly Expenditure Amount]]*0.25,Table579[[#This Row],[Total Quarterly Expenditure Amount]])</f>
        <v>0</v>
      </c>
      <c r="W165" s="113" t="str">
        <f>IFERROR(INDEX(Table2[Attachment A Category], MATCH(Table579[[#This Row],[Attachment A Expenditure Subcategory]], Table2[Attachment A Subcategory])),"")</f>
        <v/>
      </c>
      <c r="X165" s="114" t="str">
        <f>IFERROR(INDEX(Table2[Treasury OIG Category], MATCH(Table579[[#This Row],[Attachment A Expenditure Subcategory]], Table2[Attachment A Subcategory])),"")</f>
        <v/>
      </c>
    </row>
    <row r="166" spans="2:24" x14ac:dyDescent="0.25">
      <c r="B166" s="127"/>
      <c r="C166" s="128"/>
      <c r="D166" s="128"/>
      <c r="E166" s="128"/>
      <c r="F166" s="128"/>
      <c r="G166" s="144"/>
      <c r="H166" s="32" t="s">
        <v>215</v>
      </c>
      <c r="I166" s="144"/>
      <c r="J166" s="16"/>
      <c r="K166" s="144"/>
      <c r="L166" s="130"/>
      <c r="M166" s="129"/>
      <c r="N166" s="129"/>
      <c r="O166" s="51"/>
      <c r="P166" s="51"/>
      <c r="Q166" s="74"/>
      <c r="R166" s="158">
        <f>IF(Table579[[#This Row],[FEMA Reimbursable?]]="Yes", Table579[[#This Row],[Total Grant Amount]]*0.25,Table579[[#This Row],[Total Grant Amount]])</f>
        <v>0</v>
      </c>
      <c r="S166" s="74"/>
      <c r="T166" s="158">
        <f>IF(Table579[[#This Row],[FEMA Reimbursable?]]="Yes", Table579[[#This Row],[Total Quarterly Obligation Amount]]*0.25,Table579[[#This Row],[Total Quarterly Obligation Amount]])</f>
        <v>0</v>
      </c>
      <c r="U166" s="74"/>
      <c r="V166" s="160">
        <f>IF(Table579[[#This Row],[FEMA Reimbursable?]]="Yes", Table579[[#This Row],[Total Quarterly Expenditure Amount]]*0.25,Table579[[#This Row],[Total Quarterly Expenditure Amount]])</f>
        <v>0</v>
      </c>
      <c r="W166" s="113" t="str">
        <f>IFERROR(INDEX(Table2[Attachment A Category], MATCH(Table579[[#This Row],[Attachment A Expenditure Subcategory]], Table2[Attachment A Subcategory])),"")</f>
        <v/>
      </c>
      <c r="X166" s="114" t="str">
        <f>IFERROR(INDEX(Table2[Treasury OIG Category], MATCH(Table579[[#This Row],[Attachment A Expenditure Subcategory]], Table2[Attachment A Subcategory])),"")</f>
        <v/>
      </c>
    </row>
    <row r="167" spans="2:24" x14ac:dyDescent="0.25">
      <c r="B167" s="127"/>
      <c r="C167" s="128"/>
      <c r="D167" s="128"/>
      <c r="E167" s="128"/>
      <c r="F167" s="128"/>
      <c r="G167" s="144"/>
      <c r="H167" s="32" t="s">
        <v>216</v>
      </c>
      <c r="I167" s="144"/>
      <c r="J167" s="16"/>
      <c r="K167" s="144"/>
      <c r="L167" s="130"/>
      <c r="M167" s="129"/>
      <c r="N167" s="129"/>
      <c r="O167" s="51"/>
      <c r="P167" s="51"/>
      <c r="Q167" s="74"/>
      <c r="R167" s="158">
        <f>IF(Table579[[#This Row],[FEMA Reimbursable?]]="Yes", Table579[[#This Row],[Total Grant Amount]]*0.25,Table579[[#This Row],[Total Grant Amount]])</f>
        <v>0</v>
      </c>
      <c r="S167" s="74"/>
      <c r="T167" s="158">
        <f>IF(Table579[[#This Row],[FEMA Reimbursable?]]="Yes", Table579[[#This Row],[Total Quarterly Obligation Amount]]*0.25,Table579[[#This Row],[Total Quarterly Obligation Amount]])</f>
        <v>0</v>
      </c>
      <c r="U167" s="74"/>
      <c r="V167" s="160">
        <f>IF(Table579[[#This Row],[FEMA Reimbursable?]]="Yes", Table579[[#This Row],[Total Quarterly Expenditure Amount]]*0.25,Table579[[#This Row],[Total Quarterly Expenditure Amount]])</f>
        <v>0</v>
      </c>
      <c r="W167" s="113" t="str">
        <f>IFERROR(INDEX(Table2[Attachment A Category], MATCH(Table579[[#This Row],[Attachment A Expenditure Subcategory]], Table2[Attachment A Subcategory])),"")</f>
        <v/>
      </c>
      <c r="X167" s="114" t="str">
        <f>IFERROR(INDEX(Table2[Treasury OIG Category], MATCH(Table579[[#This Row],[Attachment A Expenditure Subcategory]], Table2[Attachment A Subcategory])),"")</f>
        <v/>
      </c>
    </row>
    <row r="168" spans="2:24" x14ac:dyDescent="0.25">
      <c r="B168" s="127"/>
      <c r="C168" s="128"/>
      <c r="D168" s="128"/>
      <c r="E168" s="128"/>
      <c r="F168" s="128"/>
      <c r="G168" s="144"/>
      <c r="H168" s="32" t="s">
        <v>217</v>
      </c>
      <c r="I168" s="144"/>
      <c r="J168" s="16"/>
      <c r="K168" s="144"/>
      <c r="L168" s="130"/>
      <c r="M168" s="129"/>
      <c r="N168" s="129"/>
      <c r="O168" s="51"/>
      <c r="P168" s="51"/>
      <c r="Q168" s="74"/>
      <c r="R168" s="158">
        <f>IF(Table579[[#This Row],[FEMA Reimbursable?]]="Yes", Table579[[#This Row],[Total Grant Amount]]*0.25,Table579[[#This Row],[Total Grant Amount]])</f>
        <v>0</v>
      </c>
      <c r="S168" s="74"/>
      <c r="T168" s="158">
        <f>IF(Table579[[#This Row],[FEMA Reimbursable?]]="Yes", Table579[[#This Row],[Total Quarterly Obligation Amount]]*0.25,Table579[[#This Row],[Total Quarterly Obligation Amount]])</f>
        <v>0</v>
      </c>
      <c r="U168" s="74"/>
      <c r="V168" s="160">
        <f>IF(Table579[[#This Row],[FEMA Reimbursable?]]="Yes", Table579[[#This Row],[Total Quarterly Expenditure Amount]]*0.25,Table579[[#This Row],[Total Quarterly Expenditure Amount]])</f>
        <v>0</v>
      </c>
      <c r="W168" s="113" t="str">
        <f>IFERROR(INDEX(Table2[Attachment A Category], MATCH(Table579[[#This Row],[Attachment A Expenditure Subcategory]], Table2[Attachment A Subcategory])),"")</f>
        <v/>
      </c>
      <c r="X168" s="114" t="str">
        <f>IFERROR(INDEX(Table2[Treasury OIG Category], MATCH(Table579[[#This Row],[Attachment A Expenditure Subcategory]], Table2[Attachment A Subcategory])),"")</f>
        <v/>
      </c>
    </row>
    <row r="169" spans="2:24" x14ac:dyDescent="0.25">
      <c r="B169" s="127"/>
      <c r="C169" s="128"/>
      <c r="D169" s="128"/>
      <c r="E169" s="128"/>
      <c r="F169" s="128"/>
      <c r="G169" s="144"/>
      <c r="H169" s="32" t="s">
        <v>218</v>
      </c>
      <c r="I169" s="144"/>
      <c r="J169" s="16"/>
      <c r="K169" s="144"/>
      <c r="L169" s="130"/>
      <c r="M169" s="129"/>
      <c r="N169" s="129"/>
      <c r="O169" s="51"/>
      <c r="P169" s="51"/>
      <c r="Q169" s="74"/>
      <c r="R169" s="158">
        <f>IF(Table579[[#This Row],[FEMA Reimbursable?]]="Yes", Table579[[#This Row],[Total Grant Amount]]*0.25,Table579[[#This Row],[Total Grant Amount]])</f>
        <v>0</v>
      </c>
      <c r="S169" s="74"/>
      <c r="T169" s="158">
        <f>IF(Table579[[#This Row],[FEMA Reimbursable?]]="Yes", Table579[[#This Row],[Total Quarterly Obligation Amount]]*0.25,Table579[[#This Row],[Total Quarterly Obligation Amount]])</f>
        <v>0</v>
      </c>
      <c r="U169" s="74"/>
      <c r="V169" s="160">
        <f>IF(Table579[[#This Row],[FEMA Reimbursable?]]="Yes", Table579[[#This Row],[Total Quarterly Expenditure Amount]]*0.25,Table579[[#This Row],[Total Quarterly Expenditure Amount]])</f>
        <v>0</v>
      </c>
      <c r="W169" s="113" t="str">
        <f>IFERROR(INDEX(Table2[Attachment A Category], MATCH(Table579[[#This Row],[Attachment A Expenditure Subcategory]], Table2[Attachment A Subcategory])),"")</f>
        <v/>
      </c>
      <c r="X169" s="114" t="str">
        <f>IFERROR(INDEX(Table2[Treasury OIG Category], MATCH(Table579[[#This Row],[Attachment A Expenditure Subcategory]], Table2[Attachment A Subcategory])),"")</f>
        <v/>
      </c>
    </row>
    <row r="170" spans="2:24" x14ac:dyDescent="0.25">
      <c r="B170" s="127"/>
      <c r="C170" s="128"/>
      <c r="D170" s="128"/>
      <c r="E170" s="128"/>
      <c r="F170" s="128"/>
      <c r="G170" s="144"/>
      <c r="H170" s="32" t="s">
        <v>219</v>
      </c>
      <c r="I170" s="144"/>
      <c r="J170" s="16"/>
      <c r="K170" s="144"/>
      <c r="L170" s="130"/>
      <c r="M170" s="129"/>
      <c r="N170" s="129"/>
      <c r="O170" s="51"/>
      <c r="P170" s="51"/>
      <c r="Q170" s="74"/>
      <c r="R170" s="158">
        <f>IF(Table579[[#This Row],[FEMA Reimbursable?]]="Yes", Table579[[#This Row],[Total Grant Amount]]*0.25,Table579[[#This Row],[Total Grant Amount]])</f>
        <v>0</v>
      </c>
      <c r="S170" s="74"/>
      <c r="T170" s="158">
        <f>IF(Table579[[#This Row],[FEMA Reimbursable?]]="Yes", Table579[[#This Row],[Total Quarterly Obligation Amount]]*0.25,Table579[[#This Row],[Total Quarterly Obligation Amount]])</f>
        <v>0</v>
      </c>
      <c r="U170" s="74"/>
      <c r="V170" s="160">
        <f>IF(Table579[[#This Row],[FEMA Reimbursable?]]="Yes", Table579[[#This Row],[Total Quarterly Expenditure Amount]]*0.25,Table579[[#This Row],[Total Quarterly Expenditure Amount]])</f>
        <v>0</v>
      </c>
      <c r="W170" s="113" t="str">
        <f>IFERROR(INDEX(Table2[Attachment A Category], MATCH(Table579[[#This Row],[Attachment A Expenditure Subcategory]], Table2[Attachment A Subcategory])),"")</f>
        <v/>
      </c>
      <c r="X170" s="114" t="str">
        <f>IFERROR(INDEX(Table2[Treasury OIG Category], MATCH(Table579[[#This Row],[Attachment A Expenditure Subcategory]], Table2[Attachment A Subcategory])),"")</f>
        <v/>
      </c>
    </row>
    <row r="171" spans="2:24" x14ac:dyDescent="0.25">
      <c r="B171" s="127"/>
      <c r="C171" s="128"/>
      <c r="D171" s="128"/>
      <c r="E171" s="128"/>
      <c r="F171" s="128"/>
      <c r="G171" s="144"/>
      <c r="H171" s="32" t="s">
        <v>220</v>
      </c>
      <c r="I171" s="144"/>
      <c r="J171" s="16"/>
      <c r="K171" s="144"/>
      <c r="L171" s="130"/>
      <c r="M171" s="129"/>
      <c r="N171" s="129"/>
      <c r="O171" s="51"/>
      <c r="P171" s="51"/>
      <c r="Q171" s="74"/>
      <c r="R171" s="158">
        <f>IF(Table579[[#This Row],[FEMA Reimbursable?]]="Yes", Table579[[#This Row],[Total Grant Amount]]*0.25,Table579[[#This Row],[Total Grant Amount]])</f>
        <v>0</v>
      </c>
      <c r="S171" s="74"/>
      <c r="T171" s="158">
        <f>IF(Table579[[#This Row],[FEMA Reimbursable?]]="Yes", Table579[[#This Row],[Total Quarterly Obligation Amount]]*0.25,Table579[[#This Row],[Total Quarterly Obligation Amount]])</f>
        <v>0</v>
      </c>
      <c r="U171" s="74"/>
      <c r="V171" s="160">
        <f>IF(Table579[[#This Row],[FEMA Reimbursable?]]="Yes", Table579[[#This Row],[Total Quarterly Expenditure Amount]]*0.25,Table579[[#This Row],[Total Quarterly Expenditure Amount]])</f>
        <v>0</v>
      </c>
      <c r="W171" s="113" t="str">
        <f>IFERROR(INDEX(Table2[Attachment A Category], MATCH(Table579[[#This Row],[Attachment A Expenditure Subcategory]], Table2[Attachment A Subcategory])),"")</f>
        <v/>
      </c>
      <c r="X171" s="114" t="str">
        <f>IFERROR(INDEX(Table2[Treasury OIG Category], MATCH(Table579[[#This Row],[Attachment A Expenditure Subcategory]], Table2[Attachment A Subcategory])),"")</f>
        <v/>
      </c>
    </row>
    <row r="172" spans="2:24" x14ac:dyDescent="0.25">
      <c r="B172" s="127"/>
      <c r="C172" s="128"/>
      <c r="D172" s="128"/>
      <c r="E172" s="128"/>
      <c r="F172" s="128"/>
      <c r="G172" s="144"/>
      <c r="H172" s="32" t="s">
        <v>221</v>
      </c>
      <c r="I172" s="144"/>
      <c r="J172" s="16"/>
      <c r="K172" s="144"/>
      <c r="L172" s="130"/>
      <c r="M172" s="129"/>
      <c r="N172" s="129"/>
      <c r="O172" s="51"/>
      <c r="P172" s="51"/>
      <c r="Q172" s="74"/>
      <c r="R172" s="158">
        <f>IF(Table579[[#This Row],[FEMA Reimbursable?]]="Yes", Table579[[#This Row],[Total Grant Amount]]*0.25,Table579[[#This Row],[Total Grant Amount]])</f>
        <v>0</v>
      </c>
      <c r="S172" s="74"/>
      <c r="T172" s="158">
        <f>IF(Table579[[#This Row],[FEMA Reimbursable?]]="Yes", Table579[[#This Row],[Total Quarterly Obligation Amount]]*0.25,Table579[[#This Row],[Total Quarterly Obligation Amount]])</f>
        <v>0</v>
      </c>
      <c r="U172" s="74"/>
      <c r="V172" s="160">
        <f>IF(Table579[[#This Row],[FEMA Reimbursable?]]="Yes", Table579[[#This Row],[Total Quarterly Expenditure Amount]]*0.25,Table579[[#This Row],[Total Quarterly Expenditure Amount]])</f>
        <v>0</v>
      </c>
      <c r="W172" s="113" t="str">
        <f>IFERROR(INDEX(Table2[Attachment A Category], MATCH(Table579[[#This Row],[Attachment A Expenditure Subcategory]], Table2[Attachment A Subcategory])),"")</f>
        <v/>
      </c>
      <c r="X172" s="114" t="str">
        <f>IFERROR(INDEX(Table2[Treasury OIG Category], MATCH(Table579[[#This Row],[Attachment A Expenditure Subcategory]], Table2[Attachment A Subcategory])),"")</f>
        <v/>
      </c>
    </row>
    <row r="173" spans="2:24" x14ac:dyDescent="0.25">
      <c r="B173" s="127"/>
      <c r="C173" s="128"/>
      <c r="D173" s="128"/>
      <c r="E173" s="128"/>
      <c r="F173" s="128"/>
      <c r="G173" s="144"/>
      <c r="H173" s="32" t="s">
        <v>222</v>
      </c>
      <c r="I173" s="144"/>
      <c r="J173" s="16"/>
      <c r="K173" s="144"/>
      <c r="L173" s="130"/>
      <c r="M173" s="129"/>
      <c r="N173" s="129"/>
      <c r="O173" s="51"/>
      <c r="P173" s="51"/>
      <c r="Q173" s="74"/>
      <c r="R173" s="158">
        <f>IF(Table579[[#This Row],[FEMA Reimbursable?]]="Yes", Table579[[#This Row],[Total Grant Amount]]*0.25,Table579[[#This Row],[Total Grant Amount]])</f>
        <v>0</v>
      </c>
      <c r="S173" s="74"/>
      <c r="T173" s="158">
        <f>IF(Table579[[#This Row],[FEMA Reimbursable?]]="Yes", Table579[[#This Row],[Total Quarterly Obligation Amount]]*0.25,Table579[[#This Row],[Total Quarterly Obligation Amount]])</f>
        <v>0</v>
      </c>
      <c r="U173" s="74"/>
      <c r="V173" s="160">
        <f>IF(Table579[[#This Row],[FEMA Reimbursable?]]="Yes", Table579[[#This Row],[Total Quarterly Expenditure Amount]]*0.25,Table579[[#This Row],[Total Quarterly Expenditure Amount]])</f>
        <v>0</v>
      </c>
      <c r="W173" s="113" t="str">
        <f>IFERROR(INDEX(Table2[Attachment A Category], MATCH(Table579[[#This Row],[Attachment A Expenditure Subcategory]], Table2[Attachment A Subcategory])),"")</f>
        <v/>
      </c>
      <c r="X173" s="114" t="str">
        <f>IFERROR(INDEX(Table2[Treasury OIG Category], MATCH(Table579[[#This Row],[Attachment A Expenditure Subcategory]], Table2[Attachment A Subcategory])),"")</f>
        <v/>
      </c>
    </row>
    <row r="174" spans="2:24" x14ac:dyDescent="0.25">
      <c r="B174" s="127"/>
      <c r="C174" s="128"/>
      <c r="D174" s="128"/>
      <c r="E174" s="128"/>
      <c r="F174" s="128"/>
      <c r="G174" s="144"/>
      <c r="H174" s="32" t="s">
        <v>223</v>
      </c>
      <c r="I174" s="144"/>
      <c r="J174" s="16"/>
      <c r="K174" s="144"/>
      <c r="L174" s="130"/>
      <c r="M174" s="129"/>
      <c r="N174" s="129"/>
      <c r="O174" s="51"/>
      <c r="P174" s="51"/>
      <c r="Q174" s="74"/>
      <c r="R174" s="158">
        <f>IF(Table579[[#This Row],[FEMA Reimbursable?]]="Yes", Table579[[#This Row],[Total Grant Amount]]*0.25,Table579[[#This Row],[Total Grant Amount]])</f>
        <v>0</v>
      </c>
      <c r="S174" s="74"/>
      <c r="T174" s="158">
        <f>IF(Table579[[#This Row],[FEMA Reimbursable?]]="Yes", Table579[[#This Row],[Total Quarterly Obligation Amount]]*0.25,Table579[[#This Row],[Total Quarterly Obligation Amount]])</f>
        <v>0</v>
      </c>
      <c r="U174" s="74"/>
      <c r="V174" s="160">
        <f>IF(Table579[[#This Row],[FEMA Reimbursable?]]="Yes", Table579[[#This Row],[Total Quarterly Expenditure Amount]]*0.25,Table579[[#This Row],[Total Quarterly Expenditure Amount]])</f>
        <v>0</v>
      </c>
      <c r="W174" s="113" t="str">
        <f>IFERROR(INDEX(Table2[Attachment A Category], MATCH(Table579[[#This Row],[Attachment A Expenditure Subcategory]], Table2[Attachment A Subcategory])),"")</f>
        <v/>
      </c>
      <c r="X174" s="114" t="str">
        <f>IFERROR(INDEX(Table2[Treasury OIG Category], MATCH(Table579[[#This Row],[Attachment A Expenditure Subcategory]], Table2[Attachment A Subcategory])),"")</f>
        <v/>
      </c>
    </row>
    <row r="175" spans="2:24" x14ac:dyDescent="0.25">
      <c r="B175" s="127"/>
      <c r="C175" s="128"/>
      <c r="D175" s="128"/>
      <c r="E175" s="128"/>
      <c r="F175" s="128"/>
      <c r="G175" s="144"/>
      <c r="H175" s="32" t="s">
        <v>224</v>
      </c>
      <c r="I175" s="144"/>
      <c r="J175" s="16"/>
      <c r="K175" s="144"/>
      <c r="L175" s="130"/>
      <c r="M175" s="129"/>
      <c r="N175" s="129"/>
      <c r="O175" s="51"/>
      <c r="P175" s="51"/>
      <c r="Q175" s="74"/>
      <c r="R175" s="158">
        <f>IF(Table579[[#This Row],[FEMA Reimbursable?]]="Yes", Table579[[#This Row],[Total Grant Amount]]*0.25,Table579[[#This Row],[Total Grant Amount]])</f>
        <v>0</v>
      </c>
      <c r="S175" s="74"/>
      <c r="T175" s="158">
        <f>IF(Table579[[#This Row],[FEMA Reimbursable?]]="Yes", Table579[[#This Row],[Total Quarterly Obligation Amount]]*0.25,Table579[[#This Row],[Total Quarterly Obligation Amount]])</f>
        <v>0</v>
      </c>
      <c r="U175" s="74"/>
      <c r="V175" s="160">
        <f>IF(Table579[[#This Row],[FEMA Reimbursable?]]="Yes", Table579[[#This Row],[Total Quarterly Expenditure Amount]]*0.25,Table579[[#This Row],[Total Quarterly Expenditure Amount]])</f>
        <v>0</v>
      </c>
      <c r="W175" s="113" t="str">
        <f>IFERROR(INDEX(Table2[Attachment A Category], MATCH(Table579[[#This Row],[Attachment A Expenditure Subcategory]], Table2[Attachment A Subcategory])),"")</f>
        <v/>
      </c>
      <c r="X175" s="114" t="str">
        <f>IFERROR(INDEX(Table2[Treasury OIG Category], MATCH(Table579[[#This Row],[Attachment A Expenditure Subcategory]], Table2[Attachment A Subcategory])),"")</f>
        <v/>
      </c>
    </row>
    <row r="176" spans="2:24" x14ac:dyDescent="0.25">
      <c r="B176" s="127"/>
      <c r="C176" s="128"/>
      <c r="D176" s="128"/>
      <c r="E176" s="128"/>
      <c r="F176" s="128"/>
      <c r="G176" s="144"/>
      <c r="H176" s="32" t="s">
        <v>225</v>
      </c>
      <c r="I176" s="144"/>
      <c r="J176" s="16"/>
      <c r="K176" s="144"/>
      <c r="L176" s="130"/>
      <c r="M176" s="129"/>
      <c r="N176" s="129"/>
      <c r="O176" s="51"/>
      <c r="P176" s="51"/>
      <c r="Q176" s="74"/>
      <c r="R176" s="158">
        <f>IF(Table579[[#This Row],[FEMA Reimbursable?]]="Yes", Table579[[#This Row],[Total Grant Amount]]*0.25,Table579[[#This Row],[Total Grant Amount]])</f>
        <v>0</v>
      </c>
      <c r="S176" s="74"/>
      <c r="T176" s="158">
        <f>IF(Table579[[#This Row],[FEMA Reimbursable?]]="Yes", Table579[[#This Row],[Total Quarterly Obligation Amount]]*0.25,Table579[[#This Row],[Total Quarterly Obligation Amount]])</f>
        <v>0</v>
      </c>
      <c r="U176" s="74"/>
      <c r="V176" s="160">
        <f>IF(Table579[[#This Row],[FEMA Reimbursable?]]="Yes", Table579[[#This Row],[Total Quarterly Expenditure Amount]]*0.25,Table579[[#This Row],[Total Quarterly Expenditure Amount]])</f>
        <v>0</v>
      </c>
      <c r="W176" s="113" t="str">
        <f>IFERROR(INDEX(Table2[Attachment A Category], MATCH(Table579[[#This Row],[Attachment A Expenditure Subcategory]], Table2[Attachment A Subcategory])),"")</f>
        <v/>
      </c>
      <c r="X176" s="114" t="str">
        <f>IFERROR(INDEX(Table2[Treasury OIG Category], MATCH(Table579[[#This Row],[Attachment A Expenditure Subcategory]], Table2[Attachment A Subcategory])),"")</f>
        <v/>
      </c>
    </row>
    <row r="177" spans="2:24" x14ac:dyDescent="0.25">
      <c r="B177" s="127"/>
      <c r="C177" s="128"/>
      <c r="D177" s="128"/>
      <c r="E177" s="128"/>
      <c r="F177" s="128"/>
      <c r="G177" s="144"/>
      <c r="H177" s="32" t="s">
        <v>226</v>
      </c>
      <c r="I177" s="144"/>
      <c r="J177" s="16"/>
      <c r="K177" s="144"/>
      <c r="L177" s="130"/>
      <c r="M177" s="129"/>
      <c r="N177" s="129"/>
      <c r="O177" s="51"/>
      <c r="P177" s="51"/>
      <c r="Q177" s="74"/>
      <c r="R177" s="158">
        <f>IF(Table579[[#This Row],[FEMA Reimbursable?]]="Yes", Table579[[#This Row],[Total Grant Amount]]*0.25,Table579[[#This Row],[Total Grant Amount]])</f>
        <v>0</v>
      </c>
      <c r="S177" s="74"/>
      <c r="T177" s="158">
        <f>IF(Table579[[#This Row],[FEMA Reimbursable?]]="Yes", Table579[[#This Row],[Total Quarterly Obligation Amount]]*0.25,Table579[[#This Row],[Total Quarterly Obligation Amount]])</f>
        <v>0</v>
      </c>
      <c r="U177" s="74"/>
      <c r="V177" s="160">
        <f>IF(Table579[[#This Row],[FEMA Reimbursable?]]="Yes", Table579[[#This Row],[Total Quarterly Expenditure Amount]]*0.25,Table579[[#This Row],[Total Quarterly Expenditure Amount]])</f>
        <v>0</v>
      </c>
      <c r="W177" s="113" t="str">
        <f>IFERROR(INDEX(Table2[Attachment A Category], MATCH(Table579[[#This Row],[Attachment A Expenditure Subcategory]], Table2[Attachment A Subcategory])),"")</f>
        <v/>
      </c>
      <c r="X177" s="114" t="str">
        <f>IFERROR(INDEX(Table2[Treasury OIG Category], MATCH(Table579[[#This Row],[Attachment A Expenditure Subcategory]], Table2[Attachment A Subcategory])),"")</f>
        <v/>
      </c>
    </row>
    <row r="178" spans="2:24" x14ac:dyDescent="0.25">
      <c r="B178" s="127"/>
      <c r="C178" s="128"/>
      <c r="D178" s="128"/>
      <c r="E178" s="128"/>
      <c r="F178" s="128"/>
      <c r="G178" s="144"/>
      <c r="H178" s="32" t="s">
        <v>227</v>
      </c>
      <c r="I178" s="144"/>
      <c r="J178" s="16"/>
      <c r="K178" s="144"/>
      <c r="L178" s="130"/>
      <c r="M178" s="129"/>
      <c r="N178" s="129"/>
      <c r="O178" s="51"/>
      <c r="P178" s="51"/>
      <c r="Q178" s="74"/>
      <c r="R178" s="158">
        <f>IF(Table579[[#This Row],[FEMA Reimbursable?]]="Yes", Table579[[#This Row],[Total Grant Amount]]*0.25,Table579[[#This Row],[Total Grant Amount]])</f>
        <v>0</v>
      </c>
      <c r="S178" s="74"/>
      <c r="T178" s="158">
        <f>IF(Table579[[#This Row],[FEMA Reimbursable?]]="Yes", Table579[[#This Row],[Total Quarterly Obligation Amount]]*0.25,Table579[[#This Row],[Total Quarterly Obligation Amount]])</f>
        <v>0</v>
      </c>
      <c r="U178" s="74"/>
      <c r="V178" s="160">
        <f>IF(Table579[[#This Row],[FEMA Reimbursable?]]="Yes", Table579[[#This Row],[Total Quarterly Expenditure Amount]]*0.25,Table579[[#This Row],[Total Quarterly Expenditure Amount]])</f>
        <v>0</v>
      </c>
      <c r="W178" s="113" t="str">
        <f>IFERROR(INDEX(Table2[Attachment A Category], MATCH(Table579[[#This Row],[Attachment A Expenditure Subcategory]], Table2[Attachment A Subcategory])),"")</f>
        <v/>
      </c>
      <c r="X178" s="114" t="str">
        <f>IFERROR(INDEX(Table2[Treasury OIG Category], MATCH(Table579[[#This Row],[Attachment A Expenditure Subcategory]], Table2[Attachment A Subcategory])),"")</f>
        <v/>
      </c>
    </row>
    <row r="179" spans="2:24" x14ac:dyDescent="0.25">
      <c r="B179" s="127"/>
      <c r="C179" s="128"/>
      <c r="D179" s="128"/>
      <c r="E179" s="128"/>
      <c r="F179" s="128"/>
      <c r="G179" s="144"/>
      <c r="H179" s="32" t="s">
        <v>228</v>
      </c>
      <c r="I179" s="144"/>
      <c r="J179" s="16"/>
      <c r="K179" s="144"/>
      <c r="L179" s="130"/>
      <c r="M179" s="129"/>
      <c r="N179" s="129"/>
      <c r="O179" s="51"/>
      <c r="P179" s="51"/>
      <c r="Q179" s="74"/>
      <c r="R179" s="158">
        <f>IF(Table579[[#This Row],[FEMA Reimbursable?]]="Yes", Table579[[#This Row],[Total Grant Amount]]*0.25,Table579[[#This Row],[Total Grant Amount]])</f>
        <v>0</v>
      </c>
      <c r="S179" s="74"/>
      <c r="T179" s="158">
        <f>IF(Table579[[#This Row],[FEMA Reimbursable?]]="Yes", Table579[[#This Row],[Total Quarterly Obligation Amount]]*0.25,Table579[[#This Row],[Total Quarterly Obligation Amount]])</f>
        <v>0</v>
      </c>
      <c r="U179" s="74"/>
      <c r="V179" s="160">
        <f>IF(Table579[[#This Row],[FEMA Reimbursable?]]="Yes", Table579[[#This Row],[Total Quarterly Expenditure Amount]]*0.25,Table579[[#This Row],[Total Quarterly Expenditure Amount]])</f>
        <v>0</v>
      </c>
      <c r="W179" s="113" t="str">
        <f>IFERROR(INDEX(Table2[Attachment A Category], MATCH(Table579[[#This Row],[Attachment A Expenditure Subcategory]], Table2[Attachment A Subcategory])),"")</f>
        <v/>
      </c>
      <c r="X179" s="114" t="str">
        <f>IFERROR(INDEX(Table2[Treasury OIG Category], MATCH(Table579[[#This Row],[Attachment A Expenditure Subcategory]], Table2[Attachment A Subcategory])),"")</f>
        <v/>
      </c>
    </row>
    <row r="180" spans="2:24" x14ac:dyDescent="0.25">
      <c r="B180" s="127"/>
      <c r="C180" s="128"/>
      <c r="D180" s="128"/>
      <c r="E180" s="128"/>
      <c r="F180" s="128"/>
      <c r="G180" s="144"/>
      <c r="H180" s="32" t="s">
        <v>229</v>
      </c>
      <c r="I180" s="144"/>
      <c r="J180" s="16"/>
      <c r="K180" s="144"/>
      <c r="L180" s="130"/>
      <c r="M180" s="129"/>
      <c r="N180" s="129"/>
      <c r="O180" s="51"/>
      <c r="P180" s="51"/>
      <c r="Q180" s="74"/>
      <c r="R180" s="158">
        <f>IF(Table579[[#This Row],[FEMA Reimbursable?]]="Yes", Table579[[#This Row],[Total Grant Amount]]*0.25,Table579[[#This Row],[Total Grant Amount]])</f>
        <v>0</v>
      </c>
      <c r="S180" s="74"/>
      <c r="T180" s="158">
        <f>IF(Table579[[#This Row],[FEMA Reimbursable?]]="Yes", Table579[[#This Row],[Total Quarterly Obligation Amount]]*0.25,Table579[[#This Row],[Total Quarterly Obligation Amount]])</f>
        <v>0</v>
      </c>
      <c r="U180" s="74"/>
      <c r="V180" s="160">
        <f>IF(Table579[[#This Row],[FEMA Reimbursable?]]="Yes", Table579[[#This Row],[Total Quarterly Expenditure Amount]]*0.25,Table579[[#This Row],[Total Quarterly Expenditure Amount]])</f>
        <v>0</v>
      </c>
      <c r="W180" s="113" t="str">
        <f>IFERROR(INDEX(Table2[Attachment A Category], MATCH(Table579[[#This Row],[Attachment A Expenditure Subcategory]], Table2[Attachment A Subcategory])),"")</f>
        <v/>
      </c>
      <c r="X180" s="114" t="str">
        <f>IFERROR(INDEX(Table2[Treasury OIG Category], MATCH(Table579[[#This Row],[Attachment A Expenditure Subcategory]], Table2[Attachment A Subcategory])),"")</f>
        <v/>
      </c>
    </row>
    <row r="181" spans="2:24" x14ac:dyDescent="0.25">
      <c r="B181" s="127"/>
      <c r="C181" s="128"/>
      <c r="D181" s="128"/>
      <c r="E181" s="128"/>
      <c r="F181" s="128"/>
      <c r="G181" s="144"/>
      <c r="H181" s="32" t="s">
        <v>230</v>
      </c>
      <c r="I181" s="144"/>
      <c r="J181" s="16"/>
      <c r="K181" s="144"/>
      <c r="L181" s="130"/>
      <c r="M181" s="129"/>
      <c r="N181" s="129"/>
      <c r="O181" s="51"/>
      <c r="P181" s="51"/>
      <c r="Q181" s="74"/>
      <c r="R181" s="158">
        <f>IF(Table579[[#This Row],[FEMA Reimbursable?]]="Yes", Table579[[#This Row],[Total Grant Amount]]*0.25,Table579[[#This Row],[Total Grant Amount]])</f>
        <v>0</v>
      </c>
      <c r="S181" s="74"/>
      <c r="T181" s="158">
        <f>IF(Table579[[#This Row],[FEMA Reimbursable?]]="Yes", Table579[[#This Row],[Total Quarterly Obligation Amount]]*0.25,Table579[[#This Row],[Total Quarterly Obligation Amount]])</f>
        <v>0</v>
      </c>
      <c r="U181" s="74"/>
      <c r="V181" s="160">
        <f>IF(Table579[[#This Row],[FEMA Reimbursable?]]="Yes", Table579[[#This Row],[Total Quarterly Expenditure Amount]]*0.25,Table579[[#This Row],[Total Quarterly Expenditure Amount]])</f>
        <v>0</v>
      </c>
      <c r="W181" s="113" t="str">
        <f>IFERROR(INDEX(Table2[Attachment A Category], MATCH(Table579[[#This Row],[Attachment A Expenditure Subcategory]], Table2[Attachment A Subcategory])),"")</f>
        <v/>
      </c>
      <c r="X181" s="114" t="str">
        <f>IFERROR(INDEX(Table2[Treasury OIG Category], MATCH(Table579[[#This Row],[Attachment A Expenditure Subcategory]], Table2[Attachment A Subcategory])),"")</f>
        <v/>
      </c>
    </row>
    <row r="182" spans="2:24" x14ac:dyDescent="0.25">
      <c r="B182" s="127"/>
      <c r="C182" s="128"/>
      <c r="D182" s="128"/>
      <c r="E182" s="128"/>
      <c r="F182" s="128"/>
      <c r="G182" s="144"/>
      <c r="H182" s="32" t="s">
        <v>231</v>
      </c>
      <c r="I182" s="144"/>
      <c r="J182" s="16"/>
      <c r="K182" s="144"/>
      <c r="L182" s="130"/>
      <c r="M182" s="129"/>
      <c r="N182" s="129"/>
      <c r="O182" s="51"/>
      <c r="P182" s="51"/>
      <c r="Q182" s="74"/>
      <c r="R182" s="158">
        <f>IF(Table579[[#This Row],[FEMA Reimbursable?]]="Yes", Table579[[#This Row],[Total Grant Amount]]*0.25,Table579[[#This Row],[Total Grant Amount]])</f>
        <v>0</v>
      </c>
      <c r="S182" s="74"/>
      <c r="T182" s="158">
        <f>IF(Table579[[#This Row],[FEMA Reimbursable?]]="Yes", Table579[[#This Row],[Total Quarterly Obligation Amount]]*0.25,Table579[[#This Row],[Total Quarterly Obligation Amount]])</f>
        <v>0</v>
      </c>
      <c r="U182" s="74"/>
      <c r="V182" s="160">
        <f>IF(Table579[[#This Row],[FEMA Reimbursable?]]="Yes", Table579[[#This Row],[Total Quarterly Expenditure Amount]]*0.25,Table579[[#This Row],[Total Quarterly Expenditure Amount]])</f>
        <v>0</v>
      </c>
      <c r="W182" s="113" t="str">
        <f>IFERROR(INDEX(Table2[Attachment A Category], MATCH(Table579[[#This Row],[Attachment A Expenditure Subcategory]], Table2[Attachment A Subcategory])),"")</f>
        <v/>
      </c>
      <c r="X182" s="114" t="str">
        <f>IFERROR(INDEX(Table2[Treasury OIG Category], MATCH(Table579[[#This Row],[Attachment A Expenditure Subcategory]], Table2[Attachment A Subcategory])),"")</f>
        <v/>
      </c>
    </row>
    <row r="183" spans="2:24" x14ac:dyDescent="0.25">
      <c r="B183" s="127"/>
      <c r="C183" s="128"/>
      <c r="D183" s="128"/>
      <c r="E183" s="128"/>
      <c r="F183" s="128"/>
      <c r="G183" s="144"/>
      <c r="H183" s="32" t="s">
        <v>232</v>
      </c>
      <c r="I183" s="144"/>
      <c r="J183" s="16"/>
      <c r="K183" s="144"/>
      <c r="L183" s="130"/>
      <c r="M183" s="129"/>
      <c r="N183" s="129"/>
      <c r="O183" s="51"/>
      <c r="P183" s="51"/>
      <c r="Q183" s="74"/>
      <c r="R183" s="158">
        <f>IF(Table579[[#This Row],[FEMA Reimbursable?]]="Yes", Table579[[#This Row],[Total Grant Amount]]*0.25,Table579[[#This Row],[Total Grant Amount]])</f>
        <v>0</v>
      </c>
      <c r="S183" s="74"/>
      <c r="T183" s="158">
        <f>IF(Table579[[#This Row],[FEMA Reimbursable?]]="Yes", Table579[[#This Row],[Total Quarterly Obligation Amount]]*0.25,Table579[[#This Row],[Total Quarterly Obligation Amount]])</f>
        <v>0</v>
      </c>
      <c r="U183" s="74"/>
      <c r="V183" s="160">
        <f>IF(Table579[[#This Row],[FEMA Reimbursable?]]="Yes", Table579[[#This Row],[Total Quarterly Expenditure Amount]]*0.25,Table579[[#This Row],[Total Quarterly Expenditure Amount]])</f>
        <v>0</v>
      </c>
      <c r="W183" s="113" t="str">
        <f>IFERROR(INDEX(Table2[Attachment A Category], MATCH(Table579[[#This Row],[Attachment A Expenditure Subcategory]], Table2[Attachment A Subcategory])),"")</f>
        <v/>
      </c>
      <c r="X183" s="114" t="str">
        <f>IFERROR(INDEX(Table2[Treasury OIG Category], MATCH(Table579[[#This Row],[Attachment A Expenditure Subcategory]], Table2[Attachment A Subcategory])),"")</f>
        <v/>
      </c>
    </row>
    <row r="184" spans="2:24" x14ac:dyDescent="0.25">
      <c r="B184" s="127"/>
      <c r="C184" s="128"/>
      <c r="D184" s="128"/>
      <c r="E184" s="128"/>
      <c r="F184" s="128"/>
      <c r="G184" s="144"/>
      <c r="H184" s="32" t="s">
        <v>233</v>
      </c>
      <c r="I184" s="144"/>
      <c r="J184" s="16"/>
      <c r="K184" s="144"/>
      <c r="L184" s="130"/>
      <c r="M184" s="129"/>
      <c r="N184" s="129"/>
      <c r="O184" s="51"/>
      <c r="P184" s="51"/>
      <c r="Q184" s="74"/>
      <c r="R184" s="158">
        <f>IF(Table579[[#This Row],[FEMA Reimbursable?]]="Yes", Table579[[#This Row],[Total Grant Amount]]*0.25,Table579[[#This Row],[Total Grant Amount]])</f>
        <v>0</v>
      </c>
      <c r="S184" s="74"/>
      <c r="T184" s="158">
        <f>IF(Table579[[#This Row],[FEMA Reimbursable?]]="Yes", Table579[[#This Row],[Total Quarterly Obligation Amount]]*0.25,Table579[[#This Row],[Total Quarterly Obligation Amount]])</f>
        <v>0</v>
      </c>
      <c r="U184" s="74"/>
      <c r="V184" s="160">
        <f>IF(Table579[[#This Row],[FEMA Reimbursable?]]="Yes", Table579[[#This Row],[Total Quarterly Expenditure Amount]]*0.25,Table579[[#This Row],[Total Quarterly Expenditure Amount]])</f>
        <v>0</v>
      </c>
      <c r="W184" s="113" t="str">
        <f>IFERROR(INDEX(Table2[Attachment A Category], MATCH(Table579[[#This Row],[Attachment A Expenditure Subcategory]], Table2[Attachment A Subcategory])),"")</f>
        <v/>
      </c>
      <c r="X184" s="114" t="str">
        <f>IFERROR(INDEX(Table2[Treasury OIG Category], MATCH(Table579[[#This Row],[Attachment A Expenditure Subcategory]], Table2[Attachment A Subcategory])),"")</f>
        <v/>
      </c>
    </row>
    <row r="185" spans="2:24" x14ac:dyDescent="0.25">
      <c r="B185" s="127"/>
      <c r="C185" s="128"/>
      <c r="D185" s="128"/>
      <c r="E185" s="128"/>
      <c r="F185" s="128"/>
      <c r="G185" s="144"/>
      <c r="H185" s="32" t="s">
        <v>234</v>
      </c>
      <c r="I185" s="144"/>
      <c r="J185" s="16"/>
      <c r="K185" s="144"/>
      <c r="L185" s="130"/>
      <c r="M185" s="129"/>
      <c r="N185" s="129"/>
      <c r="O185" s="51"/>
      <c r="P185" s="51"/>
      <c r="Q185" s="74"/>
      <c r="R185" s="158">
        <f>IF(Table579[[#This Row],[FEMA Reimbursable?]]="Yes", Table579[[#This Row],[Total Grant Amount]]*0.25,Table579[[#This Row],[Total Grant Amount]])</f>
        <v>0</v>
      </c>
      <c r="S185" s="74"/>
      <c r="T185" s="158">
        <f>IF(Table579[[#This Row],[FEMA Reimbursable?]]="Yes", Table579[[#This Row],[Total Quarterly Obligation Amount]]*0.25,Table579[[#This Row],[Total Quarterly Obligation Amount]])</f>
        <v>0</v>
      </c>
      <c r="U185" s="74"/>
      <c r="V185" s="160">
        <f>IF(Table579[[#This Row],[FEMA Reimbursable?]]="Yes", Table579[[#This Row],[Total Quarterly Expenditure Amount]]*0.25,Table579[[#This Row],[Total Quarterly Expenditure Amount]])</f>
        <v>0</v>
      </c>
      <c r="W185" s="113" t="str">
        <f>IFERROR(INDEX(Table2[Attachment A Category], MATCH(Table579[[#This Row],[Attachment A Expenditure Subcategory]], Table2[Attachment A Subcategory])),"")</f>
        <v/>
      </c>
      <c r="X185" s="114" t="str">
        <f>IFERROR(INDEX(Table2[Treasury OIG Category], MATCH(Table579[[#This Row],[Attachment A Expenditure Subcategory]], Table2[Attachment A Subcategory])),"")</f>
        <v/>
      </c>
    </row>
    <row r="186" spans="2:24" x14ac:dyDescent="0.25">
      <c r="B186" s="127"/>
      <c r="C186" s="128"/>
      <c r="D186" s="128"/>
      <c r="E186" s="128"/>
      <c r="F186" s="128"/>
      <c r="G186" s="144"/>
      <c r="H186" s="32" t="s">
        <v>235</v>
      </c>
      <c r="I186" s="144"/>
      <c r="J186" s="16"/>
      <c r="K186" s="144"/>
      <c r="L186" s="130"/>
      <c r="M186" s="129"/>
      <c r="N186" s="129"/>
      <c r="O186" s="51"/>
      <c r="P186" s="51"/>
      <c r="Q186" s="74"/>
      <c r="R186" s="158">
        <f>IF(Table579[[#This Row],[FEMA Reimbursable?]]="Yes", Table579[[#This Row],[Total Grant Amount]]*0.25,Table579[[#This Row],[Total Grant Amount]])</f>
        <v>0</v>
      </c>
      <c r="S186" s="74"/>
      <c r="T186" s="158">
        <f>IF(Table579[[#This Row],[FEMA Reimbursable?]]="Yes", Table579[[#This Row],[Total Quarterly Obligation Amount]]*0.25,Table579[[#This Row],[Total Quarterly Obligation Amount]])</f>
        <v>0</v>
      </c>
      <c r="U186" s="74"/>
      <c r="V186" s="160">
        <f>IF(Table579[[#This Row],[FEMA Reimbursable?]]="Yes", Table579[[#This Row],[Total Quarterly Expenditure Amount]]*0.25,Table579[[#This Row],[Total Quarterly Expenditure Amount]])</f>
        <v>0</v>
      </c>
      <c r="W186" s="113" t="str">
        <f>IFERROR(INDEX(Table2[Attachment A Category], MATCH(Table579[[#This Row],[Attachment A Expenditure Subcategory]], Table2[Attachment A Subcategory])),"")</f>
        <v/>
      </c>
      <c r="X186" s="114" t="str">
        <f>IFERROR(INDEX(Table2[Treasury OIG Category], MATCH(Table579[[#This Row],[Attachment A Expenditure Subcategory]], Table2[Attachment A Subcategory])),"")</f>
        <v/>
      </c>
    </row>
    <row r="187" spans="2:24" x14ac:dyDescent="0.25">
      <c r="B187" s="127"/>
      <c r="C187" s="128"/>
      <c r="D187" s="128"/>
      <c r="E187" s="128"/>
      <c r="F187" s="128"/>
      <c r="G187" s="144"/>
      <c r="H187" s="32" t="s">
        <v>236</v>
      </c>
      <c r="I187" s="144"/>
      <c r="J187" s="16"/>
      <c r="K187" s="144"/>
      <c r="L187" s="130"/>
      <c r="M187" s="129"/>
      <c r="N187" s="129"/>
      <c r="O187" s="51"/>
      <c r="P187" s="51"/>
      <c r="Q187" s="74"/>
      <c r="R187" s="158">
        <f>IF(Table579[[#This Row],[FEMA Reimbursable?]]="Yes", Table579[[#This Row],[Total Grant Amount]]*0.25,Table579[[#This Row],[Total Grant Amount]])</f>
        <v>0</v>
      </c>
      <c r="S187" s="74"/>
      <c r="T187" s="158">
        <f>IF(Table579[[#This Row],[FEMA Reimbursable?]]="Yes", Table579[[#This Row],[Total Quarterly Obligation Amount]]*0.25,Table579[[#This Row],[Total Quarterly Obligation Amount]])</f>
        <v>0</v>
      </c>
      <c r="U187" s="74"/>
      <c r="V187" s="160">
        <f>IF(Table579[[#This Row],[FEMA Reimbursable?]]="Yes", Table579[[#This Row],[Total Quarterly Expenditure Amount]]*0.25,Table579[[#This Row],[Total Quarterly Expenditure Amount]])</f>
        <v>0</v>
      </c>
      <c r="W187" s="113" t="str">
        <f>IFERROR(INDEX(Table2[Attachment A Category], MATCH(Table579[[#This Row],[Attachment A Expenditure Subcategory]], Table2[Attachment A Subcategory])),"")</f>
        <v/>
      </c>
      <c r="X187" s="114" t="str">
        <f>IFERROR(INDEX(Table2[Treasury OIG Category], MATCH(Table579[[#This Row],[Attachment A Expenditure Subcategory]], Table2[Attachment A Subcategory])),"")</f>
        <v/>
      </c>
    </row>
    <row r="188" spans="2:24" x14ac:dyDescent="0.25">
      <c r="B188" s="127"/>
      <c r="C188" s="128"/>
      <c r="D188" s="128"/>
      <c r="E188" s="128"/>
      <c r="F188" s="128"/>
      <c r="G188" s="144"/>
      <c r="H188" s="32" t="s">
        <v>237</v>
      </c>
      <c r="I188" s="144"/>
      <c r="J188" s="16"/>
      <c r="K188" s="144"/>
      <c r="L188" s="130"/>
      <c r="M188" s="129"/>
      <c r="N188" s="129"/>
      <c r="O188" s="51"/>
      <c r="P188" s="51"/>
      <c r="Q188" s="74"/>
      <c r="R188" s="158">
        <f>IF(Table579[[#This Row],[FEMA Reimbursable?]]="Yes", Table579[[#This Row],[Total Grant Amount]]*0.25,Table579[[#This Row],[Total Grant Amount]])</f>
        <v>0</v>
      </c>
      <c r="S188" s="74"/>
      <c r="T188" s="158">
        <f>IF(Table579[[#This Row],[FEMA Reimbursable?]]="Yes", Table579[[#This Row],[Total Quarterly Obligation Amount]]*0.25,Table579[[#This Row],[Total Quarterly Obligation Amount]])</f>
        <v>0</v>
      </c>
      <c r="U188" s="74"/>
      <c r="V188" s="160">
        <f>IF(Table579[[#This Row],[FEMA Reimbursable?]]="Yes", Table579[[#This Row],[Total Quarterly Expenditure Amount]]*0.25,Table579[[#This Row],[Total Quarterly Expenditure Amount]])</f>
        <v>0</v>
      </c>
      <c r="W188" s="113" t="str">
        <f>IFERROR(INDEX(Table2[Attachment A Category], MATCH(Table579[[#This Row],[Attachment A Expenditure Subcategory]], Table2[Attachment A Subcategory])),"")</f>
        <v/>
      </c>
      <c r="X188" s="114" t="str">
        <f>IFERROR(INDEX(Table2[Treasury OIG Category], MATCH(Table579[[#This Row],[Attachment A Expenditure Subcategory]], Table2[Attachment A Subcategory])),"")</f>
        <v/>
      </c>
    </row>
    <row r="189" spans="2:24" x14ac:dyDescent="0.25">
      <c r="B189" s="127"/>
      <c r="C189" s="128"/>
      <c r="D189" s="128"/>
      <c r="E189" s="128"/>
      <c r="F189" s="128"/>
      <c r="G189" s="144"/>
      <c r="H189" s="32" t="s">
        <v>238</v>
      </c>
      <c r="I189" s="144"/>
      <c r="J189" s="16"/>
      <c r="K189" s="144"/>
      <c r="L189" s="130"/>
      <c r="M189" s="129"/>
      <c r="N189" s="129"/>
      <c r="O189" s="51"/>
      <c r="P189" s="51"/>
      <c r="Q189" s="74"/>
      <c r="R189" s="158">
        <f>IF(Table579[[#This Row],[FEMA Reimbursable?]]="Yes", Table579[[#This Row],[Total Grant Amount]]*0.25,Table579[[#This Row],[Total Grant Amount]])</f>
        <v>0</v>
      </c>
      <c r="S189" s="74"/>
      <c r="T189" s="158">
        <f>IF(Table579[[#This Row],[FEMA Reimbursable?]]="Yes", Table579[[#This Row],[Total Quarterly Obligation Amount]]*0.25,Table579[[#This Row],[Total Quarterly Obligation Amount]])</f>
        <v>0</v>
      </c>
      <c r="U189" s="74"/>
      <c r="V189" s="160">
        <f>IF(Table579[[#This Row],[FEMA Reimbursable?]]="Yes", Table579[[#This Row],[Total Quarterly Expenditure Amount]]*0.25,Table579[[#This Row],[Total Quarterly Expenditure Amount]])</f>
        <v>0</v>
      </c>
      <c r="W189" s="113" t="str">
        <f>IFERROR(INDEX(Table2[Attachment A Category], MATCH(Table579[[#This Row],[Attachment A Expenditure Subcategory]], Table2[Attachment A Subcategory])),"")</f>
        <v/>
      </c>
      <c r="X189" s="114" t="str">
        <f>IFERROR(INDEX(Table2[Treasury OIG Category], MATCH(Table579[[#This Row],[Attachment A Expenditure Subcategory]], Table2[Attachment A Subcategory])),"")</f>
        <v/>
      </c>
    </row>
    <row r="190" spans="2:24" x14ac:dyDescent="0.25">
      <c r="B190" s="127"/>
      <c r="C190" s="128"/>
      <c r="D190" s="128"/>
      <c r="E190" s="128"/>
      <c r="F190" s="128"/>
      <c r="G190" s="144"/>
      <c r="H190" s="32" t="s">
        <v>239</v>
      </c>
      <c r="I190" s="144"/>
      <c r="J190" s="16"/>
      <c r="K190" s="144"/>
      <c r="L190" s="130"/>
      <c r="M190" s="129"/>
      <c r="N190" s="129"/>
      <c r="O190" s="51"/>
      <c r="P190" s="51"/>
      <c r="Q190" s="74"/>
      <c r="R190" s="158">
        <f>IF(Table579[[#This Row],[FEMA Reimbursable?]]="Yes", Table579[[#This Row],[Total Grant Amount]]*0.25,Table579[[#This Row],[Total Grant Amount]])</f>
        <v>0</v>
      </c>
      <c r="S190" s="74"/>
      <c r="T190" s="158">
        <f>IF(Table579[[#This Row],[FEMA Reimbursable?]]="Yes", Table579[[#This Row],[Total Quarterly Obligation Amount]]*0.25,Table579[[#This Row],[Total Quarterly Obligation Amount]])</f>
        <v>0</v>
      </c>
      <c r="U190" s="74"/>
      <c r="V190" s="160">
        <f>IF(Table579[[#This Row],[FEMA Reimbursable?]]="Yes", Table579[[#This Row],[Total Quarterly Expenditure Amount]]*0.25,Table579[[#This Row],[Total Quarterly Expenditure Amount]])</f>
        <v>0</v>
      </c>
      <c r="W190" s="113" t="str">
        <f>IFERROR(INDEX(Table2[Attachment A Category], MATCH(Table579[[#This Row],[Attachment A Expenditure Subcategory]], Table2[Attachment A Subcategory])),"")</f>
        <v/>
      </c>
      <c r="X190" s="114" t="str">
        <f>IFERROR(INDEX(Table2[Treasury OIG Category], MATCH(Table579[[#This Row],[Attachment A Expenditure Subcategory]], Table2[Attachment A Subcategory])),"")</f>
        <v/>
      </c>
    </row>
    <row r="191" spans="2:24" x14ac:dyDescent="0.25">
      <c r="B191" s="127"/>
      <c r="C191" s="128"/>
      <c r="D191" s="128"/>
      <c r="E191" s="128"/>
      <c r="F191" s="128"/>
      <c r="G191" s="144"/>
      <c r="H191" s="32" t="s">
        <v>240</v>
      </c>
      <c r="I191" s="144"/>
      <c r="J191" s="16"/>
      <c r="K191" s="144"/>
      <c r="L191" s="130"/>
      <c r="M191" s="129"/>
      <c r="N191" s="129"/>
      <c r="O191" s="51"/>
      <c r="P191" s="51"/>
      <c r="Q191" s="74"/>
      <c r="R191" s="158">
        <f>IF(Table579[[#This Row],[FEMA Reimbursable?]]="Yes", Table579[[#This Row],[Total Grant Amount]]*0.25,Table579[[#This Row],[Total Grant Amount]])</f>
        <v>0</v>
      </c>
      <c r="S191" s="74"/>
      <c r="T191" s="158">
        <f>IF(Table579[[#This Row],[FEMA Reimbursable?]]="Yes", Table579[[#This Row],[Total Quarterly Obligation Amount]]*0.25,Table579[[#This Row],[Total Quarterly Obligation Amount]])</f>
        <v>0</v>
      </c>
      <c r="U191" s="74"/>
      <c r="V191" s="160">
        <f>IF(Table579[[#This Row],[FEMA Reimbursable?]]="Yes", Table579[[#This Row],[Total Quarterly Expenditure Amount]]*0.25,Table579[[#This Row],[Total Quarterly Expenditure Amount]])</f>
        <v>0</v>
      </c>
      <c r="W191" s="113" t="str">
        <f>IFERROR(INDEX(Table2[Attachment A Category], MATCH(Table579[[#This Row],[Attachment A Expenditure Subcategory]], Table2[Attachment A Subcategory])),"")</f>
        <v/>
      </c>
      <c r="X191" s="114" t="str">
        <f>IFERROR(INDEX(Table2[Treasury OIG Category], MATCH(Table579[[#This Row],[Attachment A Expenditure Subcategory]], Table2[Attachment A Subcategory])),"")</f>
        <v/>
      </c>
    </row>
    <row r="192" spans="2:24" x14ac:dyDescent="0.25">
      <c r="B192" s="127"/>
      <c r="C192" s="128"/>
      <c r="D192" s="128"/>
      <c r="E192" s="128"/>
      <c r="F192" s="128"/>
      <c r="G192" s="144"/>
      <c r="H192" s="32" t="s">
        <v>241</v>
      </c>
      <c r="I192" s="144"/>
      <c r="J192" s="16"/>
      <c r="K192" s="144"/>
      <c r="L192" s="130"/>
      <c r="M192" s="129"/>
      <c r="N192" s="129"/>
      <c r="O192" s="51"/>
      <c r="P192" s="51"/>
      <c r="Q192" s="74"/>
      <c r="R192" s="158">
        <f>IF(Table579[[#This Row],[FEMA Reimbursable?]]="Yes", Table579[[#This Row],[Total Grant Amount]]*0.25,Table579[[#This Row],[Total Grant Amount]])</f>
        <v>0</v>
      </c>
      <c r="S192" s="74"/>
      <c r="T192" s="158">
        <f>IF(Table579[[#This Row],[FEMA Reimbursable?]]="Yes", Table579[[#This Row],[Total Quarterly Obligation Amount]]*0.25,Table579[[#This Row],[Total Quarterly Obligation Amount]])</f>
        <v>0</v>
      </c>
      <c r="U192" s="74"/>
      <c r="V192" s="160">
        <f>IF(Table579[[#This Row],[FEMA Reimbursable?]]="Yes", Table579[[#This Row],[Total Quarterly Expenditure Amount]]*0.25,Table579[[#This Row],[Total Quarterly Expenditure Amount]])</f>
        <v>0</v>
      </c>
      <c r="W192" s="113" t="str">
        <f>IFERROR(INDEX(Table2[Attachment A Category], MATCH(Table579[[#This Row],[Attachment A Expenditure Subcategory]], Table2[Attachment A Subcategory])),"")</f>
        <v/>
      </c>
      <c r="X192" s="114" t="str">
        <f>IFERROR(INDEX(Table2[Treasury OIG Category], MATCH(Table579[[#This Row],[Attachment A Expenditure Subcategory]], Table2[Attachment A Subcategory])),"")</f>
        <v/>
      </c>
    </row>
    <row r="193" spans="2:24" x14ac:dyDescent="0.25">
      <c r="B193" s="127"/>
      <c r="C193" s="128"/>
      <c r="D193" s="128"/>
      <c r="E193" s="128"/>
      <c r="F193" s="128"/>
      <c r="G193" s="144"/>
      <c r="H193" s="32" t="s">
        <v>242</v>
      </c>
      <c r="I193" s="144"/>
      <c r="J193" s="16"/>
      <c r="K193" s="144"/>
      <c r="L193" s="130"/>
      <c r="M193" s="129"/>
      <c r="N193" s="129"/>
      <c r="O193" s="51"/>
      <c r="P193" s="51"/>
      <c r="Q193" s="74"/>
      <c r="R193" s="158">
        <f>IF(Table579[[#This Row],[FEMA Reimbursable?]]="Yes", Table579[[#This Row],[Total Grant Amount]]*0.25,Table579[[#This Row],[Total Grant Amount]])</f>
        <v>0</v>
      </c>
      <c r="S193" s="74"/>
      <c r="T193" s="158">
        <f>IF(Table579[[#This Row],[FEMA Reimbursable?]]="Yes", Table579[[#This Row],[Total Quarterly Obligation Amount]]*0.25,Table579[[#This Row],[Total Quarterly Obligation Amount]])</f>
        <v>0</v>
      </c>
      <c r="U193" s="74"/>
      <c r="V193" s="160">
        <f>IF(Table579[[#This Row],[FEMA Reimbursable?]]="Yes", Table579[[#This Row],[Total Quarterly Expenditure Amount]]*0.25,Table579[[#This Row],[Total Quarterly Expenditure Amount]])</f>
        <v>0</v>
      </c>
      <c r="W193" s="113" t="str">
        <f>IFERROR(INDEX(Table2[Attachment A Category], MATCH(Table579[[#This Row],[Attachment A Expenditure Subcategory]], Table2[Attachment A Subcategory])),"")</f>
        <v/>
      </c>
      <c r="X193" s="114" t="str">
        <f>IFERROR(INDEX(Table2[Treasury OIG Category], MATCH(Table579[[#This Row],[Attachment A Expenditure Subcategory]], Table2[Attachment A Subcategory])),"")</f>
        <v/>
      </c>
    </row>
    <row r="194" spans="2:24" x14ac:dyDescent="0.25">
      <c r="B194" s="127"/>
      <c r="C194" s="128"/>
      <c r="D194" s="128"/>
      <c r="E194" s="128"/>
      <c r="F194" s="128"/>
      <c r="G194" s="144"/>
      <c r="H194" s="32" t="s">
        <v>243</v>
      </c>
      <c r="I194" s="144"/>
      <c r="J194" s="16"/>
      <c r="K194" s="144"/>
      <c r="L194" s="130"/>
      <c r="M194" s="129"/>
      <c r="N194" s="129"/>
      <c r="O194" s="51"/>
      <c r="P194" s="51"/>
      <c r="Q194" s="74"/>
      <c r="R194" s="158">
        <f>IF(Table579[[#This Row],[FEMA Reimbursable?]]="Yes", Table579[[#This Row],[Total Grant Amount]]*0.25,Table579[[#This Row],[Total Grant Amount]])</f>
        <v>0</v>
      </c>
      <c r="S194" s="74"/>
      <c r="T194" s="158">
        <f>IF(Table579[[#This Row],[FEMA Reimbursable?]]="Yes", Table579[[#This Row],[Total Quarterly Obligation Amount]]*0.25,Table579[[#This Row],[Total Quarterly Obligation Amount]])</f>
        <v>0</v>
      </c>
      <c r="U194" s="74"/>
      <c r="V194" s="160">
        <f>IF(Table579[[#This Row],[FEMA Reimbursable?]]="Yes", Table579[[#This Row],[Total Quarterly Expenditure Amount]]*0.25,Table579[[#This Row],[Total Quarterly Expenditure Amount]])</f>
        <v>0</v>
      </c>
      <c r="W194" s="113" t="str">
        <f>IFERROR(INDEX(Table2[Attachment A Category], MATCH(Table579[[#This Row],[Attachment A Expenditure Subcategory]], Table2[Attachment A Subcategory])),"")</f>
        <v/>
      </c>
      <c r="X194" s="114" t="str">
        <f>IFERROR(INDEX(Table2[Treasury OIG Category], MATCH(Table579[[#This Row],[Attachment A Expenditure Subcategory]], Table2[Attachment A Subcategory])),"")</f>
        <v/>
      </c>
    </row>
    <row r="195" spans="2:24" x14ac:dyDescent="0.25">
      <c r="B195" s="127"/>
      <c r="C195" s="128"/>
      <c r="D195" s="128"/>
      <c r="E195" s="128"/>
      <c r="F195" s="128"/>
      <c r="G195" s="144"/>
      <c r="H195" s="32" t="s">
        <v>244</v>
      </c>
      <c r="I195" s="144"/>
      <c r="J195" s="16"/>
      <c r="K195" s="144"/>
      <c r="L195" s="130"/>
      <c r="M195" s="129"/>
      <c r="N195" s="129"/>
      <c r="O195" s="51"/>
      <c r="P195" s="51"/>
      <c r="Q195" s="74"/>
      <c r="R195" s="158">
        <f>IF(Table579[[#This Row],[FEMA Reimbursable?]]="Yes", Table579[[#This Row],[Total Grant Amount]]*0.25,Table579[[#This Row],[Total Grant Amount]])</f>
        <v>0</v>
      </c>
      <c r="S195" s="74"/>
      <c r="T195" s="158">
        <f>IF(Table579[[#This Row],[FEMA Reimbursable?]]="Yes", Table579[[#This Row],[Total Quarterly Obligation Amount]]*0.25,Table579[[#This Row],[Total Quarterly Obligation Amount]])</f>
        <v>0</v>
      </c>
      <c r="U195" s="74"/>
      <c r="V195" s="160">
        <f>IF(Table579[[#This Row],[FEMA Reimbursable?]]="Yes", Table579[[#This Row],[Total Quarterly Expenditure Amount]]*0.25,Table579[[#This Row],[Total Quarterly Expenditure Amount]])</f>
        <v>0</v>
      </c>
      <c r="W195" s="113" t="str">
        <f>IFERROR(INDEX(Table2[Attachment A Category], MATCH(Table579[[#This Row],[Attachment A Expenditure Subcategory]], Table2[Attachment A Subcategory])),"")</f>
        <v/>
      </c>
      <c r="X195" s="114" t="str">
        <f>IFERROR(INDEX(Table2[Treasury OIG Category], MATCH(Table579[[#This Row],[Attachment A Expenditure Subcategory]], Table2[Attachment A Subcategory])),"")</f>
        <v/>
      </c>
    </row>
    <row r="196" spans="2:24" x14ac:dyDescent="0.25">
      <c r="B196" s="127"/>
      <c r="C196" s="128"/>
      <c r="D196" s="128"/>
      <c r="E196" s="128"/>
      <c r="F196" s="128"/>
      <c r="G196" s="144"/>
      <c r="H196" s="32" t="s">
        <v>245</v>
      </c>
      <c r="I196" s="144"/>
      <c r="J196" s="16"/>
      <c r="K196" s="144"/>
      <c r="L196" s="130"/>
      <c r="M196" s="129"/>
      <c r="N196" s="129"/>
      <c r="O196" s="51"/>
      <c r="P196" s="51"/>
      <c r="Q196" s="74"/>
      <c r="R196" s="158">
        <f>IF(Table579[[#This Row],[FEMA Reimbursable?]]="Yes", Table579[[#This Row],[Total Grant Amount]]*0.25,Table579[[#This Row],[Total Grant Amount]])</f>
        <v>0</v>
      </c>
      <c r="S196" s="74"/>
      <c r="T196" s="158">
        <f>IF(Table579[[#This Row],[FEMA Reimbursable?]]="Yes", Table579[[#This Row],[Total Quarterly Obligation Amount]]*0.25,Table579[[#This Row],[Total Quarterly Obligation Amount]])</f>
        <v>0</v>
      </c>
      <c r="U196" s="74"/>
      <c r="V196" s="160">
        <f>IF(Table579[[#This Row],[FEMA Reimbursable?]]="Yes", Table579[[#This Row],[Total Quarterly Expenditure Amount]]*0.25,Table579[[#This Row],[Total Quarterly Expenditure Amount]])</f>
        <v>0</v>
      </c>
      <c r="W196" s="113" t="str">
        <f>IFERROR(INDEX(Table2[Attachment A Category], MATCH(Table579[[#This Row],[Attachment A Expenditure Subcategory]], Table2[Attachment A Subcategory])),"")</f>
        <v/>
      </c>
      <c r="X196" s="114" t="str">
        <f>IFERROR(INDEX(Table2[Treasury OIG Category], MATCH(Table579[[#This Row],[Attachment A Expenditure Subcategory]], Table2[Attachment A Subcategory])),"")</f>
        <v/>
      </c>
    </row>
    <row r="197" spans="2:24" x14ac:dyDescent="0.25">
      <c r="B197" s="127"/>
      <c r="C197" s="128"/>
      <c r="D197" s="128"/>
      <c r="E197" s="128"/>
      <c r="F197" s="128"/>
      <c r="G197" s="144"/>
      <c r="H197" s="32" t="s">
        <v>246</v>
      </c>
      <c r="I197" s="144"/>
      <c r="J197" s="16"/>
      <c r="K197" s="144"/>
      <c r="L197" s="130"/>
      <c r="M197" s="129"/>
      <c r="N197" s="129"/>
      <c r="O197" s="51"/>
      <c r="P197" s="51"/>
      <c r="Q197" s="74"/>
      <c r="R197" s="158">
        <f>IF(Table579[[#This Row],[FEMA Reimbursable?]]="Yes", Table579[[#This Row],[Total Grant Amount]]*0.25,Table579[[#This Row],[Total Grant Amount]])</f>
        <v>0</v>
      </c>
      <c r="S197" s="74"/>
      <c r="T197" s="158">
        <f>IF(Table579[[#This Row],[FEMA Reimbursable?]]="Yes", Table579[[#This Row],[Total Quarterly Obligation Amount]]*0.25,Table579[[#This Row],[Total Quarterly Obligation Amount]])</f>
        <v>0</v>
      </c>
      <c r="U197" s="74"/>
      <c r="V197" s="160">
        <f>IF(Table579[[#This Row],[FEMA Reimbursable?]]="Yes", Table579[[#This Row],[Total Quarterly Expenditure Amount]]*0.25,Table579[[#This Row],[Total Quarterly Expenditure Amount]])</f>
        <v>0</v>
      </c>
      <c r="W197" s="113" t="str">
        <f>IFERROR(INDEX(Table2[Attachment A Category], MATCH(Table579[[#This Row],[Attachment A Expenditure Subcategory]], Table2[Attachment A Subcategory])),"")</f>
        <v/>
      </c>
      <c r="X197" s="114" t="str">
        <f>IFERROR(INDEX(Table2[Treasury OIG Category], MATCH(Table579[[#This Row],[Attachment A Expenditure Subcategory]], Table2[Attachment A Subcategory])),"")</f>
        <v/>
      </c>
    </row>
    <row r="198" spans="2:24" x14ac:dyDescent="0.25">
      <c r="B198" s="127"/>
      <c r="C198" s="128"/>
      <c r="D198" s="128"/>
      <c r="E198" s="128"/>
      <c r="F198" s="128"/>
      <c r="G198" s="144"/>
      <c r="H198" s="32" t="s">
        <v>247</v>
      </c>
      <c r="I198" s="144"/>
      <c r="J198" s="16"/>
      <c r="K198" s="144"/>
      <c r="L198" s="130"/>
      <c r="M198" s="129"/>
      <c r="N198" s="129"/>
      <c r="O198" s="51"/>
      <c r="P198" s="51"/>
      <c r="Q198" s="74"/>
      <c r="R198" s="158">
        <f>IF(Table579[[#This Row],[FEMA Reimbursable?]]="Yes", Table579[[#This Row],[Total Grant Amount]]*0.25,Table579[[#This Row],[Total Grant Amount]])</f>
        <v>0</v>
      </c>
      <c r="S198" s="74"/>
      <c r="T198" s="158">
        <f>IF(Table579[[#This Row],[FEMA Reimbursable?]]="Yes", Table579[[#This Row],[Total Quarterly Obligation Amount]]*0.25,Table579[[#This Row],[Total Quarterly Obligation Amount]])</f>
        <v>0</v>
      </c>
      <c r="U198" s="74"/>
      <c r="V198" s="160">
        <f>IF(Table579[[#This Row],[FEMA Reimbursable?]]="Yes", Table579[[#This Row],[Total Quarterly Expenditure Amount]]*0.25,Table579[[#This Row],[Total Quarterly Expenditure Amount]])</f>
        <v>0</v>
      </c>
      <c r="W198" s="113" t="str">
        <f>IFERROR(INDEX(Table2[Attachment A Category], MATCH(Table579[[#This Row],[Attachment A Expenditure Subcategory]], Table2[Attachment A Subcategory])),"")</f>
        <v/>
      </c>
      <c r="X198" s="114" t="str">
        <f>IFERROR(INDEX(Table2[Treasury OIG Category], MATCH(Table579[[#This Row],[Attachment A Expenditure Subcategory]], Table2[Attachment A Subcategory])),"")</f>
        <v/>
      </c>
    </row>
    <row r="199" spans="2:24" x14ac:dyDescent="0.25">
      <c r="B199" s="127"/>
      <c r="C199" s="128"/>
      <c r="D199" s="128"/>
      <c r="E199" s="128"/>
      <c r="F199" s="128"/>
      <c r="G199" s="144"/>
      <c r="H199" s="32" t="s">
        <v>248</v>
      </c>
      <c r="I199" s="144"/>
      <c r="J199" s="16"/>
      <c r="K199" s="144"/>
      <c r="L199" s="130"/>
      <c r="M199" s="129"/>
      <c r="N199" s="129"/>
      <c r="O199" s="51"/>
      <c r="P199" s="51"/>
      <c r="Q199" s="74"/>
      <c r="R199" s="158">
        <f>IF(Table579[[#This Row],[FEMA Reimbursable?]]="Yes", Table579[[#This Row],[Total Grant Amount]]*0.25,Table579[[#This Row],[Total Grant Amount]])</f>
        <v>0</v>
      </c>
      <c r="S199" s="74"/>
      <c r="T199" s="158">
        <f>IF(Table579[[#This Row],[FEMA Reimbursable?]]="Yes", Table579[[#This Row],[Total Quarterly Obligation Amount]]*0.25,Table579[[#This Row],[Total Quarterly Obligation Amount]])</f>
        <v>0</v>
      </c>
      <c r="U199" s="74"/>
      <c r="V199" s="160">
        <f>IF(Table579[[#This Row],[FEMA Reimbursable?]]="Yes", Table579[[#This Row],[Total Quarterly Expenditure Amount]]*0.25,Table579[[#This Row],[Total Quarterly Expenditure Amount]])</f>
        <v>0</v>
      </c>
      <c r="W199" s="113" t="str">
        <f>IFERROR(INDEX(Table2[Attachment A Category], MATCH(Table579[[#This Row],[Attachment A Expenditure Subcategory]], Table2[Attachment A Subcategory])),"")</f>
        <v/>
      </c>
      <c r="X199" s="114" t="str">
        <f>IFERROR(INDEX(Table2[Treasury OIG Category], MATCH(Table579[[#This Row],[Attachment A Expenditure Subcategory]], Table2[Attachment A Subcategory])),"")</f>
        <v/>
      </c>
    </row>
    <row r="200" spans="2:24" x14ac:dyDescent="0.25">
      <c r="B200" s="127"/>
      <c r="C200" s="128"/>
      <c r="D200" s="128"/>
      <c r="E200" s="128"/>
      <c r="F200" s="128"/>
      <c r="G200" s="144"/>
      <c r="H200" s="32" t="s">
        <v>249</v>
      </c>
      <c r="I200" s="144"/>
      <c r="J200" s="16"/>
      <c r="K200" s="144"/>
      <c r="L200" s="130"/>
      <c r="M200" s="129"/>
      <c r="N200" s="129"/>
      <c r="O200" s="51"/>
      <c r="P200" s="51"/>
      <c r="Q200" s="74"/>
      <c r="R200" s="158">
        <f>IF(Table579[[#This Row],[FEMA Reimbursable?]]="Yes", Table579[[#This Row],[Total Grant Amount]]*0.25,Table579[[#This Row],[Total Grant Amount]])</f>
        <v>0</v>
      </c>
      <c r="S200" s="74"/>
      <c r="T200" s="158">
        <f>IF(Table579[[#This Row],[FEMA Reimbursable?]]="Yes", Table579[[#This Row],[Total Quarterly Obligation Amount]]*0.25,Table579[[#This Row],[Total Quarterly Obligation Amount]])</f>
        <v>0</v>
      </c>
      <c r="U200" s="74"/>
      <c r="V200" s="160">
        <f>IF(Table579[[#This Row],[FEMA Reimbursable?]]="Yes", Table579[[#This Row],[Total Quarterly Expenditure Amount]]*0.25,Table579[[#This Row],[Total Quarterly Expenditure Amount]])</f>
        <v>0</v>
      </c>
      <c r="W200" s="113" t="str">
        <f>IFERROR(INDEX(Table2[Attachment A Category], MATCH(Table579[[#This Row],[Attachment A Expenditure Subcategory]], Table2[Attachment A Subcategory])),"")</f>
        <v/>
      </c>
      <c r="X200" s="114" t="str">
        <f>IFERROR(INDEX(Table2[Treasury OIG Category], MATCH(Table579[[#This Row],[Attachment A Expenditure Subcategory]], Table2[Attachment A Subcategory])),"")</f>
        <v/>
      </c>
    </row>
    <row r="201" spans="2:24" x14ac:dyDescent="0.25">
      <c r="B201" s="127"/>
      <c r="C201" s="128"/>
      <c r="D201" s="128"/>
      <c r="E201" s="128"/>
      <c r="F201" s="128"/>
      <c r="G201" s="144"/>
      <c r="H201" s="32" t="s">
        <v>250</v>
      </c>
      <c r="I201" s="144"/>
      <c r="J201" s="16"/>
      <c r="K201" s="144"/>
      <c r="L201" s="130"/>
      <c r="M201" s="129"/>
      <c r="N201" s="129"/>
      <c r="O201" s="51"/>
      <c r="P201" s="51"/>
      <c r="Q201" s="74"/>
      <c r="R201" s="158">
        <f>IF(Table579[[#This Row],[FEMA Reimbursable?]]="Yes", Table579[[#This Row],[Total Grant Amount]]*0.25,Table579[[#This Row],[Total Grant Amount]])</f>
        <v>0</v>
      </c>
      <c r="S201" s="74"/>
      <c r="T201" s="158">
        <f>IF(Table579[[#This Row],[FEMA Reimbursable?]]="Yes", Table579[[#This Row],[Total Quarterly Obligation Amount]]*0.25,Table579[[#This Row],[Total Quarterly Obligation Amount]])</f>
        <v>0</v>
      </c>
      <c r="U201" s="74"/>
      <c r="V201" s="160">
        <f>IF(Table579[[#This Row],[FEMA Reimbursable?]]="Yes", Table579[[#This Row],[Total Quarterly Expenditure Amount]]*0.25,Table579[[#This Row],[Total Quarterly Expenditure Amount]])</f>
        <v>0</v>
      </c>
      <c r="W201" s="113" t="str">
        <f>IFERROR(INDEX(Table2[Attachment A Category], MATCH(Table579[[#This Row],[Attachment A Expenditure Subcategory]], Table2[Attachment A Subcategory])),"")</f>
        <v/>
      </c>
      <c r="X201" s="114" t="str">
        <f>IFERROR(INDEX(Table2[Treasury OIG Category], MATCH(Table579[[#This Row],[Attachment A Expenditure Subcategory]], Table2[Attachment A Subcategory])),"")</f>
        <v/>
      </c>
    </row>
    <row r="202" spans="2:24" x14ac:dyDescent="0.25">
      <c r="B202" s="127"/>
      <c r="C202" s="128"/>
      <c r="D202" s="128"/>
      <c r="E202" s="128"/>
      <c r="F202" s="128"/>
      <c r="G202" s="144"/>
      <c r="H202" s="32" t="s">
        <v>251</v>
      </c>
      <c r="I202" s="144"/>
      <c r="J202" s="16"/>
      <c r="K202" s="144"/>
      <c r="L202" s="130"/>
      <c r="M202" s="129"/>
      <c r="N202" s="129"/>
      <c r="O202" s="51"/>
      <c r="P202" s="51"/>
      <c r="Q202" s="74"/>
      <c r="R202" s="158">
        <f>IF(Table579[[#This Row],[FEMA Reimbursable?]]="Yes", Table579[[#This Row],[Total Grant Amount]]*0.25,Table579[[#This Row],[Total Grant Amount]])</f>
        <v>0</v>
      </c>
      <c r="S202" s="74"/>
      <c r="T202" s="158">
        <f>IF(Table579[[#This Row],[FEMA Reimbursable?]]="Yes", Table579[[#This Row],[Total Quarterly Obligation Amount]]*0.25,Table579[[#This Row],[Total Quarterly Obligation Amount]])</f>
        <v>0</v>
      </c>
      <c r="U202" s="74"/>
      <c r="V202" s="160">
        <f>IF(Table579[[#This Row],[FEMA Reimbursable?]]="Yes", Table579[[#This Row],[Total Quarterly Expenditure Amount]]*0.25,Table579[[#This Row],[Total Quarterly Expenditure Amount]])</f>
        <v>0</v>
      </c>
      <c r="W202" s="113" t="str">
        <f>IFERROR(INDEX(Table2[Attachment A Category], MATCH(Table579[[#This Row],[Attachment A Expenditure Subcategory]], Table2[Attachment A Subcategory])),"")</f>
        <v/>
      </c>
      <c r="X202" s="114" t="str">
        <f>IFERROR(INDEX(Table2[Treasury OIG Category], MATCH(Table579[[#This Row],[Attachment A Expenditure Subcategory]], Table2[Attachment A Subcategory])),"")</f>
        <v/>
      </c>
    </row>
    <row r="203" spans="2:24" x14ac:dyDescent="0.25">
      <c r="B203" s="127"/>
      <c r="C203" s="128"/>
      <c r="D203" s="128"/>
      <c r="E203" s="128"/>
      <c r="F203" s="128"/>
      <c r="G203" s="144"/>
      <c r="H203" s="32" t="s">
        <v>252</v>
      </c>
      <c r="I203" s="144"/>
      <c r="J203" s="16"/>
      <c r="K203" s="144"/>
      <c r="L203" s="130"/>
      <c r="M203" s="129"/>
      <c r="N203" s="129"/>
      <c r="O203" s="51"/>
      <c r="P203" s="51"/>
      <c r="Q203" s="74"/>
      <c r="R203" s="158">
        <f>IF(Table579[[#This Row],[FEMA Reimbursable?]]="Yes", Table579[[#This Row],[Total Grant Amount]]*0.25,Table579[[#This Row],[Total Grant Amount]])</f>
        <v>0</v>
      </c>
      <c r="S203" s="74"/>
      <c r="T203" s="158">
        <f>IF(Table579[[#This Row],[FEMA Reimbursable?]]="Yes", Table579[[#This Row],[Total Quarterly Obligation Amount]]*0.25,Table579[[#This Row],[Total Quarterly Obligation Amount]])</f>
        <v>0</v>
      </c>
      <c r="U203" s="74"/>
      <c r="V203" s="160">
        <f>IF(Table579[[#This Row],[FEMA Reimbursable?]]="Yes", Table579[[#This Row],[Total Quarterly Expenditure Amount]]*0.25,Table579[[#This Row],[Total Quarterly Expenditure Amount]])</f>
        <v>0</v>
      </c>
      <c r="W203" s="113" t="str">
        <f>IFERROR(INDEX(Table2[Attachment A Category], MATCH(Table579[[#This Row],[Attachment A Expenditure Subcategory]], Table2[Attachment A Subcategory])),"")</f>
        <v/>
      </c>
      <c r="X203" s="114" t="str">
        <f>IFERROR(INDEX(Table2[Treasury OIG Category], MATCH(Table579[[#This Row],[Attachment A Expenditure Subcategory]], Table2[Attachment A Subcategory])),"")</f>
        <v/>
      </c>
    </row>
    <row r="204" spans="2:24" x14ac:dyDescent="0.25">
      <c r="B204" s="127"/>
      <c r="C204" s="128"/>
      <c r="D204" s="128"/>
      <c r="E204" s="128"/>
      <c r="F204" s="128"/>
      <c r="G204" s="144"/>
      <c r="H204" s="32" t="s">
        <v>253</v>
      </c>
      <c r="I204" s="144"/>
      <c r="J204" s="16"/>
      <c r="K204" s="144"/>
      <c r="L204" s="130"/>
      <c r="M204" s="129"/>
      <c r="N204" s="129"/>
      <c r="O204" s="51"/>
      <c r="P204" s="51"/>
      <c r="Q204" s="74"/>
      <c r="R204" s="158">
        <f>IF(Table579[[#This Row],[FEMA Reimbursable?]]="Yes", Table579[[#This Row],[Total Grant Amount]]*0.25,Table579[[#This Row],[Total Grant Amount]])</f>
        <v>0</v>
      </c>
      <c r="S204" s="74"/>
      <c r="T204" s="158">
        <f>IF(Table579[[#This Row],[FEMA Reimbursable?]]="Yes", Table579[[#This Row],[Total Quarterly Obligation Amount]]*0.25,Table579[[#This Row],[Total Quarterly Obligation Amount]])</f>
        <v>0</v>
      </c>
      <c r="U204" s="74"/>
      <c r="V204" s="160">
        <f>IF(Table579[[#This Row],[FEMA Reimbursable?]]="Yes", Table579[[#This Row],[Total Quarterly Expenditure Amount]]*0.25,Table579[[#This Row],[Total Quarterly Expenditure Amount]])</f>
        <v>0</v>
      </c>
      <c r="W204" s="113" t="str">
        <f>IFERROR(INDEX(Table2[Attachment A Category], MATCH(Table579[[#This Row],[Attachment A Expenditure Subcategory]], Table2[Attachment A Subcategory])),"")</f>
        <v/>
      </c>
      <c r="X204" s="114" t="str">
        <f>IFERROR(INDEX(Table2[Treasury OIG Category], MATCH(Table579[[#This Row],[Attachment A Expenditure Subcategory]], Table2[Attachment A Subcategory])),"")</f>
        <v/>
      </c>
    </row>
    <row r="205" spans="2:24" x14ac:dyDescent="0.25">
      <c r="B205" s="127"/>
      <c r="C205" s="128"/>
      <c r="D205" s="128"/>
      <c r="E205" s="128"/>
      <c r="F205" s="128"/>
      <c r="G205" s="144"/>
      <c r="H205" s="32" t="s">
        <v>254</v>
      </c>
      <c r="I205" s="144"/>
      <c r="J205" s="16"/>
      <c r="K205" s="144"/>
      <c r="L205" s="130"/>
      <c r="M205" s="129"/>
      <c r="N205" s="129"/>
      <c r="O205" s="51"/>
      <c r="P205" s="51"/>
      <c r="Q205" s="74"/>
      <c r="R205" s="158">
        <f>IF(Table579[[#This Row],[FEMA Reimbursable?]]="Yes", Table579[[#This Row],[Total Grant Amount]]*0.25,Table579[[#This Row],[Total Grant Amount]])</f>
        <v>0</v>
      </c>
      <c r="S205" s="74"/>
      <c r="T205" s="158">
        <f>IF(Table579[[#This Row],[FEMA Reimbursable?]]="Yes", Table579[[#This Row],[Total Quarterly Obligation Amount]]*0.25,Table579[[#This Row],[Total Quarterly Obligation Amount]])</f>
        <v>0</v>
      </c>
      <c r="U205" s="74"/>
      <c r="V205" s="160">
        <f>IF(Table579[[#This Row],[FEMA Reimbursable?]]="Yes", Table579[[#This Row],[Total Quarterly Expenditure Amount]]*0.25,Table579[[#This Row],[Total Quarterly Expenditure Amount]])</f>
        <v>0</v>
      </c>
      <c r="W205" s="113" t="str">
        <f>IFERROR(INDEX(Table2[Attachment A Category], MATCH(Table579[[#This Row],[Attachment A Expenditure Subcategory]], Table2[Attachment A Subcategory])),"")</f>
        <v/>
      </c>
      <c r="X205" s="114" t="str">
        <f>IFERROR(INDEX(Table2[Treasury OIG Category], MATCH(Table579[[#This Row],[Attachment A Expenditure Subcategory]], Table2[Attachment A Subcategory])),"")</f>
        <v/>
      </c>
    </row>
    <row r="206" spans="2:24" x14ac:dyDescent="0.25">
      <c r="B206" s="127"/>
      <c r="C206" s="128"/>
      <c r="D206" s="128"/>
      <c r="E206" s="128"/>
      <c r="F206" s="128"/>
      <c r="G206" s="144"/>
      <c r="H206" s="32" t="s">
        <v>255</v>
      </c>
      <c r="I206" s="144"/>
      <c r="J206" s="16"/>
      <c r="K206" s="144"/>
      <c r="L206" s="130"/>
      <c r="M206" s="129"/>
      <c r="N206" s="129"/>
      <c r="O206" s="51"/>
      <c r="P206" s="51"/>
      <c r="Q206" s="74"/>
      <c r="R206" s="158">
        <f>IF(Table579[[#This Row],[FEMA Reimbursable?]]="Yes", Table579[[#This Row],[Total Grant Amount]]*0.25,Table579[[#This Row],[Total Grant Amount]])</f>
        <v>0</v>
      </c>
      <c r="S206" s="74"/>
      <c r="T206" s="158">
        <f>IF(Table579[[#This Row],[FEMA Reimbursable?]]="Yes", Table579[[#This Row],[Total Quarterly Obligation Amount]]*0.25,Table579[[#This Row],[Total Quarterly Obligation Amount]])</f>
        <v>0</v>
      </c>
      <c r="U206" s="74"/>
      <c r="V206" s="160">
        <f>IF(Table579[[#This Row],[FEMA Reimbursable?]]="Yes", Table579[[#This Row],[Total Quarterly Expenditure Amount]]*0.25,Table579[[#This Row],[Total Quarterly Expenditure Amount]])</f>
        <v>0</v>
      </c>
      <c r="W206" s="113" t="str">
        <f>IFERROR(INDEX(Table2[Attachment A Category], MATCH(Table579[[#This Row],[Attachment A Expenditure Subcategory]], Table2[Attachment A Subcategory])),"")</f>
        <v/>
      </c>
      <c r="X206" s="114" t="str">
        <f>IFERROR(INDEX(Table2[Treasury OIG Category], MATCH(Table579[[#This Row],[Attachment A Expenditure Subcategory]], Table2[Attachment A Subcategory])),"")</f>
        <v/>
      </c>
    </row>
    <row r="207" spans="2:24" x14ac:dyDescent="0.25">
      <c r="B207" s="127"/>
      <c r="C207" s="128"/>
      <c r="D207" s="128"/>
      <c r="E207" s="128"/>
      <c r="F207" s="128"/>
      <c r="G207" s="144"/>
      <c r="H207" s="32" t="s">
        <v>256</v>
      </c>
      <c r="I207" s="144"/>
      <c r="J207" s="16"/>
      <c r="K207" s="144"/>
      <c r="L207" s="130"/>
      <c r="M207" s="129"/>
      <c r="N207" s="129"/>
      <c r="O207" s="51"/>
      <c r="P207" s="51"/>
      <c r="Q207" s="74"/>
      <c r="R207" s="158">
        <f>IF(Table579[[#This Row],[FEMA Reimbursable?]]="Yes", Table579[[#This Row],[Total Grant Amount]]*0.25,Table579[[#This Row],[Total Grant Amount]])</f>
        <v>0</v>
      </c>
      <c r="S207" s="74"/>
      <c r="T207" s="158">
        <f>IF(Table579[[#This Row],[FEMA Reimbursable?]]="Yes", Table579[[#This Row],[Total Quarterly Obligation Amount]]*0.25,Table579[[#This Row],[Total Quarterly Obligation Amount]])</f>
        <v>0</v>
      </c>
      <c r="U207" s="74"/>
      <c r="V207" s="160">
        <f>IF(Table579[[#This Row],[FEMA Reimbursable?]]="Yes", Table579[[#This Row],[Total Quarterly Expenditure Amount]]*0.25,Table579[[#This Row],[Total Quarterly Expenditure Amount]])</f>
        <v>0</v>
      </c>
      <c r="W207" s="113" t="str">
        <f>IFERROR(INDEX(Table2[Attachment A Category], MATCH(Table579[[#This Row],[Attachment A Expenditure Subcategory]], Table2[Attachment A Subcategory])),"")</f>
        <v/>
      </c>
      <c r="X207" s="114" t="str">
        <f>IFERROR(INDEX(Table2[Treasury OIG Category], MATCH(Table579[[#This Row],[Attachment A Expenditure Subcategory]], Table2[Attachment A Subcategory])),"")</f>
        <v/>
      </c>
    </row>
    <row r="208" spans="2:24" x14ac:dyDescent="0.25">
      <c r="B208" s="127"/>
      <c r="C208" s="128"/>
      <c r="D208" s="128"/>
      <c r="E208" s="128"/>
      <c r="F208" s="128"/>
      <c r="G208" s="144"/>
      <c r="H208" s="32" t="s">
        <v>257</v>
      </c>
      <c r="I208" s="144"/>
      <c r="J208" s="16"/>
      <c r="K208" s="144"/>
      <c r="L208" s="130"/>
      <c r="M208" s="129"/>
      <c r="N208" s="129"/>
      <c r="O208" s="51"/>
      <c r="P208" s="51"/>
      <c r="Q208" s="74"/>
      <c r="R208" s="158">
        <f>IF(Table579[[#This Row],[FEMA Reimbursable?]]="Yes", Table579[[#This Row],[Total Grant Amount]]*0.25,Table579[[#This Row],[Total Grant Amount]])</f>
        <v>0</v>
      </c>
      <c r="S208" s="74"/>
      <c r="T208" s="158">
        <f>IF(Table579[[#This Row],[FEMA Reimbursable?]]="Yes", Table579[[#This Row],[Total Quarterly Obligation Amount]]*0.25,Table579[[#This Row],[Total Quarterly Obligation Amount]])</f>
        <v>0</v>
      </c>
      <c r="U208" s="74"/>
      <c r="V208" s="160">
        <f>IF(Table579[[#This Row],[FEMA Reimbursable?]]="Yes", Table579[[#This Row],[Total Quarterly Expenditure Amount]]*0.25,Table579[[#This Row],[Total Quarterly Expenditure Amount]])</f>
        <v>0</v>
      </c>
      <c r="W208" s="113" t="str">
        <f>IFERROR(INDEX(Table2[Attachment A Category], MATCH(Table579[[#This Row],[Attachment A Expenditure Subcategory]], Table2[Attachment A Subcategory])),"")</f>
        <v/>
      </c>
      <c r="X208" s="114" t="str">
        <f>IFERROR(INDEX(Table2[Treasury OIG Category], MATCH(Table579[[#This Row],[Attachment A Expenditure Subcategory]], Table2[Attachment A Subcategory])),"")</f>
        <v/>
      </c>
    </row>
    <row r="209" spans="2:24" x14ac:dyDescent="0.25">
      <c r="B209" s="127"/>
      <c r="C209" s="128"/>
      <c r="D209" s="128"/>
      <c r="E209" s="128"/>
      <c r="F209" s="128"/>
      <c r="G209" s="144"/>
      <c r="H209" s="32" t="s">
        <v>258</v>
      </c>
      <c r="I209" s="144"/>
      <c r="J209" s="16"/>
      <c r="K209" s="144"/>
      <c r="L209" s="130"/>
      <c r="M209" s="129"/>
      <c r="N209" s="129"/>
      <c r="O209" s="51"/>
      <c r="P209" s="51"/>
      <c r="Q209" s="74"/>
      <c r="R209" s="158">
        <f>IF(Table579[[#This Row],[FEMA Reimbursable?]]="Yes", Table579[[#This Row],[Total Grant Amount]]*0.25,Table579[[#This Row],[Total Grant Amount]])</f>
        <v>0</v>
      </c>
      <c r="S209" s="74"/>
      <c r="T209" s="158">
        <f>IF(Table579[[#This Row],[FEMA Reimbursable?]]="Yes", Table579[[#This Row],[Total Quarterly Obligation Amount]]*0.25,Table579[[#This Row],[Total Quarterly Obligation Amount]])</f>
        <v>0</v>
      </c>
      <c r="U209" s="74"/>
      <c r="V209" s="160">
        <f>IF(Table579[[#This Row],[FEMA Reimbursable?]]="Yes", Table579[[#This Row],[Total Quarterly Expenditure Amount]]*0.25,Table579[[#This Row],[Total Quarterly Expenditure Amount]])</f>
        <v>0</v>
      </c>
      <c r="W209" s="113" t="str">
        <f>IFERROR(INDEX(Table2[Attachment A Category], MATCH(Table579[[#This Row],[Attachment A Expenditure Subcategory]], Table2[Attachment A Subcategory])),"")</f>
        <v/>
      </c>
      <c r="X209" s="114" t="str">
        <f>IFERROR(INDEX(Table2[Treasury OIG Category], MATCH(Table579[[#This Row],[Attachment A Expenditure Subcategory]], Table2[Attachment A Subcategory])),"")</f>
        <v/>
      </c>
    </row>
    <row r="210" spans="2:24" x14ac:dyDescent="0.25">
      <c r="B210" s="127"/>
      <c r="C210" s="128"/>
      <c r="D210" s="128"/>
      <c r="E210" s="128"/>
      <c r="F210" s="128"/>
      <c r="G210" s="144"/>
      <c r="H210" s="32" t="s">
        <v>259</v>
      </c>
      <c r="I210" s="144"/>
      <c r="J210" s="16"/>
      <c r="K210" s="144"/>
      <c r="L210" s="130"/>
      <c r="M210" s="129"/>
      <c r="N210" s="129"/>
      <c r="O210" s="51"/>
      <c r="P210" s="51"/>
      <c r="Q210" s="74"/>
      <c r="R210" s="158">
        <f>IF(Table579[[#This Row],[FEMA Reimbursable?]]="Yes", Table579[[#This Row],[Total Grant Amount]]*0.25,Table579[[#This Row],[Total Grant Amount]])</f>
        <v>0</v>
      </c>
      <c r="S210" s="74"/>
      <c r="T210" s="158">
        <f>IF(Table579[[#This Row],[FEMA Reimbursable?]]="Yes", Table579[[#This Row],[Total Quarterly Obligation Amount]]*0.25,Table579[[#This Row],[Total Quarterly Obligation Amount]])</f>
        <v>0</v>
      </c>
      <c r="U210" s="74"/>
      <c r="V210" s="160">
        <f>IF(Table579[[#This Row],[FEMA Reimbursable?]]="Yes", Table579[[#This Row],[Total Quarterly Expenditure Amount]]*0.25,Table579[[#This Row],[Total Quarterly Expenditure Amount]])</f>
        <v>0</v>
      </c>
      <c r="W210" s="113" t="str">
        <f>IFERROR(INDEX(Table2[Attachment A Category], MATCH(Table579[[#This Row],[Attachment A Expenditure Subcategory]], Table2[Attachment A Subcategory])),"")</f>
        <v/>
      </c>
      <c r="X210" s="114" t="str">
        <f>IFERROR(INDEX(Table2[Treasury OIG Category], MATCH(Table579[[#This Row],[Attachment A Expenditure Subcategory]], Table2[Attachment A Subcategory])),"")</f>
        <v/>
      </c>
    </row>
    <row r="211" spans="2:24" x14ac:dyDescent="0.25">
      <c r="B211" s="127"/>
      <c r="C211" s="128"/>
      <c r="D211" s="128"/>
      <c r="E211" s="128"/>
      <c r="F211" s="128"/>
      <c r="G211" s="144"/>
      <c r="H211" s="32" t="s">
        <v>260</v>
      </c>
      <c r="I211" s="144"/>
      <c r="J211" s="16"/>
      <c r="K211" s="144"/>
      <c r="L211" s="130"/>
      <c r="M211" s="129"/>
      <c r="N211" s="129"/>
      <c r="O211" s="51"/>
      <c r="P211" s="51"/>
      <c r="Q211" s="74"/>
      <c r="R211" s="158">
        <f>IF(Table579[[#This Row],[FEMA Reimbursable?]]="Yes", Table579[[#This Row],[Total Grant Amount]]*0.25,Table579[[#This Row],[Total Grant Amount]])</f>
        <v>0</v>
      </c>
      <c r="S211" s="74"/>
      <c r="T211" s="158">
        <f>IF(Table579[[#This Row],[FEMA Reimbursable?]]="Yes", Table579[[#This Row],[Total Quarterly Obligation Amount]]*0.25,Table579[[#This Row],[Total Quarterly Obligation Amount]])</f>
        <v>0</v>
      </c>
      <c r="U211" s="74"/>
      <c r="V211" s="160">
        <f>IF(Table579[[#This Row],[FEMA Reimbursable?]]="Yes", Table579[[#This Row],[Total Quarterly Expenditure Amount]]*0.25,Table579[[#This Row],[Total Quarterly Expenditure Amount]])</f>
        <v>0</v>
      </c>
      <c r="W211" s="113" t="str">
        <f>IFERROR(INDEX(Table2[Attachment A Category], MATCH(Table579[[#This Row],[Attachment A Expenditure Subcategory]], Table2[Attachment A Subcategory])),"")</f>
        <v/>
      </c>
      <c r="X211" s="114" t="str">
        <f>IFERROR(INDEX(Table2[Treasury OIG Category], MATCH(Table579[[#This Row],[Attachment A Expenditure Subcategory]], Table2[Attachment A Subcategory])),"")</f>
        <v/>
      </c>
    </row>
    <row r="212" spans="2:24" x14ac:dyDescent="0.25">
      <c r="B212" s="127"/>
      <c r="C212" s="128"/>
      <c r="D212" s="128"/>
      <c r="E212" s="128"/>
      <c r="F212" s="128"/>
      <c r="G212" s="144"/>
      <c r="H212" s="32" t="s">
        <v>261</v>
      </c>
      <c r="I212" s="144"/>
      <c r="J212" s="16"/>
      <c r="K212" s="144"/>
      <c r="L212" s="130"/>
      <c r="M212" s="129"/>
      <c r="N212" s="129"/>
      <c r="O212" s="51"/>
      <c r="P212" s="51"/>
      <c r="Q212" s="74"/>
      <c r="R212" s="158">
        <f>IF(Table579[[#This Row],[FEMA Reimbursable?]]="Yes", Table579[[#This Row],[Total Grant Amount]]*0.25,Table579[[#This Row],[Total Grant Amount]])</f>
        <v>0</v>
      </c>
      <c r="S212" s="74"/>
      <c r="T212" s="158">
        <f>IF(Table579[[#This Row],[FEMA Reimbursable?]]="Yes", Table579[[#This Row],[Total Quarterly Obligation Amount]]*0.25,Table579[[#This Row],[Total Quarterly Obligation Amount]])</f>
        <v>0</v>
      </c>
      <c r="U212" s="74"/>
      <c r="V212" s="160">
        <f>IF(Table579[[#This Row],[FEMA Reimbursable?]]="Yes", Table579[[#This Row],[Total Quarterly Expenditure Amount]]*0.25,Table579[[#This Row],[Total Quarterly Expenditure Amount]])</f>
        <v>0</v>
      </c>
      <c r="W212" s="113" t="str">
        <f>IFERROR(INDEX(Table2[Attachment A Category], MATCH(Table579[[#This Row],[Attachment A Expenditure Subcategory]], Table2[Attachment A Subcategory])),"")</f>
        <v/>
      </c>
      <c r="X212" s="114" t="str">
        <f>IFERROR(INDEX(Table2[Treasury OIG Category], MATCH(Table579[[#This Row],[Attachment A Expenditure Subcategory]], Table2[Attachment A Subcategory])),"")</f>
        <v/>
      </c>
    </row>
    <row r="213" spans="2:24" x14ac:dyDescent="0.25">
      <c r="B213" s="127"/>
      <c r="C213" s="128"/>
      <c r="D213" s="128"/>
      <c r="E213" s="128"/>
      <c r="F213" s="128"/>
      <c r="G213" s="144"/>
      <c r="H213" s="32" t="s">
        <v>262</v>
      </c>
      <c r="I213" s="144"/>
      <c r="J213" s="16"/>
      <c r="K213" s="144"/>
      <c r="L213" s="130"/>
      <c r="M213" s="129"/>
      <c r="N213" s="129"/>
      <c r="O213" s="51"/>
      <c r="P213" s="51"/>
      <c r="Q213" s="74"/>
      <c r="R213" s="158">
        <f>IF(Table579[[#This Row],[FEMA Reimbursable?]]="Yes", Table579[[#This Row],[Total Grant Amount]]*0.25,Table579[[#This Row],[Total Grant Amount]])</f>
        <v>0</v>
      </c>
      <c r="S213" s="74"/>
      <c r="T213" s="158">
        <f>IF(Table579[[#This Row],[FEMA Reimbursable?]]="Yes", Table579[[#This Row],[Total Quarterly Obligation Amount]]*0.25,Table579[[#This Row],[Total Quarterly Obligation Amount]])</f>
        <v>0</v>
      </c>
      <c r="U213" s="74"/>
      <c r="V213" s="160">
        <f>IF(Table579[[#This Row],[FEMA Reimbursable?]]="Yes", Table579[[#This Row],[Total Quarterly Expenditure Amount]]*0.25,Table579[[#This Row],[Total Quarterly Expenditure Amount]])</f>
        <v>0</v>
      </c>
      <c r="W213" s="113" t="str">
        <f>IFERROR(INDEX(Table2[Attachment A Category], MATCH(Table579[[#This Row],[Attachment A Expenditure Subcategory]], Table2[Attachment A Subcategory])),"")</f>
        <v/>
      </c>
      <c r="X213" s="114" t="str">
        <f>IFERROR(INDEX(Table2[Treasury OIG Category], MATCH(Table579[[#This Row],[Attachment A Expenditure Subcategory]], Table2[Attachment A Subcategory])),"")</f>
        <v/>
      </c>
    </row>
    <row r="214" spans="2:24" x14ac:dyDescent="0.25">
      <c r="B214" s="127"/>
      <c r="C214" s="128"/>
      <c r="D214" s="128"/>
      <c r="E214" s="128"/>
      <c r="F214" s="128"/>
      <c r="G214" s="144"/>
      <c r="H214" s="32" t="s">
        <v>263</v>
      </c>
      <c r="I214" s="144"/>
      <c r="J214" s="16"/>
      <c r="K214" s="144"/>
      <c r="L214" s="130"/>
      <c r="M214" s="129"/>
      <c r="N214" s="129"/>
      <c r="O214" s="51"/>
      <c r="P214" s="51"/>
      <c r="Q214" s="74"/>
      <c r="R214" s="158">
        <f>IF(Table579[[#This Row],[FEMA Reimbursable?]]="Yes", Table579[[#This Row],[Total Grant Amount]]*0.25,Table579[[#This Row],[Total Grant Amount]])</f>
        <v>0</v>
      </c>
      <c r="S214" s="74"/>
      <c r="T214" s="158">
        <f>IF(Table579[[#This Row],[FEMA Reimbursable?]]="Yes", Table579[[#This Row],[Total Quarterly Obligation Amount]]*0.25,Table579[[#This Row],[Total Quarterly Obligation Amount]])</f>
        <v>0</v>
      </c>
      <c r="U214" s="74"/>
      <c r="V214" s="160">
        <f>IF(Table579[[#This Row],[FEMA Reimbursable?]]="Yes", Table579[[#This Row],[Total Quarterly Expenditure Amount]]*0.25,Table579[[#This Row],[Total Quarterly Expenditure Amount]])</f>
        <v>0</v>
      </c>
      <c r="W214" s="113" t="str">
        <f>IFERROR(INDEX(Table2[Attachment A Category], MATCH(Table579[[#This Row],[Attachment A Expenditure Subcategory]], Table2[Attachment A Subcategory])),"")</f>
        <v/>
      </c>
      <c r="X214" s="114" t="str">
        <f>IFERROR(INDEX(Table2[Treasury OIG Category], MATCH(Table579[[#This Row],[Attachment A Expenditure Subcategory]], Table2[Attachment A Subcategory])),"")</f>
        <v/>
      </c>
    </row>
    <row r="215" spans="2:24" x14ac:dyDescent="0.25">
      <c r="B215" s="127"/>
      <c r="C215" s="128"/>
      <c r="D215" s="128"/>
      <c r="E215" s="128"/>
      <c r="F215" s="128"/>
      <c r="G215" s="144"/>
      <c r="H215" s="32" t="s">
        <v>264</v>
      </c>
      <c r="I215" s="144"/>
      <c r="J215" s="16"/>
      <c r="K215" s="144"/>
      <c r="L215" s="130"/>
      <c r="M215" s="129"/>
      <c r="N215" s="129"/>
      <c r="O215" s="51"/>
      <c r="P215" s="51"/>
      <c r="Q215" s="74"/>
      <c r="R215" s="158">
        <f>IF(Table579[[#This Row],[FEMA Reimbursable?]]="Yes", Table579[[#This Row],[Total Grant Amount]]*0.25,Table579[[#This Row],[Total Grant Amount]])</f>
        <v>0</v>
      </c>
      <c r="S215" s="74"/>
      <c r="T215" s="158">
        <f>IF(Table579[[#This Row],[FEMA Reimbursable?]]="Yes", Table579[[#This Row],[Total Quarterly Obligation Amount]]*0.25,Table579[[#This Row],[Total Quarterly Obligation Amount]])</f>
        <v>0</v>
      </c>
      <c r="U215" s="74"/>
      <c r="V215" s="160">
        <f>IF(Table579[[#This Row],[FEMA Reimbursable?]]="Yes", Table579[[#This Row],[Total Quarterly Expenditure Amount]]*0.25,Table579[[#This Row],[Total Quarterly Expenditure Amount]])</f>
        <v>0</v>
      </c>
      <c r="W215" s="113" t="str">
        <f>IFERROR(INDEX(Table2[Attachment A Category], MATCH(Table579[[#This Row],[Attachment A Expenditure Subcategory]], Table2[Attachment A Subcategory])),"")</f>
        <v/>
      </c>
      <c r="X215" s="114" t="str">
        <f>IFERROR(INDEX(Table2[Treasury OIG Category], MATCH(Table579[[#This Row],[Attachment A Expenditure Subcategory]], Table2[Attachment A Subcategory])),"")</f>
        <v/>
      </c>
    </row>
    <row r="216" spans="2:24" x14ac:dyDescent="0.25">
      <c r="B216" s="127"/>
      <c r="C216" s="128"/>
      <c r="D216" s="128"/>
      <c r="E216" s="128"/>
      <c r="F216" s="128"/>
      <c r="G216" s="144"/>
      <c r="H216" s="32" t="s">
        <v>265</v>
      </c>
      <c r="I216" s="144"/>
      <c r="J216" s="16"/>
      <c r="K216" s="144"/>
      <c r="L216" s="130"/>
      <c r="M216" s="129"/>
      <c r="N216" s="129"/>
      <c r="O216" s="51"/>
      <c r="P216" s="51"/>
      <c r="Q216" s="74"/>
      <c r="R216" s="158">
        <f>IF(Table579[[#This Row],[FEMA Reimbursable?]]="Yes", Table579[[#This Row],[Total Grant Amount]]*0.25,Table579[[#This Row],[Total Grant Amount]])</f>
        <v>0</v>
      </c>
      <c r="S216" s="74"/>
      <c r="T216" s="158">
        <f>IF(Table579[[#This Row],[FEMA Reimbursable?]]="Yes", Table579[[#This Row],[Total Quarterly Obligation Amount]]*0.25,Table579[[#This Row],[Total Quarterly Obligation Amount]])</f>
        <v>0</v>
      </c>
      <c r="U216" s="74"/>
      <c r="V216" s="160">
        <f>IF(Table579[[#This Row],[FEMA Reimbursable?]]="Yes", Table579[[#This Row],[Total Quarterly Expenditure Amount]]*0.25,Table579[[#This Row],[Total Quarterly Expenditure Amount]])</f>
        <v>0</v>
      </c>
      <c r="W216" s="113" t="str">
        <f>IFERROR(INDEX(Table2[Attachment A Category], MATCH(Table579[[#This Row],[Attachment A Expenditure Subcategory]], Table2[Attachment A Subcategory])),"")</f>
        <v/>
      </c>
      <c r="X216" s="114" t="str">
        <f>IFERROR(INDEX(Table2[Treasury OIG Category], MATCH(Table579[[#This Row],[Attachment A Expenditure Subcategory]], Table2[Attachment A Subcategory])),"")</f>
        <v/>
      </c>
    </row>
    <row r="217" spans="2:24" x14ac:dyDescent="0.25">
      <c r="B217" s="127"/>
      <c r="C217" s="128"/>
      <c r="D217" s="128"/>
      <c r="E217" s="128"/>
      <c r="F217" s="128"/>
      <c r="G217" s="144"/>
      <c r="H217" s="32" t="s">
        <v>266</v>
      </c>
      <c r="I217" s="144"/>
      <c r="J217" s="16"/>
      <c r="K217" s="144"/>
      <c r="L217" s="130"/>
      <c r="M217" s="129"/>
      <c r="N217" s="129"/>
      <c r="O217" s="51"/>
      <c r="P217" s="51"/>
      <c r="Q217" s="74"/>
      <c r="R217" s="158">
        <f>IF(Table579[[#This Row],[FEMA Reimbursable?]]="Yes", Table579[[#This Row],[Total Grant Amount]]*0.25,Table579[[#This Row],[Total Grant Amount]])</f>
        <v>0</v>
      </c>
      <c r="S217" s="74"/>
      <c r="T217" s="158">
        <f>IF(Table579[[#This Row],[FEMA Reimbursable?]]="Yes", Table579[[#This Row],[Total Quarterly Obligation Amount]]*0.25,Table579[[#This Row],[Total Quarterly Obligation Amount]])</f>
        <v>0</v>
      </c>
      <c r="U217" s="74"/>
      <c r="V217" s="160">
        <f>IF(Table579[[#This Row],[FEMA Reimbursable?]]="Yes", Table579[[#This Row],[Total Quarterly Expenditure Amount]]*0.25,Table579[[#This Row],[Total Quarterly Expenditure Amount]])</f>
        <v>0</v>
      </c>
      <c r="W217" s="113" t="str">
        <f>IFERROR(INDEX(Table2[Attachment A Category], MATCH(Table579[[#This Row],[Attachment A Expenditure Subcategory]], Table2[Attachment A Subcategory])),"")</f>
        <v/>
      </c>
      <c r="X217" s="114" t="str">
        <f>IFERROR(INDEX(Table2[Treasury OIG Category], MATCH(Table579[[#This Row],[Attachment A Expenditure Subcategory]], Table2[Attachment A Subcategory])),"")</f>
        <v/>
      </c>
    </row>
    <row r="218" spans="2:24" x14ac:dyDescent="0.25">
      <c r="B218" s="127"/>
      <c r="C218" s="128"/>
      <c r="D218" s="128"/>
      <c r="E218" s="128"/>
      <c r="F218" s="128"/>
      <c r="G218" s="144"/>
      <c r="H218" s="32" t="s">
        <v>267</v>
      </c>
      <c r="I218" s="144"/>
      <c r="J218" s="16"/>
      <c r="K218" s="144"/>
      <c r="L218" s="130"/>
      <c r="M218" s="129"/>
      <c r="N218" s="129"/>
      <c r="O218" s="51"/>
      <c r="P218" s="51"/>
      <c r="Q218" s="74"/>
      <c r="R218" s="158">
        <f>IF(Table579[[#This Row],[FEMA Reimbursable?]]="Yes", Table579[[#This Row],[Total Grant Amount]]*0.25,Table579[[#This Row],[Total Grant Amount]])</f>
        <v>0</v>
      </c>
      <c r="S218" s="74"/>
      <c r="T218" s="158">
        <f>IF(Table579[[#This Row],[FEMA Reimbursable?]]="Yes", Table579[[#This Row],[Total Quarterly Obligation Amount]]*0.25,Table579[[#This Row],[Total Quarterly Obligation Amount]])</f>
        <v>0</v>
      </c>
      <c r="U218" s="74"/>
      <c r="V218" s="160">
        <f>IF(Table579[[#This Row],[FEMA Reimbursable?]]="Yes", Table579[[#This Row],[Total Quarterly Expenditure Amount]]*0.25,Table579[[#This Row],[Total Quarterly Expenditure Amount]])</f>
        <v>0</v>
      </c>
      <c r="W218" s="113" t="str">
        <f>IFERROR(INDEX(Table2[Attachment A Category], MATCH(Table579[[#This Row],[Attachment A Expenditure Subcategory]], Table2[Attachment A Subcategory])),"")</f>
        <v/>
      </c>
      <c r="X218" s="114" t="str">
        <f>IFERROR(INDEX(Table2[Treasury OIG Category], MATCH(Table579[[#This Row],[Attachment A Expenditure Subcategory]], Table2[Attachment A Subcategory])),"")</f>
        <v/>
      </c>
    </row>
    <row r="219" spans="2:24" x14ac:dyDescent="0.25">
      <c r="B219" s="127"/>
      <c r="C219" s="128"/>
      <c r="D219" s="128"/>
      <c r="E219" s="128"/>
      <c r="F219" s="128"/>
      <c r="G219" s="144"/>
      <c r="H219" s="32" t="s">
        <v>268</v>
      </c>
      <c r="I219" s="144"/>
      <c r="J219" s="16"/>
      <c r="K219" s="144"/>
      <c r="L219" s="130"/>
      <c r="M219" s="129"/>
      <c r="N219" s="129"/>
      <c r="O219" s="51"/>
      <c r="P219" s="51"/>
      <c r="Q219" s="74"/>
      <c r="R219" s="158">
        <f>IF(Table579[[#This Row],[FEMA Reimbursable?]]="Yes", Table579[[#This Row],[Total Grant Amount]]*0.25,Table579[[#This Row],[Total Grant Amount]])</f>
        <v>0</v>
      </c>
      <c r="S219" s="74"/>
      <c r="T219" s="158">
        <f>IF(Table579[[#This Row],[FEMA Reimbursable?]]="Yes", Table579[[#This Row],[Total Quarterly Obligation Amount]]*0.25,Table579[[#This Row],[Total Quarterly Obligation Amount]])</f>
        <v>0</v>
      </c>
      <c r="U219" s="74"/>
      <c r="V219" s="160">
        <f>IF(Table579[[#This Row],[FEMA Reimbursable?]]="Yes", Table579[[#This Row],[Total Quarterly Expenditure Amount]]*0.25,Table579[[#This Row],[Total Quarterly Expenditure Amount]])</f>
        <v>0</v>
      </c>
      <c r="W219" s="113" t="str">
        <f>IFERROR(INDEX(Table2[Attachment A Category], MATCH(Table579[[#This Row],[Attachment A Expenditure Subcategory]], Table2[Attachment A Subcategory])),"")</f>
        <v/>
      </c>
      <c r="X219" s="114" t="str">
        <f>IFERROR(INDEX(Table2[Treasury OIG Category], MATCH(Table579[[#This Row],[Attachment A Expenditure Subcategory]], Table2[Attachment A Subcategory])),"")</f>
        <v/>
      </c>
    </row>
    <row r="220" spans="2:24" x14ac:dyDescent="0.25">
      <c r="B220" s="127"/>
      <c r="C220" s="128"/>
      <c r="D220" s="128"/>
      <c r="E220" s="128"/>
      <c r="F220" s="128"/>
      <c r="G220" s="144"/>
      <c r="H220" s="32" t="s">
        <v>269</v>
      </c>
      <c r="I220" s="144"/>
      <c r="J220" s="16"/>
      <c r="K220" s="144"/>
      <c r="L220" s="130"/>
      <c r="M220" s="129"/>
      <c r="N220" s="129"/>
      <c r="O220" s="51"/>
      <c r="P220" s="51"/>
      <c r="Q220" s="74"/>
      <c r="R220" s="158">
        <f>IF(Table579[[#This Row],[FEMA Reimbursable?]]="Yes", Table579[[#This Row],[Total Grant Amount]]*0.25,Table579[[#This Row],[Total Grant Amount]])</f>
        <v>0</v>
      </c>
      <c r="S220" s="74"/>
      <c r="T220" s="158">
        <f>IF(Table579[[#This Row],[FEMA Reimbursable?]]="Yes", Table579[[#This Row],[Total Quarterly Obligation Amount]]*0.25,Table579[[#This Row],[Total Quarterly Obligation Amount]])</f>
        <v>0</v>
      </c>
      <c r="U220" s="74"/>
      <c r="V220" s="160">
        <f>IF(Table579[[#This Row],[FEMA Reimbursable?]]="Yes", Table579[[#This Row],[Total Quarterly Expenditure Amount]]*0.25,Table579[[#This Row],[Total Quarterly Expenditure Amount]])</f>
        <v>0</v>
      </c>
      <c r="W220" s="113" t="str">
        <f>IFERROR(INDEX(Table2[Attachment A Category], MATCH(Table579[[#This Row],[Attachment A Expenditure Subcategory]], Table2[Attachment A Subcategory])),"")</f>
        <v/>
      </c>
      <c r="X220" s="114" t="str">
        <f>IFERROR(INDEX(Table2[Treasury OIG Category], MATCH(Table579[[#This Row],[Attachment A Expenditure Subcategory]], Table2[Attachment A Subcategory])),"")</f>
        <v/>
      </c>
    </row>
    <row r="221" spans="2:24" x14ac:dyDescent="0.25">
      <c r="B221" s="127"/>
      <c r="C221" s="128"/>
      <c r="D221" s="128"/>
      <c r="E221" s="128"/>
      <c r="F221" s="128"/>
      <c r="G221" s="144"/>
      <c r="H221" s="32" t="s">
        <v>270</v>
      </c>
      <c r="I221" s="144"/>
      <c r="J221" s="16"/>
      <c r="K221" s="144"/>
      <c r="L221" s="130"/>
      <c r="M221" s="129"/>
      <c r="N221" s="129"/>
      <c r="O221" s="51"/>
      <c r="P221" s="51"/>
      <c r="Q221" s="74"/>
      <c r="R221" s="158">
        <f>IF(Table579[[#This Row],[FEMA Reimbursable?]]="Yes", Table579[[#This Row],[Total Grant Amount]]*0.25,Table579[[#This Row],[Total Grant Amount]])</f>
        <v>0</v>
      </c>
      <c r="S221" s="74"/>
      <c r="T221" s="158">
        <f>IF(Table579[[#This Row],[FEMA Reimbursable?]]="Yes", Table579[[#This Row],[Total Quarterly Obligation Amount]]*0.25,Table579[[#This Row],[Total Quarterly Obligation Amount]])</f>
        <v>0</v>
      </c>
      <c r="U221" s="74"/>
      <c r="V221" s="160">
        <f>IF(Table579[[#This Row],[FEMA Reimbursable?]]="Yes", Table579[[#This Row],[Total Quarterly Expenditure Amount]]*0.25,Table579[[#This Row],[Total Quarterly Expenditure Amount]])</f>
        <v>0</v>
      </c>
      <c r="W221" s="113" t="str">
        <f>IFERROR(INDEX(Table2[Attachment A Category], MATCH(Table579[[#This Row],[Attachment A Expenditure Subcategory]], Table2[Attachment A Subcategory])),"")</f>
        <v/>
      </c>
      <c r="X221" s="114" t="str">
        <f>IFERROR(INDEX(Table2[Treasury OIG Category], MATCH(Table579[[#This Row],[Attachment A Expenditure Subcategory]], Table2[Attachment A Subcategory])),"")</f>
        <v/>
      </c>
    </row>
    <row r="222" spans="2:24" x14ac:dyDescent="0.25">
      <c r="B222" s="127"/>
      <c r="C222" s="128"/>
      <c r="D222" s="128"/>
      <c r="E222" s="128"/>
      <c r="F222" s="128"/>
      <c r="G222" s="144"/>
      <c r="H222" s="32" t="s">
        <v>271</v>
      </c>
      <c r="I222" s="144"/>
      <c r="J222" s="16"/>
      <c r="K222" s="144"/>
      <c r="L222" s="130"/>
      <c r="M222" s="129"/>
      <c r="N222" s="129"/>
      <c r="O222" s="51"/>
      <c r="P222" s="51"/>
      <c r="Q222" s="74"/>
      <c r="R222" s="158">
        <f>IF(Table579[[#This Row],[FEMA Reimbursable?]]="Yes", Table579[[#This Row],[Total Grant Amount]]*0.25,Table579[[#This Row],[Total Grant Amount]])</f>
        <v>0</v>
      </c>
      <c r="S222" s="74"/>
      <c r="T222" s="158">
        <f>IF(Table579[[#This Row],[FEMA Reimbursable?]]="Yes", Table579[[#This Row],[Total Quarterly Obligation Amount]]*0.25,Table579[[#This Row],[Total Quarterly Obligation Amount]])</f>
        <v>0</v>
      </c>
      <c r="U222" s="74"/>
      <c r="V222" s="160">
        <f>IF(Table579[[#This Row],[FEMA Reimbursable?]]="Yes", Table579[[#This Row],[Total Quarterly Expenditure Amount]]*0.25,Table579[[#This Row],[Total Quarterly Expenditure Amount]])</f>
        <v>0</v>
      </c>
      <c r="W222" s="113" t="str">
        <f>IFERROR(INDEX(Table2[Attachment A Category], MATCH(Table579[[#This Row],[Attachment A Expenditure Subcategory]], Table2[Attachment A Subcategory])),"")</f>
        <v/>
      </c>
      <c r="X222" s="114" t="str">
        <f>IFERROR(INDEX(Table2[Treasury OIG Category], MATCH(Table579[[#This Row],[Attachment A Expenditure Subcategory]], Table2[Attachment A Subcategory])),"")</f>
        <v/>
      </c>
    </row>
    <row r="223" spans="2:24" x14ac:dyDescent="0.25">
      <c r="B223" s="127"/>
      <c r="C223" s="128"/>
      <c r="D223" s="128"/>
      <c r="E223" s="128"/>
      <c r="F223" s="128"/>
      <c r="G223" s="144"/>
      <c r="H223" s="32" t="s">
        <v>272</v>
      </c>
      <c r="I223" s="144"/>
      <c r="J223" s="16"/>
      <c r="K223" s="144"/>
      <c r="L223" s="130"/>
      <c r="M223" s="129"/>
      <c r="N223" s="129"/>
      <c r="O223" s="51"/>
      <c r="P223" s="51"/>
      <c r="Q223" s="74"/>
      <c r="R223" s="158">
        <f>IF(Table579[[#This Row],[FEMA Reimbursable?]]="Yes", Table579[[#This Row],[Total Grant Amount]]*0.25,Table579[[#This Row],[Total Grant Amount]])</f>
        <v>0</v>
      </c>
      <c r="S223" s="74"/>
      <c r="T223" s="158">
        <f>IF(Table579[[#This Row],[FEMA Reimbursable?]]="Yes", Table579[[#This Row],[Total Quarterly Obligation Amount]]*0.25,Table579[[#This Row],[Total Quarterly Obligation Amount]])</f>
        <v>0</v>
      </c>
      <c r="U223" s="74"/>
      <c r="V223" s="160">
        <f>IF(Table579[[#This Row],[FEMA Reimbursable?]]="Yes", Table579[[#This Row],[Total Quarterly Expenditure Amount]]*0.25,Table579[[#This Row],[Total Quarterly Expenditure Amount]])</f>
        <v>0</v>
      </c>
      <c r="W223" s="113" t="str">
        <f>IFERROR(INDEX(Table2[Attachment A Category], MATCH(Table579[[#This Row],[Attachment A Expenditure Subcategory]], Table2[Attachment A Subcategory])),"")</f>
        <v/>
      </c>
      <c r="X223" s="114" t="str">
        <f>IFERROR(INDEX(Table2[Treasury OIG Category], MATCH(Table579[[#This Row],[Attachment A Expenditure Subcategory]], Table2[Attachment A Subcategory])),"")</f>
        <v/>
      </c>
    </row>
    <row r="224" spans="2:24" x14ac:dyDescent="0.25">
      <c r="B224" s="127"/>
      <c r="C224" s="128"/>
      <c r="D224" s="128"/>
      <c r="E224" s="128"/>
      <c r="F224" s="128"/>
      <c r="G224" s="144"/>
      <c r="H224" s="32" t="s">
        <v>273</v>
      </c>
      <c r="I224" s="144"/>
      <c r="J224" s="16"/>
      <c r="K224" s="144"/>
      <c r="L224" s="130"/>
      <c r="M224" s="129"/>
      <c r="N224" s="129"/>
      <c r="O224" s="51"/>
      <c r="P224" s="51"/>
      <c r="Q224" s="74"/>
      <c r="R224" s="158">
        <f>IF(Table579[[#This Row],[FEMA Reimbursable?]]="Yes", Table579[[#This Row],[Total Grant Amount]]*0.25,Table579[[#This Row],[Total Grant Amount]])</f>
        <v>0</v>
      </c>
      <c r="S224" s="74"/>
      <c r="T224" s="158">
        <f>IF(Table579[[#This Row],[FEMA Reimbursable?]]="Yes", Table579[[#This Row],[Total Quarterly Obligation Amount]]*0.25,Table579[[#This Row],[Total Quarterly Obligation Amount]])</f>
        <v>0</v>
      </c>
      <c r="U224" s="74"/>
      <c r="V224" s="160">
        <f>IF(Table579[[#This Row],[FEMA Reimbursable?]]="Yes", Table579[[#This Row],[Total Quarterly Expenditure Amount]]*0.25,Table579[[#This Row],[Total Quarterly Expenditure Amount]])</f>
        <v>0</v>
      </c>
      <c r="W224" s="113" t="str">
        <f>IFERROR(INDEX(Table2[Attachment A Category], MATCH(Table579[[#This Row],[Attachment A Expenditure Subcategory]], Table2[Attachment A Subcategory])),"")</f>
        <v/>
      </c>
      <c r="X224" s="114" t="str">
        <f>IFERROR(INDEX(Table2[Treasury OIG Category], MATCH(Table579[[#This Row],[Attachment A Expenditure Subcategory]], Table2[Attachment A Subcategory])),"")</f>
        <v/>
      </c>
    </row>
    <row r="225" spans="2:24" x14ac:dyDescent="0.25">
      <c r="B225" s="127"/>
      <c r="C225" s="128"/>
      <c r="D225" s="128"/>
      <c r="E225" s="128"/>
      <c r="F225" s="128"/>
      <c r="G225" s="144"/>
      <c r="H225" s="32" t="s">
        <v>274</v>
      </c>
      <c r="I225" s="144"/>
      <c r="J225" s="16"/>
      <c r="K225" s="144"/>
      <c r="L225" s="130"/>
      <c r="M225" s="129"/>
      <c r="N225" s="129"/>
      <c r="O225" s="51"/>
      <c r="P225" s="51"/>
      <c r="Q225" s="74"/>
      <c r="R225" s="158">
        <f>IF(Table579[[#This Row],[FEMA Reimbursable?]]="Yes", Table579[[#This Row],[Total Grant Amount]]*0.25,Table579[[#This Row],[Total Grant Amount]])</f>
        <v>0</v>
      </c>
      <c r="S225" s="74"/>
      <c r="T225" s="158">
        <f>IF(Table579[[#This Row],[FEMA Reimbursable?]]="Yes", Table579[[#This Row],[Total Quarterly Obligation Amount]]*0.25,Table579[[#This Row],[Total Quarterly Obligation Amount]])</f>
        <v>0</v>
      </c>
      <c r="U225" s="74"/>
      <c r="V225" s="160">
        <f>IF(Table579[[#This Row],[FEMA Reimbursable?]]="Yes", Table579[[#This Row],[Total Quarterly Expenditure Amount]]*0.25,Table579[[#This Row],[Total Quarterly Expenditure Amount]])</f>
        <v>0</v>
      </c>
      <c r="W225" s="113" t="str">
        <f>IFERROR(INDEX(Table2[Attachment A Category], MATCH(Table579[[#This Row],[Attachment A Expenditure Subcategory]], Table2[Attachment A Subcategory])),"")</f>
        <v/>
      </c>
      <c r="X225" s="114" t="str">
        <f>IFERROR(INDEX(Table2[Treasury OIG Category], MATCH(Table579[[#This Row],[Attachment A Expenditure Subcategory]], Table2[Attachment A Subcategory])),"")</f>
        <v/>
      </c>
    </row>
    <row r="226" spans="2:24" x14ac:dyDescent="0.25">
      <c r="B226" s="127"/>
      <c r="C226" s="128"/>
      <c r="D226" s="128"/>
      <c r="E226" s="128"/>
      <c r="F226" s="128"/>
      <c r="G226" s="144"/>
      <c r="H226" s="32" t="s">
        <v>275</v>
      </c>
      <c r="I226" s="144"/>
      <c r="J226" s="16"/>
      <c r="K226" s="144"/>
      <c r="L226" s="130"/>
      <c r="M226" s="129"/>
      <c r="N226" s="129"/>
      <c r="O226" s="51"/>
      <c r="P226" s="51"/>
      <c r="Q226" s="74"/>
      <c r="R226" s="158">
        <f>IF(Table579[[#This Row],[FEMA Reimbursable?]]="Yes", Table579[[#This Row],[Total Grant Amount]]*0.25,Table579[[#This Row],[Total Grant Amount]])</f>
        <v>0</v>
      </c>
      <c r="S226" s="74"/>
      <c r="T226" s="158">
        <f>IF(Table579[[#This Row],[FEMA Reimbursable?]]="Yes", Table579[[#This Row],[Total Quarterly Obligation Amount]]*0.25,Table579[[#This Row],[Total Quarterly Obligation Amount]])</f>
        <v>0</v>
      </c>
      <c r="U226" s="74"/>
      <c r="V226" s="160">
        <f>IF(Table579[[#This Row],[FEMA Reimbursable?]]="Yes", Table579[[#This Row],[Total Quarterly Expenditure Amount]]*0.25,Table579[[#This Row],[Total Quarterly Expenditure Amount]])</f>
        <v>0</v>
      </c>
      <c r="W226" s="113" t="str">
        <f>IFERROR(INDEX(Table2[Attachment A Category], MATCH(Table579[[#This Row],[Attachment A Expenditure Subcategory]], Table2[Attachment A Subcategory])),"")</f>
        <v/>
      </c>
      <c r="X226" s="114" t="str">
        <f>IFERROR(INDEX(Table2[Treasury OIG Category], MATCH(Table579[[#This Row],[Attachment A Expenditure Subcategory]], Table2[Attachment A Subcategory])),"")</f>
        <v/>
      </c>
    </row>
    <row r="227" spans="2:24" x14ac:dyDescent="0.25">
      <c r="B227" s="127"/>
      <c r="C227" s="128"/>
      <c r="D227" s="128"/>
      <c r="E227" s="128"/>
      <c r="F227" s="128"/>
      <c r="G227" s="144"/>
      <c r="H227" s="32" t="s">
        <v>276</v>
      </c>
      <c r="I227" s="144"/>
      <c r="J227" s="16"/>
      <c r="K227" s="144"/>
      <c r="L227" s="130"/>
      <c r="M227" s="129"/>
      <c r="N227" s="129"/>
      <c r="O227" s="51"/>
      <c r="P227" s="51"/>
      <c r="Q227" s="74"/>
      <c r="R227" s="158">
        <f>IF(Table579[[#This Row],[FEMA Reimbursable?]]="Yes", Table579[[#This Row],[Total Grant Amount]]*0.25,Table579[[#This Row],[Total Grant Amount]])</f>
        <v>0</v>
      </c>
      <c r="S227" s="74"/>
      <c r="T227" s="158">
        <f>IF(Table579[[#This Row],[FEMA Reimbursable?]]="Yes", Table579[[#This Row],[Total Quarterly Obligation Amount]]*0.25,Table579[[#This Row],[Total Quarterly Obligation Amount]])</f>
        <v>0</v>
      </c>
      <c r="U227" s="74"/>
      <c r="V227" s="160">
        <f>IF(Table579[[#This Row],[FEMA Reimbursable?]]="Yes", Table579[[#This Row],[Total Quarterly Expenditure Amount]]*0.25,Table579[[#This Row],[Total Quarterly Expenditure Amount]])</f>
        <v>0</v>
      </c>
      <c r="W227" s="113" t="str">
        <f>IFERROR(INDEX(Table2[Attachment A Category], MATCH(Table579[[#This Row],[Attachment A Expenditure Subcategory]], Table2[Attachment A Subcategory])),"")</f>
        <v/>
      </c>
      <c r="X227" s="114" t="str">
        <f>IFERROR(INDEX(Table2[Treasury OIG Category], MATCH(Table579[[#This Row],[Attachment A Expenditure Subcategory]], Table2[Attachment A Subcategory])),"")</f>
        <v/>
      </c>
    </row>
    <row r="228" spans="2:24" x14ac:dyDescent="0.25">
      <c r="B228" s="127"/>
      <c r="C228" s="128"/>
      <c r="D228" s="128"/>
      <c r="E228" s="128"/>
      <c r="F228" s="128"/>
      <c r="G228" s="144"/>
      <c r="H228" s="32" t="s">
        <v>277</v>
      </c>
      <c r="I228" s="144"/>
      <c r="J228" s="16"/>
      <c r="K228" s="144"/>
      <c r="L228" s="130"/>
      <c r="M228" s="129"/>
      <c r="N228" s="129"/>
      <c r="O228" s="51"/>
      <c r="P228" s="51"/>
      <c r="Q228" s="74"/>
      <c r="R228" s="158">
        <f>IF(Table579[[#This Row],[FEMA Reimbursable?]]="Yes", Table579[[#This Row],[Total Grant Amount]]*0.25,Table579[[#This Row],[Total Grant Amount]])</f>
        <v>0</v>
      </c>
      <c r="S228" s="74"/>
      <c r="T228" s="158">
        <f>IF(Table579[[#This Row],[FEMA Reimbursable?]]="Yes", Table579[[#This Row],[Total Quarterly Obligation Amount]]*0.25,Table579[[#This Row],[Total Quarterly Obligation Amount]])</f>
        <v>0</v>
      </c>
      <c r="U228" s="74"/>
      <c r="V228" s="160">
        <f>IF(Table579[[#This Row],[FEMA Reimbursable?]]="Yes", Table579[[#This Row],[Total Quarterly Expenditure Amount]]*0.25,Table579[[#This Row],[Total Quarterly Expenditure Amount]])</f>
        <v>0</v>
      </c>
      <c r="W228" s="113" t="str">
        <f>IFERROR(INDEX(Table2[Attachment A Category], MATCH(Table579[[#This Row],[Attachment A Expenditure Subcategory]], Table2[Attachment A Subcategory])),"")</f>
        <v/>
      </c>
      <c r="X228" s="114" t="str">
        <f>IFERROR(INDEX(Table2[Treasury OIG Category], MATCH(Table579[[#This Row],[Attachment A Expenditure Subcategory]], Table2[Attachment A Subcategory])),"")</f>
        <v/>
      </c>
    </row>
    <row r="229" spans="2:24" x14ac:dyDescent="0.25">
      <c r="B229" s="127"/>
      <c r="C229" s="128"/>
      <c r="D229" s="128"/>
      <c r="E229" s="128"/>
      <c r="F229" s="128"/>
      <c r="G229" s="144"/>
      <c r="H229" s="32" t="s">
        <v>278</v>
      </c>
      <c r="I229" s="144"/>
      <c r="J229" s="16"/>
      <c r="K229" s="144"/>
      <c r="L229" s="130"/>
      <c r="M229" s="129"/>
      <c r="N229" s="129"/>
      <c r="O229" s="51"/>
      <c r="P229" s="51"/>
      <c r="Q229" s="74"/>
      <c r="R229" s="158">
        <f>IF(Table579[[#This Row],[FEMA Reimbursable?]]="Yes", Table579[[#This Row],[Total Grant Amount]]*0.25,Table579[[#This Row],[Total Grant Amount]])</f>
        <v>0</v>
      </c>
      <c r="S229" s="74"/>
      <c r="T229" s="158">
        <f>IF(Table579[[#This Row],[FEMA Reimbursable?]]="Yes", Table579[[#This Row],[Total Quarterly Obligation Amount]]*0.25,Table579[[#This Row],[Total Quarterly Obligation Amount]])</f>
        <v>0</v>
      </c>
      <c r="U229" s="74"/>
      <c r="V229" s="160">
        <f>IF(Table579[[#This Row],[FEMA Reimbursable?]]="Yes", Table579[[#This Row],[Total Quarterly Expenditure Amount]]*0.25,Table579[[#This Row],[Total Quarterly Expenditure Amount]])</f>
        <v>0</v>
      </c>
      <c r="W229" s="113" t="str">
        <f>IFERROR(INDEX(Table2[Attachment A Category], MATCH(Table579[[#This Row],[Attachment A Expenditure Subcategory]], Table2[Attachment A Subcategory])),"")</f>
        <v/>
      </c>
      <c r="X229" s="114" t="str">
        <f>IFERROR(INDEX(Table2[Treasury OIG Category], MATCH(Table579[[#This Row],[Attachment A Expenditure Subcategory]], Table2[Attachment A Subcategory])),"")</f>
        <v/>
      </c>
    </row>
    <row r="230" spans="2:24" x14ac:dyDescent="0.25">
      <c r="B230" s="127"/>
      <c r="C230" s="128"/>
      <c r="D230" s="128"/>
      <c r="E230" s="128"/>
      <c r="F230" s="128"/>
      <c r="G230" s="144"/>
      <c r="H230" s="32" t="s">
        <v>279</v>
      </c>
      <c r="I230" s="144"/>
      <c r="J230" s="16"/>
      <c r="K230" s="144"/>
      <c r="L230" s="130"/>
      <c r="M230" s="129"/>
      <c r="N230" s="129"/>
      <c r="O230" s="51"/>
      <c r="P230" s="51"/>
      <c r="Q230" s="74"/>
      <c r="R230" s="158">
        <f>IF(Table579[[#This Row],[FEMA Reimbursable?]]="Yes", Table579[[#This Row],[Total Grant Amount]]*0.25,Table579[[#This Row],[Total Grant Amount]])</f>
        <v>0</v>
      </c>
      <c r="S230" s="74"/>
      <c r="T230" s="158">
        <f>IF(Table579[[#This Row],[FEMA Reimbursable?]]="Yes", Table579[[#This Row],[Total Quarterly Obligation Amount]]*0.25,Table579[[#This Row],[Total Quarterly Obligation Amount]])</f>
        <v>0</v>
      </c>
      <c r="U230" s="74"/>
      <c r="V230" s="160">
        <f>IF(Table579[[#This Row],[FEMA Reimbursable?]]="Yes", Table579[[#This Row],[Total Quarterly Expenditure Amount]]*0.25,Table579[[#This Row],[Total Quarterly Expenditure Amount]])</f>
        <v>0</v>
      </c>
      <c r="W230" s="113" t="str">
        <f>IFERROR(INDEX(Table2[Attachment A Category], MATCH(Table579[[#This Row],[Attachment A Expenditure Subcategory]], Table2[Attachment A Subcategory])),"")</f>
        <v/>
      </c>
      <c r="X230" s="114" t="str">
        <f>IFERROR(INDEX(Table2[Treasury OIG Category], MATCH(Table579[[#This Row],[Attachment A Expenditure Subcategory]], Table2[Attachment A Subcategory])),"")</f>
        <v/>
      </c>
    </row>
    <row r="231" spans="2:24" x14ac:dyDescent="0.25">
      <c r="B231" s="127"/>
      <c r="C231" s="128"/>
      <c r="D231" s="128"/>
      <c r="E231" s="128"/>
      <c r="F231" s="128"/>
      <c r="G231" s="144"/>
      <c r="H231" s="32" t="s">
        <v>280</v>
      </c>
      <c r="I231" s="144"/>
      <c r="J231" s="16"/>
      <c r="K231" s="144"/>
      <c r="L231" s="130"/>
      <c r="M231" s="129"/>
      <c r="N231" s="129"/>
      <c r="O231" s="51"/>
      <c r="P231" s="51"/>
      <c r="Q231" s="74"/>
      <c r="R231" s="158">
        <f>IF(Table579[[#This Row],[FEMA Reimbursable?]]="Yes", Table579[[#This Row],[Total Grant Amount]]*0.25,Table579[[#This Row],[Total Grant Amount]])</f>
        <v>0</v>
      </c>
      <c r="S231" s="74"/>
      <c r="T231" s="158">
        <f>IF(Table579[[#This Row],[FEMA Reimbursable?]]="Yes", Table579[[#This Row],[Total Quarterly Obligation Amount]]*0.25,Table579[[#This Row],[Total Quarterly Obligation Amount]])</f>
        <v>0</v>
      </c>
      <c r="U231" s="74"/>
      <c r="V231" s="160">
        <f>IF(Table579[[#This Row],[FEMA Reimbursable?]]="Yes", Table579[[#This Row],[Total Quarterly Expenditure Amount]]*0.25,Table579[[#This Row],[Total Quarterly Expenditure Amount]])</f>
        <v>0</v>
      </c>
      <c r="W231" s="113" t="str">
        <f>IFERROR(INDEX(Table2[Attachment A Category], MATCH(Table579[[#This Row],[Attachment A Expenditure Subcategory]], Table2[Attachment A Subcategory])),"")</f>
        <v/>
      </c>
      <c r="X231" s="114" t="str">
        <f>IFERROR(INDEX(Table2[Treasury OIG Category], MATCH(Table579[[#This Row],[Attachment A Expenditure Subcategory]], Table2[Attachment A Subcategory])),"")</f>
        <v/>
      </c>
    </row>
    <row r="232" spans="2:24" x14ac:dyDescent="0.25">
      <c r="B232" s="127"/>
      <c r="C232" s="128"/>
      <c r="D232" s="128"/>
      <c r="E232" s="128"/>
      <c r="F232" s="128"/>
      <c r="G232" s="144"/>
      <c r="H232" s="32" t="s">
        <v>281</v>
      </c>
      <c r="I232" s="144"/>
      <c r="J232" s="16"/>
      <c r="K232" s="144"/>
      <c r="L232" s="130"/>
      <c r="M232" s="129"/>
      <c r="N232" s="129"/>
      <c r="O232" s="51"/>
      <c r="P232" s="51"/>
      <c r="Q232" s="74"/>
      <c r="R232" s="158">
        <f>IF(Table579[[#This Row],[FEMA Reimbursable?]]="Yes", Table579[[#This Row],[Total Grant Amount]]*0.25,Table579[[#This Row],[Total Grant Amount]])</f>
        <v>0</v>
      </c>
      <c r="S232" s="74"/>
      <c r="T232" s="158">
        <f>IF(Table579[[#This Row],[FEMA Reimbursable?]]="Yes", Table579[[#This Row],[Total Quarterly Obligation Amount]]*0.25,Table579[[#This Row],[Total Quarterly Obligation Amount]])</f>
        <v>0</v>
      </c>
      <c r="U232" s="74"/>
      <c r="V232" s="160">
        <f>IF(Table579[[#This Row],[FEMA Reimbursable?]]="Yes", Table579[[#This Row],[Total Quarterly Expenditure Amount]]*0.25,Table579[[#This Row],[Total Quarterly Expenditure Amount]])</f>
        <v>0</v>
      </c>
      <c r="W232" s="113" t="str">
        <f>IFERROR(INDEX(Table2[Attachment A Category], MATCH(Table579[[#This Row],[Attachment A Expenditure Subcategory]], Table2[Attachment A Subcategory])),"")</f>
        <v/>
      </c>
      <c r="X232" s="114" t="str">
        <f>IFERROR(INDEX(Table2[Treasury OIG Category], MATCH(Table579[[#This Row],[Attachment A Expenditure Subcategory]], Table2[Attachment A Subcategory])),"")</f>
        <v/>
      </c>
    </row>
    <row r="233" spans="2:24" x14ac:dyDescent="0.25">
      <c r="B233" s="127"/>
      <c r="C233" s="128"/>
      <c r="D233" s="128"/>
      <c r="E233" s="128"/>
      <c r="F233" s="128"/>
      <c r="G233" s="144"/>
      <c r="H233" s="32" t="s">
        <v>282</v>
      </c>
      <c r="I233" s="144"/>
      <c r="J233" s="16"/>
      <c r="K233" s="144"/>
      <c r="L233" s="130"/>
      <c r="M233" s="129"/>
      <c r="N233" s="129"/>
      <c r="O233" s="51"/>
      <c r="P233" s="51"/>
      <c r="Q233" s="74"/>
      <c r="R233" s="158">
        <f>IF(Table579[[#This Row],[FEMA Reimbursable?]]="Yes", Table579[[#This Row],[Total Grant Amount]]*0.25,Table579[[#This Row],[Total Grant Amount]])</f>
        <v>0</v>
      </c>
      <c r="S233" s="74"/>
      <c r="T233" s="158">
        <f>IF(Table579[[#This Row],[FEMA Reimbursable?]]="Yes", Table579[[#This Row],[Total Quarterly Obligation Amount]]*0.25,Table579[[#This Row],[Total Quarterly Obligation Amount]])</f>
        <v>0</v>
      </c>
      <c r="U233" s="74"/>
      <c r="V233" s="160">
        <f>IF(Table579[[#This Row],[FEMA Reimbursable?]]="Yes", Table579[[#This Row],[Total Quarterly Expenditure Amount]]*0.25,Table579[[#This Row],[Total Quarterly Expenditure Amount]])</f>
        <v>0</v>
      </c>
      <c r="W233" s="113" t="str">
        <f>IFERROR(INDEX(Table2[Attachment A Category], MATCH(Table579[[#This Row],[Attachment A Expenditure Subcategory]], Table2[Attachment A Subcategory])),"")</f>
        <v/>
      </c>
      <c r="X233" s="114" t="str">
        <f>IFERROR(INDEX(Table2[Treasury OIG Category], MATCH(Table579[[#This Row],[Attachment A Expenditure Subcategory]], Table2[Attachment A Subcategory])),"")</f>
        <v/>
      </c>
    </row>
    <row r="234" spans="2:24" x14ac:dyDescent="0.25">
      <c r="B234" s="127"/>
      <c r="C234" s="128"/>
      <c r="D234" s="128"/>
      <c r="E234" s="128"/>
      <c r="F234" s="128"/>
      <c r="G234" s="144"/>
      <c r="H234" s="32" t="s">
        <v>283</v>
      </c>
      <c r="I234" s="144"/>
      <c r="J234" s="16"/>
      <c r="K234" s="144"/>
      <c r="L234" s="130"/>
      <c r="M234" s="129"/>
      <c r="N234" s="129"/>
      <c r="O234" s="51"/>
      <c r="P234" s="51"/>
      <c r="Q234" s="74"/>
      <c r="R234" s="158">
        <f>IF(Table579[[#This Row],[FEMA Reimbursable?]]="Yes", Table579[[#This Row],[Total Grant Amount]]*0.25,Table579[[#This Row],[Total Grant Amount]])</f>
        <v>0</v>
      </c>
      <c r="S234" s="74"/>
      <c r="T234" s="158">
        <f>IF(Table579[[#This Row],[FEMA Reimbursable?]]="Yes", Table579[[#This Row],[Total Quarterly Obligation Amount]]*0.25,Table579[[#This Row],[Total Quarterly Obligation Amount]])</f>
        <v>0</v>
      </c>
      <c r="U234" s="74"/>
      <c r="V234" s="160">
        <f>IF(Table579[[#This Row],[FEMA Reimbursable?]]="Yes", Table579[[#This Row],[Total Quarterly Expenditure Amount]]*0.25,Table579[[#This Row],[Total Quarterly Expenditure Amount]])</f>
        <v>0</v>
      </c>
      <c r="W234" s="113" t="str">
        <f>IFERROR(INDEX(Table2[Attachment A Category], MATCH(Table579[[#This Row],[Attachment A Expenditure Subcategory]], Table2[Attachment A Subcategory])),"")</f>
        <v/>
      </c>
      <c r="X234" s="114" t="str">
        <f>IFERROR(INDEX(Table2[Treasury OIG Category], MATCH(Table579[[#This Row],[Attachment A Expenditure Subcategory]], Table2[Attachment A Subcategory])),"")</f>
        <v/>
      </c>
    </row>
    <row r="235" spans="2:24" x14ac:dyDescent="0.25">
      <c r="B235" s="127"/>
      <c r="C235" s="128"/>
      <c r="D235" s="128"/>
      <c r="E235" s="128"/>
      <c r="F235" s="128"/>
      <c r="G235" s="144"/>
      <c r="H235" s="32" t="s">
        <v>284</v>
      </c>
      <c r="I235" s="144"/>
      <c r="J235" s="16"/>
      <c r="K235" s="144"/>
      <c r="L235" s="130"/>
      <c r="M235" s="129"/>
      <c r="N235" s="129"/>
      <c r="O235" s="51"/>
      <c r="P235" s="51"/>
      <c r="Q235" s="74"/>
      <c r="R235" s="158">
        <f>IF(Table579[[#This Row],[FEMA Reimbursable?]]="Yes", Table579[[#This Row],[Total Grant Amount]]*0.25,Table579[[#This Row],[Total Grant Amount]])</f>
        <v>0</v>
      </c>
      <c r="S235" s="74"/>
      <c r="T235" s="158">
        <f>IF(Table579[[#This Row],[FEMA Reimbursable?]]="Yes", Table579[[#This Row],[Total Quarterly Obligation Amount]]*0.25,Table579[[#This Row],[Total Quarterly Obligation Amount]])</f>
        <v>0</v>
      </c>
      <c r="U235" s="74"/>
      <c r="V235" s="160">
        <f>IF(Table579[[#This Row],[FEMA Reimbursable?]]="Yes", Table579[[#This Row],[Total Quarterly Expenditure Amount]]*0.25,Table579[[#This Row],[Total Quarterly Expenditure Amount]])</f>
        <v>0</v>
      </c>
      <c r="W235" s="113" t="str">
        <f>IFERROR(INDEX(Table2[Attachment A Category], MATCH(Table579[[#This Row],[Attachment A Expenditure Subcategory]], Table2[Attachment A Subcategory])),"")</f>
        <v/>
      </c>
      <c r="X235" s="114" t="str">
        <f>IFERROR(INDEX(Table2[Treasury OIG Category], MATCH(Table579[[#This Row],[Attachment A Expenditure Subcategory]], Table2[Attachment A Subcategory])),"")</f>
        <v/>
      </c>
    </row>
    <row r="236" spans="2:24" x14ac:dyDescent="0.25">
      <c r="B236" s="127"/>
      <c r="C236" s="128"/>
      <c r="D236" s="128"/>
      <c r="E236" s="128"/>
      <c r="F236" s="128"/>
      <c r="G236" s="144"/>
      <c r="H236" s="32" t="s">
        <v>285</v>
      </c>
      <c r="I236" s="144"/>
      <c r="J236" s="16"/>
      <c r="K236" s="144"/>
      <c r="L236" s="130"/>
      <c r="M236" s="129"/>
      <c r="N236" s="129"/>
      <c r="O236" s="51"/>
      <c r="P236" s="51"/>
      <c r="Q236" s="74"/>
      <c r="R236" s="158">
        <f>IF(Table579[[#This Row],[FEMA Reimbursable?]]="Yes", Table579[[#This Row],[Total Grant Amount]]*0.25,Table579[[#This Row],[Total Grant Amount]])</f>
        <v>0</v>
      </c>
      <c r="S236" s="74"/>
      <c r="T236" s="158">
        <f>IF(Table579[[#This Row],[FEMA Reimbursable?]]="Yes", Table579[[#This Row],[Total Quarterly Obligation Amount]]*0.25,Table579[[#This Row],[Total Quarterly Obligation Amount]])</f>
        <v>0</v>
      </c>
      <c r="U236" s="74"/>
      <c r="V236" s="160">
        <f>IF(Table579[[#This Row],[FEMA Reimbursable?]]="Yes", Table579[[#This Row],[Total Quarterly Expenditure Amount]]*0.25,Table579[[#This Row],[Total Quarterly Expenditure Amount]])</f>
        <v>0</v>
      </c>
      <c r="W236" s="113" t="str">
        <f>IFERROR(INDEX(Table2[Attachment A Category], MATCH(Table579[[#This Row],[Attachment A Expenditure Subcategory]], Table2[Attachment A Subcategory])),"")</f>
        <v/>
      </c>
      <c r="X236" s="114" t="str">
        <f>IFERROR(INDEX(Table2[Treasury OIG Category], MATCH(Table579[[#This Row],[Attachment A Expenditure Subcategory]], Table2[Attachment A Subcategory])),"")</f>
        <v/>
      </c>
    </row>
    <row r="237" spans="2:24" x14ac:dyDescent="0.25">
      <c r="B237" s="127"/>
      <c r="C237" s="128"/>
      <c r="D237" s="128"/>
      <c r="E237" s="128"/>
      <c r="F237" s="128"/>
      <c r="G237" s="144"/>
      <c r="H237" s="32" t="s">
        <v>286</v>
      </c>
      <c r="I237" s="144"/>
      <c r="J237" s="16"/>
      <c r="K237" s="144"/>
      <c r="L237" s="130"/>
      <c r="M237" s="129"/>
      <c r="N237" s="129"/>
      <c r="O237" s="51"/>
      <c r="P237" s="51"/>
      <c r="Q237" s="74"/>
      <c r="R237" s="158">
        <f>IF(Table579[[#This Row],[FEMA Reimbursable?]]="Yes", Table579[[#This Row],[Total Grant Amount]]*0.25,Table579[[#This Row],[Total Grant Amount]])</f>
        <v>0</v>
      </c>
      <c r="S237" s="74"/>
      <c r="T237" s="158">
        <f>IF(Table579[[#This Row],[FEMA Reimbursable?]]="Yes", Table579[[#This Row],[Total Quarterly Obligation Amount]]*0.25,Table579[[#This Row],[Total Quarterly Obligation Amount]])</f>
        <v>0</v>
      </c>
      <c r="U237" s="74"/>
      <c r="V237" s="160">
        <f>IF(Table579[[#This Row],[FEMA Reimbursable?]]="Yes", Table579[[#This Row],[Total Quarterly Expenditure Amount]]*0.25,Table579[[#This Row],[Total Quarterly Expenditure Amount]])</f>
        <v>0</v>
      </c>
      <c r="W237" s="113" t="str">
        <f>IFERROR(INDEX(Table2[Attachment A Category], MATCH(Table579[[#This Row],[Attachment A Expenditure Subcategory]], Table2[Attachment A Subcategory])),"")</f>
        <v/>
      </c>
      <c r="X237" s="114" t="str">
        <f>IFERROR(INDEX(Table2[Treasury OIG Category], MATCH(Table579[[#This Row],[Attachment A Expenditure Subcategory]], Table2[Attachment A Subcategory])),"")</f>
        <v/>
      </c>
    </row>
    <row r="238" spans="2:24" x14ac:dyDescent="0.25">
      <c r="B238" s="127"/>
      <c r="C238" s="128"/>
      <c r="D238" s="128"/>
      <c r="E238" s="128"/>
      <c r="F238" s="128"/>
      <c r="G238" s="144"/>
      <c r="H238" s="32" t="s">
        <v>287</v>
      </c>
      <c r="I238" s="144"/>
      <c r="J238" s="16"/>
      <c r="K238" s="144"/>
      <c r="L238" s="130"/>
      <c r="M238" s="129"/>
      <c r="N238" s="129"/>
      <c r="O238" s="51"/>
      <c r="P238" s="51"/>
      <c r="Q238" s="74"/>
      <c r="R238" s="158">
        <f>IF(Table579[[#This Row],[FEMA Reimbursable?]]="Yes", Table579[[#This Row],[Total Grant Amount]]*0.25,Table579[[#This Row],[Total Grant Amount]])</f>
        <v>0</v>
      </c>
      <c r="S238" s="74"/>
      <c r="T238" s="158">
        <f>IF(Table579[[#This Row],[FEMA Reimbursable?]]="Yes", Table579[[#This Row],[Total Quarterly Obligation Amount]]*0.25,Table579[[#This Row],[Total Quarterly Obligation Amount]])</f>
        <v>0</v>
      </c>
      <c r="U238" s="74"/>
      <c r="V238" s="160">
        <f>IF(Table579[[#This Row],[FEMA Reimbursable?]]="Yes", Table579[[#This Row],[Total Quarterly Expenditure Amount]]*0.25,Table579[[#This Row],[Total Quarterly Expenditure Amount]])</f>
        <v>0</v>
      </c>
      <c r="W238" s="113" t="str">
        <f>IFERROR(INDEX(Table2[Attachment A Category], MATCH(Table579[[#This Row],[Attachment A Expenditure Subcategory]], Table2[Attachment A Subcategory])),"")</f>
        <v/>
      </c>
      <c r="X238" s="114" t="str">
        <f>IFERROR(INDEX(Table2[Treasury OIG Category], MATCH(Table579[[#This Row],[Attachment A Expenditure Subcategory]], Table2[Attachment A Subcategory])),"")</f>
        <v/>
      </c>
    </row>
    <row r="239" spans="2:24" x14ac:dyDescent="0.25">
      <c r="B239" s="127"/>
      <c r="C239" s="128"/>
      <c r="D239" s="128"/>
      <c r="E239" s="128"/>
      <c r="F239" s="128"/>
      <c r="G239" s="144"/>
      <c r="H239" s="32" t="s">
        <v>288</v>
      </c>
      <c r="I239" s="144"/>
      <c r="J239" s="16"/>
      <c r="K239" s="144"/>
      <c r="L239" s="130"/>
      <c r="M239" s="129"/>
      <c r="N239" s="129"/>
      <c r="O239" s="51"/>
      <c r="P239" s="51"/>
      <c r="Q239" s="74"/>
      <c r="R239" s="158">
        <f>IF(Table579[[#This Row],[FEMA Reimbursable?]]="Yes", Table579[[#This Row],[Total Grant Amount]]*0.25,Table579[[#This Row],[Total Grant Amount]])</f>
        <v>0</v>
      </c>
      <c r="S239" s="74"/>
      <c r="T239" s="158">
        <f>IF(Table579[[#This Row],[FEMA Reimbursable?]]="Yes", Table579[[#This Row],[Total Quarterly Obligation Amount]]*0.25,Table579[[#This Row],[Total Quarterly Obligation Amount]])</f>
        <v>0</v>
      </c>
      <c r="U239" s="74"/>
      <c r="V239" s="160">
        <f>IF(Table579[[#This Row],[FEMA Reimbursable?]]="Yes", Table579[[#This Row],[Total Quarterly Expenditure Amount]]*0.25,Table579[[#This Row],[Total Quarterly Expenditure Amount]])</f>
        <v>0</v>
      </c>
      <c r="W239" s="113" t="str">
        <f>IFERROR(INDEX(Table2[Attachment A Category], MATCH(Table579[[#This Row],[Attachment A Expenditure Subcategory]], Table2[Attachment A Subcategory])),"")</f>
        <v/>
      </c>
      <c r="X239" s="114" t="str">
        <f>IFERROR(INDEX(Table2[Treasury OIG Category], MATCH(Table579[[#This Row],[Attachment A Expenditure Subcategory]], Table2[Attachment A Subcategory])),"")</f>
        <v/>
      </c>
    </row>
    <row r="240" spans="2:24" x14ac:dyDescent="0.25">
      <c r="B240" s="127"/>
      <c r="C240" s="128"/>
      <c r="D240" s="128"/>
      <c r="E240" s="128"/>
      <c r="F240" s="128"/>
      <c r="G240" s="144"/>
      <c r="H240" s="32" t="s">
        <v>289</v>
      </c>
      <c r="I240" s="144"/>
      <c r="J240" s="16"/>
      <c r="K240" s="144"/>
      <c r="L240" s="130"/>
      <c r="M240" s="129"/>
      <c r="N240" s="129"/>
      <c r="O240" s="51"/>
      <c r="P240" s="51"/>
      <c r="Q240" s="74"/>
      <c r="R240" s="158">
        <f>IF(Table579[[#This Row],[FEMA Reimbursable?]]="Yes", Table579[[#This Row],[Total Grant Amount]]*0.25,Table579[[#This Row],[Total Grant Amount]])</f>
        <v>0</v>
      </c>
      <c r="S240" s="74"/>
      <c r="T240" s="158">
        <f>IF(Table579[[#This Row],[FEMA Reimbursable?]]="Yes", Table579[[#This Row],[Total Quarterly Obligation Amount]]*0.25,Table579[[#This Row],[Total Quarterly Obligation Amount]])</f>
        <v>0</v>
      </c>
      <c r="U240" s="74"/>
      <c r="V240" s="160">
        <f>IF(Table579[[#This Row],[FEMA Reimbursable?]]="Yes", Table579[[#This Row],[Total Quarterly Expenditure Amount]]*0.25,Table579[[#This Row],[Total Quarterly Expenditure Amount]])</f>
        <v>0</v>
      </c>
      <c r="W240" s="113" t="str">
        <f>IFERROR(INDEX(Table2[Attachment A Category], MATCH(Table579[[#This Row],[Attachment A Expenditure Subcategory]], Table2[Attachment A Subcategory])),"")</f>
        <v/>
      </c>
      <c r="X240" s="114" t="str">
        <f>IFERROR(INDEX(Table2[Treasury OIG Category], MATCH(Table579[[#This Row],[Attachment A Expenditure Subcategory]], Table2[Attachment A Subcategory])),"")</f>
        <v/>
      </c>
    </row>
    <row r="241" spans="2:24" x14ac:dyDescent="0.25">
      <c r="B241" s="127"/>
      <c r="C241" s="128"/>
      <c r="D241" s="128"/>
      <c r="E241" s="128"/>
      <c r="F241" s="128"/>
      <c r="G241" s="144"/>
      <c r="H241" s="32" t="s">
        <v>290</v>
      </c>
      <c r="I241" s="144"/>
      <c r="J241" s="16"/>
      <c r="K241" s="144"/>
      <c r="L241" s="130"/>
      <c r="M241" s="129"/>
      <c r="N241" s="129"/>
      <c r="O241" s="51"/>
      <c r="P241" s="51"/>
      <c r="Q241" s="74"/>
      <c r="R241" s="158">
        <f>IF(Table579[[#This Row],[FEMA Reimbursable?]]="Yes", Table579[[#This Row],[Total Grant Amount]]*0.25,Table579[[#This Row],[Total Grant Amount]])</f>
        <v>0</v>
      </c>
      <c r="S241" s="74"/>
      <c r="T241" s="158">
        <f>IF(Table579[[#This Row],[FEMA Reimbursable?]]="Yes", Table579[[#This Row],[Total Quarterly Obligation Amount]]*0.25,Table579[[#This Row],[Total Quarterly Obligation Amount]])</f>
        <v>0</v>
      </c>
      <c r="U241" s="74"/>
      <c r="V241" s="160">
        <f>IF(Table579[[#This Row],[FEMA Reimbursable?]]="Yes", Table579[[#This Row],[Total Quarterly Expenditure Amount]]*0.25,Table579[[#This Row],[Total Quarterly Expenditure Amount]])</f>
        <v>0</v>
      </c>
      <c r="W241" s="113" t="str">
        <f>IFERROR(INDEX(Table2[Attachment A Category], MATCH(Table579[[#This Row],[Attachment A Expenditure Subcategory]], Table2[Attachment A Subcategory])),"")</f>
        <v/>
      </c>
      <c r="X241" s="114" t="str">
        <f>IFERROR(INDEX(Table2[Treasury OIG Category], MATCH(Table579[[#This Row],[Attachment A Expenditure Subcategory]], Table2[Attachment A Subcategory])),"")</f>
        <v/>
      </c>
    </row>
    <row r="242" spans="2:24" x14ac:dyDescent="0.25">
      <c r="B242" s="127"/>
      <c r="C242" s="128"/>
      <c r="D242" s="128"/>
      <c r="E242" s="128"/>
      <c r="F242" s="128"/>
      <c r="G242" s="144"/>
      <c r="H242" s="32" t="s">
        <v>291</v>
      </c>
      <c r="I242" s="144"/>
      <c r="J242" s="16"/>
      <c r="K242" s="144"/>
      <c r="L242" s="130"/>
      <c r="M242" s="129"/>
      <c r="N242" s="129"/>
      <c r="O242" s="51"/>
      <c r="P242" s="51"/>
      <c r="Q242" s="74"/>
      <c r="R242" s="158">
        <f>IF(Table579[[#This Row],[FEMA Reimbursable?]]="Yes", Table579[[#This Row],[Total Grant Amount]]*0.25,Table579[[#This Row],[Total Grant Amount]])</f>
        <v>0</v>
      </c>
      <c r="S242" s="74"/>
      <c r="T242" s="158">
        <f>IF(Table579[[#This Row],[FEMA Reimbursable?]]="Yes", Table579[[#This Row],[Total Quarterly Obligation Amount]]*0.25,Table579[[#This Row],[Total Quarterly Obligation Amount]])</f>
        <v>0</v>
      </c>
      <c r="U242" s="74"/>
      <c r="V242" s="160">
        <f>IF(Table579[[#This Row],[FEMA Reimbursable?]]="Yes", Table579[[#This Row],[Total Quarterly Expenditure Amount]]*0.25,Table579[[#This Row],[Total Quarterly Expenditure Amount]])</f>
        <v>0</v>
      </c>
      <c r="W242" s="113" t="str">
        <f>IFERROR(INDEX(Table2[Attachment A Category], MATCH(Table579[[#This Row],[Attachment A Expenditure Subcategory]], Table2[Attachment A Subcategory])),"")</f>
        <v/>
      </c>
      <c r="X242" s="114" t="str">
        <f>IFERROR(INDEX(Table2[Treasury OIG Category], MATCH(Table579[[#This Row],[Attachment A Expenditure Subcategory]], Table2[Attachment A Subcategory])),"")</f>
        <v/>
      </c>
    </row>
    <row r="243" spans="2:24" x14ac:dyDescent="0.25">
      <c r="B243" s="127"/>
      <c r="C243" s="128"/>
      <c r="D243" s="128"/>
      <c r="E243" s="128"/>
      <c r="F243" s="128"/>
      <c r="G243" s="144"/>
      <c r="H243" s="32" t="s">
        <v>292</v>
      </c>
      <c r="I243" s="144"/>
      <c r="J243" s="16"/>
      <c r="K243" s="144"/>
      <c r="L243" s="130"/>
      <c r="M243" s="129"/>
      <c r="N243" s="129"/>
      <c r="O243" s="51"/>
      <c r="P243" s="51"/>
      <c r="Q243" s="74"/>
      <c r="R243" s="158">
        <f>IF(Table579[[#This Row],[FEMA Reimbursable?]]="Yes", Table579[[#This Row],[Total Grant Amount]]*0.25,Table579[[#This Row],[Total Grant Amount]])</f>
        <v>0</v>
      </c>
      <c r="S243" s="74"/>
      <c r="T243" s="158">
        <f>IF(Table579[[#This Row],[FEMA Reimbursable?]]="Yes", Table579[[#This Row],[Total Quarterly Obligation Amount]]*0.25,Table579[[#This Row],[Total Quarterly Obligation Amount]])</f>
        <v>0</v>
      </c>
      <c r="U243" s="74"/>
      <c r="V243" s="160">
        <f>IF(Table579[[#This Row],[FEMA Reimbursable?]]="Yes", Table579[[#This Row],[Total Quarterly Expenditure Amount]]*0.25,Table579[[#This Row],[Total Quarterly Expenditure Amount]])</f>
        <v>0</v>
      </c>
      <c r="W243" s="113" t="str">
        <f>IFERROR(INDEX(Table2[Attachment A Category], MATCH(Table579[[#This Row],[Attachment A Expenditure Subcategory]], Table2[Attachment A Subcategory])),"")</f>
        <v/>
      </c>
      <c r="X243" s="114" t="str">
        <f>IFERROR(INDEX(Table2[Treasury OIG Category], MATCH(Table579[[#This Row],[Attachment A Expenditure Subcategory]], Table2[Attachment A Subcategory])),"")</f>
        <v/>
      </c>
    </row>
    <row r="244" spans="2:24" x14ac:dyDescent="0.25">
      <c r="B244" s="127"/>
      <c r="C244" s="128"/>
      <c r="D244" s="128"/>
      <c r="E244" s="128"/>
      <c r="F244" s="128"/>
      <c r="G244" s="144"/>
      <c r="H244" s="32" t="s">
        <v>293</v>
      </c>
      <c r="I244" s="144"/>
      <c r="J244" s="16"/>
      <c r="K244" s="144"/>
      <c r="L244" s="130"/>
      <c r="M244" s="129"/>
      <c r="N244" s="129"/>
      <c r="O244" s="51"/>
      <c r="P244" s="51"/>
      <c r="Q244" s="74"/>
      <c r="R244" s="158">
        <f>IF(Table579[[#This Row],[FEMA Reimbursable?]]="Yes", Table579[[#This Row],[Total Grant Amount]]*0.25,Table579[[#This Row],[Total Grant Amount]])</f>
        <v>0</v>
      </c>
      <c r="S244" s="74"/>
      <c r="T244" s="158">
        <f>IF(Table579[[#This Row],[FEMA Reimbursable?]]="Yes", Table579[[#This Row],[Total Quarterly Obligation Amount]]*0.25,Table579[[#This Row],[Total Quarterly Obligation Amount]])</f>
        <v>0</v>
      </c>
      <c r="U244" s="74"/>
      <c r="V244" s="160">
        <f>IF(Table579[[#This Row],[FEMA Reimbursable?]]="Yes", Table579[[#This Row],[Total Quarterly Expenditure Amount]]*0.25,Table579[[#This Row],[Total Quarterly Expenditure Amount]])</f>
        <v>0</v>
      </c>
      <c r="W244" s="113" t="str">
        <f>IFERROR(INDEX(Table2[Attachment A Category], MATCH(Table579[[#This Row],[Attachment A Expenditure Subcategory]], Table2[Attachment A Subcategory])),"")</f>
        <v/>
      </c>
      <c r="X244" s="114" t="str">
        <f>IFERROR(INDEX(Table2[Treasury OIG Category], MATCH(Table579[[#This Row],[Attachment A Expenditure Subcategory]], Table2[Attachment A Subcategory])),"")</f>
        <v/>
      </c>
    </row>
    <row r="245" spans="2:24" x14ac:dyDescent="0.25">
      <c r="B245" s="127"/>
      <c r="C245" s="128"/>
      <c r="D245" s="128"/>
      <c r="E245" s="128"/>
      <c r="F245" s="128"/>
      <c r="G245" s="144"/>
      <c r="H245" s="32" t="s">
        <v>294</v>
      </c>
      <c r="I245" s="144"/>
      <c r="J245" s="16"/>
      <c r="K245" s="144"/>
      <c r="L245" s="130"/>
      <c r="M245" s="129"/>
      <c r="N245" s="129"/>
      <c r="O245" s="51"/>
      <c r="P245" s="51"/>
      <c r="Q245" s="74"/>
      <c r="R245" s="158">
        <f>IF(Table579[[#This Row],[FEMA Reimbursable?]]="Yes", Table579[[#This Row],[Total Grant Amount]]*0.25,Table579[[#This Row],[Total Grant Amount]])</f>
        <v>0</v>
      </c>
      <c r="S245" s="74"/>
      <c r="T245" s="158">
        <f>IF(Table579[[#This Row],[FEMA Reimbursable?]]="Yes", Table579[[#This Row],[Total Quarterly Obligation Amount]]*0.25,Table579[[#This Row],[Total Quarterly Obligation Amount]])</f>
        <v>0</v>
      </c>
      <c r="U245" s="74"/>
      <c r="V245" s="160">
        <f>IF(Table579[[#This Row],[FEMA Reimbursable?]]="Yes", Table579[[#This Row],[Total Quarterly Expenditure Amount]]*0.25,Table579[[#This Row],[Total Quarterly Expenditure Amount]])</f>
        <v>0</v>
      </c>
      <c r="W245" s="113" t="str">
        <f>IFERROR(INDEX(Table2[Attachment A Category], MATCH(Table579[[#This Row],[Attachment A Expenditure Subcategory]], Table2[Attachment A Subcategory])),"")</f>
        <v/>
      </c>
      <c r="X245" s="114" t="str">
        <f>IFERROR(INDEX(Table2[Treasury OIG Category], MATCH(Table579[[#This Row],[Attachment A Expenditure Subcategory]], Table2[Attachment A Subcategory])),"")</f>
        <v/>
      </c>
    </row>
    <row r="246" spans="2:24" x14ac:dyDescent="0.25">
      <c r="B246" s="127"/>
      <c r="C246" s="128"/>
      <c r="D246" s="128"/>
      <c r="E246" s="128"/>
      <c r="F246" s="128"/>
      <c r="G246" s="144"/>
      <c r="H246" s="32" t="s">
        <v>295</v>
      </c>
      <c r="I246" s="144"/>
      <c r="J246" s="16"/>
      <c r="K246" s="144"/>
      <c r="L246" s="130"/>
      <c r="M246" s="129"/>
      <c r="N246" s="129"/>
      <c r="O246" s="51"/>
      <c r="P246" s="51"/>
      <c r="Q246" s="74"/>
      <c r="R246" s="158">
        <f>IF(Table579[[#This Row],[FEMA Reimbursable?]]="Yes", Table579[[#This Row],[Total Grant Amount]]*0.25,Table579[[#This Row],[Total Grant Amount]])</f>
        <v>0</v>
      </c>
      <c r="S246" s="74"/>
      <c r="T246" s="158">
        <f>IF(Table579[[#This Row],[FEMA Reimbursable?]]="Yes", Table579[[#This Row],[Total Quarterly Obligation Amount]]*0.25,Table579[[#This Row],[Total Quarterly Obligation Amount]])</f>
        <v>0</v>
      </c>
      <c r="U246" s="74"/>
      <c r="V246" s="160">
        <f>IF(Table579[[#This Row],[FEMA Reimbursable?]]="Yes", Table579[[#This Row],[Total Quarterly Expenditure Amount]]*0.25,Table579[[#This Row],[Total Quarterly Expenditure Amount]])</f>
        <v>0</v>
      </c>
      <c r="W246" s="113" t="str">
        <f>IFERROR(INDEX(Table2[Attachment A Category], MATCH(Table579[[#This Row],[Attachment A Expenditure Subcategory]], Table2[Attachment A Subcategory])),"")</f>
        <v/>
      </c>
      <c r="X246" s="114" t="str">
        <f>IFERROR(INDEX(Table2[Treasury OIG Category], MATCH(Table579[[#This Row],[Attachment A Expenditure Subcategory]], Table2[Attachment A Subcategory])),"")</f>
        <v/>
      </c>
    </row>
    <row r="247" spans="2:24" x14ac:dyDescent="0.25">
      <c r="B247" s="127"/>
      <c r="C247" s="128"/>
      <c r="D247" s="128"/>
      <c r="E247" s="128"/>
      <c r="F247" s="128"/>
      <c r="G247" s="144"/>
      <c r="H247" s="32" t="s">
        <v>296</v>
      </c>
      <c r="I247" s="144"/>
      <c r="J247" s="16"/>
      <c r="K247" s="144"/>
      <c r="L247" s="130"/>
      <c r="M247" s="129"/>
      <c r="N247" s="129"/>
      <c r="O247" s="51"/>
      <c r="P247" s="51"/>
      <c r="Q247" s="74"/>
      <c r="R247" s="158">
        <f>IF(Table579[[#This Row],[FEMA Reimbursable?]]="Yes", Table579[[#This Row],[Total Grant Amount]]*0.25,Table579[[#This Row],[Total Grant Amount]])</f>
        <v>0</v>
      </c>
      <c r="S247" s="74"/>
      <c r="T247" s="158">
        <f>IF(Table579[[#This Row],[FEMA Reimbursable?]]="Yes", Table579[[#This Row],[Total Quarterly Obligation Amount]]*0.25,Table579[[#This Row],[Total Quarterly Obligation Amount]])</f>
        <v>0</v>
      </c>
      <c r="U247" s="74"/>
      <c r="V247" s="160">
        <f>IF(Table579[[#This Row],[FEMA Reimbursable?]]="Yes", Table579[[#This Row],[Total Quarterly Expenditure Amount]]*0.25,Table579[[#This Row],[Total Quarterly Expenditure Amount]])</f>
        <v>0</v>
      </c>
      <c r="W247" s="113" t="str">
        <f>IFERROR(INDEX(Table2[Attachment A Category], MATCH(Table579[[#This Row],[Attachment A Expenditure Subcategory]], Table2[Attachment A Subcategory])),"")</f>
        <v/>
      </c>
      <c r="X247" s="114" t="str">
        <f>IFERROR(INDEX(Table2[Treasury OIG Category], MATCH(Table579[[#This Row],[Attachment A Expenditure Subcategory]], Table2[Attachment A Subcategory])),"")</f>
        <v/>
      </c>
    </row>
    <row r="248" spans="2:24" x14ac:dyDescent="0.25">
      <c r="B248" s="127"/>
      <c r="C248" s="128"/>
      <c r="D248" s="128"/>
      <c r="E248" s="128"/>
      <c r="F248" s="128"/>
      <c r="G248" s="144"/>
      <c r="H248" s="32" t="s">
        <v>297</v>
      </c>
      <c r="I248" s="144"/>
      <c r="J248" s="16"/>
      <c r="K248" s="144"/>
      <c r="L248" s="130"/>
      <c r="M248" s="129"/>
      <c r="N248" s="129"/>
      <c r="O248" s="51"/>
      <c r="P248" s="51"/>
      <c r="Q248" s="74"/>
      <c r="R248" s="158">
        <f>IF(Table579[[#This Row],[FEMA Reimbursable?]]="Yes", Table579[[#This Row],[Total Grant Amount]]*0.25,Table579[[#This Row],[Total Grant Amount]])</f>
        <v>0</v>
      </c>
      <c r="S248" s="74"/>
      <c r="T248" s="158">
        <f>IF(Table579[[#This Row],[FEMA Reimbursable?]]="Yes", Table579[[#This Row],[Total Quarterly Obligation Amount]]*0.25,Table579[[#This Row],[Total Quarterly Obligation Amount]])</f>
        <v>0</v>
      </c>
      <c r="U248" s="74"/>
      <c r="V248" s="160">
        <f>IF(Table579[[#This Row],[FEMA Reimbursable?]]="Yes", Table579[[#This Row],[Total Quarterly Expenditure Amount]]*0.25,Table579[[#This Row],[Total Quarterly Expenditure Amount]])</f>
        <v>0</v>
      </c>
      <c r="W248" s="113" t="str">
        <f>IFERROR(INDEX(Table2[Attachment A Category], MATCH(Table579[[#This Row],[Attachment A Expenditure Subcategory]], Table2[Attachment A Subcategory])),"")</f>
        <v/>
      </c>
      <c r="X248" s="114" t="str">
        <f>IFERROR(INDEX(Table2[Treasury OIG Category], MATCH(Table579[[#This Row],[Attachment A Expenditure Subcategory]], Table2[Attachment A Subcategory])),"")</f>
        <v/>
      </c>
    </row>
    <row r="249" spans="2:24" x14ac:dyDescent="0.25">
      <c r="B249" s="127"/>
      <c r="C249" s="128"/>
      <c r="D249" s="128"/>
      <c r="E249" s="128"/>
      <c r="F249" s="128"/>
      <c r="G249" s="144"/>
      <c r="H249" s="32" t="s">
        <v>298</v>
      </c>
      <c r="I249" s="144"/>
      <c r="J249" s="16"/>
      <c r="K249" s="144"/>
      <c r="L249" s="130"/>
      <c r="M249" s="129"/>
      <c r="N249" s="129"/>
      <c r="O249" s="51"/>
      <c r="P249" s="51"/>
      <c r="Q249" s="74"/>
      <c r="R249" s="158">
        <f>IF(Table579[[#This Row],[FEMA Reimbursable?]]="Yes", Table579[[#This Row],[Total Grant Amount]]*0.25,Table579[[#This Row],[Total Grant Amount]])</f>
        <v>0</v>
      </c>
      <c r="S249" s="74"/>
      <c r="T249" s="158">
        <f>IF(Table579[[#This Row],[FEMA Reimbursable?]]="Yes", Table579[[#This Row],[Total Quarterly Obligation Amount]]*0.25,Table579[[#This Row],[Total Quarterly Obligation Amount]])</f>
        <v>0</v>
      </c>
      <c r="U249" s="74"/>
      <c r="V249" s="160">
        <f>IF(Table579[[#This Row],[FEMA Reimbursable?]]="Yes", Table579[[#This Row],[Total Quarterly Expenditure Amount]]*0.25,Table579[[#This Row],[Total Quarterly Expenditure Amount]])</f>
        <v>0</v>
      </c>
      <c r="W249" s="113" t="str">
        <f>IFERROR(INDEX(Table2[Attachment A Category], MATCH(Table579[[#This Row],[Attachment A Expenditure Subcategory]], Table2[Attachment A Subcategory])),"")</f>
        <v/>
      </c>
      <c r="X249" s="114" t="str">
        <f>IFERROR(INDEX(Table2[Treasury OIG Category], MATCH(Table579[[#This Row],[Attachment A Expenditure Subcategory]], Table2[Attachment A Subcategory])),"")</f>
        <v/>
      </c>
    </row>
    <row r="250" spans="2:24" x14ac:dyDescent="0.25">
      <c r="B250" s="127"/>
      <c r="C250" s="128"/>
      <c r="D250" s="128"/>
      <c r="E250" s="128"/>
      <c r="F250" s="128"/>
      <c r="G250" s="144"/>
      <c r="H250" s="32" t="s">
        <v>299</v>
      </c>
      <c r="I250" s="144"/>
      <c r="J250" s="16"/>
      <c r="K250" s="144"/>
      <c r="L250" s="130"/>
      <c r="M250" s="129"/>
      <c r="N250" s="129"/>
      <c r="O250" s="51"/>
      <c r="P250" s="51"/>
      <c r="Q250" s="74"/>
      <c r="R250" s="158">
        <f>IF(Table579[[#This Row],[FEMA Reimbursable?]]="Yes", Table579[[#This Row],[Total Grant Amount]]*0.25,Table579[[#This Row],[Total Grant Amount]])</f>
        <v>0</v>
      </c>
      <c r="S250" s="74"/>
      <c r="T250" s="158">
        <f>IF(Table579[[#This Row],[FEMA Reimbursable?]]="Yes", Table579[[#This Row],[Total Quarterly Obligation Amount]]*0.25,Table579[[#This Row],[Total Quarterly Obligation Amount]])</f>
        <v>0</v>
      </c>
      <c r="U250" s="74"/>
      <c r="V250" s="160">
        <f>IF(Table579[[#This Row],[FEMA Reimbursable?]]="Yes", Table579[[#This Row],[Total Quarterly Expenditure Amount]]*0.25,Table579[[#This Row],[Total Quarterly Expenditure Amount]])</f>
        <v>0</v>
      </c>
      <c r="W250" s="113" t="str">
        <f>IFERROR(INDEX(Table2[Attachment A Category], MATCH(Table579[[#This Row],[Attachment A Expenditure Subcategory]], Table2[Attachment A Subcategory])),"")</f>
        <v/>
      </c>
      <c r="X250" s="114" t="str">
        <f>IFERROR(INDEX(Table2[Treasury OIG Category], MATCH(Table579[[#This Row],[Attachment A Expenditure Subcategory]], Table2[Attachment A Subcategory])),"")</f>
        <v/>
      </c>
    </row>
    <row r="251" spans="2:24" x14ac:dyDescent="0.25">
      <c r="B251" s="127"/>
      <c r="C251" s="128"/>
      <c r="D251" s="128"/>
      <c r="E251" s="128"/>
      <c r="F251" s="128"/>
      <c r="G251" s="144"/>
      <c r="H251" s="32" t="s">
        <v>300</v>
      </c>
      <c r="I251" s="144"/>
      <c r="J251" s="16"/>
      <c r="K251" s="144"/>
      <c r="L251" s="130"/>
      <c r="M251" s="129"/>
      <c r="N251" s="129"/>
      <c r="O251" s="51"/>
      <c r="P251" s="51"/>
      <c r="Q251" s="74"/>
      <c r="R251" s="158">
        <f>IF(Table579[[#This Row],[FEMA Reimbursable?]]="Yes", Table579[[#This Row],[Total Grant Amount]]*0.25,Table579[[#This Row],[Total Grant Amount]])</f>
        <v>0</v>
      </c>
      <c r="S251" s="74"/>
      <c r="T251" s="158">
        <f>IF(Table579[[#This Row],[FEMA Reimbursable?]]="Yes", Table579[[#This Row],[Total Quarterly Obligation Amount]]*0.25,Table579[[#This Row],[Total Quarterly Obligation Amount]])</f>
        <v>0</v>
      </c>
      <c r="U251" s="74"/>
      <c r="V251" s="160">
        <f>IF(Table579[[#This Row],[FEMA Reimbursable?]]="Yes", Table579[[#This Row],[Total Quarterly Expenditure Amount]]*0.25,Table579[[#This Row],[Total Quarterly Expenditure Amount]])</f>
        <v>0</v>
      </c>
      <c r="W251" s="113" t="str">
        <f>IFERROR(INDEX(Table2[Attachment A Category], MATCH(Table579[[#This Row],[Attachment A Expenditure Subcategory]], Table2[Attachment A Subcategory])),"")</f>
        <v/>
      </c>
      <c r="X251" s="114" t="str">
        <f>IFERROR(INDEX(Table2[Treasury OIG Category], MATCH(Table579[[#This Row],[Attachment A Expenditure Subcategory]], Table2[Attachment A Subcategory])),"")</f>
        <v/>
      </c>
    </row>
    <row r="252" spans="2:24" x14ac:dyDescent="0.25">
      <c r="B252" s="127"/>
      <c r="C252" s="128"/>
      <c r="D252" s="128"/>
      <c r="E252" s="128"/>
      <c r="F252" s="128"/>
      <c r="G252" s="144"/>
      <c r="H252" s="32" t="s">
        <v>301</v>
      </c>
      <c r="I252" s="144"/>
      <c r="J252" s="16"/>
      <c r="K252" s="144"/>
      <c r="L252" s="130"/>
      <c r="M252" s="129"/>
      <c r="N252" s="129"/>
      <c r="O252" s="51"/>
      <c r="P252" s="51"/>
      <c r="Q252" s="74"/>
      <c r="R252" s="158">
        <f>IF(Table579[[#This Row],[FEMA Reimbursable?]]="Yes", Table579[[#This Row],[Total Grant Amount]]*0.25,Table579[[#This Row],[Total Grant Amount]])</f>
        <v>0</v>
      </c>
      <c r="S252" s="74"/>
      <c r="T252" s="158">
        <f>IF(Table579[[#This Row],[FEMA Reimbursable?]]="Yes", Table579[[#This Row],[Total Quarterly Obligation Amount]]*0.25,Table579[[#This Row],[Total Quarterly Obligation Amount]])</f>
        <v>0</v>
      </c>
      <c r="U252" s="74"/>
      <c r="V252" s="160">
        <f>IF(Table579[[#This Row],[FEMA Reimbursable?]]="Yes", Table579[[#This Row],[Total Quarterly Expenditure Amount]]*0.25,Table579[[#This Row],[Total Quarterly Expenditure Amount]])</f>
        <v>0</v>
      </c>
      <c r="W252" s="113" t="str">
        <f>IFERROR(INDEX(Table2[Attachment A Category], MATCH(Table579[[#This Row],[Attachment A Expenditure Subcategory]], Table2[Attachment A Subcategory])),"")</f>
        <v/>
      </c>
      <c r="X252" s="114" t="str">
        <f>IFERROR(INDEX(Table2[Treasury OIG Category], MATCH(Table579[[#This Row],[Attachment A Expenditure Subcategory]], Table2[Attachment A Subcategory])),"")</f>
        <v/>
      </c>
    </row>
    <row r="253" spans="2:24" x14ac:dyDescent="0.25">
      <c r="B253" s="127"/>
      <c r="C253" s="128"/>
      <c r="D253" s="128"/>
      <c r="E253" s="128"/>
      <c r="F253" s="128"/>
      <c r="G253" s="144"/>
      <c r="H253" s="32" t="s">
        <v>302</v>
      </c>
      <c r="I253" s="144"/>
      <c r="J253" s="16"/>
      <c r="K253" s="144"/>
      <c r="L253" s="130"/>
      <c r="M253" s="129"/>
      <c r="N253" s="129"/>
      <c r="O253" s="51"/>
      <c r="P253" s="51"/>
      <c r="Q253" s="74"/>
      <c r="R253" s="158">
        <f>IF(Table579[[#This Row],[FEMA Reimbursable?]]="Yes", Table579[[#This Row],[Total Grant Amount]]*0.25,Table579[[#This Row],[Total Grant Amount]])</f>
        <v>0</v>
      </c>
      <c r="S253" s="74"/>
      <c r="T253" s="158">
        <f>IF(Table579[[#This Row],[FEMA Reimbursable?]]="Yes", Table579[[#This Row],[Total Quarterly Obligation Amount]]*0.25,Table579[[#This Row],[Total Quarterly Obligation Amount]])</f>
        <v>0</v>
      </c>
      <c r="U253" s="74"/>
      <c r="V253" s="160">
        <f>IF(Table579[[#This Row],[FEMA Reimbursable?]]="Yes", Table579[[#This Row],[Total Quarterly Expenditure Amount]]*0.25,Table579[[#This Row],[Total Quarterly Expenditure Amount]])</f>
        <v>0</v>
      </c>
      <c r="W253" s="113" t="str">
        <f>IFERROR(INDEX(Table2[Attachment A Category], MATCH(Table579[[#This Row],[Attachment A Expenditure Subcategory]], Table2[Attachment A Subcategory])),"")</f>
        <v/>
      </c>
      <c r="X253" s="114" t="str">
        <f>IFERROR(INDEX(Table2[Treasury OIG Category], MATCH(Table579[[#This Row],[Attachment A Expenditure Subcategory]], Table2[Attachment A Subcategory])),"")</f>
        <v/>
      </c>
    </row>
    <row r="254" spans="2:24" x14ac:dyDescent="0.25">
      <c r="B254" s="127"/>
      <c r="C254" s="128"/>
      <c r="D254" s="128"/>
      <c r="E254" s="128"/>
      <c r="F254" s="128"/>
      <c r="G254" s="144"/>
      <c r="H254" s="32" t="s">
        <v>303</v>
      </c>
      <c r="I254" s="144"/>
      <c r="J254" s="16"/>
      <c r="K254" s="144"/>
      <c r="L254" s="130"/>
      <c r="M254" s="129"/>
      <c r="N254" s="129"/>
      <c r="O254" s="51"/>
      <c r="P254" s="51"/>
      <c r="Q254" s="74"/>
      <c r="R254" s="158">
        <f>IF(Table579[[#This Row],[FEMA Reimbursable?]]="Yes", Table579[[#This Row],[Total Grant Amount]]*0.25,Table579[[#This Row],[Total Grant Amount]])</f>
        <v>0</v>
      </c>
      <c r="S254" s="74"/>
      <c r="T254" s="158">
        <f>IF(Table579[[#This Row],[FEMA Reimbursable?]]="Yes", Table579[[#This Row],[Total Quarterly Obligation Amount]]*0.25,Table579[[#This Row],[Total Quarterly Obligation Amount]])</f>
        <v>0</v>
      </c>
      <c r="U254" s="74"/>
      <c r="V254" s="160">
        <f>IF(Table579[[#This Row],[FEMA Reimbursable?]]="Yes", Table579[[#This Row],[Total Quarterly Expenditure Amount]]*0.25,Table579[[#This Row],[Total Quarterly Expenditure Amount]])</f>
        <v>0</v>
      </c>
      <c r="W254" s="113" t="str">
        <f>IFERROR(INDEX(Table2[Attachment A Category], MATCH(Table579[[#This Row],[Attachment A Expenditure Subcategory]], Table2[Attachment A Subcategory])),"")</f>
        <v/>
      </c>
      <c r="X254" s="114" t="str">
        <f>IFERROR(INDEX(Table2[Treasury OIG Category], MATCH(Table579[[#This Row],[Attachment A Expenditure Subcategory]], Table2[Attachment A Subcategory])),"")</f>
        <v/>
      </c>
    </row>
    <row r="255" spans="2:24" x14ac:dyDescent="0.25">
      <c r="B255" s="127"/>
      <c r="C255" s="128"/>
      <c r="D255" s="128"/>
      <c r="E255" s="128"/>
      <c r="F255" s="128"/>
      <c r="G255" s="144"/>
      <c r="H255" s="32" t="s">
        <v>304</v>
      </c>
      <c r="I255" s="144"/>
      <c r="J255" s="16"/>
      <c r="K255" s="144"/>
      <c r="L255" s="130"/>
      <c r="M255" s="129"/>
      <c r="N255" s="129"/>
      <c r="O255" s="51"/>
      <c r="P255" s="51"/>
      <c r="Q255" s="74"/>
      <c r="R255" s="158">
        <f>IF(Table579[[#This Row],[FEMA Reimbursable?]]="Yes", Table579[[#This Row],[Total Grant Amount]]*0.25,Table579[[#This Row],[Total Grant Amount]])</f>
        <v>0</v>
      </c>
      <c r="S255" s="74"/>
      <c r="T255" s="158">
        <f>IF(Table579[[#This Row],[FEMA Reimbursable?]]="Yes", Table579[[#This Row],[Total Quarterly Obligation Amount]]*0.25,Table579[[#This Row],[Total Quarterly Obligation Amount]])</f>
        <v>0</v>
      </c>
      <c r="U255" s="74"/>
      <c r="V255" s="160">
        <f>IF(Table579[[#This Row],[FEMA Reimbursable?]]="Yes", Table579[[#This Row],[Total Quarterly Expenditure Amount]]*0.25,Table579[[#This Row],[Total Quarterly Expenditure Amount]])</f>
        <v>0</v>
      </c>
      <c r="W255" s="113" t="str">
        <f>IFERROR(INDEX(Table2[Attachment A Category], MATCH(Table579[[#This Row],[Attachment A Expenditure Subcategory]], Table2[Attachment A Subcategory])),"")</f>
        <v/>
      </c>
      <c r="X255" s="114" t="str">
        <f>IFERROR(INDEX(Table2[Treasury OIG Category], MATCH(Table579[[#This Row],[Attachment A Expenditure Subcategory]], Table2[Attachment A Subcategory])),"")</f>
        <v/>
      </c>
    </row>
    <row r="256" spans="2:24" x14ac:dyDescent="0.25">
      <c r="B256" s="127"/>
      <c r="C256" s="128"/>
      <c r="D256" s="128"/>
      <c r="E256" s="128"/>
      <c r="F256" s="128"/>
      <c r="G256" s="144"/>
      <c r="H256" s="32" t="s">
        <v>305</v>
      </c>
      <c r="I256" s="144"/>
      <c r="J256" s="16"/>
      <c r="K256" s="144"/>
      <c r="L256" s="130"/>
      <c r="M256" s="129"/>
      <c r="N256" s="129"/>
      <c r="O256" s="51"/>
      <c r="P256" s="51"/>
      <c r="Q256" s="74"/>
      <c r="R256" s="158">
        <f>IF(Table579[[#This Row],[FEMA Reimbursable?]]="Yes", Table579[[#This Row],[Total Grant Amount]]*0.25,Table579[[#This Row],[Total Grant Amount]])</f>
        <v>0</v>
      </c>
      <c r="S256" s="74"/>
      <c r="T256" s="158">
        <f>IF(Table579[[#This Row],[FEMA Reimbursable?]]="Yes", Table579[[#This Row],[Total Quarterly Obligation Amount]]*0.25,Table579[[#This Row],[Total Quarterly Obligation Amount]])</f>
        <v>0</v>
      </c>
      <c r="U256" s="74"/>
      <c r="V256" s="160">
        <f>IF(Table579[[#This Row],[FEMA Reimbursable?]]="Yes", Table579[[#This Row],[Total Quarterly Expenditure Amount]]*0.25,Table579[[#This Row],[Total Quarterly Expenditure Amount]])</f>
        <v>0</v>
      </c>
      <c r="W256" s="113" t="str">
        <f>IFERROR(INDEX(Table2[Attachment A Category], MATCH(Table579[[#This Row],[Attachment A Expenditure Subcategory]], Table2[Attachment A Subcategory])),"")</f>
        <v/>
      </c>
      <c r="X256" s="114" t="str">
        <f>IFERROR(INDEX(Table2[Treasury OIG Category], MATCH(Table579[[#This Row],[Attachment A Expenditure Subcategory]], Table2[Attachment A Subcategory])),"")</f>
        <v/>
      </c>
    </row>
    <row r="257" spans="2:24" x14ac:dyDescent="0.25">
      <c r="B257" s="127"/>
      <c r="C257" s="128"/>
      <c r="D257" s="128"/>
      <c r="E257" s="128"/>
      <c r="F257" s="128"/>
      <c r="G257" s="144"/>
      <c r="H257" s="32" t="s">
        <v>306</v>
      </c>
      <c r="I257" s="144"/>
      <c r="J257" s="16"/>
      <c r="K257" s="144"/>
      <c r="L257" s="130"/>
      <c r="M257" s="129"/>
      <c r="N257" s="129"/>
      <c r="O257" s="51"/>
      <c r="P257" s="51"/>
      <c r="Q257" s="74"/>
      <c r="R257" s="158">
        <f>IF(Table579[[#This Row],[FEMA Reimbursable?]]="Yes", Table579[[#This Row],[Total Grant Amount]]*0.25,Table579[[#This Row],[Total Grant Amount]])</f>
        <v>0</v>
      </c>
      <c r="S257" s="74"/>
      <c r="T257" s="158">
        <f>IF(Table579[[#This Row],[FEMA Reimbursable?]]="Yes", Table579[[#This Row],[Total Quarterly Obligation Amount]]*0.25,Table579[[#This Row],[Total Quarterly Obligation Amount]])</f>
        <v>0</v>
      </c>
      <c r="U257" s="74"/>
      <c r="V257" s="160">
        <f>IF(Table579[[#This Row],[FEMA Reimbursable?]]="Yes", Table579[[#This Row],[Total Quarterly Expenditure Amount]]*0.25,Table579[[#This Row],[Total Quarterly Expenditure Amount]])</f>
        <v>0</v>
      </c>
      <c r="W257" s="113" t="str">
        <f>IFERROR(INDEX(Table2[Attachment A Category], MATCH(Table579[[#This Row],[Attachment A Expenditure Subcategory]], Table2[Attachment A Subcategory])),"")</f>
        <v/>
      </c>
      <c r="X257" s="114" t="str">
        <f>IFERROR(INDEX(Table2[Treasury OIG Category], MATCH(Table579[[#This Row],[Attachment A Expenditure Subcategory]], Table2[Attachment A Subcategory])),"")</f>
        <v/>
      </c>
    </row>
    <row r="258" spans="2:24" x14ac:dyDescent="0.25">
      <c r="B258" s="127"/>
      <c r="C258" s="128"/>
      <c r="D258" s="128"/>
      <c r="E258" s="128"/>
      <c r="F258" s="128"/>
      <c r="G258" s="144"/>
      <c r="H258" s="32" t="s">
        <v>307</v>
      </c>
      <c r="I258" s="144"/>
      <c r="J258" s="16"/>
      <c r="K258" s="144"/>
      <c r="L258" s="130"/>
      <c r="M258" s="129"/>
      <c r="N258" s="129"/>
      <c r="O258" s="51"/>
      <c r="P258" s="51"/>
      <c r="Q258" s="74"/>
      <c r="R258" s="158">
        <f>IF(Table579[[#This Row],[FEMA Reimbursable?]]="Yes", Table579[[#This Row],[Total Grant Amount]]*0.25,Table579[[#This Row],[Total Grant Amount]])</f>
        <v>0</v>
      </c>
      <c r="S258" s="74"/>
      <c r="T258" s="158">
        <f>IF(Table579[[#This Row],[FEMA Reimbursable?]]="Yes", Table579[[#This Row],[Total Quarterly Obligation Amount]]*0.25,Table579[[#This Row],[Total Quarterly Obligation Amount]])</f>
        <v>0</v>
      </c>
      <c r="U258" s="74"/>
      <c r="V258" s="160">
        <f>IF(Table579[[#This Row],[FEMA Reimbursable?]]="Yes", Table579[[#This Row],[Total Quarterly Expenditure Amount]]*0.25,Table579[[#This Row],[Total Quarterly Expenditure Amount]])</f>
        <v>0</v>
      </c>
      <c r="W258" s="113" t="str">
        <f>IFERROR(INDEX(Table2[Attachment A Category], MATCH(Table579[[#This Row],[Attachment A Expenditure Subcategory]], Table2[Attachment A Subcategory])),"")</f>
        <v/>
      </c>
      <c r="X258" s="114" t="str">
        <f>IFERROR(INDEX(Table2[Treasury OIG Category], MATCH(Table579[[#This Row],[Attachment A Expenditure Subcategory]], Table2[Attachment A Subcategory])),"")</f>
        <v/>
      </c>
    </row>
    <row r="259" spans="2:24" x14ac:dyDescent="0.25">
      <c r="B259" s="127"/>
      <c r="C259" s="128"/>
      <c r="D259" s="128"/>
      <c r="E259" s="128"/>
      <c r="F259" s="128"/>
      <c r="G259" s="144"/>
      <c r="H259" s="32" t="s">
        <v>308</v>
      </c>
      <c r="I259" s="144"/>
      <c r="J259" s="16"/>
      <c r="K259" s="144"/>
      <c r="L259" s="130"/>
      <c r="M259" s="129"/>
      <c r="N259" s="129"/>
      <c r="O259" s="51"/>
      <c r="P259" s="51"/>
      <c r="Q259" s="74"/>
      <c r="R259" s="158">
        <f>IF(Table579[[#This Row],[FEMA Reimbursable?]]="Yes", Table579[[#This Row],[Total Grant Amount]]*0.25,Table579[[#This Row],[Total Grant Amount]])</f>
        <v>0</v>
      </c>
      <c r="S259" s="74"/>
      <c r="T259" s="158">
        <f>IF(Table579[[#This Row],[FEMA Reimbursable?]]="Yes", Table579[[#This Row],[Total Quarterly Obligation Amount]]*0.25,Table579[[#This Row],[Total Quarterly Obligation Amount]])</f>
        <v>0</v>
      </c>
      <c r="U259" s="74"/>
      <c r="V259" s="160">
        <f>IF(Table579[[#This Row],[FEMA Reimbursable?]]="Yes", Table579[[#This Row],[Total Quarterly Expenditure Amount]]*0.25,Table579[[#This Row],[Total Quarterly Expenditure Amount]])</f>
        <v>0</v>
      </c>
      <c r="W259" s="113" t="str">
        <f>IFERROR(INDEX(Table2[Attachment A Category], MATCH(Table579[[#This Row],[Attachment A Expenditure Subcategory]], Table2[Attachment A Subcategory])),"")</f>
        <v/>
      </c>
      <c r="X259" s="114" t="str">
        <f>IFERROR(INDEX(Table2[Treasury OIG Category], MATCH(Table579[[#This Row],[Attachment A Expenditure Subcategory]], Table2[Attachment A Subcategory])),"")</f>
        <v/>
      </c>
    </row>
    <row r="260" spans="2:24" x14ac:dyDescent="0.25">
      <c r="B260" s="127"/>
      <c r="C260" s="128"/>
      <c r="D260" s="128"/>
      <c r="E260" s="128"/>
      <c r="F260" s="128"/>
      <c r="G260" s="144"/>
      <c r="H260" s="32" t="s">
        <v>309</v>
      </c>
      <c r="I260" s="144"/>
      <c r="J260" s="16"/>
      <c r="K260" s="144"/>
      <c r="L260" s="130"/>
      <c r="M260" s="129"/>
      <c r="N260" s="129"/>
      <c r="O260" s="51"/>
      <c r="P260" s="51"/>
      <c r="Q260" s="74"/>
      <c r="R260" s="158">
        <f>IF(Table579[[#This Row],[FEMA Reimbursable?]]="Yes", Table579[[#This Row],[Total Grant Amount]]*0.25,Table579[[#This Row],[Total Grant Amount]])</f>
        <v>0</v>
      </c>
      <c r="S260" s="74"/>
      <c r="T260" s="158">
        <f>IF(Table579[[#This Row],[FEMA Reimbursable?]]="Yes", Table579[[#This Row],[Total Quarterly Obligation Amount]]*0.25,Table579[[#This Row],[Total Quarterly Obligation Amount]])</f>
        <v>0</v>
      </c>
      <c r="U260" s="74"/>
      <c r="V260" s="160">
        <f>IF(Table579[[#This Row],[FEMA Reimbursable?]]="Yes", Table579[[#This Row],[Total Quarterly Expenditure Amount]]*0.25,Table579[[#This Row],[Total Quarterly Expenditure Amount]])</f>
        <v>0</v>
      </c>
      <c r="W260" s="113" t="str">
        <f>IFERROR(INDEX(Table2[Attachment A Category], MATCH(Table579[[#This Row],[Attachment A Expenditure Subcategory]], Table2[Attachment A Subcategory])),"")</f>
        <v/>
      </c>
      <c r="X260" s="114" t="str">
        <f>IFERROR(INDEX(Table2[Treasury OIG Category], MATCH(Table579[[#This Row],[Attachment A Expenditure Subcategory]], Table2[Attachment A Subcategory])),"")</f>
        <v/>
      </c>
    </row>
    <row r="261" spans="2:24" x14ac:dyDescent="0.25">
      <c r="B261" s="127"/>
      <c r="C261" s="128"/>
      <c r="D261" s="128"/>
      <c r="E261" s="128"/>
      <c r="F261" s="128"/>
      <c r="G261" s="144"/>
      <c r="H261" s="32" t="s">
        <v>310</v>
      </c>
      <c r="I261" s="144"/>
      <c r="J261" s="16"/>
      <c r="K261" s="144"/>
      <c r="L261" s="130"/>
      <c r="M261" s="129"/>
      <c r="N261" s="129"/>
      <c r="O261" s="51"/>
      <c r="P261" s="51"/>
      <c r="Q261" s="74"/>
      <c r="R261" s="158">
        <f>IF(Table579[[#This Row],[FEMA Reimbursable?]]="Yes", Table579[[#This Row],[Total Grant Amount]]*0.25,Table579[[#This Row],[Total Grant Amount]])</f>
        <v>0</v>
      </c>
      <c r="S261" s="74"/>
      <c r="T261" s="158">
        <f>IF(Table579[[#This Row],[FEMA Reimbursable?]]="Yes", Table579[[#This Row],[Total Quarterly Obligation Amount]]*0.25,Table579[[#This Row],[Total Quarterly Obligation Amount]])</f>
        <v>0</v>
      </c>
      <c r="U261" s="74"/>
      <c r="V261" s="160">
        <f>IF(Table579[[#This Row],[FEMA Reimbursable?]]="Yes", Table579[[#This Row],[Total Quarterly Expenditure Amount]]*0.25,Table579[[#This Row],[Total Quarterly Expenditure Amount]])</f>
        <v>0</v>
      </c>
      <c r="W261" s="113" t="str">
        <f>IFERROR(INDEX(Table2[Attachment A Category], MATCH(Table579[[#This Row],[Attachment A Expenditure Subcategory]], Table2[Attachment A Subcategory])),"")</f>
        <v/>
      </c>
      <c r="X261" s="114" t="str">
        <f>IFERROR(INDEX(Table2[Treasury OIG Category], MATCH(Table579[[#This Row],[Attachment A Expenditure Subcategory]], Table2[Attachment A Subcategory])),"")</f>
        <v/>
      </c>
    </row>
    <row r="262" spans="2:24" x14ac:dyDescent="0.25">
      <c r="B262" s="127"/>
      <c r="C262" s="128"/>
      <c r="D262" s="128"/>
      <c r="E262" s="128"/>
      <c r="F262" s="128"/>
      <c r="G262" s="144"/>
      <c r="H262" s="32" t="s">
        <v>311</v>
      </c>
      <c r="I262" s="144"/>
      <c r="J262" s="16"/>
      <c r="K262" s="144"/>
      <c r="L262" s="130"/>
      <c r="M262" s="129"/>
      <c r="N262" s="129"/>
      <c r="O262" s="51"/>
      <c r="P262" s="51"/>
      <c r="Q262" s="74"/>
      <c r="R262" s="158">
        <f>IF(Table579[[#This Row],[FEMA Reimbursable?]]="Yes", Table579[[#This Row],[Total Grant Amount]]*0.25,Table579[[#This Row],[Total Grant Amount]])</f>
        <v>0</v>
      </c>
      <c r="S262" s="74"/>
      <c r="T262" s="158">
        <f>IF(Table579[[#This Row],[FEMA Reimbursable?]]="Yes", Table579[[#This Row],[Total Quarterly Obligation Amount]]*0.25,Table579[[#This Row],[Total Quarterly Obligation Amount]])</f>
        <v>0</v>
      </c>
      <c r="U262" s="74"/>
      <c r="V262" s="160">
        <f>IF(Table579[[#This Row],[FEMA Reimbursable?]]="Yes", Table579[[#This Row],[Total Quarterly Expenditure Amount]]*0.25,Table579[[#This Row],[Total Quarterly Expenditure Amount]])</f>
        <v>0</v>
      </c>
      <c r="W262" s="113" t="str">
        <f>IFERROR(INDEX(Table2[Attachment A Category], MATCH(Table579[[#This Row],[Attachment A Expenditure Subcategory]], Table2[Attachment A Subcategory])),"")</f>
        <v/>
      </c>
      <c r="X262" s="114" t="str">
        <f>IFERROR(INDEX(Table2[Treasury OIG Category], MATCH(Table579[[#This Row],[Attachment A Expenditure Subcategory]], Table2[Attachment A Subcategory])),"")</f>
        <v/>
      </c>
    </row>
    <row r="263" spans="2:24" x14ac:dyDescent="0.25">
      <c r="B263" s="127"/>
      <c r="C263" s="128"/>
      <c r="D263" s="128"/>
      <c r="E263" s="128"/>
      <c r="F263" s="128"/>
      <c r="G263" s="144"/>
      <c r="H263" s="32" t="s">
        <v>312</v>
      </c>
      <c r="I263" s="144"/>
      <c r="J263" s="16"/>
      <c r="K263" s="144"/>
      <c r="L263" s="130"/>
      <c r="M263" s="129"/>
      <c r="N263" s="129"/>
      <c r="O263" s="51"/>
      <c r="P263" s="51"/>
      <c r="Q263" s="74"/>
      <c r="R263" s="158">
        <f>IF(Table579[[#This Row],[FEMA Reimbursable?]]="Yes", Table579[[#This Row],[Total Grant Amount]]*0.25,Table579[[#This Row],[Total Grant Amount]])</f>
        <v>0</v>
      </c>
      <c r="S263" s="74"/>
      <c r="T263" s="158">
        <f>IF(Table579[[#This Row],[FEMA Reimbursable?]]="Yes", Table579[[#This Row],[Total Quarterly Obligation Amount]]*0.25,Table579[[#This Row],[Total Quarterly Obligation Amount]])</f>
        <v>0</v>
      </c>
      <c r="U263" s="74"/>
      <c r="V263" s="160">
        <f>IF(Table579[[#This Row],[FEMA Reimbursable?]]="Yes", Table579[[#This Row],[Total Quarterly Expenditure Amount]]*0.25,Table579[[#This Row],[Total Quarterly Expenditure Amount]])</f>
        <v>0</v>
      </c>
      <c r="W263" s="113" t="str">
        <f>IFERROR(INDEX(Table2[Attachment A Category], MATCH(Table579[[#This Row],[Attachment A Expenditure Subcategory]], Table2[Attachment A Subcategory])),"")</f>
        <v/>
      </c>
      <c r="X263" s="114" t="str">
        <f>IFERROR(INDEX(Table2[Treasury OIG Category], MATCH(Table579[[#This Row],[Attachment A Expenditure Subcategory]], Table2[Attachment A Subcategory])),"")</f>
        <v/>
      </c>
    </row>
    <row r="264" spans="2:24" x14ac:dyDescent="0.25">
      <c r="B264" s="127"/>
      <c r="C264" s="128"/>
      <c r="D264" s="128"/>
      <c r="E264" s="128"/>
      <c r="F264" s="128"/>
      <c r="G264" s="144"/>
      <c r="H264" s="32" t="s">
        <v>313</v>
      </c>
      <c r="I264" s="144"/>
      <c r="J264" s="16"/>
      <c r="K264" s="144"/>
      <c r="L264" s="130"/>
      <c r="M264" s="129"/>
      <c r="N264" s="129"/>
      <c r="O264" s="51"/>
      <c r="P264" s="51"/>
      <c r="Q264" s="74"/>
      <c r="R264" s="158">
        <f>IF(Table579[[#This Row],[FEMA Reimbursable?]]="Yes", Table579[[#This Row],[Total Grant Amount]]*0.25,Table579[[#This Row],[Total Grant Amount]])</f>
        <v>0</v>
      </c>
      <c r="S264" s="74"/>
      <c r="T264" s="158">
        <f>IF(Table579[[#This Row],[FEMA Reimbursable?]]="Yes", Table579[[#This Row],[Total Quarterly Obligation Amount]]*0.25,Table579[[#This Row],[Total Quarterly Obligation Amount]])</f>
        <v>0</v>
      </c>
      <c r="U264" s="74"/>
      <c r="V264" s="160">
        <f>IF(Table579[[#This Row],[FEMA Reimbursable?]]="Yes", Table579[[#This Row],[Total Quarterly Expenditure Amount]]*0.25,Table579[[#This Row],[Total Quarterly Expenditure Amount]])</f>
        <v>0</v>
      </c>
      <c r="W264" s="113" t="str">
        <f>IFERROR(INDEX(Table2[Attachment A Category], MATCH(Table579[[#This Row],[Attachment A Expenditure Subcategory]], Table2[Attachment A Subcategory])),"")</f>
        <v/>
      </c>
      <c r="X264" s="114" t="str">
        <f>IFERROR(INDEX(Table2[Treasury OIG Category], MATCH(Table579[[#This Row],[Attachment A Expenditure Subcategory]], Table2[Attachment A Subcategory])),"")</f>
        <v/>
      </c>
    </row>
    <row r="265" spans="2:24" x14ac:dyDescent="0.25">
      <c r="B265" s="127"/>
      <c r="C265" s="128"/>
      <c r="D265" s="128"/>
      <c r="E265" s="128"/>
      <c r="F265" s="128"/>
      <c r="G265" s="144"/>
      <c r="H265" s="32" t="s">
        <v>314</v>
      </c>
      <c r="I265" s="144"/>
      <c r="J265" s="16"/>
      <c r="K265" s="144"/>
      <c r="L265" s="130"/>
      <c r="M265" s="129"/>
      <c r="N265" s="129"/>
      <c r="O265" s="51"/>
      <c r="P265" s="51"/>
      <c r="Q265" s="74"/>
      <c r="R265" s="158">
        <f>IF(Table579[[#This Row],[FEMA Reimbursable?]]="Yes", Table579[[#This Row],[Total Grant Amount]]*0.25,Table579[[#This Row],[Total Grant Amount]])</f>
        <v>0</v>
      </c>
      <c r="S265" s="74"/>
      <c r="T265" s="158">
        <f>IF(Table579[[#This Row],[FEMA Reimbursable?]]="Yes", Table579[[#This Row],[Total Quarterly Obligation Amount]]*0.25,Table579[[#This Row],[Total Quarterly Obligation Amount]])</f>
        <v>0</v>
      </c>
      <c r="U265" s="74"/>
      <c r="V265" s="160">
        <f>IF(Table579[[#This Row],[FEMA Reimbursable?]]="Yes", Table579[[#This Row],[Total Quarterly Expenditure Amount]]*0.25,Table579[[#This Row],[Total Quarterly Expenditure Amount]])</f>
        <v>0</v>
      </c>
      <c r="W265" s="113" t="str">
        <f>IFERROR(INDEX(Table2[Attachment A Category], MATCH(Table579[[#This Row],[Attachment A Expenditure Subcategory]], Table2[Attachment A Subcategory])),"")</f>
        <v/>
      </c>
      <c r="X265" s="114" t="str">
        <f>IFERROR(INDEX(Table2[Treasury OIG Category], MATCH(Table579[[#This Row],[Attachment A Expenditure Subcategory]], Table2[Attachment A Subcategory])),"")</f>
        <v/>
      </c>
    </row>
    <row r="266" spans="2:24" x14ac:dyDescent="0.25">
      <c r="B266" s="127"/>
      <c r="C266" s="128"/>
      <c r="D266" s="128"/>
      <c r="E266" s="128"/>
      <c r="F266" s="128"/>
      <c r="G266" s="144"/>
      <c r="H266" s="32" t="s">
        <v>315</v>
      </c>
      <c r="I266" s="144"/>
      <c r="J266" s="16"/>
      <c r="K266" s="144"/>
      <c r="L266" s="130"/>
      <c r="M266" s="129"/>
      <c r="N266" s="129"/>
      <c r="O266" s="51"/>
      <c r="P266" s="51"/>
      <c r="Q266" s="74"/>
      <c r="R266" s="158">
        <f>IF(Table579[[#This Row],[FEMA Reimbursable?]]="Yes", Table579[[#This Row],[Total Grant Amount]]*0.25,Table579[[#This Row],[Total Grant Amount]])</f>
        <v>0</v>
      </c>
      <c r="S266" s="74"/>
      <c r="T266" s="158">
        <f>IF(Table579[[#This Row],[FEMA Reimbursable?]]="Yes", Table579[[#This Row],[Total Quarterly Obligation Amount]]*0.25,Table579[[#This Row],[Total Quarterly Obligation Amount]])</f>
        <v>0</v>
      </c>
      <c r="U266" s="74"/>
      <c r="V266" s="160">
        <f>IF(Table579[[#This Row],[FEMA Reimbursable?]]="Yes", Table579[[#This Row],[Total Quarterly Expenditure Amount]]*0.25,Table579[[#This Row],[Total Quarterly Expenditure Amount]])</f>
        <v>0</v>
      </c>
      <c r="W266" s="113" t="str">
        <f>IFERROR(INDEX(Table2[Attachment A Category], MATCH(Table579[[#This Row],[Attachment A Expenditure Subcategory]], Table2[Attachment A Subcategory])),"")</f>
        <v/>
      </c>
      <c r="X266" s="114" t="str">
        <f>IFERROR(INDEX(Table2[Treasury OIG Category], MATCH(Table579[[#This Row],[Attachment A Expenditure Subcategory]], Table2[Attachment A Subcategory])),"")</f>
        <v/>
      </c>
    </row>
    <row r="267" spans="2:24" x14ac:dyDescent="0.25">
      <c r="B267" s="127"/>
      <c r="C267" s="128"/>
      <c r="D267" s="128"/>
      <c r="E267" s="128"/>
      <c r="F267" s="128"/>
      <c r="G267" s="144"/>
      <c r="H267" s="32" t="s">
        <v>316</v>
      </c>
      <c r="I267" s="144"/>
      <c r="J267" s="16"/>
      <c r="K267" s="144"/>
      <c r="L267" s="130"/>
      <c r="M267" s="129"/>
      <c r="N267" s="129"/>
      <c r="O267" s="51"/>
      <c r="P267" s="51"/>
      <c r="Q267" s="74"/>
      <c r="R267" s="158">
        <f>IF(Table579[[#This Row],[FEMA Reimbursable?]]="Yes", Table579[[#This Row],[Total Grant Amount]]*0.25,Table579[[#This Row],[Total Grant Amount]])</f>
        <v>0</v>
      </c>
      <c r="S267" s="74"/>
      <c r="T267" s="158">
        <f>IF(Table579[[#This Row],[FEMA Reimbursable?]]="Yes", Table579[[#This Row],[Total Quarterly Obligation Amount]]*0.25,Table579[[#This Row],[Total Quarterly Obligation Amount]])</f>
        <v>0</v>
      </c>
      <c r="U267" s="74"/>
      <c r="V267" s="160">
        <f>IF(Table579[[#This Row],[FEMA Reimbursable?]]="Yes", Table579[[#This Row],[Total Quarterly Expenditure Amount]]*0.25,Table579[[#This Row],[Total Quarterly Expenditure Amount]])</f>
        <v>0</v>
      </c>
      <c r="W267" s="113" t="str">
        <f>IFERROR(INDEX(Table2[Attachment A Category], MATCH(Table579[[#This Row],[Attachment A Expenditure Subcategory]], Table2[Attachment A Subcategory])),"")</f>
        <v/>
      </c>
      <c r="X267" s="114" t="str">
        <f>IFERROR(INDEX(Table2[Treasury OIG Category], MATCH(Table579[[#This Row],[Attachment A Expenditure Subcategory]], Table2[Attachment A Subcategory])),"")</f>
        <v/>
      </c>
    </row>
    <row r="268" spans="2:24" x14ac:dyDescent="0.25">
      <c r="B268" s="127"/>
      <c r="C268" s="128"/>
      <c r="D268" s="128"/>
      <c r="E268" s="128"/>
      <c r="F268" s="128"/>
      <c r="G268" s="144"/>
      <c r="H268" s="32" t="s">
        <v>317</v>
      </c>
      <c r="I268" s="144"/>
      <c r="J268" s="16"/>
      <c r="K268" s="144"/>
      <c r="L268" s="130"/>
      <c r="M268" s="129"/>
      <c r="N268" s="129"/>
      <c r="O268" s="51"/>
      <c r="P268" s="51"/>
      <c r="Q268" s="74"/>
      <c r="R268" s="158">
        <f>IF(Table579[[#This Row],[FEMA Reimbursable?]]="Yes", Table579[[#This Row],[Total Grant Amount]]*0.25,Table579[[#This Row],[Total Grant Amount]])</f>
        <v>0</v>
      </c>
      <c r="S268" s="74"/>
      <c r="T268" s="158">
        <f>IF(Table579[[#This Row],[FEMA Reimbursable?]]="Yes", Table579[[#This Row],[Total Quarterly Obligation Amount]]*0.25,Table579[[#This Row],[Total Quarterly Obligation Amount]])</f>
        <v>0</v>
      </c>
      <c r="U268" s="74"/>
      <c r="V268" s="160">
        <f>IF(Table579[[#This Row],[FEMA Reimbursable?]]="Yes", Table579[[#This Row],[Total Quarterly Expenditure Amount]]*0.25,Table579[[#This Row],[Total Quarterly Expenditure Amount]])</f>
        <v>0</v>
      </c>
      <c r="W268" s="113" t="str">
        <f>IFERROR(INDEX(Table2[Attachment A Category], MATCH(Table579[[#This Row],[Attachment A Expenditure Subcategory]], Table2[Attachment A Subcategory])),"")</f>
        <v/>
      </c>
      <c r="X268" s="114" t="str">
        <f>IFERROR(INDEX(Table2[Treasury OIG Category], MATCH(Table579[[#This Row],[Attachment A Expenditure Subcategory]], Table2[Attachment A Subcategory])),"")</f>
        <v/>
      </c>
    </row>
    <row r="269" spans="2:24" x14ac:dyDescent="0.25">
      <c r="B269" s="127"/>
      <c r="C269" s="128"/>
      <c r="D269" s="128"/>
      <c r="E269" s="128"/>
      <c r="F269" s="128"/>
      <c r="G269" s="144"/>
      <c r="H269" s="32" t="s">
        <v>318</v>
      </c>
      <c r="I269" s="144"/>
      <c r="J269" s="16"/>
      <c r="K269" s="144"/>
      <c r="L269" s="130"/>
      <c r="M269" s="129"/>
      <c r="N269" s="129"/>
      <c r="O269" s="51"/>
      <c r="P269" s="51"/>
      <c r="Q269" s="74"/>
      <c r="R269" s="158">
        <f>IF(Table579[[#This Row],[FEMA Reimbursable?]]="Yes", Table579[[#This Row],[Total Grant Amount]]*0.25,Table579[[#This Row],[Total Grant Amount]])</f>
        <v>0</v>
      </c>
      <c r="S269" s="74"/>
      <c r="T269" s="158">
        <f>IF(Table579[[#This Row],[FEMA Reimbursable?]]="Yes", Table579[[#This Row],[Total Quarterly Obligation Amount]]*0.25,Table579[[#This Row],[Total Quarterly Obligation Amount]])</f>
        <v>0</v>
      </c>
      <c r="U269" s="74"/>
      <c r="V269" s="160">
        <f>IF(Table579[[#This Row],[FEMA Reimbursable?]]="Yes", Table579[[#This Row],[Total Quarterly Expenditure Amount]]*0.25,Table579[[#This Row],[Total Quarterly Expenditure Amount]])</f>
        <v>0</v>
      </c>
      <c r="W269" s="113" t="str">
        <f>IFERROR(INDEX(Table2[Attachment A Category], MATCH(Table579[[#This Row],[Attachment A Expenditure Subcategory]], Table2[Attachment A Subcategory])),"")</f>
        <v/>
      </c>
      <c r="X269" s="114" t="str">
        <f>IFERROR(INDEX(Table2[Treasury OIG Category], MATCH(Table579[[#This Row],[Attachment A Expenditure Subcategory]], Table2[Attachment A Subcategory])),"")</f>
        <v/>
      </c>
    </row>
    <row r="270" spans="2:24" x14ac:dyDescent="0.25">
      <c r="B270" s="127"/>
      <c r="C270" s="128"/>
      <c r="D270" s="128"/>
      <c r="E270" s="128"/>
      <c r="F270" s="128"/>
      <c r="G270" s="144"/>
      <c r="H270" s="32" t="s">
        <v>319</v>
      </c>
      <c r="I270" s="144"/>
      <c r="J270" s="16"/>
      <c r="K270" s="144"/>
      <c r="L270" s="130"/>
      <c r="M270" s="129"/>
      <c r="N270" s="129"/>
      <c r="O270" s="51"/>
      <c r="P270" s="51"/>
      <c r="Q270" s="74"/>
      <c r="R270" s="158">
        <f>IF(Table579[[#This Row],[FEMA Reimbursable?]]="Yes", Table579[[#This Row],[Total Grant Amount]]*0.25,Table579[[#This Row],[Total Grant Amount]])</f>
        <v>0</v>
      </c>
      <c r="S270" s="74"/>
      <c r="T270" s="158">
        <f>IF(Table579[[#This Row],[FEMA Reimbursable?]]="Yes", Table579[[#This Row],[Total Quarterly Obligation Amount]]*0.25,Table579[[#This Row],[Total Quarterly Obligation Amount]])</f>
        <v>0</v>
      </c>
      <c r="U270" s="74"/>
      <c r="V270" s="160">
        <f>IF(Table579[[#This Row],[FEMA Reimbursable?]]="Yes", Table579[[#This Row],[Total Quarterly Expenditure Amount]]*0.25,Table579[[#This Row],[Total Quarterly Expenditure Amount]])</f>
        <v>0</v>
      </c>
      <c r="W270" s="113" t="str">
        <f>IFERROR(INDEX(Table2[Attachment A Category], MATCH(Table579[[#This Row],[Attachment A Expenditure Subcategory]], Table2[Attachment A Subcategory])),"")</f>
        <v/>
      </c>
      <c r="X270" s="114" t="str">
        <f>IFERROR(INDEX(Table2[Treasury OIG Category], MATCH(Table579[[#This Row],[Attachment A Expenditure Subcategory]], Table2[Attachment A Subcategory])),"")</f>
        <v/>
      </c>
    </row>
    <row r="271" spans="2:24" x14ac:dyDescent="0.25">
      <c r="B271" s="127"/>
      <c r="C271" s="128"/>
      <c r="D271" s="128"/>
      <c r="E271" s="128"/>
      <c r="F271" s="128"/>
      <c r="G271" s="144"/>
      <c r="H271" s="32" t="s">
        <v>320</v>
      </c>
      <c r="I271" s="144"/>
      <c r="J271" s="16"/>
      <c r="K271" s="144"/>
      <c r="L271" s="130"/>
      <c r="M271" s="129"/>
      <c r="N271" s="129"/>
      <c r="O271" s="51"/>
      <c r="P271" s="51"/>
      <c r="Q271" s="74"/>
      <c r="R271" s="158">
        <f>IF(Table579[[#This Row],[FEMA Reimbursable?]]="Yes", Table579[[#This Row],[Total Grant Amount]]*0.25,Table579[[#This Row],[Total Grant Amount]])</f>
        <v>0</v>
      </c>
      <c r="S271" s="74"/>
      <c r="T271" s="158">
        <f>IF(Table579[[#This Row],[FEMA Reimbursable?]]="Yes", Table579[[#This Row],[Total Quarterly Obligation Amount]]*0.25,Table579[[#This Row],[Total Quarterly Obligation Amount]])</f>
        <v>0</v>
      </c>
      <c r="U271" s="74"/>
      <c r="V271" s="160">
        <f>IF(Table579[[#This Row],[FEMA Reimbursable?]]="Yes", Table579[[#This Row],[Total Quarterly Expenditure Amount]]*0.25,Table579[[#This Row],[Total Quarterly Expenditure Amount]])</f>
        <v>0</v>
      </c>
      <c r="W271" s="113" t="str">
        <f>IFERROR(INDEX(Table2[Attachment A Category], MATCH(Table579[[#This Row],[Attachment A Expenditure Subcategory]], Table2[Attachment A Subcategory])),"")</f>
        <v/>
      </c>
      <c r="X271" s="114" t="str">
        <f>IFERROR(INDEX(Table2[Treasury OIG Category], MATCH(Table579[[#This Row],[Attachment A Expenditure Subcategory]], Table2[Attachment A Subcategory])),"")</f>
        <v/>
      </c>
    </row>
    <row r="272" spans="2:24" x14ac:dyDescent="0.25">
      <c r="B272" s="127"/>
      <c r="C272" s="128"/>
      <c r="D272" s="128"/>
      <c r="E272" s="128"/>
      <c r="F272" s="128"/>
      <c r="G272" s="144"/>
      <c r="H272" s="32" t="s">
        <v>321</v>
      </c>
      <c r="I272" s="144"/>
      <c r="J272" s="16"/>
      <c r="K272" s="144"/>
      <c r="L272" s="130"/>
      <c r="M272" s="129"/>
      <c r="N272" s="129"/>
      <c r="O272" s="51"/>
      <c r="P272" s="51"/>
      <c r="Q272" s="74"/>
      <c r="R272" s="158">
        <f>IF(Table579[[#This Row],[FEMA Reimbursable?]]="Yes", Table579[[#This Row],[Total Grant Amount]]*0.25,Table579[[#This Row],[Total Grant Amount]])</f>
        <v>0</v>
      </c>
      <c r="S272" s="74"/>
      <c r="T272" s="158">
        <f>IF(Table579[[#This Row],[FEMA Reimbursable?]]="Yes", Table579[[#This Row],[Total Quarterly Obligation Amount]]*0.25,Table579[[#This Row],[Total Quarterly Obligation Amount]])</f>
        <v>0</v>
      </c>
      <c r="U272" s="74"/>
      <c r="V272" s="160">
        <f>IF(Table579[[#This Row],[FEMA Reimbursable?]]="Yes", Table579[[#This Row],[Total Quarterly Expenditure Amount]]*0.25,Table579[[#This Row],[Total Quarterly Expenditure Amount]])</f>
        <v>0</v>
      </c>
      <c r="W272" s="113" t="str">
        <f>IFERROR(INDEX(Table2[Attachment A Category], MATCH(Table579[[#This Row],[Attachment A Expenditure Subcategory]], Table2[Attachment A Subcategory])),"")</f>
        <v/>
      </c>
      <c r="X272" s="114" t="str">
        <f>IFERROR(INDEX(Table2[Treasury OIG Category], MATCH(Table579[[#This Row],[Attachment A Expenditure Subcategory]], Table2[Attachment A Subcategory])),"")</f>
        <v/>
      </c>
    </row>
    <row r="273" spans="2:24" x14ac:dyDescent="0.25">
      <c r="B273" s="127"/>
      <c r="C273" s="128"/>
      <c r="D273" s="128"/>
      <c r="E273" s="128"/>
      <c r="F273" s="128"/>
      <c r="G273" s="144"/>
      <c r="H273" s="32" t="s">
        <v>322</v>
      </c>
      <c r="I273" s="144"/>
      <c r="J273" s="16"/>
      <c r="K273" s="144"/>
      <c r="L273" s="130"/>
      <c r="M273" s="129"/>
      <c r="N273" s="129"/>
      <c r="O273" s="51"/>
      <c r="P273" s="51"/>
      <c r="Q273" s="74"/>
      <c r="R273" s="158">
        <f>IF(Table579[[#This Row],[FEMA Reimbursable?]]="Yes", Table579[[#This Row],[Total Grant Amount]]*0.25,Table579[[#This Row],[Total Grant Amount]])</f>
        <v>0</v>
      </c>
      <c r="S273" s="74"/>
      <c r="T273" s="158">
        <f>IF(Table579[[#This Row],[FEMA Reimbursable?]]="Yes", Table579[[#This Row],[Total Quarterly Obligation Amount]]*0.25,Table579[[#This Row],[Total Quarterly Obligation Amount]])</f>
        <v>0</v>
      </c>
      <c r="U273" s="74"/>
      <c r="V273" s="160">
        <f>IF(Table579[[#This Row],[FEMA Reimbursable?]]="Yes", Table579[[#This Row],[Total Quarterly Expenditure Amount]]*0.25,Table579[[#This Row],[Total Quarterly Expenditure Amount]])</f>
        <v>0</v>
      </c>
      <c r="W273" s="113" t="str">
        <f>IFERROR(INDEX(Table2[Attachment A Category], MATCH(Table579[[#This Row],[Attachment A Expenditure Subcategory]], Table2[Attachment A Subcategory])),"")</f>
        <v/>
      </c>
      <c r="X273" s="114" t="str">
        <f>IFERROR(INDEX(Table2[Treasury OIG Category], MATCH(Table579[[#This Row],[Attachment A Expenditure Subcategory]], Table2[Attachment A Subcategory])),"")</f>
        <v/>
      </c>
    </row>
    <row r="274" spans="2:24" x14ac:dyDescent="0.25">
      <c r="B274" s="127"/>
      <c r="C274" s="128"/>
      <c r="D274" s="128"/>
      <c r="E274" s="128"/>
      <c r="F274" s="128"/>
      <c r="G274" s="144"/>
      <c r="H274" s="32" t="s">
        <v>323</v>
      </c>
      <c r="I274" s="144"/>
      <c r="J274" s="16"/>
      <c r="K274" s="144"/>
      <c r="L274" s="130"/>
      <c r="M274" s="129"/>
      <c r="N274" s="129"/>
      <c r="O274" s="51"/>
      <c r="P274" s="51"/>
      <c r="Q274" s="74"/>
      <c r="R274" s="158">
        <f>IF(Table579[[#This Row],[FEMA Reimbursable?]]="Yes", Table579[[#This Row],[Total Grant Amount]]*0.25,Table579[[#This Row],[Total Grant Amount]])</f>
        <v>0</v>
      </c>
      <c r="S274" s="74"/>
      <c r="T274" s="158">
        <f>IF(Table579[[#This Row],[FEMA Reimbursable?]]="Yes", Table579[[#This Row],[Total Quarterly Obligation Amount]]*0.25,Table579[[#This Row],[Total Quarterly Obligation Amount]])</f>
        <v>0</v>
      </c>
      <c r="U274" s="74"/>
      <c r="V274" s="160">
        <f>IF(Table579[[#This Row],[FEMA Reimbursable?]]="Yes", Table579[[#This Row],[Total Quarterly Expenditure Amount]]*0.25,Table579[[#This Row],[Total Quarterly Expenditure Amount]])</f>
        <v>0</v>
      </c>
      <c r="W274" s="113" t="str">
        <f>IFERROR(INDEX(Table2[Attachment A Category], MATCH(Table579[[#This Row],[Attachment A Expenditure Subcategory]], Table2[Attachment A Subcategory])),"")</f>
        <v/>
      </c>
      <c r="X274" s="114" t="str">
        <f>IFERROR(INDEX(Table2[Treasury OIG Category], MATCH(Table579[[#This Row],[Attachment A Expenditure Subcategory]], Table2[Attachment A Subcategory])),"")</f>
        <v/>
      </c>
    </row>
    <row r="275" spans="2:24" x14ac:dyDescent="0.25">
      <c r="B275" s="127"/>
      <c r="C275" s="128"/>
      <c r="D275" s="128"/>
      <c r="E275" s="128"/>
      <c r="F275" s="128"/>
      <c r="G275" s="144"/>
      <c r="H275" s="32" t="s">
        <v>324</v>
      </c>
      <c r="I275" s="144"/>
      <c r="J275" s="16"/>
      <c r="K275" s="144"/>
      <c r="L275" s="130"/>
      <c r="M275" s="129"/>
      <c r="N275" s="129"/>
      <c r="O275" s="51"/>
      <c r="P275" s="51"/>
      <c r="Q275" s="74"/>
      <c r="R275" s="158">
        <f>IF(Table579[[#This Row],[FEMA Reimbursable?]]="Yes", Table579[[#This Row],[Total Grant Amount]]*0.25,Table579[[#This Row],[Total Grant Amount]])</f>
        <v>0</v>
      </c>
      <c r="S275" s="74"/>
      <c r="T275" s="158">
        <f>IF(Table579[[#This Row],[FEMA Reimbursable?]]="Yes", Table579[[#This Row],[Total Quarterly Obligation Amount]]*0.25,Table579[[#This Row],[Total Quarterly Obligation Amount]])</f>
        <v>0</v>
      </c>
      <c r="U275" s="74"/>
      <c r="V275" s="160">
        <f>IF(Table579[[#This Row],[FEMA Reimbursable?]]="Yes", Table579[[#This Row],[Total Quarterly Expenditure Amount]]*0.25,Table579[[#This Row],[Total Quarterly Expenditure Amount]])</f>
        <v>0</v>
      </c>
      <c r="W275" s="113" t="str">
        <f>IFERROR(INDEX(Table2[Attachment A Category], MATCH(Table579[[#This Row],[Attachment A Expenditure Subcategory]], Table2[Attachment A Subcategory])),"")</f>
        <v/>
      </c>
      <c r="X275" s="114" t="str">
        <f>IFERROR(INDEX(Table2[Treasury OIG Category], MATCH(Table579[[#This Row],[Attachment A Expenditure Subcategory]], Table2[Attachment A Subcategory])),"")</f>
        <v/>
      </c>
    </row>
    <row r="276" spans="2:24" x14ac:dyDescent="0.25">
      <c r="B276" s="127"/>
      <c r="C276" s="128"/>
      <c r="D276" s="128"/>
      <c r="E276" s="128"/>
      <c r="F276" s="128"/>
      <c r="G276" s="144"/>
      <c r="H276" s="32" t="s">
        <v>325</v>
      </c>
      <c r="I276" s="144"/>
      <c r="J276" s="16"/>
      <c r="K276" s="144"/>
      <c r="L276" s="130"/>
      <c r="M276" s="129"/>
      <c r="N276" s="129"/>
      <c r="O276" s="51"/>
      <c r="P276" s="51"/>
      <c r="Q276" s="74"/>
      <c r="R276" s="158">
        <f>IF(Table579[[#This Row],[FEMA Reimbursable?]]="Yes", Table579[[#This Row],[Total Grant Amount]]*0.25,Table579[[#This Row],[Total Grant Amount]])</f>
        <v>0</v>
      </c>
      <c r="S276" s="74"/>
      <c r="T276" s="158">
        <f>IF(Table579[[#This Row],[FEMA Reimbursable?]]="Yes", Table579[[#This Row],[Total Quarterly Obligation Amount]]*0.25,Table579[[#This Row],[Total Quarterly Obligation Amount]])</f>
        <v>0</v>
      </c>
      <c r="U276" s="74"/>
      <c r="V276" s="160">
        <f>IF(Table579[[#This Row],[FEMA Reimbursable?]]="Yes", Table579[[#This Row],[Total Quarterly Expenditure Amount]]*0.25,Table579[[#This Row],[Total Quarterly Expenditure Amount]])</f>
        <v>0</v>
      </c>
      <c r="W276" s="113" t="str">
        <f>IFERROR(INDEX(Table2[Attachment A Category], MATCH(Table579[[#This Row],[Attachment A Expenditure Subcategory]], Table2[Attachment A Subcategory])),"")</f>
        <v/>
      </c>
      <c r="X276" s="114" t="str">
        <f>IFERROR(INDEX(Table2[Treasury OIG Category], MATCH(Table579[[#This Row],[Attachment A Expenditure Subcategory]], Table2[Attachment A Subcategory])),"")</f>
        <v/>
      </c>
    </row>
    <row r="277" spans="2:24" x14ac:dyDescent="0.25">
      <c r="B277" s="127"/>
      <c r="C277" s="128"/>
      <c r="D277" s="128"/>
      <c r="E277" s="128"/>
      <c r="F277" s="128"/>
      <c r="G277" s="144"/>
      <c r="H277" s="32" t="s">
        <v>326</v>
      </c>
      <c r="I277" s="144"/>
      <c r="J277" s="16"/>
      <c r="K277" s="144"/>
      <c r="L277" s="130"/>
      <c r="M277" s="129"/>
      <c r="N277" s="129"/>
      <c r="O277" s="51"/>
      <c r="P277" s="51"/>
      <c r="Q277" s="74"/>
      <c r="R277" s="158">
        <f>IF(Table579[[#This Row],[FEMA Reimbursable?]]="Yes", Table579[[#This Row],[Total Grant Amount]]*0.25,Table579[[#This Row],[Total Grant Amount]])</f>
        <v>0</v>
      </c>
      <c r="S277" s="74"/>
      <c r="T277" s="158">
        <f>IF(Table579[[#This Row],[FEMA Reimbursable?]]="Yes", Table579[[#This Row],[Total Quarterly Obligation Amount]]*0.25,Table579[[#This Row],[Total Quarterly Obligation Amount]])</f>
        <v>0</v>
      </c>
      <c r="U277" s="74"/>
      <c r="V277" s="160">
        <f>IF(Table579[[#This Row],[FEMA Reimbursable?]]="Yes", Table579[[#This Row],[Total Quarterly Expenditure Amount]]*0.25,Table579[[#This Row],[Total Quarterly Expenditure Amount]])</f>
        <v>0</v>
      </c>
      <c r="W277" s="113" t="str">
        <f>IFERROR(INDEX(Table2[Attachment A Category], MATCH(Table579[[#This Row],[Attachment A Expenditure Subcategory]], Table2[Attachment A Subcategory])),"")</f>
        <v/>
      </c>
      <c r="X277" s="114" t="str">
        <f>IFERROR(INDEX(Table2[Treasury OIG Category], MATCH(Table579[[#This Row],[Attachment A Expenditure Subcategory]], Table2[Attachment A Subcategory])),"")</f>
        <v/>
      </c>
    </row>
    <row r="278" spans="2:24" x14ac:dyDescent="0.25">
      <c r="B278" s="127"/>
      <c r="C278" s="128"/>
      <c r="D278" s="128"/>
      <c r="E278" s="128"/>
      <c r="F278" s="128"/>
      <c r="G278" s="144"/>
      <c r="H278" s="32" t="s">
        <v>327</v>
      </c>
      <c r="I278" s="144"/>
      <c r="J278" s="16"/>
      <c r="K278" s="144"/>
      <c r="L278" s="130"/>
      <c r="M278" s="129"/>
      <c r="N278" s="129"/>
      <c r="O278" s="51"/>
      <c r="P278" s="51"/>
      <c r="Q278" s="74"/>
      <c r="R278" s="158">
        <f>IF(Table579[[#This Row],[FEMA Reimbursable?]]="Yes", Table579[[#This Row],[Total Grant Amount]]*0.25,Table579[[#This Row],[Total Grant Amount]])</f>
        <v>0</v>
      </c>
      <c r="S278" s="74"/>
      <c r="T278" s="158">
        <f>IF(Table579[[#This Row],[FEMA Reimbursable?]]="Yes", Table579[[#This Row],[Total Quarterly Obligation Amount]]*0.25,Table579[[#This Row],[Total Quarterly Obligation Amount]])</f>
        <v>0</v>
      </c>
      <c r="U278" s="74"/>
      <c r="V278" s="160">
        <f>IF(Table579[[#This Row],[FEMA Reimbursable?]]="Yes", Table579[[#This Row],[Total Quarterly Expenditure Amount]]*0.25,Table579[[#This Row],[Total Quarterly Expenditure Amount]])</f>
        <v>0</v>
      </c>
      <c r="W278" s="113" t="str">
        <f>IFERROR(INDEX(Table2[Attachment A Category], MATCH(Table579[[#This Row],[Attachment A Expenditure Subcategory]], Table2[Attachment A Subcategory])),"")</f>
        <v/>
      </c>
      <c r="X278" s="114" t="str">
        <f>IFERROR(INDEX(Table2[Treasury OIG Category], MATCH(Table579[[#This Row],[Attachment A Expenditure Subcategory]], Table2[Attachment A Subcategory])),"")</f>
        <v/>
      </c>
    </row>
    <row r="279" spans="2:24" x14ac:dyDescent="0.25">
      <c r="B279" s="127"/>
      <c r="C279" s="128"/>
      <c r="D279" s="128"/>
      <c r="E279" s="128"/>
      <c r="F279" s="128"/>
      <c r="G279" s="144"/>
      <c r="H279" s="32" t="s">
        <v>328</v>
      </c>
      <c r="I279" s="144"/>
      <c r="J279" s="16"/>
      <c r="K279" s="144"/>
      <c r="L279" s="130"/>
      <c r="M279" s="129"/>
      <c r="N279" s="129"/>
      <c r="O279" s="51"/>
      <c r="P279" s="51"/>
      <c r="Q279" s="74"/>
      <c r="R279" s="158">
        <f>IF(Table579[[#This Row],[FEMA Reimbursable?]]="Yes", Table579[[#This Row],[Total Grant Amount]]*0.25,Table579[[#This Row],[Total Grant Amount]])</f>
        <v>0</v>
      </c>
      <c r="S279" s="74"/>
      <c r="T279" s="158">
        <f>IF(Table579[[#This Row],[FEMA Reimbursable?]]="Yes", Table579[[#This Row],[Total Quarterly Obligation Amount]]*0.25,Table579[[#This Row],[Total Quarterly Obligation Amount]])</f>
        <v>0</v>
      </c>
      <c r="U279" s="74"/>
      <c r="V279" s="160">
        <f>IF(Table579[[#This Row],[FEMA Reimbursable?]]="Yes", Table579[[#This Row],[Total Quarterly Expenditure Amount]]*0.25,Table579[[#This Row],[Total Quarterly Expenditure Amount]])</f>
        <v>0</v>
      </c>
      <c r="W279" s="113" t="str">
        <f>IFERROR(INDEX(Table2[Attachment A Category], MATCH(Table579[[#This Row],[Attachment A Expenditure Subcategory]], Table2[Attachment A Subcategory])),"")</f>
        <v/>
      </c>
      <c r="X279" s="114" t="str">
        <f>IFERROR(INDEX(Table2[Treasury OIG Category], MATCH(Table579[[#This Row],[Attachment A Expenditure Subcategory]], Table2[Attachment A Subcategory])),"")</f>
        <v/>
      </c>
    </row>
    <row r="280" spans="2:24" x14ac:dyDescent="0.25">
      <c r="B280" s="127"/>
      <c r="C280" s="128"/>
      <c r="D280" s="128"/>
      <c r="E280" s="128"/>
      <c r="F280" s="128"/>
      <c r="G280" s="144"/>
      <c r="H280" s="32" t="s">
        <v>329</v>
      </c>
      <c r="I280" s="144"/>
      <c r="J280" s="16"/>
      <c r="K280" s="144"/>
      <c r="L280" s="130"/>
      <c r="M280" s="129"/>
      <c r="N280" s="129"/>
      <c r="O280" s="51"/>
      <c r="P280" s="51"/>
      <c r="Q280" s="74"/>
      <c r="R280" s="158">
        <f>IF(Table579[[#This Row],[FEMA Reimbursable?]]="Yes", Table579[[#This Row],[Total Grant Amount]]*0.25,Table579[[#This Row],[Total Grant Amount]])</f>
        <v>0</v>
      </c>
      <c r="S280" s="74"/>
      <c r="T280" s="158">
        <f>IF(Table579[[#This Row],[FEMA Reimbursable?]]="Yes", Table579[[#This Row],[Total Quarterly Obligation Amount]]*0.25,Table579[[#This Row],[Total Quarterly Obligation Amount]])</f>
        <v>0</v>
      </c>
      <c r="U280" s="74"/>
      <c r="V280" s="160">
        <f>IF(Table579[[#This Row],[FEMA Reimbursable?]]="Yes", Table579[[#This Row],[Total Quarterly Expenditure Amount]]*0.25,Table579[[#This Row],[Total Quarterly Expenditure Amount]])</f>
        <v>0</v>
      </c>
      <c r="W280" s="113" t="str">
        <f>IFERROR(INDEX(Table2[Attachment A Category], MATCH(Table579[[#This Row],[Attachment A Expenditure Subcategory]], Table2[Attachment A Subcategory])),"")</f>
        <v/>
      </c>
      <c r="X280" s="114" t="str">
        <f>IFERROR(INDEX(Table2[Treasury OIG Category], MATCH(Table579[[#This Row],[Attachment A Expenditure Subcategory]], Table2[Attachment A Subcategory])),"")</f>
        <v/>
      </c>
    </row>
    <row r="281" spans="2:24" x14ac:dyDescent="0.25">
      <c r="B281" s="127"/>
      <c r="C281" s="128"/>
      <c r="D281" s="128"/>
      <c r="E281" s="128"/>
      <c r="F281" s="128"/>
      <c r="G281" s="144"/>
      <c r="H281" s="32" t="s">
        <v>330</v>
      </c>
      <c r="I281" s="144"/>
      <c r="J281" s="16"/>
      <c r="K281" s="144"/>
      <c r="L281" s="130"/>
      <c r="M281" s="129"/>
      <c r="N281" s="129"/>
      <c r="O281" s="51"/>
      <c r="P281" s="51"/>
      <c r="Q281" s="74"/>
      <c r="R281" s="158">
        <f>IF(Table579[[#This Row],[FEMA Reimbursable?]]="Yes", Table579[[#This Row],[Total Grant Amount]]*0.25,Table579[[#This Row],[Total Grant Amount]])</f>
        <v>0</v>
      </c>
      <c r="S281" s="74"/>
      <c r="T281" s="158">
        <f>IF(Table579[[#This Row],[FEMA Reimbursable?]]="Yes", Table579[[#This Row],[Total Quarterly Obligation Amount]]*0.25,Table579[[#This Row],[Total Quarterly Obligation Amount]])</f>
        <v>0</v>
      </c>
      <c r="U281" s="74"/>
      <c r="V281" s="160">
        <f>IF(Table579[[#This Row],[FEMA Reimbursable?]]="Yes", Table579[[#This Row],[Total Quarterly Expenditure Amount]]*0.25,Table579[[#This Row],[Total Quarterly Expenditure Amount]])</f>
        <v>0</v>
      </c>
      <c r="W281" s="113" t="str">
        <f>IFERROR(INDEX(Table2[Attachment A Category], MATCH(Table579[[#This Row],[Attachment A Expenditure Subcategory]], Table2[Attachment A Subcategory])),"")</f>
        <v/>
      </c>
      <c r="X281" s="114" t="str">
        <f>IFERROR(INDEX(Table2[Treasury OIG Category], MATCH(Table579[[#This Row],[Attachment A Expenditure Subcategory]], Table2[Attachment A Subcategory])),"")</f>
        <v/>
      </c>
    </row>
    <row r="282" spans="2:24" x14ac:dyDescent="0.25">
      <c r="B282" s="127"/>
      <c r="C282" s="128"/>
      <c r="D282" s="128"/>
      <c r="E282" s="128"/>
      <c r="F282" s="128"/>
      <c r="G282" s="144"/>
      <c r="H282" s="32" t="s">
        <v>331</v>
      </c>
      <c r="I282" s="144"/>
      <c r="J282" s="16"/>
      <c r="K282" s="144"/>
      <c r="L282" s="130"/>
      <c r="M282" s="129"/>
      <c r="N282" s="129"/>
      <c r="O282" s="51"/>
      <c r="P282" s="51"/>
      <c r="Q282" s="74"/>
      <c r="R282" s="158">
        <f>IF(Table579[[#This Row],[FEMA Reimbursable?]]="Yes", Table579[[#This Row],[Total Grant Amount]]*0.25,Table579[[#This Row],[Total Grant Amount]])</f>
        <v>0</v>
      </c>
      <c r="S282" s="74"/>
      <c r="T282" s="158">
        <f>IF(Table579[[#This Row],[FEMA Reimbursable?]]="Yes", Table579[[#This Row],[Total Quarterly Obligation Amount]]*0.25,Table579[[#This Row],[Total Quarterly Obligation Amount]])</f>
        <v>0</v>
      </c>
      <c r="U282" s="74"/>
      <c r="V282" s="160">
        <f>IF(Table579[[#This Row],[FEMA Reimbursable?]]="Yes", Table579[[#This Row],[Total Quarterly Expenditure Amount]]*0.25,Table579[[#This Row],[Total Quarterly Expenditure Amount]])</f>
        <v>0</v>
      </c>
      <c r="W282" s="113" t="str">
        <f>IFERROR(INDEX(Table2[Attachment A Category], MATCH(Table579[[#This Row],[Attachment A Expenditure Subcategory]], Table2[Attachment A Subcategory])),"")</f>
        <v/>
      </c>
      <c r="X282" s="114" t="str">
        <f>IFERROR(INDEX(Table2[Treasury OIG Category], MATCH(Table579[[#This Row],[Attachment A Expenditure Subcategory]], Table2[Attachment A Subcategory])),"")</f>
        <v/>
      </c>
    </row>
    <row r="283" spans="2:24" x14ac:dyDescent="0.25">
      <c r="B283" s="127"/>
      <c r="C283" s="128"/>
      <c r="D283" s="128"/>
      <c r="E283" s="128"/>
      <c r="F283" s="128"/>
      <c r="G283" s="144"/>
      <c r="H283" s="32" t="s">
        <v>332</v>
      </c>
      <c r="I283" s="144"/>
      <c r="J283" s="16"/>
      <c r="K283" s="144"/>
      <c r="L283" s="130"/>
      <c r="M283" s="129"/>
      <c r="N283" s="129"/>
      <c r="O283" s="51"/>
      <c r="P283" s="51"/>
      <c r="Q283" s="74"/>
      <c r="R283" s="158">
        <f>IF(Table579[[#This Row],[FEMA Reimbursable?]]="Yes", Table579[[#This Row],[Total Grant Amount]]*0.25,Table579[[#This Row],[Total Grant Amount]])</f>
        <v>0</v>
      </c>
      <c r="S283" s="74"/>
      <c r="T283" s="158">
        <f>IF(Table579[[#This Row],[FEMA Reimbursable?]]="Yes", Table579[[#This Row],[Total Quarterly Obligation Amount]]*0.25,Table579[[#This Row],[Total Quarterly Obligation Amount]])</f>
        <v>0</v>
      </c>
      <c r="U283" s="74"/>
      <c r="V283" s="160">
        <f>IF(Table579[[#This Row],[FEMA Reimbursable?]]="Yes", Table579[[#This Row],[Total Quarterly Expenditure Amount]]*0.25,Table579[[#This Row],[Total Quarterly Expenditure Amount]])</f>
        <v>0</v>
      </c>
      <c r="W283" s="113" t="str">
        <f>IFERROR(INDEX(Table2[Attachment A Category], MATCH(Table579[[#This Row],[Attachment A Expenditure Subcategory]], Table2[Attachment A Subcategory])),"")</f>
        <v/>
      </c>
      <c r="X283" s="114" t="str">
        <f>IFERROR(INDEX(Table2[Treasury OIG Category], MATCH(Table579[[#This Row],[Attachment A Expenditure Subcategory]], Table2[Attachment A Subcategory])),"")</f>
        <v/>
      </c>
    </row>
    <row r="284" spans="2:24" x14ac:dyDescent="0.25">
      <c r="B284" s="127"/>
      <c r="C284" s="128"/>
      <c r="D284" s="128"/>
      <c r="E284" s="128"/>
      <c r="F284" s="128"/>
      <c r="G284" s="144"/>
      <c r="H284" s="32" t="s">
        <v>333</v>
      </c>
      <c r="I284" s="144"/>
      <c r="J284" s="16"/>
      <c r="K284" s="144"/>
      <c r="L284" s="130"/>
      <c r="M284" s="129"/>
      <c r="N284" s="129"/>
      <c r="O284" s="51"/>
      <c r="P284" s="51"/>
      <c r="Q284" s="74"/>
      <c r="R284" s="158">
        <f>IF(Table579[[#This Row],[FEMA Reimbursable?]]="Yes", Table579[[#This Row],[Total Grant Amount]]*0.25,Table579[[#This Row],[Total Grant Amount]])</f>
        <v>0</v>
      </c>
      <c r="S284" s="74"/>
      <c r="T284" s="158">
        <f>IF(Table579[[#This Row],[FEMA Reimbursable?]]="Yes", Table579[[#This Row],[Total Quarterly Obligation Amount]]*0.25,Table579[[#This Row],[Total Quarterly Obligation Amount]])</f>
        <v>0</v>
      </c>
      <c r="U284" s="74"/>
      <c r="V284" s="160">
        <f>IF(Table579[[#This Row],[FEMA Reimbursable?]]="Yes", Table579[[#This Row],[Total Quarterly Expenditure Amount]]*0.25,Table579[[#This Row],[Total Quarterly Expenditure Amount]])</f>
        <v>0</v>
      </c>
      <c r="W284" s="113" t="str">
        <f>IFERROR(INDEX(Table2[Attachment A Category], MATCH(Table579[[#This Row],[Attachment A Expenditure Subcategory]], Table2[Attachment A Subcategory])),"")</f>
        <v/>
      </c>
      <c r="X284" s="114" t="str">
        <f>IFERROR(INDEX(Table2[Treasury OIG Category], MATCH(Table579[[#This Row],[Attachment A Expenditure Subcategory]], Table2[Attachment A Subcategory])),"")</f>
        <v/>
      </c>
    </row>
    <row r="285" spans="2:24" x14ac:dyDescent="0.25">
      <c r="B285" s="127"/>
      <c r="C285" s="128"/>
      <c r="D285" s="128"/>
      <c r="E285" s="128"/>
      <c r="F285" s="128"/>
      <c r="G285" s="144"/>
      <c r="H285" s="32" t="s">
        <v>334</v>
      </c>
      <c r="I285" s="144"/>
      <c r="J285" s="16"/>
      <c r="K285" s="144"/>
      <c r="L285" s="130"/>
      <c r="M285" s="129"/>
      <c r="N285" s="129"/>
      <c r="O285" s="51"/>
      <c r="P285" s="51"/>
      <c r="Q285" s="74"/>
      <c r="R285" s="158">
        <f>IF(Table579[[#This Row],[FEMA Reimbursable?]]="Yes", Table579[[#This Row],[Total Grant Amount]]*0.25,Table579[[#This Row],[Total Grant Amount]])</f>
        <v>0</v>
      </c>
      <c r="S285" s="74"/>
      <c r="T285" s="158">
        <f>IF(Table579[[#This Row],[FEMA Reimbursable?]]="Yes", Table579[[#This Row],[Total Quarterly Obligation Amount]]*0.25,Table579[[#This Row],[Total Quarterly Obligation Amount]])</f>
        <v>0</v>
      </c>
      <c r="U285" s="74"/>
      <c r="V285" s="160">
        <f>IF(Table579[[#This Row],[FEMA Reimbursable?]]="Yes", Table579[[#This Row],[Total Quarterly Expenditure Amount]]*0.25,Table579[[#This Row],[Total Quarterly Expenditure Amount]])</f>
        <v>0</v>
      </c>
      <c r="W285" s="113" t="str">
        <f>IFERROR(INDEX(Table2[Attachment A Category], MATCH(Table579[[#This Row],[Attachment A Expenditure Subcategory]], Table2[Attachment A Subcategory])),"")</f>
        <v/>
      </c>
      <c r="X285" s="114" t="str">
        <f>IFERROR(INDEX(Table2[Treasury OIG Category], MATCH(Table579[[#This Row],[Attachment A Expenditure Subcategory]], Table2[Attachment A Subcategory])),"")</f>
        <v/>
      </c>
    </row>
    <row r="286" spans="2:24" x14ac:dyDescent="0.25">
      <c r="B286" s="127"/>
      <c r="C286" s="128"/>
      <c r="D286" s="128"/>
      <c r="E286" s="128"/>
      <c r="F286" s="128"/>
      <c r="G286" s="144"/>
      <c r="H286" s="32" t="s">
        <v>335</v>
      </c>
      <c r="I286" s="144"/>
      <c r="J286" s="16"/>
      <c r="K286" s="144"/>
      <c r="L286" s="130"/>
      <c r="M286" s="129"/>
      <c r="N286" s="129"/>
      <c r="O286" s="51"/>
      <c r="P286" s="51"/>
      <c r="Q286" s="74"/>
      <c r="R286" s="158">
        <f>IF(Table579[[#This Row],[FEMA Reimbursable?]]="Yes", Table579[[#This Row],[Total Grant Amount]]*0.25,Table579[[#This Row],[Total Grant Amount]])</f>
        <v>0</v>
      </c>
      <c r="S286" s="74"/>
      <c r="T286" s="158">
        <f>IF(Table579[[#This Row],[FEMA Reimbursable?]]="Yes", Table579[[#This Row],[Total Quarterly Obligation Amount]]*0.25,Table579[[#This Row],[Total Quarterly Obligation Amount]])</f>
        <v>0</v>
      </c>
      <c r="U286" s="74"/>
      <c r="V286" s="160">
        <f>IF(Table579[[#This Row],[FEMA Reimbursable?]]="Yes", Table579[[#This Row],[Total Quarterly Expenditure Amount]]*0.25,Table579[[#This Row],[Total Quarterly Expenditure Amount]])</f>
        <v>0</v>
      </c>
      <c r="W286" s="113" t="str">
        <f>IFERROR(INDEX(Table2[Attachment A Category], MATCH(Table579[[#This Row],[Attachment A Expenditure Subcategory]], Table2[Attachment A Subcategory])),"")</f>
        <v/>
      </c>
      <c r="X286" s="114" t="str">
        <f>IFERROR(INDEX(Table2[Treasury OIG Category], MATCH(Table579[[#This Row],[Attachment A Expenditure Subcategory]], Table2[Attachment A Subcategory])),"")</f>
        <v/>
      </c>
    </row>
    <row r="287" spans="2:24" x14ac:dyDescent="0.25">
      <c r="B287" s="127"/>
      <c r="C287" s="128"/>
      <c r="D287" s="128"/>
      <c r="E287" s="128"/>
      <c r="F287" s="128"/>
      <c r="G287" s="144"/>
      <c r="H287" s="32" t="s">
        <v>336</v>
      </c>
      <c r="I287" s="144"/>
      <c r="J287" s="16"/>
      <c r="K287" s="144"/>
      <c r="L287" s="130"/>
      <c r="M287" s="129"/>
      <c r="N287" s="129"/>
      <c r="O287" s="51"/>
      <c r="P287" s="51"/>
      <c r="Q287" s="74"/>
      <c r="R287" s="158">
        <f>IF(Table579[[#This Row],[FEMA Reimbursable?]]="Yes", Table579[[#This Row],[Total Grant Amount]]*0.25,Table579[[#This Row],[Total Grant Amount]])</f>
        <v>0</v>
      </c>
      <c r="S287" s="74"/>
      <c r="T287" s="158">
        <f>IF(Table579[[#This Row],[FEMA Reimbursable?]]="Yes", Table579[[#This Row],[Total Quarterly Obligation Amount]]*0.25,Table579[[#This Row],[Total Quarterly Obligation Amount]])</f>
        <v>0</v>
      </c>
      <c r="U287" s="74"/>
      <c r="V287" s="160">
        <f>IF(Table579[[#This Row],[FEMA Reimbursable?]]="Yes", Table579[[#This Row],[Total Quarterly Expenditure Amount]]*0.25,Table579[[#This Row],[Total Quarterly Expenditure Amount]])</f>
        <v>0</v>
      </c>
      <c r="W287" s="113" t="str">
        <f>IFERROR(INDEX(Table2[Attachment A Category], MATCH(Table579[[#This Row],[Attachment A Expenditure Subcategory]], Table2[Attachment A Subcategory])),"")</f>
        <v/>
      </c>
      <c r="X287" s="114" t="str">
        <f>IFERROR(INDEX(Table2[Treasury OIG Category], MATCH(Table579[[#This Row],[Attachment A Expenditure Subcategory]], Table2[Attachment A Subcategory])),"")</f>
        <v/>
      </c>
    </row>
    <row r="288" spans="2:24" x14ac:dyDescent="0.25">
      <c r="B288" s="127"/>
      <c r="C288" s="128"/>
      <c r="D288" s="128"/>
      <c r="E288" s="128"/>
      <c r="F288" s="128"/>
      <c r="G288" s="144"/>
      <c r="H288" s="32" t="s">
        <v>337</v>
      </c>
      <c r="I288" s="144"/>
      <c r="J288" s="16"/>
      <c r="K288" s="144"/>
      <c r="L288" s="130"/>
      <c r="M288" s="129"/>
      <c r="N288" s="129"/>
      <c r="O288" s="51"/>
      <c r="P288" s="51"/>
      <c r="Q288" s="74"/>
      <c r="R288" s="158">
        <f>IF(Table579[[#This Row],[FEMA Reimbursable?]]="Yes", Table579[[#This Row],[Total Grant Amount]]*0.25,Table579[[#This Row],[Total Grant Amount]])</f>
        <v>0</v>
      </c>
      <c r="S288" s="74"/>
      <c r="T288" s="158">
        <f>IF(Table579[[#This Row],[FEMA Reimbursable?]]="Yes", Table579[[#This Row],[Total Quarterly Obligation Amount]]*0.25,Table579[[#This Row],[Total Quarterly Obligation Amount]])</f>
        <v>0</v>
      </c>
      <c r="U288" s="74"/>
      <c r="V288" s="160">
        <f>IF(Table579[[#This Row],[FEMA Reimbursable?]]="Yes", Table579[[#This Row],[Total Quarterly Expenditure Amount]]*0.25,Table579[[#This Row],[Total Quarterly Expenditure Amount]])</f>
        <v>0</v>
      </c>
      <c r="W288" s="113" t="str">
        <f>IFERROR(INDEX(Table2[Attachment A Category], MATCH(Table579[[#This Row],[Attachment A Expenditure Subcategory]], Table2[Attachment A Subcategory])),"")</f>
        <v/>
      </c>
      <c r="X288" s="114" t="str">
        <f>IFERROR(INDEX(Table2[Treasury OIG Category], MATCH(Table579[[#This Row],[Attachment A Expenditure Subcategory]], Table2[Attachment A Subcategory])),"")</f>
        <v/>
      </c>
    </row>
    <row r="289" spans="2:24" x14ac:dyDescent="0.25">
      <c r="B289" s="127"/>
      <c r="C289" s="128"/>
      <c r="D289" s="128"/>
      <c r="E289" s="128"/>
      <c r="F289" s="128"/>
      <c r="G289" s="144"/>
      <c r="H289" s="32" t="s">
        <v>338</v>
      </c>
      <c r="I289" s="144"/>
      <c r="J289" s="16"/>
      <c r="K289" s="144"/>
      <c r="L289" s="130"/>
      <c r="M289" s="129"/>
      <c r="N289" s="129"/>
      <c r="O289" s="51"/>
      <c r="P289" s="51"/>
      <c r="Q289" s="74"/>
      <c r="R289" s="158">
        <f>IF(Table579[[#This Row],[FEMA Reimbursable?]]="Yes", Table579[[#This Row],[Total Grant Amount]]*0.25,Table579[[#This Row],[Total Grant Amount]])</f>
        <v>0</v>
      </c>
      <c r="S289" s="74"/>
      <c r="T289" s="158">
        <f>IF(Table579[[#This Row],[FEMA Reimbursable?]]="Yes", Table579[[#This Row],[Total Quarterly Obligation Amount]]*0.25,Table579[[#This Row],[Total Quarterly Obligation Amount]])</f>
        <v>0</v>
      </c>
      <c r="U289" s="74"/>
      <c r="V289" s="160">
        <f>IF(Table579[[#This Row],[FEMA Reimbursable?]]="Yes", Table579[[#This Row],[Total Quarterly Expenditure Amount]]*0.25,Table579[[#This Row],[Total Quarterly Expenditure Amount]])</f>
        <v>0</v>
      </c>
      <c r="W289" s="113" t="str">
        <f>IFERROR(INDEX(Table2[Attachment A Category], MATCH(Table579[[#This Row],[Attachment A Expenditure Subcategory]], Table2[Attachment A Subcategory])),"")</f>
        <v/>
      </c>
      <c r="X289" s="114" t="str">
        <f>IFERROR(INDEX(Table2[Treasury OIG Category], MATCH(Table579[[#This Row],[Attachment A Expenditure Subcategory]], Table2[Attachment A Subcategory])),"")</f>
        <v/>
      </c>
    </row>
    <row r="290" spans="2:24" x14ac:dyDescent="0.25">
      <c r="B290" s="127"/>
      <c r="C290" s="128"/>
      <c r="D290" s="128"/>
      <c r="E290" s="128"/>
      <c r="F290" s="128"/>
      <c r="G290" s="144"/>
      <c r="H290" s="32" t="s">
        <v>339</v>
      </c>
      <c r="I290" s="144"/>
      <c r="J290" s="16"/>
      <c r="K290" s="144"/>
      <c r="L290" s="130"/>
      <c r="M290" s="129"/>
      <c r="N290" s="129"/>
      <c r="O290" s="51"/>
      <c r="P290" s="51"/>
      <c r="Q290" s="74"/>
      <c r="R290" s="158">
        <f>IF(Table579[[#This Row],[FEMA Reimbursable?]]="Yes", Table579[[#This Row],[Total Grant Amount]]*0.25,Table579[[#This Row],[Total Grant Amount]])</f>
        <v>0</v>
      </c>
      <c r="S290" s="74"/>
      <c r="T290" s="158">
        <f>IF(Table579[[#This Row],[FEMA Reimbursable?]]="Yes", Table579[[#This Row],[Total Quarterly Obligation Amount]]*0.25,Table579[[#This Row],[Total Quarterly Obligation Amount]])</f>
        <v>0</v>
      </c>
      <c r="U290" s="74"/>
      <c r="V290" s="160">
        <f>IF(Table579[[#This Row],[FEMA Reimbursable?]]="Yes", Table579[[#This Row],[Total Quarterly Expenditure Amount]]*0.25,Table579[[#This Row],[Total Quarterly Expenditure Amount]])</f>
        <v>0</v>
      </c>
      <c r="W290" s="113" t="str">
        <f>IFERROR(INDEX(Table2[Attachment A Category], MATCH(Table579[[#This Row],[Attachment A Expenditure Subcategory]], Table2[Attachment A Subcategory])),"")</f>
        <v/>
      </c>
      <c r="X290" s="114" t="str">
        <f>IFERROR(INDEX(Table2[Treasury OIG Category], MATCH(Table579[[#This Row],[Attachment A Expenditure Subcategory]], Table2[Attachment A Subcategory])),"")</f>
        <v/>
      </c>
    </row>
    <row r="291" spans="2:24" x14ac:dyDescent="0.25">
      <c r="B291" s="127"/>
      <c r="C291" s="128"/>
      <c r="D291" s="128"/>
      <c r="E291" s="128"/>
      <c r="F291" s="128"/>
      <c r="G291" s="144"/>
      <c r="H291" s="32" t="s">
        <v>340</v>
      </c>
      <c r="I291" s="144"/>
      <c r="J291" s="16"/>
      <c r="K291" s="144"/>
      <c r="L291" s="130"/>
      <c r="M291" s="129"/>
      <c r="N291" s="129"/>
      <c r="O291" s="51"/>
      <c r="P291" s="51"/>
      <c r="Q291" s="74"/>
      <c r="R291" s="158">
        <f>IF(Table579[[#This Row],[FEMA Reimbursable?]]="Yes", Table579[[#This Row],[Total Grant Amount]]*0.25,Table579[[#This Row],[Total Grant Amount]])</f>
        <v>0</v>
      </c>
      <c r="S291" s="74"/>
      <c r="T291" s="158">
        <f>IF(Table579[[#This Row],[FEMA Reimbursable?]]="Yes", Table579[[#This Row],[Total Quarterly Obligation Amount]]*0.25,Table579[[#This Row],[Total Quarterly Obligation Amount]])</f>
        <v>0</v>
      </c>
      <c r="U291" s="74"/>
      <c r="V291" s="160">
        <f>IF(Table579[[#This Row],[FEMA Reimbursable?]]="Yes", Table579[[#This Row],[Total Quarterly Expenditure Amount]]*0.25,Table579[[#This Row],[Total Quarterly Expenditure Amount]])</f>
        <v>0</v>
      </c>
      <c r="W291" s="113" t="str">
        <f>IFERROR(INDEX(Table2[Attachment A Category], MATCH(Table579[[#This Row],[Attachment A Expenditure Subcategory]], Table2[Attachment A Subcategory])),"")</f>
        <v/>
      </c>
      <c r="X291" s="114" t="str">
        <f>IFERROR(INDEX(Table2[Treasury OIG Category], MATCH(Table579[[#This Row],[Attachment A Expenditure Subcategory]], Table2[Attachment A Subcategory])),"")</f>
        <v/>
      </c>
    </row>
    <row r="292" spans="2:24" x14ac:dyDescent="0.25">
      <c r="B292" s="127"/>
      <c r="C292" s="128"/>
      <c r="D292" s="128"/>
      <c r="E292" s="128"/>
      <c r="F292" s="128"/>
      <c r="G292" s="144"/>
      <c r="H292" s="32" t="s">
        <v>341</v>
      </c>
      <c r="I292" s="144"/>
      <c r="J292" s="16"/>
      <c r="K292" s="144"/>
      <c r="L292" s="130"/>
      <c r="M292" s="129"/>
      <c r="N292" s="129"/>
      <c r="O292" s="51"/>
      <c r="P292" s="51"/>
      <c r="Q292" s="74"/>
      <c r="R292" s="158">
        <f>IF(Table579[[#This Row],[FEMA Reimbursable?]]="Yes", Table579[[#This Row],[Total Grant Amount]]*0.25,Table579[[#This Row],[Total Grant Amount]])</f>
        <v>0</v>
      </c>
      <c r="S292" s="74"/>
      <c r="T292" s="158">
        <f>IF(Table579[[#This Row],[FEMA Reimbursable?]]="Yes", Table579[[#This Row],[Total Quarterly Obligation Amount]]*0.25,Table579[[#This Row],[Total Quarterly Obligation Amount]])</f>
        <v>0</v>
      </c>
      <c r="U292" s="74"/>
      <c r="V292" s="160">
        <f>IF(Table579[[#This Row],[FEMA Reimbursable?]]="Yes", Table579[[#This Row],[Total Quarterly Expenditure Amount]]*0.25,Table579[[#This Row],[Total Quarterly Expenditure Amount]])</f>
        <v>0</v>
      </c>
      <c r="W292" s="113" t="str">
        <f>IFERROR(INDEX(Table2[Attachment A Category], MATCH(Table579[[#This Row],[Attachment A Expenditure Subcategory]], Table2[Attachment A Subcategory])),"")</f>
        <v/>
      </c>
      <c r="X292" s="114" t="str">
        <f>IFERROR(INDEX(Table2[Treasury OIG Category], MATCH(Table579[[#This Row],[Attachment A Expenditure Subcategory]], Table2[Attachment A Subcategory])),"")</f>
        <v/>
      </c>
    </row>
    <row r="293" spans="2:24" x14ac:dyDescent="0.25">
      <c r="B293" s="127"/>
      <c r="C293" s="128"/>
      <c r="D293" s="128"/>
      <c r="E293" s="128"/>
      <c r="F293" s="128"/>
      <c r="G293" s="144"/>
      <c r="H293" s="32" t="s">
        <v>342</v>
      </c>
      <c r="I293" s="144"/>
      <c r="J293" s="16"/>
      <c r="K293" s="144"/>
      <c r="L293" s="130"/>
      <c r="M293" s="129"/>
      <c r="N293" s="129"/>
      <c r="O293" s="51"/>
      <c r="P293" s="51"/>
      <c r="Q293" s="74"/>
      <c r="R293" s="158">
        <f>IF(Table579[[#This Row],[FEMA Reimbursable?]]="Yes", Table579[[#This Row],[Total Grant Amount]]*0.25,Table579[[#This Row],[Total Grant Amount]])</f>
        <v>0</v>
      </c>
      <c r="S293" s="74"/>
      <c r="T293" s="158">
        <f>IF(Table579[[#This Row],[FEMA Reimbursable?]]="Yes", Table579[[#This Row],[Total Quarterly Obligation Amount]]*0.25,Table579[[#This Row],[Total Quarterly Obligation Amount]])</f>
        <v>0</v>
      </c>
      <c r="U293" s="74"/>
      <c r="V293" s="160">
        <f>IF(Table579[[#This Row],[FEMA Reimbursable?]]="Yes", Table579[[#This Row],[Total Quarterly Expenditure Amount]]*0.25,Table579[[#This Row],[Total Quarterly Expenditure Amount]])</f>
        <v>0</v>
      </c>
      <c r="W293" s="113" t="str">
        <f>IFERROR(INDEX(Table2[Attachment A Category], MATCH(Table579[[#This Row],[Attachment A Expenditure Subcategory]], Table2[Attachment A Subcategory])),"")</f>
        <v/>
      </c>
      <c r="X293" s="114" t="str">
        <f>IFERROR(INDEX(Table2[Treasury OIG Category], MATCH(Table579[[#This Row],[Attachment A Expenditure Subcategory]], Table2[Attachment A Subcategory])),"")</f>
        <v/>
      </c>
    </row>
    <row r="294" spans="2:24" x14ac:dyDescent="0.25">
      <c r="B294" s="127"/>
      <c r="C294" s="128"/>
      <c r="D294" s="128"/>
      <c r="E294" s="128"/>
      <c r="F294" s="128"/>
      <c r="G294" s="144"/>
      <c r="H294" s="32" t="s">
        <v>343</v>
      </c>
      <c r="I294" s="144"/>
      <c r="J294" s="16"/>
      <c r="K294" s="144"/>
      <c r="L294" s="130"/>
      <c r="M294" s="129"/>
      <c r="N294" s="129"/>
      <c r="O294" s="51"/>
      <c r="P294" s="51"/>
      <c r="Q294" s="74"/>
      <c r="R294" s="158">
        <f>IF(Table579[[#This Row],[FEMA Reimbursable?]]="Yes", Table579[[#This Row],[Total Grant Amount]]*0.25,Table579[[#This Row],[Total Grant Amount]])</f>
        <v>0</v>
      </c>
      <c r="S294" s="74"/>
      <c r="T294" s="158">
        <f>IF(Table579[[#This Row],[FEMA Reimbursable?]]="Yes", Table579[[#This Row],[Total Quarterly Obligation Amount]]*0.25,Table579[[#This Row],[Total Quarterly Obligation Amount]])</f>
        <v>0</v>
      </c>
      <c r="U294" s="74"/>
      <c r="V294" s="160">
        <f>IF(Table579[[#This Row],[FEMA Reimbursable?]]="Yes", Table579[[#This Row],[Total Quarterly Expenditure Amount]]*0.25,Table579[[#This Row],[Total Quarterly Expenditure Amount]])</f>
        <v>0</v>
      </c>
      <c r="W294" s="113" t="str">
        <f>IFERROR(INDEX(Table2[Attachment A Category], MATCH(Table579[[#This Row],[Attachment A Expenditure Subcategory]], Table2[Attachment A Subcategory])),"")</f>
        <v/>
      </c>
      <c r="X294" s="114" t="str">
        <f>IFERROR(INDEX(Table2[Treasury OIG Category], MATCH(Table579[[#This Row],[Attachment A Expenditure Subcategory]], Table2[Attachment A Subcategory])),"")</f>
        <v/>
      </c>
    </row>
    <row r="295" spans="2:24" x14ac:dyDescent="0.25">
      <c r="B295" s="127"/>
      <c r="C295" s="128"/>
      <c r="D295" s="128"/>
      <c r="E295" s="128"/>
      <c r="F295" s="128"/>
      <c r="G295" s="144"/>
      <c r="H295" s="32" t="s">
        <v>344</v>
      </c>
      <c r="I295" s="144"/>
      <c r="J295" s="16"/>
      <c r="K295" s="144"/>
      <c r="L295" s="130"/>
      <c r="M295" s="129"/>
      <c r="N295" s="129"/>
      <c r="O295" s="51"/>
      <c r="P295" s="51"/>
      <c r="Q295" s="74"/>
      <c r="R295" s="158">
        <f>IF(Table579[[#This Row],[FEMA Reimbursable?]]="Yes", Table579[[#This Row],[Total Grant Amount]]*0.25,Table579[[#This Row],[Total Grant Amount]])</f>
        <v>0</v>
      </c>
      <c r="S295" s="74"/>
      <c r="T295" s="158">
        <f>IF(Table579[[#This Row],[FEMA Reimbursable?]]="Yes", Table579[[#This Row],[Total Quarterly Obligation Amount]]*0.25,Table579[[#This Row],[Total Quarterly Obligation Amount]])</f>
        <v>0</v>
      </c>
      <c r="U295" s="74"/>
      <c r="V295" s="160">
        <f>IF(Table579[[#This Row],[FEMA Reimbursable?]]="Yes", Table579[[#This Row],[Total Quarterly Expenditure Amount]]*0.25,Table579[[#This Row],[Total Quarterly Expenditure Amount]])</f>
        <v>0</v>
      </c>
      <c r="W295" s="113" t="str">
        <f>IFERROR(INDEX(Table2[Attachment A Category], MATCH(Table579[[#This Row],[Attachment A Expenditure Subcategory]], Table2[Attachment A Subcategory])),"")</f>
        <v/>
      </c>
      <c r="X295" s="114" t="str">
        <f>IFERROR(INDEX(Table2[Treasury OIG Category], MATCH(Table579[[#This Row],[Attachment A Expenditure Subcategory]], Table2[Attachment A Subcategory])),"")</f>
        <v/>
      </c>
    </row>
    <row r="296" spans="2:24" x14ac:dyDescent="0.25">
      <c r="B296" s="127"/>
      <c r="C296" s="128"/>
      <c r="D296" s="128"/>
      <c r="E296" s="128"/>
      <c r="F296" s="128"/>
      <c r="G296" s="144"/>
      <c r="H296" s="32" t="s">
        <v>345</v>
      </c>
      <c r="I296" s="144"/>
      <c r="J296" s="16"/>
      <c r="K296" s="144"/>
      <c r="L296" s="130"/>
      <c r="M296" s="129"/>
      <c r="N296" s="129"/>
      <c r="O296" s="51"/>
      <c r="P296" s="51"/>
      <c r="Q296" s="74"/>
      <c r="R296" s="158">
        <f>IF(Table579[[#This Row],[FEMA Reimbursable?]]="Yes", Table579[[#This Row],[Total Grant Amount]]*0.25,Table579[[#This Row],[Total Grant Amount]])</f>
        <v>0</v>
      </c>
      <c r="S296" s="74"/>
      <c r="T296" s="158">
        <f>IF(Table579[[#This Row],[FEMA Reimbursable?]]="Yes", Table579[[#This Row],[Total Quarterly Obligation Amount]]*0.25,Table579[[#This Row],[Total Quarterly Obligation Amount]])</f>
        <v>0</v>
      </c>
      <c r="U296" s="74"/>
      <c r="V296" s="160">
        <f>IF(Table579[[#This Row],[FEMA Reimbursable?]]="Yes", Table579[[#This Row],[Total Quarterly Expenditure Amount]]*0.25,Table579[[#This Row],[Total Quarterly Expenditure Amount]])</f>
        <v>0</v>
      </c>
      <c r="W296" s="113" t="str">
        <f>IFERROR(INDEX(Table2[Attachment A Category], MATCH(Table579[[#This Row],[Attachment A Expenditure Subcategory]], Table2[Attachment A Subcategory])),"")</f>
        <v/>
      </c>
      <c r="X296" s="114" t="str">
        <f>IFERROR(INDEX(Table2[Treasury OIG Category], MATCH(Table579[[#This Row],[Attachment A Expenditure Subcategory]], Table2[Attachment A Subcategory])),"")</f>
        <v/>
      </c>
    </row>
    <row r="297" spans="2:24" x14ac:dyDescent="0.25">
      <c r="B297" s="127"/>
      <c r="C297" s="128"/>
      <c r="D297" s="128"/>
      <c r="E297" s="128"/>
      <c r="F297" s="128"/>
      <c r="G297" s="144"/>
      <c r="H297" s="32" t="s">
        <v>346</v>
      </c>
      <c r="I297" s="144"/>
      <c r="J297" s="16"/>
      <c r="K297" s="144"/>
      <c r="L297" s="130"/>
      <c r="M297" s="129"/>
      <c r="N297" s="129"/>
      <c r="O297" s="51"/>
      <c r="P297" s="51"/>
      <c r="Q297" s="74"/>
      <c r="R297" s="158">
        <f>IF(Table579[[#This Row],[FEMA Reimbursable?]]="Yes", Table579[[#This Row],[Total Grant Amount]]*0.25,Table579[[#This Row],[Total Grant Amount]])</f>
        <v>0</v>
      </c>
      <c r="S297" s="74"/>
      <c r="T297" s="158">
        <f>IF(Table579[[#This Row],[FEMA Reimbursable?]]="Yes", Table579[[#This Row],[Total Quarterly Obligation Amount]]*0.25,Table579[[#This Row],[Total Quarterly Obligation Amount]])</f>
        <v>0</v>
      </c>
      <c r="U297" s="74"/>
      <c r="V297" s="160">
        <f>IF(Table579[[#This Row],[FEMA Reimbursable?]]="Yes", Table579[[#This Row],[Total Quarterly Expenditure Amount]]*0.25,Table579[[#This Row],[Total Quarterly Expenditure Amount]])</f>
        <v>0</v>
      </c>
      <c r="W297" s="113" t="str">
        <f>IFERROR(INDEX(Table2[Attachment A Category], MATCH(Table579[[#This Row],[Attachment A Expenditure Subcategory]], Table2[Attachment A Subcategory])),"")</f>
        <v/>
      </c>
      <c r="X297" s="114" t="str">
        <f>IFERROR(INDEX(Table2[Treasury OIG Category], MATCH(Table579[[#This Row],[Attachment A Expenditure Subcategory]], Table2[Attachment A Subcategory])),"")</f>
        <v/>
      </c>
    </row>
    <row r="298" spans="2:24" x14ac:dyDescent="0.25">
      <c r="B298" s="127"/>
      <c r="C298" s="128"/>
      <c r="D298" s="128"/>
      <c r="E298" s="128"/>
      <c r="F298" s="128"/>
      <c r="G298" s="144"/>
      <c r="H298" s="32" t="s">
        <v>347</v>
      </c>
      <c r="I298" s="144"/>
      <c r="J298" s="16"/>
      <c r="K298" s="144"/>
      <c r="L298" s="130"/>
      <c r="M298" s="129"/>
      <c r="N298" s="129"/>
      <c r="O298" s="51"/>
      <c r="P298" s="51"/>
      <c r="Q298" s="74"/>
      <c r="R298" s="158">
        <f>IF(Table579[[#This Row],[FEMA Reimbursable?]]="Yes", Table579[[#This Row],[Total Grant Amount]]*0.25,Table579[[#This Row],[Total Grant Amount]])</f>
        <v>0</v>
      </c>
      <c r="S298" s="74"/>
      <c r="T298" s="158">
        <f>IF(Table579[[#This Row],[FEMA Reimbursable?]]="Yes", Table579[[#This Row],[Total Quarterly Obligation Amount]]*0.25,Table579[[#This Row],[Total Quarterly Obligation Amount]])</f>
        <v>0</v>
      </c>
      <c r="U298" s="74"/>
      <c r="V298" s="160">
        <f>IF(Table579[[#This Row],[FEMA Reimbursable?]]="Yes", Table579[[#This Row],[Total Quarterly Expenditure Amount]]*0.25,Table579[[#This Row],[Total Quarterly Expenditure Amount]])</f>
        <v>0</v>
      </c>
      <c r="W298" s="113" t="str">
        <f>IFERROR(INDEX(Table2[Attachment A Category], MATCH(Table579[[#This Row],[Attachment A Expenditure Subcategory]], Table2[Attachment A Subcategory])),"")</f>
        <v/>
      </c>
      <c r="X298" s="114" t="str">
        <f>IFERROR(INDEX(Table2[Treasury OIG Category], MATCH(Table579[[#This Row],[Attachment A Expenditure Subcategory]], Table2[Attachment A Subcategory])),"")</f>
        <v/>
      </c>
    </row>
    <row r="299" spans="2:24" x14ac:dyDescent="0.25">
      <c r="B299" s="127"/>
      <c r="C299" s="128"/>
      <c r="D299" s="128"/>
      <c r="E299" s="128"/>
      <c r="F299" s="128"/>
      <c r="G299" s="144"/>
      <c r="H299" s="32" t="s">
        <v>348</v>
      </c>
      <c r="I299" s="144"/>
      <c r="J299" s="16"/>
      <c r="K299" s="144"/>
      <c r="L299" s="130"/>
      <c r="M299" s="129"/>
      <c r="N299" s="129"/>
      <c r="O299" s="51"/>
      <c r="P299" s="51"/>
      <c r="Q299" s="74"/>
      <c r="R299" s="158">
        <f>IF(Table579[[#This Row],[FEMA Reimbursable?]]="Yes", Table579[[#This Row],[Total Grant Amount]]*0.25,Table579[[#This Row],[Total Grant Amount]])</f>
        <v>0</v>
      </c>
      <c r="S299" s="74"/>
      <c r="T299" s="158">
        <f>IF(Table579[[#This Row],[FEMA Reimbursable?]]="Yes", Table579[[#This Row],[Total Quarterly Obligation Amount]]*0.25,Table579[[#This Row],[Total Quarterly Obligation Amount]])</f>
        <v>0</v>
      </c>
      <c r="U299" s="74"/>
      <c r="V299" s="160">
        <f>IF(Table579[[#This Row],[FEMA Reimbursable?]]="Yes", Table579[[#This Row],[Total Quarterly Expenditure Amount]]*0.25,Table579[[#This Row],[Total Quarterly Expenditure Amount]])</f>
        <v>0</v>
      </c>
      <c r="W299" s="113" t="str">
        <f>IFERROR(INDEX(Table2[Attachment A Category], MATCH(Table579[[#This Row],[Attachment A Expenditure Subcategory]], Table2[Attachment A Subcategory])),"")</f>
        <v/>
      </c>
      <c r="X299" s="114" t="str">
        <f>IFERROR(INDEX(Table2[Treasury OIG Category], MATCH(Table579[[#This Row],[Attachment A Expenditure Subcategory]], Table2[Attachment A Subcategory])),"")</f>
        <v/>
      </c>
    </row>
    <row r="300" spans="2:24" x14ac:dyDescent="0.25">
      <c r="B300" s="127"/>
      <c r="C300" s="128"/>
      <c r="D300" s="128"/>
      <c r="E300" s="128"/>
      <c r="F300" s="128"/>
      <c r="G300" s="144"/>
      <c r="H300" s="32" t="s">
        <v>349</v>
      </c>
      <c r="I300" s="144"/>
      <c r="J300" s="16"/>
      <c r="K300" s="144"/>
      <c r="L300" s="130"/>
      <c r="M300" s="129"/>
      <c r="N300" s="129"/>
      <c r="O300" s="51"/>
      <c r="P300" s="51"/>
      <c r="Q300" s="74"/>
      <c r="R300" s="158">
        <f>IF(Table579[[#This Row],[FEMA Reimbursable?]]="Yes", Table579[[#This Row],[Total Grant Amount]]*0.25,Table579[[#This Row],[Total Grant Amount]])</f>
        <v>0</v>
      </c>
      <c r="S300" s="74"/>
      <c r="T300" s="158">
        <f>IF(Table579[[#This Row],[FEMA Reimbursable?]]="Yes", Table579[[#This Row],[Total Quarterly Obligation Amount]]*0.25,Table579[[#This Row],[Total Quarterly Obligation Amount]])</f>
        <v>0</v>
      </c>
      <c r="U300" s="74"/>
      <c r="V300" s="160">
        <f>IF(Table579[[#This Row],[FEMA Reimbursable?]]="Yes", Table579[[#This Row],[Total Quarterly Expenditure Amount]]*0.25,Table579[[#This Row],[Total Quarterly Expenditure Amount]])</f>
        <v>0</v>
      </c>
      <c r="W300" s="113" t="str">
        <f>IFERROR(INDEX(Table2[Attachment A Category], MATCH(Table579[[#This Row],[Attachment A Expenditure Subcategory]], Table2[Attachment A Subcategory])),"")</f>
        <v/>
      </c>
      <c r="X300" s="114" t="str">
        <f>IFERROR(INDEX(Table2[Treasury OIG Category], MATCH(Table579[[#This Row],[Attachment A Expenditure Subcategory]], Table2[Attachment A Subcategory])),"")</f>
        <v/>
      </c>
    </row>
    <row r="301" spans="2:24" x14ac:dyDescent="0.25">
      <c r="B301" s="127"/>
      <c r="C301" s="128"/>
      <c r="D301" s="128"/>
      <c r="E301" s="128"/>
      <c r="F301" s="128"/>
      <c r="G301" s="144"/>
      <c r="H301" s="32" t="s">
        <v>350</v>
      </c>
      <c r="I301" s="144"/>
      <c r="J301" s="16"/>
      <c r="K301" s="144"/>
      <c r="L301" s="130"/>
      <c r="M301" s="129"/>
      <c r="N301" s="129"/>
      <c r="O301" s="51"/>
      <c r="P301" s="51"/>
      <c r="Q301" s="74"/>
      <c r="R301" s="158">
        <f>IF(Table579[[#This Row],[FEMA Reimbursable?]]="Yes", Table579[[#This Row],[Total Grant Amount]]*0.25,Table579[[#This Row],[Total Grant Amount]])</f>
        <v>0</v>
      </c>
      <c r="S301" s="74"/>
      <c r="T301" s="158">
        <f>IF(Table579[[#This Row],[FEMA Reimbursable?]]="Yes", Table579[[#This Row],[Total Quarterly Obligation Amount]]*0.25,Table579[[#This Row],[Total Quarterly Obligation Amount]])</f>
        <v>0</v>
      </c>
      <c r="U301" s="74"/>
      <c r="V301" s="160">
        <f>IF(Table579[[#This Row],[FEMA Reimbursable?]]="Yes", Table579[[#This Row],[Total Quarterly Expenditure Amount]]*0.25,Table579[[#This Row],[Total Quarterly Expenditure Amount]])</f>
        <v>0</v>
      </c>
      <c r="W301" s="113" t="str">
        <f>IFERROR(INDEX(Table2[Attachment A Category], MATCH(Table579[[#This Row],[Attachment A Expenditure Subcategory]], Table2[Attachment A Subcategory])),"")</f>
        <v/>
      </c>
      <c r="X301" s="114" t="str">
        <f>IFERROR(INDEX(Table2[Treasury OIG Category], MATCH(Table579[[#This Row],[Attachment A Expenditure Subcategory]], Table2[Attachment A Subcategory])),"")</f>
        <v/>
      </c>
    </row>
    <row r="302" spans="2:24" x14ac:dyDescent="0.25">
      <c r="B302" s="127"/>
      <c r="C302" s="128"/>
      <c r="D302" s="128"/>
      <c r="E302" s="128"/>
      <c r="F302" s="128"/>
      <c r="G302" s="144"/>
      <c r="H302" s="32" t="s">
        <v>351</v>
      </c>
      <c r="I302" s="144"/>
      <c r="J302" s="16"/>
      <c r="K302" s="144"/>
      <c r="L302" s="130"/>
      <c r="M302" s="129"/>
      <c r="N302" s="129"/>
      <c r="O302" s="51"/>
      <c r="P302" s="51"/>
      <c r="Q302" s="74"/>
      <c r="R302" s="158">
        <f>IF(Table579[[#This Row],[FEMA Reimbursable?]]="Yes", Table579[[#This Row],[Total Grant Amount]]*0.25,Table579[[#This Row],[Total Grant Amount]])</f>
        <v>0</v>
      </c>
      <c r="S302" s="74"/>
      <c r="T302" s="158">
        <f>IF(Table579[[#This Row],[FEMA Reimbursable?]]="Yes", Table579[[#This Row],[Total Quarterly Obligation Amount]]*0.25,Table579[[#This Row],[Total Quarterly Obligation Amount]])</f>
        <v>0</v>
      </c>
      <c r="U302" s="74"/>
      <c r="V302" s="160">
        <f>IF(Table579[[#This Row],[FEMA Reimbursable?]]="Yes", Table579[[#This Row],[Total Quarterly Expenditure Amount]]*0.25,Table579[[#This Row],[Total Quarterly Expenditure Amount]])</f>
        <v>0</v>
      </c>
      <c r="W302" s="113" t="str">
        <f>IFERROR(INDEX(Table2[Attachment A Category], MATCH(Table579[[#This Row],[Attachment A Expenditure Subcategory]], Table2[Attachment A Subcategory])),"")</f>
        <v/>
      </c>
      <c r="X302" s="114" t="str">
        <f>IFERROR(INDEX(Table2[Treasury OIG Category], MATCH(Table579[[#This Row],[Attachment A Expenditure Subcategory]], Table2[Attachment A Subcategory])),"")</f>
        <v/>
      </c>
    </row>
    <row r="303" spans="2:24" x14ac:dyDescent="0.25">
      <c r="B303" s="127"/>
      <c r="C303" s="128"/>
      <c r="D303" s="128"/>
      <c r="E303" s="128"/>
      <c r="F303" s="128"/>
      <c r="G303" s="144"/>
      <c r="H303" s="32" t="s">
        <v>352</v>
      </c>
      <c r="I303" s="144"/>
      <c r="J303" s="16"/>
      <c r="K303" s="144"/>
      <c r="L303" s="130"/>
      <c r="M303" s="129"/>
      <c r="N303" s="129"/>
      <c r="O303" s="51"/>
      <c r="P303" s="51"/>
      <c r="Q303" s="74"/>
      <c r="R303" s="158">
        <f>IF(Table579[[#This Row],[FEMA Reimbursable?]]="Yes", Table579[[#This Row],[Total Grant Amount]]*0.25,Table579[[#This Row],[Total Grant Amount]])</f>
        <v>0</v>
      </c>
      <c r="S303" s="74"/>
      <c r="T303" s="158">
        <f>IF(Table579[[#This Row],[FEMA Reimbursable?]]="Yes", Table579[[#This Row],[Total Quarterly Obligation Amount]]*0.25,Table579[[#This Row],[Total Quarterly Obligation Amount]])</f>
        <v>0</v>
      </c>
      <c r="U303" s="74"/>
      <c r="V303" s="160">
        <f>IF(Table579[[#This Row],[FEMA Reimbursable?]]="Yes", Table579[[#This Row],[Total Quarterly Expenditure Amount]]*0.25,Table579[[#This Row],[Total Quarterly Expenditure Amount]])</f>
        <v>0</v>
      </c>
      <c r="W303" s="113" t="str">
        <f>IFERROR(INDEX(Table2[Attachment A Category], MATCH(Table579[[#This Row],[Attachment A Expenditure Subcategory]], Table2[Attachment A Subcategory])),"")</f>
        <v/>
      </c>
      <c r="X303" s="114" t="str">
        <f>IFERROR(INDEX(Table2[Treasury OIG Category], MATCH(Table579[[#This Row],[Attachment A Expenditure Subcategory]], Table2[Attachment A Subcategory])),"")</f>
        <v/>
      </c>
    </row>
    <row r="304" spans="2:24" x14ac:dyDescent="0.25">
      <c r="B304" s="127"/>
      <c r="C304" s="128"/>
      <c r="D304" s="128"/>
      <c r="E304" s="128"/>
      <c r="F304" s="128"/>
      <c r="G304" s="144"/>
      <c r="H304" s="32" t="s">
        <v>353</v>
      </c>
      <c r="I304" s="144"/>
      <c r="J304" s="16"/>
      <c r="K304" s="144"/>
      <c r="L304" s="130"/>
      <c r="M304" s="129"/>
      <c r="N304" s="129"/>
      <c r="O304" s="51"/>
      <c r="P304" s="51"/>
      <c r="Q304" s="74"/>
      <c r="R304" s="158">
        <f>IF(Table579[[#This Row],[FEMA Reimbursable?]]="Yes", Table579[[#This Row],[Total Grant Amount]]*0.25,Table579[[#This Row],[Total Grant Amount]])</f>
        <v>0</v>
      </c>
      <c r="S304" s="74"/>
      <c r="T304" s="158">
        <f>IF(Table579[[#This Row],[FEMA Reimbursable?]]="Yes", Table579[[#This Row],[Total Quarterly Obligation Amount]]*0.25,Table579[[#This Row],[Total Quarterly Obligation Amount]])</f>
        <v>0</v>
      </c>
      <c r="U304" s="74"/>
      <c r="V304" s="160">
        <f>IF(Table579[[#This Row],[FEMA Reimbursable?]]="Yes", Table579[[#This Row],[Total Quarterly Expenditure Amount]]*0.25,Table579[[#This Row],[Total Quarterly Expenditure Amount]])</f>
        <v>0</v>
      </c>
      <c r="W304" s="113" t="str">
        <f>IFERROR(INDEX(Table2[Attachment A Category], MATCH(Table579[[#This Row],[Attachment A Expenditure Subcategory]], Table2[Attachment A Subcategory])),"")</f>
        <v/>
      </c>
      <c r="X304" s="114" t="str">
        <f>IFERROR(INDEX(Table2[Treasury OIG Category], MATCH(Table579[[#This Row],[Attachment A Expenditure Subcategory]], Table2[Attachment A Subcategory])),"")</f>
        <v/>
      </c>
    </row>
    <row r="305" spans="2:24" x14ac:dyDescent="0.25">
      <c r="B305" s="127"/>
      <c r="C305" s="128"/>
      <c r="D305" s="128"/>
      <c r="E305" s="128"/>
      <c r="F305" s="128"/>
      <c r="G305" s="144"/>
      <c r="H305" s="32" t="s">
        <v>354</v>
      </c>
      <c r="I305" s="144"/>
      <c r="J305" s="16"/>
      <c r="K305" s="144"/>
      <c r="L305" s="130"/>
      <c r="M305" s="129"/>
      <c r="N305" s="129"/>
      <c r="O305" s="51"/>
      <c r="P305" s="51"/>
      <c r="Q305" s="74"/>
      <c r="R305" s="158">
        <f>IF(Table579[[#This Row],[FEMA Reimbursable?]]="Yes", Table579[[#This Row],[Total Grant Amount]]*0.25,Table579[[#This Row],[Total Grant Amount]])</f>
        <v>0</v>
      </c>
      <c r="S305" s="74"/>
      <c r="T305" s="158">
        <f>IF(Table579[[#This Row],[FEMA Reimbursable?]]="Yes", Table579[[#This Row],[Total Quarterly Obligation Amount]]*0.25,Table579[[#This Row],[Total Quarterly Obligation Amount]])</f>
        <v>0</v>
      </c>
      <c r="U305" s="74"/>
      <c r="V305" s="160">
        <f>IF(Table579[[#This Row],[FEMA Reimbursable?]]="Yes", Table579[[#This Row],[Total Quarterly Expenditure Amount]]*0.25,Table579[[#This Row],[Total Quarterly Expenditure Amount]])</f>
        <v>0</v>
      </c>
      <c r="W305" s="113" t="str">
        <f>IFERROR(INDEX(Table2[Attachment A Category], MATCH(Table579[[#This Row],[Attachment A Expenditure Subcategory]], Table2[Attachment A Subcategory])),"")</f>
        <v/>
      </c>
      <c r="X305" s="114" t="str">
        <f>IFERROR(INDEX(Table2[Treasury OIG Category], MATCH(Table579[[#This Row],[Attachment A Expenditure Subcategory]], Table2[Attachment A Subcategory])),"")</f>
        <v/>
      </c>
    </row>
    <row r="306" spans="2:24" x14ac:dyDescent="0.25">
      <c r="B306" s="127"/>
      <c r="C306" s="128"/>
      <c r="D306" s="128"/>
      <c r="E306" s="128"/>
      <c r="F306" s="128"/>
      <c r="G306" s="144"/>
      <c r="H306" s="32" t="s">
        <v>355</v>
      </c>
      <c r="I306" s="144"/>
      <c r="J306" s="16"/>
      <c r="K306" s="144"/>
      <c r="L306" s="130"/>
      <c r="M306" s="129"/>
      <c r="N306" s="129"/>
      <c r="O306" s="51"/>
      <c r="P306" s="51"/>
      <c r="Q306" s="74"/>
      <c r="R306" s="158">
        <f>IF(Table579[[#This Row],[FEMA Reimbursable?]]="Yes", Table579[[#This Row],[Total Grant Amount]]*0.25,Table579[[#This Row],[Total Grant Amount]])</f>
        <v>0</v>
      </c>
      <c r="S306" s="74"/>
      <c r="T306" s="158">
        <f>IF(Table579[[#This Row],[FEMA Reimbursable?]]="Yes", Table579[[#This Row],[Total Quarterly Obligation Amount]]*0.25,Table579[[#This Row],[Total Quarterly Obligation Amount]])</f>
        <v>0</v>
      </c>
      <c r="U306" s="74"/>
      <c r="V306" s="160">
        <f>IF(Table579[[#This Row],[FEMA Reimbursable?]]="Yes", Table579[[#This Row],[Total Quarterly Expenditure Amount]]*0.25,Table579[[#This Row],[Total Quarterly Expenditure Amount]])</f>
        <v>0</v>
      </c>
      <c r="W306" s="113" t="str">
        <f>IFERROR(INDEX(Table2[Attachment A Category], MATCH(Table579[[#This Row],[Attachment A Expenditure Subcategory]], Table2[Attachment A Subcategory])),"")</f>
        <v/>
      </c>
      <c r="X306" s="114" t="str">
        <f>IFERROR(INDEX(Table2[Treasury OIG Category], MATCH(Table579[[#This Row],[Attachment A Expenditure Subcategory]], Table2[Attachment A Subcategory])),"")</f>
        <v/>
      </c>
    </row>
    <row r="307" spans="2:24" x14ac:dyDescent="0.25">
      <c r="B307" s="127"/>
      <c r="C307" s="128"/>
      <c r="D307" s="128"/>
      <c r="E307" s="128"/>
      <c r="F307" s="128"/>
      <c r="G307" s="144"/>
      <c r="H307" s="32" t="s">
        <v>356</v>
      </c>
      <c r="I307" s="144"/>
      <c r="J307" s="16"/>
      <c r="K307" s="144"/>
      <c r="L307" s="130"/>
      <c r="M307" s="129"/>
      <c r="N307" s="129"/>
      <c r="O307" s="51"/>
      <c r="P307" s="51"/>
      <c r="Q307" s="74"/>
      <c r="R307" s="158">
        <f>IF(Table579[[#This Row],[FEMA Reimbursable?]]="Yes", Table579[[#This Row],[Total Grant Amount]]*0.25,Table579[[#This Row],[Total Grant Amount]])</f>
        <v>0</v>
      </c>
      <c r="S307" s="74"/>
      <c r="T307" s="158">
        <f>IF(Table579[[#This Row],[FEMA Reimbursable?]]="Yes", Table579[[#This Row],[Total Quarterly Obligation Amount]]*0.25,Table579[[#This Row],[Total Quarterly Obligation Amount]])</f>
        <v>0</v>
      </c>
      <c r="U307" s="74"/>
      <c r="V307" s="160">
        <f>IF(Table579[[#This Row],[FEMA Reimbursable?]]="Yes", Table579[[#This Row],[Total Quarterly Expenditure Amount]]*0.25,Table579[[#This Row],[Total Quarterly Expenditure Amount]])</f>
        <v>0</v>
      </c>
      <c r="W307" s="113" t="str">
        <f>IFERROR(INDEX(Table2[Attachment A Category], MATCH(Table579[[#This Row],[Attachment A Expenditure Subcategory]], Table2[Attachment A Subcategory])),"")</f>
        <v/>
      </c>
      <c r="X307" s="114" t="str">
        <f>IFERROR(INDEX(Table2[Treasury OIG Category], MATCH(Table579[[#This Row],[Attachment A Expenditure Subcategory]], Table2[Attachment A Subcategory])),"")</f>
        <v/>
      </c>
    </row>
    <row r="308" spans="2:24" x14ac:dyDescent="0.25">
      <c r="B308" s="127"/>
      <c r="C308" s="128"/>
      <c r="D308" s="128"/>
      <c r="E308" s="128"/>
      <c r="F308" s="128"/>
      <c r="G308" s="144"/>
      <c r="H308" s="32" t="s">
        <v>357</v>
      </c>
      <c r="I308" s="144"/>
      <c r="J308" s="16"/>
      <c r="K308" s="144"/>
      <c r="L308" s="130"/>
      <c r="M308" s="129"/>
      <c r="N308" s="129"/>
      <c r="O308" s="51"/>
      <c r="P308" s="51"/>
      <c r="Q308" s="74"/>
      <c r="R308" s="158">
        <f>IF(Table579[[#This Row],[FEMA Reimbursable?]]="Yes", Table579[[#This Row],[Total Grant Amount]]*0.25,Table579[[#This Row],[Total Grant Amount]])</f>
        <v>0</v>
      </c>
      <c r="S308" s="74"/>
      <c r="T308" s="158">
        <f>IF(Table579[[#This Row],[FEMA Reimbursable?]]="Yes", Table579[[#This Row],[Total Quarterly Obligation Amount]]*0.25,Table579[[#This Row],[Total Quarterly Obligation Amount]])</f>
        <v>0</v>
      </c>
      <c r="U308" s="74"/>
      <c r="V308" s="160">
        <f>IF(Table579[[#This Row],[FEMA Reimbursable?]]="Yes", Table579[[#This Row],[Total Quarterly Expenditure Amount]]*0.25,Table579[[#This Row],[Total Quarterly Expenditure Amount]])</f>
        <v>0</v>
      </c>
      <c r="W308" s="113" t="str">
        <f>IFERROR(INDEX(Table2[Attachment A Category], MATCH(Table579[[#This Row],[Attachment A Expenditure Subcategory]], Table2[Attachment A Subcategory])),"")</f>
        <v/>
      </c>
      <c r="X308" s="114" t="str">
        <f>IFERROR(INDEX(Table2[Treasury OIG Category], MATCH(Table579[[#This Row],[Attachment A Expenditure Subcategory]], Table2[Attachment A Subcategory])),"")</f>
        <v/>
      </c>
    </row>
    <row r="309" spans="2:24" x14ac:dyDescent="0.25">
      <c r="B309" s="127"/>
      <c r="C309" s="128"/>
      <c r="D309" s="128"/>
      <c r="E309" s="128"/>
      <c r="F309" s="128"/>
      <c r="G309" s="144"/>
      <c r="H309" s="32" t="s">
        <v>358</v>
      </c>
      <c r="I309" s="144"/>
      <c r="J309" s="16"/>
      <c r="K309" s="144"/>
      <c r="L309" s="130"/>
      <c r="M309" s="129"/>
      <c r="N309" s="129"/>
      <c r="O309" s="51"/>
      <c r="P309" s="51"/>
      <c r="Q309" s="74"/>
      <c r="R309" s="158">
        <f>IF(Table579[[#This Row],[FEMA Reimbursable?]]="Yes", Table579[[#This Row],[Total Grant Amount]]*0.25,Table579[[#This Row],[Total Grant Amount]])</f>
        <v>0</v>
      </c>
      <c r="S309" s="74"/>
      <c r="T309" s="158">
        <f>IF(Table579[[#This Row],[FEMA Reimbursable?]]="Yes", Table579[[#This Row],[Total Quarterly Obligation Amount]]*0.25,Table579[[#This Row],[Total Quarterly Obligation Amount]])</f>
        <v>0</v>
      </c>
      <c r="U309" s="74"/>
      <c r="V309" s="160">
        <f>IF(Table579[[#This Row],[FEMA Reimbursable?]]="Yes", Table579[[#This Row],[Total Quarterly Expenditure Amount]]*0.25,Table579[[#This Row],[Total Quarterly Expenditure Amount]])</f>
        <v>0</v>
      </c>
      <c r="W309" s="113" t="str">
        <f>IFERROR(INDEX(Table2[Attachment A Category], MATCH(Table579[[#This Row],[Attachment A Expenditure Subcategory]], Table2[Attachment A Subcategory])),"")</f>
        <v/>
      </c>
      <c r="X309" s="114" t="str">
        <f>IFERROR(INDEX(Table2[Treasury OIG Category], MATCH(Table579[[#This Row],[Attachment A Expenditure Subcategory]], Table2[Attachment A Subcategory])),"")</f>
        <v/>
      </c>
    </row>
    <row r="310" spans="2:24" x14ac:dyDescent="0.25">
      <c r="B310" s="127"/>
      <c r="C310" s="128"/>
      <c r="D310" s="128"/>
      <c r="E310" s="128"/>
      <c r="F310" s="128"/>
      <c r="G310" s="144"/>
      <c r="H310" s="32" t="s">
        <v>359</v>
      </c>
      <c r="I310" s="144"/>
      <c r="J310" s="16"/>
      <c r="K310" s="144"/>
      <c r="L310" s="130"/>
      <c r="M310" s="129"/>
      <c r="N310" s="129"/>
      <c r="O310" s="51"/>
      <c r="P310" s="51"/>
      <c r="Q310" s="74"/>
      <c r="R310" s="158">
        <f>IF(Table579[[#This Row],[FEMA Reimbursable?]]="Yes", Table579[[#This Row],[Total Grant Amount]]*0.25,Table579[[#This Row],[Total Grant Amount]])</f>
        <v>0</v>
      </c>
      <c r="S310" s="74"/>
      <c r="T310" s="158">
        <f>IF(Table579[[#This Row],[FEMA Reimbursable?]]="Yes", Table579[[#This Row],[Total Quarterly Obligation Amount]]*0.25,Table579[[#This Row],[Total Quarterly Obligation Amount]])</f>
        <v>0</v>
      </c>
      <c r="U310" s="74"/>
      <c r="V310" s="160">
        <f>IF(Table579[[#This Row],[FEMA Reimbursable?]]="Yes", Table579[[#This Row],[Total Quarterly Expenditure Amount]]*0.25,Table579[[#This Row],[Total Quarterly Expenditure Amount]])</f>
        <v>0</v>
      </c>
      <c r="W310" s="113" t="str">
        <f>IFERROR(INDEX(Table2[Attachment A Category], MATCH(Table579[[#This Row],[Attachment A Expenditure Subcategory]], Table2[Attachment A Subcategory])),"")</f>
        <v/>
      </c>
      <c r="X310" s="114" t="str">
        <f>IFERROR(INDEX(Table2[Treasury OIG Category], MATCH(Table579[[#This Row],[Attachment A Expenditure Subcategory]], Table2[Attachment A Subcategory])),"")</f>
        <v/>
      </c>
    </row>
    <row r="311" spans="2:24" x14ac:dyDescent="0.25">
      <c r="B311" s="127"/>
      <c r="C311" s="128"/>
      <c r="D311" s="128"/>
      <c r="E311" s="128"/>
      <c r="F311" s="128"/>
      <c r="G311" s="144"/>
      <c r="H311" s="32" t="s">
        <v>360</v>
      </c>
      <c r="I311" s="144"/>
      <c r="J311" s="16"/>
      <c r="K311" s="144"/>
      <c r="L311" s="130"/>
      <c r="M311" s="129"/>
      <c r="N311" s="129"/>
      <c r="O311" s="51"/>
      <c r="P311" s="51"/>
      <c r="Q311" s="74"/>
      <c r="R311" s="158">
        <f>IF(Table579[[#This Row],[FEMA Reimbursable?]]="Yes", Table579[[#This Row],[Total Grant Amount]]*0.25,Table579[[#This Row],[Total Grant Amount]])</f>
        <v>0</v>
      </c>
      <c r="S311" s="74"/>
      <c r="T311" s="158">
        <f>IF(Table579[[#This Row],[FEMA Reimbursable?]]="Yes", Table579[[#This Row],[Total Quarterly Obligation Amount]]*0.25,Table579[[#This Row],[Total Quarterly Obligation Amount]])</f>
        <v>0</v>
      </c>
      <c r="U311" s="74"/>
      <c r="V311" s="160">
        <f>IF(Table579[[#This Row],[FEMA Reimbursable?]]="Yes", Table579[[#This Row],[Total Quarterly Expenditure Amount]]*0.25,Table579[[#This Row],[Total Quarterly Expenditure Amount]])</f>
        <v>0</v>
      </c>
      <c r="W311" s="113" t="str">
        <f>IFERROR(INDEX(Table2[Attachment A Category], MATCH(Table579[[#This Row],[Attachment A Expenditure Subcategory]], Table2[Attachment A Subcategory])),"")</f>
        <v/>
      </c>
      <c r="X311" s="114" t="str">
        <f>IFERROR(INDEX(Table2[Treasury OIG Category], MATCH(Table579[[#This Row],[Attachment A Expenditure Subcategory]], Table2[Attachment A Subcategory])),"")</f>
        <v/>
      </c>
    </row>
    <row r="312" spans="2:24" x14ac:dyDescent="0.25">
      <c r="B312" s="127"/>
      <c r="C312" s="128"/>
      <c r="D312" s="128"/>
      <c r="E312" s="128"/>
      <c r="F312" s="128"/>
      <c r="G312" s="144"/>
      <c r="H312" s="32" t="s">
        <v>361</v>
      </c>
      <c r="I312" s="144"/>
      <c r="J312" s="16"/>
      <c r="K312" s="144"/>
      <c r="L312" s="130"/>
      <c r="M312" s="129"/>
      <c r="N312" s="129"/>
      <c r="O312" s="51"/>
      <c r="P312" s="51"/>
      <c r="Q312" s="74"/>
      <c r="R312" s="158">
        <f>IF(Table579[[#This Row],[FEMA Reimbursable?]]="Yes", Table579[[#This Row],[Total Grant Amount]]*0.25,Table579[[#This Row],[Total Grant Amount]])</f>
        <v>0</v>
      </c>
      <c r="S312" s="74"/>
      <c r="T312" s="158">
        <f>IF(Table579[[#This Row],[FEMA Reimbursable?]]="Yes", Table579[[#This Row],[Total Quarterly Obligation Amount]]*0.25,Table579[[#This Row],[Total Quarterly Obligation Amount]])</f>
        <v>0</v>
      </c>
      <c r="U312" s="74"/>
      <c r="V312" s="160">
        <f>IF(Table579[[#This Row],[FEMA Reimbursable?]]="Yes", Table579[[#This Row],[Total Quarterly Expenditure Amount]]*0.25,Table579[[#This Row],[Total Quarterly Expenditure Amount]])</f>
        <v>0</v>
      </c>
      <c r="W312" s="113" t="str">
        <f>IFERROR(INDEX(Table2[Attachment A Category], MATCH(Table579[[#This Row],[Attachment A Expenditure Subcategory]], Table2[Attachment A Subcategory])),"")</f>
        <v/>
      </c>
      <c r="X312" s="114" t="str">
        <f>IFERROR(INDEX(Table2[Treasury OIG Category], MATCH(Table579[[#This Row],[Attachment A Expenditure Subcategory]], Table2[Attachment A Subcategory])),"")</f>
        <v/>
      </c>
    </row>
    <row r="313" spans="2:24" x14ac:dyDescent="0.25">
      <c r="B313" s="127"/>
      <c r="C313" s="128"/>
      <c r="D313" s="128"/>
      <c r="E313" s="128"/>
      <c r="F313" s="128"/>
      <c r="G313" s="144"/>
      <c r="H313" s="32" t="s">
        <v>362</v>
      </c>
      <c r="I313" s="144"/>
      <c r="J313" s="16"/>
      <c r="K313" s="144"/>
      <c r="L313" s="130"/>
      <c r="M313" s="129"/>
      <c r="N313" s="129"/>
      <c r="O313" s="51"/>
      <c r="P313" s="51"/>
      <c r="Q313" s="74"/>
      <c r="R313" s="158">
        <f>IF(Table579[[#This Row],[FEMA Reimbursable?]]="Yes", Table579[[#This Row],[Total Grant Amount]]*0.25,Table579[[#This Row],[Total Grant Amount]])</f>
        <v>0</v>
      </c>
      <c r="S313" s="74"/>
      <c r="T313" s="158">
        <f>IF(Table579[[#This Row],[FEMA Reimbursable?]]="Yes", Table579[[#This Row],[Total Quarterly Obligation Amount]]*0.25,Table579[[#This Row],[Total Quarterly Obligation Amount]])</f>
        <v>0</v>
      </c>
      <c r="U313" s="74"/>
      <c r="V313" s="160">
        <f>IF(Table579[[#This Row],[FEMA Reimbursable?]]="Yes", Table579[[#This Row],[Total Quarterly Expenditure Amount]]*0.25,Table579[[#This Row],[Total Quarterly Expenditure Amount]])</f>
        <v>0</v>
      </c>
      <c r="W313" s="113" t="str">
        <f>IFERROR(INDEX(Table2[Attachment A Category], MATCH(Table579[[#This Row],[Attachment A Expenditure Subcategory]], Table2[Attachment A Subcategory])),"")</f>
        <v/>
      </c>
      <c r="X313" s="114" t="str">
        <f>IFERROR(INDEX(Table2[Treasury OIG Category], MATCH(Table579[[#This Row],[Attachment A Expenditure Subcategory]], Table2[Attachment A Subcategory])),"")</f>
        <v/>
      </c>
    </row>
    <row r="314" spans="2:24" x14ac:dyDescent="0.25">
      <c r="B314" s="127"/>
      <c r="C314" s="128"/>
      <c r="D314" s="128"/>
      <c r="E314" s="128"/>
      <c r="F314" s="128"/>
      <c r="G314" s="144"/>
      <c r="H314" s="32" t="s">
        <v>363</v>
      </c>
      <c r="I314" s="144"/>
      <c r="J314" s="16"/>
      <c r="K314" s="144"/>
      <c r="L314" s="130"/>
      <c r="M314" s="129"/>
      <c r="N314" s="129"/>
      <c r="O314" s="51"/>
      <c r="P314" s="51"/>
      <c r="Q314" s="74"/>
      <c r="R314" s="158">
        <f>IF(Table579[[#This Row],[FEMA Reimbursable?]]="Yes", Table579[[#This Row],[Total Grant Amount]]*0.25,Table579[[#This Row],[Total Grant Amount]])</f>
        <v>0</v>
      </c>
      <c r="S314" s="74"/>
      <c r="T314" s="158">
        <f>IF(Table579[[#This Row],[FEMA Reimbursable?]]="Yes", Table579[[#This Row],[Total Quarterly Obligation Amount]]*0.25,Table579[[#This Row],[Total Quarterly Obligation Amount]])</f>
        <v>0</v>
      </c>
      <c r="U314" s="74"/>
      <c r="V314" s="160">
        <f>IF(Table579[[#This Row],[FEMA Reimbursable?]]="Yes", Table579[[#This Row],[Total Quarterly Expenditure Amount]]*0.25,Table579[[#This Row],[Total Quarterly Expenditure Amount]])</f>
        <v>0</v>
      </c>
      <c r="W314" s="113" t="str">
        <f>IFERROR(INDEX(Table2[Attachment A Category], MATCH(Table579[[#This Row],[Attachment A Expenditure Subcategory]], Table2[Attachment A Subcategory])),"")</f>
        <v/>
      </c>
      <c r="X314" s="114" t="str">
        <f>IFERROR(INDEX(Table2[Treasury OIG Category], MATCH(Table579[[#This Row],[Attachment A Expenditure Subcategory]], Table2[Attachment A Subcategory])),"")</f>
        <v/>
      </c>
    </row>
    <row r="315" spans="2:24" x14ac:dyDescent="0.25">
      <c r="B315" s="127"/>
      <c r="C315" s="128"/>
      <c r="D315" s="128"/>
      <c r="E315" s="128"/>
      <c r="F315" s="128"/>
      <c r="G315" s="144"/>
      <c r="H315" s="32" t="s">
        <v>364</v>
      </c>
      <c r="I315" s="144"/>
      <c r="J315" s="16"/>
      <c r="K315" s="144"/>
      <c r="L315" s="130"/>
      <c r="M315" s="129"/>
      <c r="N315" s="129"/>
      <c r="O315" s="51"/>
      <c r="P315" s="51"/>
      <c r="Q315" s="74"/>
      <c r="R315" s="158">
        <f>IF(Table579[[#This Row],[FEMA Reimbursable?]]="Yes", Table579[[#This Row],[Total Grant Amount]]*0.25,Table579[[#This Row],[Total Grant Amount]])</f>
        <v>0</v>
      </c>
      <c r="S315" s="74"/>
      <c r="T315" s="158">
        <f>IF(Table579[[#This Row],[FEMA Reimbursable?]]="Yes", Table579[[#This Row],[Total Quarterly Obligation Amount]]*0.25,Table579[[#This Row],[Total Quarterly Obligation Amount]])</f>
        <v>0</v>
      </c>
      <c r="U315" s="74"/>
      <c r="V315" s="160">
        <f>IF(Table579[[#This Row],[FEMA Reimbursable?]]="Yes", Table579[[#This Row],[Total Quarterly Expenditure Amount]]*0.25,Table579[[#This Row],[Total Quarterly Expenditure Amount]])</f>
        <v>0</v>
      </c>
      <c r="W315" s="113" t="str">
        <f>IFERROR(INDEX(Table2[Attachment A Category], MATCH(Table579[[#This Row],[Attachment A Expenditure Subcategory]], Table2[Attachment A Subcategory])),"")</f>
        <v/>
      </c>
      <c r="X315" s="114" t="str">
        <f>IFERROR(INDEX(Table2[Treasury OIG Category], MATCH(Table579[[#This Row],[Attachment A Expenditure Subcategory]], Table2[Attachment A Subcategory])),"")</f>
        <v/>
      </c>
    </row>
    <row r="316" spans="2:24" x14ac:dyDescent="0.25">
      <c r="B316" s="127"/>
      <c r="C316" s="128"/>
      <c r="D316" s="128"/>
      <c r="E316" s="128"/>
      <c r="F316" s="128"/>
      <c r="G316" s="144"/>
      <c r="H316" s="32" t="s">
        <v>365</v>
      </c>
      <c r="I316" s="144"/>
      <c r="J316" s="16"/>
      <c r="K316" s="144"/>
      <c r="L316" s="130"/>
      <c r="M316" s="129"/>
      <c r="N316" s="129"/>
      <c r="O316" s="51"/>
      <c r="P316" s="51"/>
      <c r="Q316" s="74"/>
      <c r="R316" s="158">
        <f>IF(Table579[[#This Row],[FEMA Reimbursable?]]="Yes", Table579[[#This Row],[Total Grant Amount]]*0.25,Table579[[#This Row],[Total Grant Amount]])</f>
        <v>0</v>
      </c>
      <c r="S316" s="74"/>
      <c r="T316" s="158">
        <f>IF(Table579[[#This Row],[FEMA Reimbursable?]]="Yes", Table579[[#This Row],[Total Quarterly Obligation Amount]]*0.25,Table579[[#This Row],[Total Quarterly Obligation Amount]])</f>
        <v>0</v>
      </c>
      <c r="U316" s="74"/>
      <c r="V316" s="160">
        <f>IF(Table579[[#This Row],[FEMA Reimbursable?]]="Yes", Table579[[#This Row],[Total Quarterly Expenditure Amount]]*0.25,Table579[[#This Row],[Total Quarterly Expenditure Amount]])</f>
        <v>0</v>
      </c>
      <c r="W316" s="113" t="str">
        <f>IFERROR(INDEX(Table2[Attachment A Category], MATCH(Table579[[#This Row],[Attachment A Expenditure Subcategory]], Table2[Attachment A Subcategory])),"")</f>
        <v/>
      </c>
      <c r="X316" s="114" t="str">
        <f>IFERROR(INDEX(Table2[Treasury OIG Category], MATCH(Table579[[#This Row],[Attachment A Expenditure Subcategory]], Table2[Attachment A Subcategory])),"")</f>
        <v/>
      </c>
    </row>
    <row r="317" spans="2:24" x14ac:dyDescent="0.25">
      <c r="B317" s="127"/>
      <c r="C317" s="128"/>
      <c r="D317" s="128"/>
      <c r="E317" s="128"/>
      <c r="F317" s="128"/>
      <c r="G317" s="144"/>
      <c r="H317" s="32" t="s">
        <v>366</v>
      </c>
      <c r="I317" s="144"/>
      <c r="J317" s="16"/>
      <c r="K317" s="144"/>
      <c r="L317" s="130"/>
      <c r="M317" s="129"/>
      <c r="N317" s="129"/>
      <c r="O317" s="51"/>
      <c r="P317" s="51"/>
      <c r="Q317" s="74"/>
      <c r="R317" s="158">
        <f>IF(Table579[[#This Row],[FEMA Reimbursable?]]="Yes", Table579[[#This Row],[Total Grant Amount]]*0.25,Table579[[#This Row],[Total Grant Amount]])</f>
        <v>0</v>
      </c>
      <c r="S317" s="74"/>
      <c r="T317" s="158">
        <f>IF(Table579[[#This Row],[FEMA Reimbursable?]]="Yes", Table579[[#This Row],[Total Quarterly Obligation Amount]]*0.25,Table579[[#This Row],[Total Quarterly Obligation Amount]])</f>
        <v>0</v>
      </c>
      <c r="U317" s="74"/>
      <c r="V317" s="160">
        <f>IF(Table579[[#This Row],[FEMA Reimbursable?]]="Yes", Table579[[#This Row],[Total Quarterly Expenditure Amount]]*0.25,Table579[[#This Row],[Total Quarterly Expenditure Amount]])</f>
        <v>0</v>
      </c>
      <c r="W317" s="113" t="str">
        <f>IFERROR(INDEX(Table2[Attachment A Category], MATCH(Table579[[#This Row],[Attachment A Expenditure Subcategory]], Table2[Attachment A Subcategory])),"")</f>
        <v/>
      </c>
      <c r="X317" s="114" t="str">
        <f>IFERROR(INDEX(Table2[Treasury OIG Category], MATCH(Table579[[#This Row],[Attachment A Expenditure Subcategory]], Table2[Attachment A Subcategory])),"")</f>
        <v/>
      </c>
    </row>
    <row r="318" spans="2:24" x14ac:dyDescent="0.25">
      <c r="B318" s="127"/>
      <c r="C318" s="128"/>
      <c r="D318" s="128"/>
      <c r="E318" s="128"/>
      <c r="F318" s="128"/>
      <c r="G318" s="144"/>
      <c r="H318" s="32" t="s">
        <v>367</v>
      </c>
      <c r="I318" s="144"/>
      <c r="J318" s="16"/>
      <c r="K318" s="144"/>
      <c r="L318" s="130"/>
      <c r="M318" s="129"/>
      <c r="N318" s="129"/>
      <c r="O318" s="51"/>
      <c r="P318" s="51"/>
      <c r="Q318" s="74"/>
      <c r="R318" s="158">
        <f>IF(Table579[[#This Row],[FEMA Reimbursable?]]="Yes", Table579[[#This Row],[Total Grant Amount]]*0.25,Table579[[#This Row],[Total Grant Amount]])</f>
        <v>0</v>
      </c>
      <c r="S318" s="74"/>
      <c r="T318" s="158">
        <f>IF(Table579[[#This Row],[FEMA Reimbursable?]]="Yes", Table579[[#This Row],[Total Quarterly Obligation Amount]]*0.25,Table579[[#This Row],[Total Quarterly Obligation Amount]])</f>
        <v>0</v>
      </c>
      <c r="U318" s="74"/>
      <c r="V318" s="160">
        <f>IF(Table579[[#This Row],[FEMA Reimbursable?]]="Yes", Table579[[#This Row],[Total Quarterly Expenditure Amount]]*0.25,Table579[[#This Row],[Total Quarterly Expenditure Amount]])</f>
        <v>0</v>
      </c>
      <c r="W318" s="113" t="str">
        <f>IFERROR(INDEX(Table2[Attachment A Category], MATCH(Table579[[#This Row],[Attachment A Expenditure Subcategory]], Table2[Attachment A Subcategory])),"")</f>
        <v/>
      </c>
      <c r="X318" s="114" t="str">
        <f>IFERROR(INDEX(Table2[Treasury OIG Category], MATCH(Table579[[#This Row],[Attachment A Expenditure Subcategory]], Table2[Attachment A Subcategory])),"")</f>
        <v/>
      </c>
    </row>
    <row r="319" spans="2:24" x14ac:dyDescent="0.25">
      <c r="B319" s="127"/>
      <c r="C319" s="128"/>
      <c r="D319" s="128"/>
      <c r="E319" s="128"/>
      <c r="F319" s="128"/>
      <c r="G319" s="144"/>
      <c r="H319" s="32" t="s">
        <v>368</v>
      </c>
      <c r="I319" s="144"/>
      <c r="J319" s="16"/>
      <c r="K319" s="144"/>
      <c r="L319" s="130"/>
      <c r="M319" s="129"/>
      <c r="N319" s="129"/>
      <c r="O319" s="51"/>
      <c r="P319" s="51"/>
      <c r="Q319" s="74"/>
      <c r="R319" s="158">
        <f>IF(Table579[[#This Row],[FEMA Reimbursable?]]="Yes", Table579[[#This Row],[Total Grant Amount]]*0.25,Table579[[#This Row],[Total Grant Amount]])</f>
        <v>0</v>
      </c>
      <c r="S319" s="74"/>
      <c r="T319" s="158">
        <f>IF(Table579[[#This Row],[FEMA Reimbursable?]]="Yes", Table579[[#This Row],[Total Quarterly Obligation Amount]]*0.25,Table579[[#This Row],[Total Quarterly Obligation Amount]])</f>
        <v>0</v>
      </c>
      <c r="U319" s="74"/>
      <c r="V319" s="160">
        <f>IF(Table579[[#This Row],[FEMA Reimbursable?]]="Yes", Table579[[#This Row],[Total Quarterly Expenditure Amount]]*0.25,Table579[[#This Row],[Total Quarterly Expenditure Amount]])</f>
        <v>0</v>
      </c>
      <c r="W319" s="113" t="str">
        <f>IFERROR(INDEX(Table2[Attachment A Category], MATCH(Table579[[#This Row],[Attachment A Expenditure Subcategory]], Table2[Attachment A Subcategory])),"")</f>
        <v/>
      </c>
      <c r="X319" s="114" t="str">
        <f>IFERROR(INDEX(Table2[Treasury OIG Category], MATCH(Table579[[#This Row],[Attachment A Expenditure Subcategory]], Table2[Attachment A Subcategory])),"")</f>
        <v/>
      </c>
    </row>
    <row r="320" spans="2:24" x14ac:dyDescent="0.25">
      <c r="B320" s="127"/>
      <c r="C320" s="128"/>
      <c r="D320" s="128"/>
      <c r="E320" s="128"/>
      <c r="F320" s="128"/>
      <c r="G320" s="144"/>
      <c r="H320" s="32" t="s">
        <v>369</v>
      </c>
      <c r="I320" s="144"/>
      <c r="J320" s="16"/>
      <c r="K320" s="144"/>
      <c r="L320" s="130"/>
      <c r="M320" s="129"/>
      <c r="N320" s="129"/>
      <c r="O320" s="51"/>
      <c r="P320" s="51"/>
      <c r="Q320" s="74"/>
      <c r="R320" s="158">
        <f>IF(Table579[[#This Row],[FEMA Reimbursable?]]="Yes", Table579[[#This Row],[Total Grant Amount]]*0.25,Table579[[#This Row],[Total Grant Amount]])</f>
        <v>0</v>
      </c>
      <c r="S320" s="74"/>
      <c r="T320" s="158">
        <f>IF(Table579[[#This Row],[FEMA Reimbursable?]]="Yes", Table579[[#This Row],[Total Quarterly Obligation Amount]]*0.25,Table579[[#This Row],[Total Quarterly Obligation Amount]])</f>
        <v>0</v>
      </c>
      <c r="U320" s="74"/>
      <c r="V320" s="160">
        <f>IF(Table579[[#This Row],[FEMA Reimbursable?]]="Yes", Table579[[#This Row],[Total Quarterly Expenditure Amount]]*0.25,Table579[[#This Row],[Total Quarterly Expenditure Amount]])</f>
        <v>0</v>
      </c>
      <c r="W320" s="113" t="str">
        <f>IFERROR(INDEX(Table2[Attachment A Category], MATCH(Table579[[#This Row],[Attachment A Expenditure Subcategory]], Table2[Attachment A Subcategory])),"")</f>
        <v/>
      </c>
      <c r="X320" s="114" t="str">
        <f>IFERROR(INDEX(Table2[Treasury OIG Category], MATCH(Table579[[#This Row],[Attachment A Expenditure Subcategory]], Table2[Attachment A Subcategory])),"")</f>
        <v/>
      </c>
    </row>
    <row r="321" spans="2:24" x14ac:dyDescent="0.25">
      <c r="B321" s="127"/>
      <c r="C321" s="128"/>
      <c r="D321" s="128"/>
      <c r="E321" s="128"/>
      <c r="F321" s="128"/>
      <c r="G321" s="144"/>
      <c r="H321" s="32" t="s">
        <v>370</v>
      </c>
      <c r="I321" s="144"/>
      <c r="J321" s="16"/>
      <c r="K321" s="144"/>
      <c r="L321" s="130"/>
      <c r="M321" s="129"/>
      <c r="N321" s="129"/>
      <c r="O321" s="51"/>
      <c r="P321" s="51"/>
      <c r="Q321" s="74"/>
      <c r="R321" s="158">
        <f>IF(Table579[[#This Row],[FEMA Reimbursable?]]="Yes", Table579[[#This Row],[Total Grant Amount]]*0.25,Table579[[#This Row],[Total Grant Amount]])</f>
        <v>0</v>
      </c>
      <c r="S321" s="74"/>
      <c r="T321" s="158">
        <f>IF(Table579[[#This Row],[FEMA Reimbursable?]]="Yes", Table579[[#This Row],[Total Quarterly Obligation Amount]]*0.25,Table579[[#This Row],[Total Quarterly Obligation Amount]])</f>
        <v>0</v>
      </c>
      <c r="U321" s="74"/>
      <c r="V321" s="160">
        <f>IF(Table579[[#This Row],[FEMA Reimbursable?]]="Yes", Table579[[#This Row],[Total Quarterly Expenditure Amount]]*0.25,Table579[[#This Row],[Total Quarterly Expenditure Amount]])</f>
        <v>0</v>
      </c>
      <c r="W321" s="113" t="str">
        <f>IFERROR(INDEX(Table2[Attachment A Category], MATCH(Table579[[#This Row],[Attachment A Expenditure Subcategory]], Table2[Attachment A Subcategory])),"")</f>
        <v/>
      </c>
      <c r="X321" s="114" t="str">
        <f>IFERROR(INDEX(Table2[Treasury OIG Category], MATCH(Table579[[#This Row],[Attachment A Expenditure Subcategory]], Table2[Attachment A Subcategory])),"")</f>
        <v/>
      </c>
    </row>
    <row r="322" spans="2:24" x14ac:dyDescent="0.25">
      <c r="B322" s="127"/>
      <c r="C322" s="128"/>
      <c r="D322" s="128"/>
      <c r="E322" s="128"/>
      <c r="F322" s="128"/>
      <c r="G322" s="144"/>
      <c r="H322" s="32" t="s">
        <v>371</v>
      </c>
      <c r="I322" s="144"/>
      <c r="J322" s="16"/>
      <c r="K322" s="144"/>
      <c r="L322" s="130"/>
      <c r="M322" s="129"/>
      <c r="N322" s="129"/>
      <c r="O322" s="51"/>
      <c r="P322" s="51"/>
      <c r="Q322" s="74"/>
      <c r="R322" s="158">
        <f>IF(Table579[[#This Row],[FEMA Reimbursable?]]="Yes", Table579[[#This Row],[Total Grant Amount]]*0.25,Table579[[#This Row],[Total Grant Amount]])</f>
        <v>0</v>
      </c>
      <c r="S322" s="74"/>
      <c r="T322" s="158">
        <f>IF(Table579[[#This Row],[FEMA Reimbursable?]]="Yes", Table579[[#This Row],[Total Quarterly Obligation Amount]]*0.25,Table579[[#This Row],[Total Quarterly Obligation Amount]])</f>
        <v>0</v>
      </c>
      <c r="U322" s="74"/>
      <c r="V322" s="160">
        <f>IF(Table579[[#This Row],[FEMA Reimbursable?]]="Yes", Table579[[#This Row],[Total Quarterly Expenditure Amount]]*0.25,Table579[[#This Row],[Total Quarterly Expenditure Amount]])</f>
        <v>0</v>
      </c>
      <c r="W322" s="113" t="str">
        <f>IFERROR(INDEX(Table2[Attachment A Category], MATCH(Table579[[#This Row],[Attachment A Expenditure Subcategory]], Table2[Attachment A Subcategory])),"")</f>
        <v/>
      </c>
      <c r="X322" s="114" t="str">
        <f>IFERROR(INDEX(Table2[Treasury OIG Category], MATCH(Table579[[#This Row],[Attachment A Expenditure Subcategory]], Table2[Attachment A Subcategory])),"")</f>
        <v/>
      </c>
    </row>
    <row r="323" spans="2:24" x14ac:dyDescent="0.25">
      <c r="B323" s="127"/>
      <c r="C323" s="128"/>
      <c r="D323" s="128"/>
      <c r="E323" s="128"/>
      <c r="F323" s="128"/>
      <c r="G323" s="144"/>
      <c r="H323" s="32" t="s">
        <v>372</v>
      </c>
      <c r="I323" s="144"/>
      <c r="J323" s="16"/>
      <c r="K323" s="144"/>
      <c r="L323" s="130"/>
      <c r="M323" s="129"/>
      <c r="N323" s="129"/>
      <c r="O323" s="51"/>
      <c r="P323" s="51"/>
      <c r="Q323" s="74"/>
      <c r="R323" s="158">
        <f>IF(Table579[[#This Row],[FEMA Reimbursable?]]="Yes", Table579[[#This Row],[Total Grant Amount]]*0.25,Table579[[#This Row],[Total Grant Amount]])</f>
        <v>0</v>
      </c>
      <c r="S323" s="74"/>
      <c r="T323" s="158">
        <f>IF(Table579[[#This Row],[FEMA Reimbursable?]]="Yes", Table579[[#This Row],[Total Quarterly Obligation Amount]]*0.25,Table579[[#This Row],[Total Quarterly Obligation Amount]])</f>
        <v>0</v>
      </c>
      <c r="U323" s="74"/>
      <c r="V323" s="160">
        <f>IF(Table579[[#This Row],[FEMA Reimbursable?]]="Yes", Table579[[#This Row],[Total Quarterly Expenditure Amount]]*0.25,Table579[[#This Row],[Total Quarterly Expenditure Amount]])</f>
        <v>0</v>
      </c>
      <c r="W323" s="113" t="str">
        <f>IFERROR(INDEX(Table2[Attachment A Category], MATCH(Table579[[#This Row],[Attachment A Expenditure Subcategory]], Table2[Attachment A Subcategory])),"")</f>
        <v/>
      </c>
      <c r="X323" s="114" t="str">
        <f>IFERROR(INDEX(Table2[Treasury OIG Category], MATCH(Table579[[#This Row],[Attachment A Expenditure Subcategory]], Table2[Attachment A Subcategory])),"")</f>
        <v/>
      </c>
    </row>
    <row r="324" spans="2:24" x14ac:dyDescent="0.25">
      <c r="B324" s="127"/>
      <c r="C324" s="128"/>
      <c r="D324" s="128"/>
      <c r="E324" s="128"/>
      <c r="F324" s="128"/>
      <c r="G324" s="144"/>
      <c r="H324" s="32" t="s">
        <v>373</v>
      </c>
      <c r="I324" s="144"/>
      <c r="J324" s="16"/>
      <c r="K324" s="144"/>
      <c r="L324" s="130"/>
      <c r="M324" s="129"/>
      <c r="N324" s="129"/>
      <c r="O324" s="51"/>
      <c r="P324" s="51"/>
      <c r="Q324" s="74"/>
      <c r="R324" s="158">
        <f>IF(Table579[[#This Row],[FEMA Reimbursable?]]="Yes", Table579[[#This Row],[Total Grant Amount]]*0.25,Table579[[#This Row],[Total Grant Amount]])</f>
        <v>0</v>
      </c>
      <c r="S324" s="74"/>
      <c r="T324" s="158">
        <f>IF(Table579[[#This Row],[FEMA Reimbursable?]]="Yes", Table579[[#This Row],[Total Quarterly Obligation Amount]]*0.25,Table579[[#This Row],[Total Quarterly Obligation Amount]])</f>
        <v>0</v>
      </c>
      <c r="U324" s="74"/>
      <c r="V324" s="160">
        <f>IF(Table579[[#This Row],[FEMA Reimbursable?]]="Yes", Table579[[#This Row],[Total Quarterly Expenditure Amount]]*0.25,Table579[[#This Row],[Total Quarterly Expenditure Amount]])</f>
        <v>0</v>
      </c>
      <c r="W324" s="113" t="str">
        <f>IFERROR(INDEX(Table2[Attachment A Category], MATCH(Table579[[#This Row],[Attachment A Expenditure Subcategory]], Table2[Attachment A Subcategory])),"")</f>
        <v/>
      </c>
      <c r="X324" s="114" t="str">
        <f>IFERROR(INDEX(Table2[Treasury OIG Category], MATCH(Table579[[#This Row],[Attachment A Expenditure Subcategory]], Table2[Attachment A Subcategory])),"")</f>
        <v/>
      </c>
    </row>
    <row r="325" spans="2:24" x14ac:dyDescent="0.25">
      <c r="B325" s="127"/>
      <c r="C325" s="128"/>
      <c r="D325" s="128"/>
      <c r="E325" s="128"/>
      <c r="F325" s="128"/>
      <c r="G325" s="144"/>
      <c r="H325" s="32" t="s">
        <v>374</v>
      </c>
      <c r="I325" s="144"/>
      <c r="J325" s="16"/>
      <c r="K325" s="144"/>
      <c r="L325" s="130"/>
      <c r="M325" s="129"/>
      <c r="N325" s="129"/>
      <c r="O325" s="51"/>
      <c r="P325" s="51"/>
      <c r="Q325" s="74"/>
      <c r="R325" s="158">
        <f>IF(Table579[[#This Row],[FEMA Reimbursable?]]="Yes", Table579[[#This Row],[Total Grant Amount]]*0.25,Table579[[#This Row],[Total Grant Amount]])</f>
        <v>0</v>
      </c>
      <c r="S325" s="74"/>
      <c r="T325" s="158">
        <f>IF(Table579[[#This Row],[FEMA Reimbursable?]]="Yes", Table579[[#This Row],[Total Quarterly Obligation Amount]]*0.25,Table579[[#This Row],[Total Quarterly Obligation Amount]])</f>
        <v>0</v>
      </c>
      <c r="U325" s="74"/>
      <c r="V325" s="160">
        <f>IF(Table579[[#This Row],[FEMA Reimbursable?]]="Yes", Table579[[#This Row],[Total Quarterly Expenditure Amount]]*0.25,Table579[[#This Row],[Total Quarterly Expenditure Amount]])</f>
        <v>0</v>
      </c>
      <c r="W325" s="113" t="str">
        <f>IFERROR(INDEX(Table2[Attachment A Category], MATCH(Table579[[#This Row],[Attachment A Expenditure Subcategory]], Table2[Attachment A Subcategory])),"")</f>
        <v/>
      </c>
      <c r="X325" s="114" t="str">
        <f>IFERROR(INDEX(Table2[Treasury OIG Category], MATCH(Table579[[#This Row],[Attachment A Expenditure Subcategory]], Table2[Attachment A Subcategory])),"")</f>
        <v/>
      </c>
    </row>
    <row r="326" spans="2:24" x14ac:dyDescent="0.25">
      <c r="B326" s="127"/>
      <c r="C326" s="128"/>
      <c r="D326" s="128"/>
      <c r="E326" s="128"/>
      <c r="F326" s="128"/>
      <c r="G326" s="144"/>
      <c r="H326" s="32" t="s">
        <v>375</v>
      </c>
      <c r="I326" s="144"/>
      <c r="J326" s="16"/>
      <c r="K326" s="144"/>
      <c r="L326" s="130"/>
      <c r="M326" s="129"/>
      <c r="N326" s="129"/>
      <c r="O326" s="51"/>
      <c r="P326" s="51"/>
      <c r="Q326" s="74"/>
      <c r="R326" s="158">
        <f>IF(Table579[[#This Row],[FEMA Reimbursable?]]="Yes", Table579[[#This Row],[Total Grant Amount]]*0.25,Table579[[#This Row],[Total Grant Amount]])</f>
        <v>0</v>
      </c>
      <c r="S326" s="74"/>
      <c r="T326" s="158">
        <f>IF(Table579[[#This Row],[FEMA Reimbursable?]]="Yes", Table579[[#This Row],[Total Quarterly Obligation Amount]]*0.25,Table579[[#This Row],[Total Quarterly Obligation Amount]])</f>
        <v>0</v>
      </c>
      <c r="U326" s="74"/>
      <c r="V326" s="160">
        <f>IF(Table579[[#This Row],[FEMA Reimbursable?]]="Yes", Table579[[#This Row],[Total Quarterly Expenditure Amount]]*0.25,Table579[[#This Row],[Total Quarterly Expenditure Amount]])</f>
        <v>0</v>
      </c>
      <c r="W326" s="113" t="str">
        <f>IFERROR(INDEX(Table2[Attachment A Category], MATCH(Table579[[#This Row],[Attachment A Expenditure Subcategory]], Table2[Attachment A Subcategory])),"")</f>
        <v/>
      </c>
      <c r="X326" s="114" t="str">
        <f>IFERROR(INDEX(Table2[Treasury OIG Category], MATCH(Table579[[#This Row],[Attachment A Expenditure Subcategory]], Table2[Attachment A Subcategory])),"")</f>
        <v/>
      </c>
    </row>
    <row r="327" spans="2:24" x14ac:dyDescent="0.25">
      <c r="B327" s="127"/>
      <c r="C327" s="128"/>
      <c r="D327" s="128"/>
      <c r="E327" s="128"/>
      <c r="F327" s="128"/>
      <c r="G327" s="144"/>
      <c r="H327" s="32" t="s">
        <v>376</v>
      </c>
      <c r="I327" s="144"/>
      <c r="J327" s="16"/>
      <c r="K327" s="144"/>
      <c r="L327" s="130"/>
      <c r="M327" s="129"/>
      <c r="N327" s="129"/>
      <c r="O327" s="51"/>
      <c r="P327" s="51"/>
      <c r="Q327" s="74"/>
      <c r="R327" s="158">
        <f>IF(Table579[[#This Row],[FEMA Reimbursable?]]="Yes", Table579[[#This Row],[Total Grant Amount]]*0.25,Table579[[#This Row],[Total Grant Amount]])</f>
        <v>0</v>
      </c>
      <c r="S327" s="74"/>
      <c r="T327" s="158">
        <f>IF(Table579[[#This Row],[FEMA Reimbursable?]]="Yes", Table579[[#This Row],[Total Quarterly Obligation Amount]]*0.25,Table579[[#This Row],[Total Quarterly Obligation Amount]])</f>
        <v>0</v>
      </c>
      <c r="U327" s="74"/>
      <c r="V327" s="160">
        <f>IF(Table579[[#This Row],[FEMA Reimbursable?]]="Yes", Table579[[#This Row],[Total Quarterly Expenditure Amount]]*0.25,Table579[[#This Row],[Total Quarterly Expenditure Amount]])</f>
        <v>0</v>
      </c>
      <c r="W327" s="113" t="str">
        <f>IFERROR(INDEX(Table2[Attachment A Category], MATCH(Table579[[#This Row],[Attachment A Expenditure Subcategory]], Table2[Attachment A Subcategory])),"")</f>
        <v/>
      </c>
      <c r="X327" s="114" t="str">
        <f>IFERROR(INDEX(Table2[Treasury OIG Category], MATCH(Table579[[#This Row],[Attachment A Expenditure Subcategory]], Table2[Attachment A Subcategory])),"")</f>
        <v/>
      </c>
    </row>
    <row r="328" spans="2:24" x14ac:dyDescent="0.25">
      <c r="B328" s="127"/>
      <c r="C328" s="128"/>
      <c r="D328" s="128"/>
      <c r="E328" s="128"/>
      <c r="F328" s="128"/>
      <c r="G328" s="144"/>
      <c r="H328" s="32" t="s">
        <v>377</v>
      </c>
      <c r="I328" s="144"/>
      <c r="J328" s="16"/>
      <c r="K328" s="144"/>
      <c r="L328" s="130"/>
      <c r="M328" s="129"/>
      <c r="N328" s="129"/>
      <c r="O328" s="51"/>
      <c r="P328" s="51"/>
      <c r="Q328" s="74"/>
      <c r="R328" s="158">
        <f>IF(Table579[[#This Row],[FEMA Reimbursable?]]="Yes", Table579[[#This Row],[Total Grant Amount]]*0.25,Table579[[#This Row],[Total Grant Amount]])</f>
        <v>0</v>
      </c>
      <c r="S328" s="74"/>
      <c r="T328" s="158">
        <f>IF(Table579[[#This Row],[FEMA Reimbursable?]]="Yes", Table579[[#This Row],[Total Quarterly Obligation Amount]]*0.25,Table579[[#This Row],[Total Quarterly Obligation Amount]])</f>
        <v>0</v>
      </c>
      <c r="U328" s="74"/>
      <c r="V328" s="160">
        <f>IF(Table579[[#This Row],[FEMA Reimbursable?]]="Yes", Table579[[#This Row],[Total Quarterly Expenditure Amount]]*0.25,Table579[[#This Row],[Total Quarterly Expenditure Amount]])</f>
        <v>0</v>
      </c>
      <c r="W328" s="113" t="str">
        <f>IFERROR(INDEX(Table2[Attachment A Category], MATCH(Table579[[#This Row],[Attachment A Expenditure Subcategory]], Table2[Attachment A Subcategory])),"")</f>
        <v/>
      </c>
      <c r="X328" s="114" t="str">
        <f>IFERROR(INDEX(Table2[Treasury OIG Category], MATCH(Table579[[#This Row],[Attachment A Expenditure Subcategory]], Table2[Attachment A Subcategory])),"")</f>
        <v/>
      </c>
    </row>
    <row r="329" spans="2:24" x14ac:dyDescent="0.25">
      <c r="B329" s="127"/>
      <c r="C329" s="128"/>
      <c r="D329" s="128"/>
      <c r="E329" s="128"/>
      <c r="F329" s="128"/>
      <c r="G329" s="144"/>
      <c r="H329" s="32" t="s">
        <v>378</v>
      </c>
      <c r="I329" s="144"/>
      <c r="J329" s="16"/>
      <c r="K329" s="144"/>
      <c r="L329" s="130"/>
      <c r="M329" s="129"/>
      <c r="N329" s="129"/>
      <c r="O329" s="51"/>
      <c r="P329" s="51"/>
      <c r="Q329" s="74"/>
      <c r="R329" s="158">
        <f>IF(Table579[[#This Row],[FEMA Reimbursable?]]="Yes", Table579[[#This Row],[Total Grant Amount]]*0.25,Table579[[#This Row],[Total Grant Amount]])</f>
        <v>0</v>
      </c>
      <c r="S329" s="74"/>
      <c r="T329" s="158">
        <f>IF(Table579[[#This Row],[FEMA Reimbursable?]]="Yes", Table579[[#This Row],[Total Quarterly Obligation Amount]]*0.25,Table579[[#This Row],[Total Quarterly Obligation Amount]])</f>
        <v>0</v>
      </c>
      <c r="U329" s="74"/>
      <c r="V329" s="160">
        <f>IF(Table579[[#This Row],[FEMA Reimbursable?]]="Yes", Table579[[#This Row],[Total Quarterly Expenditure Amount]]*0.25,Table579[[#This Row],[Total Quarterly Expenditure Amount]])</f>
        <v>0</v>
      </c>
      <c r="W329" s="113" t="str">
        <f>IFERROR(INDEX(Table2[Attachment A Category], MATCH(Table579[[#This Row],[Attachment A Expenditure Subcategory]], Table2[Attachment A Subcategory])),"")</f>
        <v/>
      </c>
      <c r="X329" s="114" t="str">
        <f>IFERROR(INDEX(Table2[Treasury OIG Category], MATCH(Table579[[#This Row],[Attachment A Expenditure Subcategory]], Table2[Attachment A Subcategory])),"")</f>
        <v/>
      </c>
    </row>
    <row r="330" spans="2:24" x14ac:dyDescent="0.25">
      <c r="B330" s="127"/>
      <c r="C330" s="128"/>
      <c r="D330" s="128"/>
      <c r="E330" s="128"/>
      <c r="F330" s="128"/>
      <c r="G330" s="144"/>
      <c r="H330" s="32" t="s">
        <v>379</v>
      </c>
      <c r="I330" s="144"/>
      <c r="J330" s="16"/>
      <c r="K330" s="144"/>
      <c r="L330" s="130"/>
      <c r="M330" s="129"/>
      <c r="N330" s="129"/>
      <c r="O330" s="51"/>
      <c r="P330" s="51"/>
      <c r="Q330" s="74"/>
      <c r="R330" s="158">
        <f>IF(Table579[[#This Row],[FEMA Reimbursable?]]="Yes", Table579[[#This Row],[Total Grant Amount]]*0.25,Table579[[#This Row],[Total Grant Amount]])</f>
        <v>0</v>
      </c>
      <c r="S330" s="74"/>
      <c r="T330" s="158">
        <f>IF(Table579[[#This Row],[FEMA Reimbursable?]]="Yes", Table579[[#This Row],[Total Quarterly Obligation Amount]]*0.25,Table579[[#This Row],[Total Quarterly Obligation Amount]])</f>
        <v>0</v>
      </c>
      <c r="U330" s="74"/>
      <c r="V330" s="160">
        <f>IF(Table579[[#This Row],[FEMA Reimbursable?]]="Yes", Table579[[#This Row],[Total Quarterly Expenditure Amount]]*0.25,Table579[[#This Row],[Total Quarterly Expenditure Amount]])</f>
        <v>0</v>
      </c>
      <c r="W330" s="113" t="str">
        <f>IFERROR(INDEX(Table2[Attachment A Category], MATCH(Table579[[#This Row],[Attachment A Expenditure Subcategory]], Table2[Attachment A Subcategory])),"")</f>
        <v/>
      </c>
      <c r="X330" s="114" t="str">
        <f>IFERROR(INDEX(Table2[Treasury OIG Category], MATCH(Table579[[#This Row],[Attachment A Expenditure Subcategory]], Table2[Attachment A Subcategory])),"")</f>
        <v/>
      </c>
    </row>
    <row r="331" spans="2:24" x14ac:dyDescent="0.25">
      <c r="B331" s="127"/>
      <c r="C331" s="128"/>
      <c r="D331" s="128"/>
      <c r="E331" s="128"/>
      <c r="F331" s="128"/>
      <c r="G331" s="144"/>
      <c r="H331" s="32" t="s">
        <v>380</v>
      </c>
      <c r="I331" s="144"/>
      <c r="J331" s="16"/>
      <c r="K331" s="144"/>
      <c r="L331" s="130"/>
      <c r="M331" s="129"/>
      <c r="N331" s="129"/>
      <c r="O331" s="51"/>
      <c r="P331" s="51"/>
      <c r="Q331" s="74"/>
      <c r="R331" s="158">
        <f>IF(Table579[[#This Row],[FEMA Reimbursable?]]="Yes", Table579[[#This Row],[Total Grant Amount]]*0.25,Table579[[#This Row],[Total Grant Amount]])</f>
        <v>0</v>
      </c>
      <c r="S331" s="74"/>
      <c r="T331" s="158">
        <f>IF(Table579[[#This Row],[FEMA Reimbursable?]]="Yes", Table579[[#This Row],[Total Quarterly Obligation Amount]]*0.25,Table579[[#This Row],[Total Quarterly Obligation Amount]])</f>
        <v>0</v>
      </c>
      <c r="U331" s="74"/>
      <c r="V331" s="160">
        <f>IF(Table579[[#This Row],[FEMA Reimbursable?]]="Yes", Table579[[#This Row],[Total Quarterly Expenditure Amount]]*0.25,Table579[[#This Row],[Total Quarterly Expenditure Amount]])</f>
        <v>0</v>
      </c>
      <c r="W331" s="113" t="str">
        <f>IFERROR(INDEX(Table2[Attachment A Category], MATCH(Table579[[#This Row],[Attachment A Expenditure Subcategory]], Table2[Attachment A Subcategory])),"")</f>
        <v/>
      </c>
      <c r="X331" s="114" t="str">
        <f>IFERROR(INDEX(Table2[Treasury OIG Category], MATCH(Table579[[#This Row],[Attachment A Expenditure Subcategory]], Table2[Attachment A Subcategory])),"")</f>
        <v/>
      </c>
    </row>
    <row r="332" spans="2:24" x14ac:dyDescent="0.25">
      <c r="B332" s="127"/>
      <c r="C332" s="128"/>
      <c r="D332" s="128"/>
      <c r="E332" s="128"/>
      <c r="F332" s="128"/>
      <c r="G332" s="144"/>
      <c r="H332" s="32" t="s">
        <v>381</v>
      </c>
      <c r="I332" s="144"/>
      <c r="J332" s="16"/>
      <c r="K332" s="144"/>
      <c r="L332" s="130"/>
      <c r="M332" s="129"/>
      <c r="N332" s="129"/>
      <c r="O332" s="51"/>
      <c r="P332" s="51"/>
      <c r="Q332" s="74"/>
      <c r="R332" s="158">
        <f>IF(Table579[[#This Row],[FEMA Reimbursable?]]="Yes", Table579[[#This Row],[Total Grant Amount]]*0.25,Table579[[#This Row],[Total Grant Amount]])</f>
        <v>0</v>
      </c>
      <c r="S332" s="74"/>
      <c r="T332" s="158">
        <f>IF(Table579[[#This Row],[FEMA Reimbursable?]]="Yes", Table579[[#This Row],[Total Quarterly Obligation Amount]]*0.25,Table579[[#This Row],[Total Quarterly Obligation Amount]])</f>
        <v>0</v>
      </c>
      <c r="U332" s="74"/>
      <c r="V332" s="160">
        <f>IF(Table579[[#This Row],[FEMA Reimbursable?]]="Yes", Table579[[#This Row],[Total Quarterly Expenditure Amount]]*0.25,Table579[[#This Row],[Total Quarterly Expenditure Amount]])</f>
        <v>0</v>
      </c>
      <c r="W332" s="113" t="str">
        <f>IFERROR(INDEX(Table2[Attachment A Category], MATCH(Table579[[#This Row],[Attachment A Expenditure Subcategory]], Table2[Attachment A Subcategory])),"")</f>
        <v/>
      </c>
      <c r="X332" s="114" t="str">
        <f>IFERROR(INDEX(Table2[Treasury OIG Category], MATCH(Table579[[#This Row],[Attachment A Expenditure Subcategory]], Table2[Attachment A Subcategory])),"")</f>
        <v/>
      </c>
    </row>
    <row r="333" spans="2:24" x14ac:dyDescent="0.25">
      <c r="B333" s="127"/>
      <c r="C333" s="128"/>
      <c r="D333" s="128"/>
      <c r="E333" s="128"/>
      <c r="F333" s="128"/>
      <c r="G333" s="144"/>
      <c r="H333" s="32" t="s">
        <v>382</v>
      </c>
      <c r="I333" s="144"/>
      <c r="J333" s="16"/>
      <c r="K333" s="144"/>
      <c r="L333" s="130"/>
      <c r="M333" s="129"/>
      <c r="N333" s="129"/>
      <c r="O333" s="51"/>
      <c r="P333" s="51"/>
      <c r="Q333" s="74"/>
      <c r="R333" s="158">
        <f>IF(Table579[[#This Row],[FEMA Reimbursable?]]="Yes", Table579[[#This Row],[Total Grant Amount]]*0.25,Table579[[#This Row],[Total Grant Amount]])</f>
        <v>0</v>
      </c>
      <c r="S333" s="74"/>
      <c r="T333" s="158">
        <f>IF(Table579[[#This Row],[FEMA Reimbursable?]]="Yes", Table579[[#This Row],[Total Quarterly Obligation Amount]]*0.25,Table579[[#This Row],[Total Quarterly Obligation Amount]])</f>
        <v>0</v>
      </c>
      <c r="U333" s="74"/>
      <c r="V333" s="160">
        <f>IF(Table579[[#This Row],[FEMA Reimbursable?]]="Yes", Table579[[#This Row],[Total Quarterly Expenditure Amount]]*0.25,Table579[[#This Row],[Total Quarterly Expenditure Amount]])</f>
        <v>0</v>
      </c>
      <c r="W333" s="113" t="str">
        <f>IFERROR(INDEX(Table2[Attachment A Category], MATCH(Table579[[#This Row],[Attachment A Expenditure Subcategory]], Table2[Attachment A Subcategory])),"")</f>
        <v/>
      </c>
      <c r="X333" s="114" t="str">
        <f>IFERROR(INDEX(Table2[Treasury OIG Category], MATCH(Table579[[#This Row],[Attachment A Expenditure Subcategory]], Table2[Attachment A Subcategory])),"")</f>
        <v/>
      </c>
    </row>
    <row r="334" spans="2:24" x14ac:dyDescent="0.25">
      <c r="B334" s="127"/>
      <c r="C334" s="128"/>
      <c r="D334" s="128"/>
      <c r="E334" s="128"/>
      <c r="F334" s="128"/>
      <c r="G334" s="144"/>
      <c r="H334" s="32" t="s">
        <v>383</v>
      </c>
      <c r="I334" s="144"/>
      <c r="J334" s="16"/>
      <c r="K334" s="144"/>
      <c r="L334" s="130"/>
      <c r="M334" s="129"/>
      <c r="N334" s="129"/>
      <c r="O334" s="51"/>
      <c r="P334" s="51"/>
      <c r="Q334" s="74"/>
      <c r="R334" s="158">
        <f>IF(Table579[[#This Row],[FEMA Reimbursable?]]="Yes", Table579[[#This Row],[Total Grant Amount]]*0.25,Table579[[#This Row],[Total Grant Amount]])</f>
        <v>0</v>
      </c>
      <c r="S334" s="74"/>
      <c r="T334" s="158">
        <f>IF(Table579[[#This Row],[FEMA Reimbursable?]]="Yes", Table579[[#This Row],[Total Quarterly Obligation Amount]]*0.25,Table579[[#This Row],[Total Quarterly Obligation Amount]])</f>
        <v>0</v>
      </c>
      <c r="U334" s="74"/>
      <c r="V334" s="160">
        <f>IF(Table579[[#This Row],[FEMA Reimbursable?]]="Yes", Table579[[#This Row],[Total Quarterly Expenditure Amount]]*0.25,Table579[[#This Row],[Total Quarterly Expenditure Amount]])</f>
        <v>0</v>
      </c>
      <c r="W334" s="113" t="str">
        <f>IFERROR(INDEX(Table2[Attachment A Category], MATCH(Table579[[#This Row],[Attachment A Expenditure Subcategory]], Table2[Attachment A Subcategory])),"")</f>
        <v/>
      </c>
      <c r="X334" s="114" t="str">
        <f>IFERROR(INDEX(Table2[Treasury OIG Category], MATCH(Table579[[#This Row],[Attachment A Expenditure Subcategory]], Table2[Attachment A Subcategory])),"")</f>
        <v/>
      </c>
    </row>
    <row r="335" spans="2:24" x14ac:dyDescent="0.25">
      <c r="B335" s="127"/>
      <c r="C335" s="128"/>
      <c r="D335" s="128"/>
      <c r="E335" s="128"/>
      <c r="F335" s="128"/>
      <c r="G335" s="144"/>
      <c r="H335" s="32" t="s">
        <v>384</v>
      </c>
      <c r="I335" s="144"/>
      <c r="J335" s="16"/>
      <c r="K335" s="144"/>
      <c r="L335" s="130"/>
      <c r="M335" s="129"/>
      <c r="N335" s="129"/>
      <c r="O335" s="51"/>
      <c r="P335" s="51"/>
      <c r="Q335" s="74"/>
      <c r="R335" s="158">
        <f>IF(Table579[[#This Row],[FEMA Reimbursable?]]="Yes", Table579[[#This Row],[Total Grant Amount]]*0.25,Table579[[#This Row],[Total Grant Amount]])</f>
        <v>0</v>
      </c>
      <c r="S335" s="74"/>
      <c r="T335" s="158">
        <f>IF(Table579[[#This Row],[FEMA Reimbursable?]]="Yes", Table579[[#This Row],[Total Quarterly Obligation Amount]]*0.25,Table579[[#This Row],[Total Quarterly Obligation Amount]])</f>
        <v>0</v>
      </c>
      <c r="U335" s="74"/>
      <c r="V335" s="160">
        <f>IF(Table579[[#This Row],[FEMA Reimbursable?]]="Yes", Table579[[#This Row],[Total Quarterly Expenditure Amount]]*0.25,Table579[[#This Row],[Total Quarterly Expenditure Amount]])</f>
        <v>0</v>
      </c>
      <c r="W335" s="113" t="str">
        <f>IFERROR(INDEX(Table2[Attachment A Category], MATCH(Table579[[#This Row],[Attachment A Expenditure Subcategory]], Table2[Attachment A Subcategory])),"")</f>
        <v/>
      </c>
      <c r="X335" s="114" t="str">
        <f>IFERROR(INDEX(Table2[Treasury OIG Category], MATCH(Table579[[#This Row],[Attachment A Expenditure Subcategory]], Table2[Attachment A Subcategory])),"")</f>
        <v/>
      </c>
    </row>
    <row r="336" spans="2:24" x14ac:dyDescent="0.25">
      <c r="B336" s="127"/>
      <c r="C336" s="128"/>
      <c r="D336" s="128"/>
      <c r="E336" s="128"/>
      <c r="F336" s="128"/>
      <c r="G336" s="144"/>
      <c r="H336" s="32" t="s">
        <v>385</v>
      </c>
      <c r="I336" s="144"/>
      <c r="J336" s="16"/>
      <c r="K336" s="144"/>
      <c r="L336" s="130"/>
      <c r="M336" s="129"/>
      <c r="N336" s="129"/>
      <c r="O336" s="51"/>
      <c r="P336" s="51"/>
      <c r="Q336" s="74"/>
      <c r="R336" s="158">
        <f>IF(Table579[[#This Row],[FEMA Reimbursable?]]="Yes", Table579[[#This Row],[Total Grant Amount]]*0.25,Table579[[#This Row],[Total Grant Amount]])</f>
        <v>0</v>
      </c>
      <c r="S336" s="74"/>
      <c r="T336" s="158">
        <f>IF(Table579[[#This Row],[FEMA Reimbursable?]]="Yes", Table579[[#This Row],[Total Quarterly Obligation Amount]]*0.25,Table579[[#This Row],[Total Quarterly Obligation Amount]])</f>
        <v>0</v>
      </c>
      <c r="U336" s="74"/>
      <c r="V336" s="160">
        <f>IF(Table579[[#This Row],[FEMA Reimbursable?]]="Yes", Table579[[#This Row],[Total Quarterly Expenditure Amount]]*0.25,Table579[[#This Row],[Total Quarterly Expenditure Amount]])</f>
        <v>0</v>
      </c>
      <c r="W336" s="113" t="str">
        <f>IFERROR(INDEX(Table2[Attachment A Category], MATCH(Table579[[#This Row],[Attachment A Expenditure Subcategory]], Table2[Attachment A Subcategory])),"")</f>
        <v/>
      </c>
      <c r="X336" s="114" t="str">
        <f>IFERROR(INDEX(Table2[Treasury OIG Category], MATCH(Table579[[#This Row],[Attachment A Expenditure Subcategory]], Table2[Attachment A Subcategory])),"")</f>
        <v/>
      </c>
    </row>
    <row r="337" spans="2:24" x14ac:dyDescent="0.25">
      <c r="B337" s="127"/>
      <c r="C337" s="128"/>
      <c r="D337" s="128"/>
      <c r="E337" s="128"/>
      <c r="F337" s="128"/>
      <c r="G337" s="144"/>
      <c r="H337" s="32" t="s">
        <v>386</v>
      </c>
      <c r="I337" s="144"/>
      <c r="J337" s="16"/>
      <c r="K337" s="144"/>
      <c r="L337" s="130"/>
      <c r="M337" s="129"/>
      <c r="N337" s="129"/>
      <c r="O337" s="51"/>
      <c r="P337" s="51"/>
      <c r="Q337" s="74"/>
      <c r="R337" s="158">
        <f>IF(Table579[[#This Row],[FEMA Reimbursable?]]="Yes", Table579[[#This Row],[Total Grant Amount]]*0.25,Table579[[#This Row],[Total Grant Amount]])</f>
        <v>0</v>
      </c>
      <c r="S337" s="74"/>
      <c r="T337" s="158">
        <f>IF(Table579[[#This Row],[FEMA Reimbursable?]]="Yes", Table579[[#This Row],[Total Quarterly Obligation Amount]]*0.25,Table579[[#This Row],[Total Quarterly Obligation Amount]])</f>
        <v>0</v>
      </c>
      <c r="U337" s="74"/>
      <c r="V337" s="160">
        <f>IF(Table579[[#This Row],[FEMA Reimbursable?]]="Yes", Table579[[#This Row],[Total Quarterly Expenditure Amount]]*0.25,Table579[[#This Row],[Total Quarterly Expenditure Amount]])</f>
        <v>0</v>
      </c>
      <c r="W337" s="113" t="str">
        <f>IFERROR(INDEX(Table2[Attachment A Category], MATCH(Table579[[#This Row],[Attachment A Expenditure Subcategory]], Table2[Attachment A Subcategory])),"")</f>
        <v/>
      </c>
      <c r="X337" s="114" t="str">
        <f>IFERROR(INDEX(Table2[Treasury OIG Category], MATCH(Table579[[#This Row],[Attachment A Expenditure Subcategory]], Table2[Attachment A Subcategory])),"")</f>
        <v/>
      </c>
    </row>
    <row r="338" spans="2:24" x14ac:dyDescent="0.25">
      <c r="B338" s="127"/>
      <c r="C338" s="128"/>
      <c r="D338" s="128"/>
      <c r="E338" s="128"/>
      <c r="F338" s="128"/>
      <c r="G338" s="144"/>
      <c r="H338" s="32" t="s">
        <v>387</v>
      </c>
      <c r="I338" s="144"/>
      <c r="J338" s="16"/>
      <c r="K338" s="144"/>
      <c r="L338" s="130"/>
      <c r="M338" s="129"/>
      <c r="N338" s="129"/>
      <c r="O338" s="51"/>
      <c r="P338" s="51"/>
      <c r="Q338" s="74"/>
      <c r="R338" s="158">
        <f>IF(Table579[[#This Row],[FEMA Reimbursable?]]="Yes", Table579[[#This Row],[Total Grant Amount]]*0.25,Table579[[#This Row],[Total Grant Amount]])</f>
        <v>0</v>
      </c>
      <c r="S338" s="74"/>
      <c r="T338" s="158">
        <f>IF(Table579[[#This Row],[FEMA Reimbursable?]]="Yes", Table579[[#This Row],[Total Quarterly Obligation Amount]]*0.25,Table579[[#This Row],[Total Quarterly Obligation Amount]])</f>
        <v>0</v>
      </c>
      <c r="U338" s="74"/>
      <c r="V338" s="160">
        <f>IF(Table579[[#This Row],[FEMA Reimbursable?]]="Yes", Table579[[#This Row],[Total Quarterly Expenditure Amount]]*0.25,Table579[[#This Row],[Total Quarterly Expenditure Amount]])</f>
        <v>0</v>
      </c>
      <c r="W338" s="113" t="str">
        <f>IFERROR(INDEX(Table2[Attachment A Category], MATCH(Table579[[#This Row],[Attachment A Expenditure Subcategory]], Table2[Attachment A Subcategory])),"")</f>
        <v/>
      </c>
      <c r="X338" s="114" t="str">
        <f>IFERROR(INDEX(Table2[Treasury OIG Category], MATCH(Table579[[#This Row],[Attachment A Expenditure Subcategory]], Table2[Attachment A Subcategory])),"")</f>
        <v/>
      </c>
    </row>
    <row r="339" spans="2:24" x14ac:dyDescent="0.25">
      <c r="B339" s="127"/>
      <c r="C339" s="128"/>
      <c r="D339" s="128"/>
      <c r="E339" s="128"/>
      <c r="F339" s="128"/>
      <c r="G339" s="144"/>
      <c r="H339" s="32" t="s">
        <v>388</v>
      </c>
      <c r="I339" s="144"/>
      <c r="J339" s="16"/>
      <c r="K339" s="144"/>
      <c r="L339" s="130"/>
      <c r="M339" s="129"/>
      <c r="N339" s="129"/>
      <c r="O339" s="51"/>
      <c r="P339" s="51"/>
      <c r="Q339" s="74"/>
      <c r="R339" s="158">
        <f>IF(Table579[[#This Row],[FEMA Reimbursable?]]="Yes", Table579[[#This Row],[Total Grant Amount]]*0.25,Table579[[#This Row],[Total Grant Amount]])</f>
        <v>0</v>
      </c>
      <c r="S339" s="74"/>
      <c r="T339" s="158">
        <f>IF(Table579[[#This Row],[FEMA Reimbursable?]]="Yes", Table579[[#This Row],[Total Quarterly Obligation Amount]]*0.25,Table579[[#This Row],[Total Quarterly Obligation Amount]])</f>
        <v>0</v>
      </c>
      <c r="U339" s="74"/>
      <c r="V339" s="160">
        <f>IF(Table579[[#This Row],[FEMA Reimbursable?]]="Yes", Table579[[#This Row],[Total Quarterly Expenditure Amount]]*0.25,Table579[[#This Row],[Total Quarterly Expenditure Amount]])</f>
        <v>0</v>
      </c>
      <c r="W339" s="113" t="str">
        <f>IFERROR(INDEX(Table2[Attachment A Category], MATCH(Table579[[#This Row],[Attachment A Expenditure Subcategory]], Table2[Attachment A Subcategory])),"")</f>
        <v/>
      </c>
      <c r="X339" s="114" t="str">
        <f>IFERROR(INDEX(Table2[Treasury OIG Category], MATCH(Table579[[#This Row],[Attachment A Expenditure Subcategory]], Table2[Attachment A Subcategory])),"")</f>
        <v/>
      </c>
    </row>
    <row r="340" spans="2:24" x14ac:dyDescent="0.25">
      <c r="B340" s="127"/>
      <c r="C340" s="128"/>
      <c r="D340" s="128"/>
      <c r="E340" s="128"/>
      <c r="F340" s="128"/>
      <c r="G340" s="144"/>
      <c r="H340" s="32" t="s">
        <v>389</v>
      </c>
      <c r="I340" s="144"/>
      <c r="J340" s="16"/>
      <c r="K340" s="144"/>
      <c r="L340" s="130"/>
      <c r="M340" s="129"/>
      <c r="N340" s="129"/>
      <c r="O340" s="51"/>
      <c r="P340" s="51"/>
      <c r="Q340" s="74"/>
      <c r="R340" s="158">
        <f>IF(Table579[[#This Row],[FEMA Reimbursable?]]="Yes", Table579[[#This Row],[Total Grant Amount]]*0.25,Table579[[#This Row],[Total Grant Amount]])</f>
        <v>0</v>
      </c>
      <c r="S340" s="74"/>
      <c r="T340" s="158">
        <f>IF(Table579[[#This Row],[FEMA Reimbursable?]]="Yes", Table579[[#This Row],[Total Quarterly Obligation Amount]]*0.25,Table579[[#This Row],[Total Quarterly Obligation Amount]])</f>
        <v>0</v>
      </c>
      <c r="U340" s="74"/>
      <c r="V340" s="160">
        <f>IF(Table579[[#This Row],[FEMA Reimbursable?]]="Yes", Table579[[#This Row],[Total Quarterly Expenditure Amount]]*0.25,Table579[[#This Row],[Total Quarterly Expenditure Amount]])</f>
        <v>0</v>
      </c>
      <c r="W340" s="113" t="str">
        <f>IFERROR(INDEX(Table2[Attachment A Category], MATCH(Table579[[#This Row],[Attachment A Expenditure Subcategory]], Table2[Attachment A Subcategory])),"")</f>
        <v/>
      </c>
      <c r="X340" s="114" t="str">
        <f>IFERROR(INDEX(Table2[Treasury OIG Category], MATCH(Table579[[#This Row],[Attachment A Expenditure Subcategory]], Table2[Attachment A Subcategory])),"")</f>
        <v/>
      </c>
    </row>
    <row r="341" spans="2:24" x14ac:dyDescent="0.25">
      <c r="B341" s="127"/>
      <c r="C341" s="128"/>
      <c r="D341" s="128"/>
      <c r="E341" s="128"/>
      <c r="F341" s="128"/>
      <c r="G341" s="144"/>
      <c r="H341" s="32" t="s">
        <v>390</v>
      </c>
      <c r="I341" s="144"/>
      <c r="J341" s="16"/>
      <c r="K341" s="144"/>
      <c r="L341" s="130"/>
      <c r="M341" s="129"/>
      <c r="N341" s="129"/>
      <c r="O341" s="51"/>
      <c r="P341" s="51"/>
      <c r="Q341" s="74"/>
      <c r="R341" s="158">
        <f>IF(Table579[[#This Row],[FEMA Reimbursable?]]="Yes", Table579[[#This Row],[Total Grant Amount]]*0.25,Table579[[#This Row],[Total Grant Amount]])</f>
        <v>0</v>
      </c>
      <c r="S341" s="74"/>
      <c r="T341" s="158">
        <f>IF(Table579[[#This Row],[FEMA Reimbursable?]]="Yes", Table579[[#This Row],[Total Quarterly Obligation Amount]]*0.25,Table579[[#This Row],[Total Quarterly Obligation Amount]])</f>
        <v>0</v>
      </c>
      <c r="U341" s="74"/>
      <c r="V341" s="160">
        <f>IF(Table579[[#This Row],[FEMA Reimbursable?]]="Yes", Table579[[#This Row],[Total Quarterly Expenditure Amount]]*0.25,Table579[[#This Row],[Total Quarterly Expenditure Amount]])</f>
        <v>0</v>
      </c>
      <c r="W341" s="113" t="str">
        <f>IFERROR(INDEX(Table2[Attachment A Category], MATCH(Table579[[#This Row],[Attachment A Expenditure Subcategory]], Table2[Attachment A Subcategory])),"")</f>
        <v/>
      </c>
      <c r="X341" s="114" t="str">
        <f>IFERROR(INDEX(Table2[Treasury OIG Category], MATCH(Table579[[#This Row],[Attachment A Expenditure Subcategory]], Table2[Attachment A Subcategory])),"")</f>
        <v/>
      </c>
    </row>
    <row r="342" spans="2:24" x14ac:dyDescent="0.25">
      <c r="B342" s="127"/>
      <c r="C342" s="128"/>
      <c r="D342" s="128"/>
      <c r="E342" s="128"/>
      <c r="F342" s="128"/>
      <c r="G342" s="144"/>
      <c r="H342" s="32" t="s">
        <v>391</v>
      </c>
      <c r="I342" s="144"/>
      <c r="J342" s="16"/>
      <c r="K342" s="144"/>
      <c r="L342" s="130"/>
      <c r="M342" s="129"/>
      <c r="N342" s="129"/>
      <c r="O342" s="51"/>
      <c r="P342" s="51"/>
      <c r="Q342" s="74"/>
      <c r="R342" s="158">
        <f>IF(Table579[[#This Row],[FEMA Reimbursable?]]="Yes", Table579[[#This Row],[Total Grant Amount]]*0.25,Table579[[#This Row],[Total Grant Amount]])</f>
        <v>0</v>
      </c>
      <c r="S342" s="74"/>
      <c r="T342" s="158">
        <f>IF(Table579[[#This Row],[FEMA Reimbursable?]]="Yes", Table579[[#This Row],[Total Quarterly Obligation Amount]]*0.25,Table579[[#This Row],[Total Quarterly Obligation Amount]])</f>
        <v>0</v>
      </c>
      <c r="U342" s="74"/>
      <c r="V342" s="160">
        <f>IF(Table579[[#This Row],[FEMA Reimbursable?]]="Yes", Table579[[#This Row],[Total Quarterly Expenditure Amount]]*0.25,Table579[[#This Row],[Total Quarterly Expenditure Amount]])</f>
        <v>0</v>
      </c>
      <c r="W342" s="113" t="str">
        <f>IFERROR(INDEX(Table2[Attachment A Category], MATCH(Table579[[#This Row],[Attachment A Expenditure Subcategory]], Table2[Attachment A Subcategory])),"")</f>
        <v/>
      </c>
      <c r="X342" s="114" t="str">
        <f>IFERROR(INDEX(Table2[Treasury OIG Category], MATCH(Table579[[#This Row],[Attachment A Expenditure Subcategory]], Table2[Attachment A Subcategory])),"")</f>
        <v/>
      </c>
    </row>
    <row r="343" spans="2:24" x14ac:dyDescent="0.25">
      <c r="B343" s="127"/>
      <c r="C343" s="128"/>
      <c r="D343" s="128"/>
      <c r="E343" s="128"/>
      <c r="F343" s="128"/>
      <c r="G343" s="144"/>
      <c r="H343" s="32" t="s">
        <v>392</v>
      </c>
      <c r="I343" s="144"/>
      <c r="J343" s="16"/>
      <c r="K343" s="144"/>
      <c r="L343" s="130"/>
      <c r="M343" s="129"/>
      <c r="N343" s="129"/>
      <c r="O343" s="51"/>
      <c r="P343" s="51"/>
      <c r="Q343" s="74"/>
      <c r="R343" s="158">
        <f>IF(Table579[[#This Row],[FEMA Reimbursable?]]="Yes", Table579[[#This Row],[Total Grant Amount]]*0.25,Table579[[#This Row],[Total Grant Amount]])</f>
        <v>0</v>
      </c>
      <c r="S343" s="74"/>
      <c r="T343" s="158">
        <f>IF(Table579[[#This Row],[FEMA Reimbursable?]]="Yes", Table579[[#This Row],[Total Quarterly Obligation Amount]]*0.25,Table579[[#This Row],[Total Quarterly Obligation Amount]])</f>
        <v>0</v>
      </c>
      <c r="U343" s="74"/>
      <c r="V343" s="160">
        <f>IF(Table579[[#This Row],[FEMA Reimbursable?]]="Yes", Table579[[#This Row],[Total Quarterly Expenditure Amount]]*0.25,Table579[[#This Row],[Total Quarterly Expenditure Amount]])</f>
        <v>0</v>
      </c>
      <c r="W343" s="113" t="str">
        <f>IFERROR(INDEX(Table2[Attachment A Category], MATCH(Table579[[#This Row],[Attachment A Expenditure Subcategory]], Table2[Attachment A Subcategory])),"")</f>
        <v/>
      </c>
      <c r="X343" s="114" t="str">
        <f>IFERROR(INDEX(Table2[Treasury OIG Category], MATCH(Table579[[#This Row],[Attachment A Expenditure Subcategory]], Table2[Attachment A Subcategory])),"")</f>
        <v/>
      </c>
    </row>
    <row r="344" spans="2:24" x14ac:dyDescent="0.25">
      <c r="B344" s="127"/>
      <c r="C344" s="128"/>
      <c r="D344" s="128"/>
      <c r="E344" s="128"/>
      <c r="F344" s="128"/>
      <c r="G344" s="144"/>
      <c r="H344" s="32" t="s">
        <v>393</v>
      </c>
      <c r="I344" s="144"/>
      <c r="J344" s="16"/>
      <c r="K344" s="144"/>
      <c r="L344" s="130"/>
      <c r="M344" s="129"/>
      <c r="N344" s="129"/>
      <c r="O344" s="51"/>
      <c r="P344" s="51"/>
      <c r="Q344" s="74"/>
      <c r="R344" s="158">
        <f>IF(Table579[[#This Row],[FEMA Reimbursable?]]="Yes", Table579[[#This Row],[Total Grant Amount]]*0.25,Table579[[#This Row],[Total Grant Amount]])</f>
        <v>0</v>
      </c>
      <c r="S344" s="74"/>
      <c r="T344" s="158">
        <f>IF(Table579[[#This Row],[FEMA Reimbursable?]]="Yes", Table579[[#This Row],[Total Quarterly Obligation Amount]]*0.25,Table579[[#This Row],[Total Quarterly Obligation Amount]])</f>
        <v>0</v>
      </c>
      <c r="U344" s="74"/>
      <c r="V344" s="160">
        <f>IF(Table579[[#This Row],[FEMA Reimbursable?]]="Yes", Table579[[#This Row],[Total Quarterly Expenditure Amount]]*0.25,Table579[[#This Row],[Total Quarterly Expenditure Amount]])</f>
        <v>0</v>
      </c>
      <c r="W344" s="113" t="str">
        <f>IFERROR(INDEX(Table2[Attachment A Category], MATCH(Table579[[#This Row],[Attachment A Expenditure Subcategory]], Table2[Attachment A Subcategory])),"")</f>
        <v/>
      </c>
      <c r="X344" s="114" t="str">
        <f>IFERROR(INDEX(Table2[Treasury OIG Category], MATCH(Table579[[#This Row],[Attachment A Expenditure Subcategory]], Table2[Attachment A Subcategory])),"")</f>
        <v/>
      </c>
    </row>
    <row r="345" spans="2:24" x14ac:dyDescent="0.25">
      <c r="B345" s="127"/>
      <c r="C345" s="128"/>
      <c r="D345" s="128"/>
      <c r="E345" s="128"/>
      <c r="F345" s="128"/>
      <c r="G345" s="144"/>
      <c r="H345" s="32" t="s">
        <v>394</v>
      </c>
      <c r="I345" s="144"/>
      <c r="J345" s="16"/>
      <c r="K345" s="144"/>
      <c r="L345" s="130"/>
      <c r="M345" s="129"/>
      <c r="N345" s="129"/>
      <c r="O345" s="51"/>
      <c r="P345" s="51"/>
      <c r="Q345" s="74"/>
      <c r="R345" s="158">
        <f>IF(Table579[[#This Row],[FEMA Reimbursable?]]="Yes", Table579[[#This Row],[Total Grant Amount]]*0.25,Table579[[#This Row],[Total Grant Amount]])</f>
        <v>0</v>
      </c>
      <c r="S345" s="74"/>
      <c r="T345" s="158">
        <f>IF(Table579[[#This Row],[FEMA Reimbursable?]]="Yes", Table579[[#This Row],[Total Quarterly Obligation Amount]]*0.25,Table579[[#This Row],[Total Quarterly Obligation Amount]])</f>
        <v>0</v>
      </c>
      <c r="U345" s="74"/>
      <c r="V345" s="160">
        <f>IF(Table579[[#This Row],[FEMA Reimbursable?]]="Yes", Table579[[#This Row],[Total Quarterly Expenditure Amount]]*0.25,Table579[[#This Row],[Total Quarterly Expenditure Amount]])</f>
        <v>0</v>
      </c>
      <c r="W345" s="113" t="str">
        <f>IFERROR(INDEX(Table2[Attachment A Category], MATCH(Table579[[#This Row],[Attachment A Expenditure Subcategory]], Table2[Attachment A Subcategory])),"")</f>
        <v/>
      </c>
      <c r="X345" s="114" t="str">
        <f>IFERROR(INDEX(Table2[Treasury OIG Category], MATCH(Table579[[#This Row],[Attachment A Expenditure Subcategory]], Table2[Attachment A Subcategory])),"")</f>
        <v/>
      </c>
    </row>
    <row r="346" spans="2:24" x14ac:dyDescent="0.25">
      <c r="B346" s="127"/>
      <c r="C346" s="128"/>
      <c r="D346" s="128"/>
      <c r="E346" s="128"/>
      <c r="F346" s="128"/>
      <c r="G346" s="144"/>
      <c r="H346" s="32" t="s">
        <v>395</v>
      </c>
      <c r="I346" s="144"/>
      <c r="J346" s="16"/>
      <c r="K346" s="144"/>
      <c r="L346" s="130"/>
      <c r="M346" s="129"/>
      <c r="N346" s="129"/>
      <c r="O346" s="51"/>
      <c r="P346" s="51"/>
      <c r="Q346" s="74"/>
      <c r="R346" s="158">
        <f>IF(Table579[[#This Row],[FEMA Reimbursable?]]="Yes", Table579[[#This Row],[Total Grant Amount]]*0.25,Table579[[#This Row],[Total Grant Amount]])</f>
        <v>0</v>
      </c>
      <c r="S346" s="74"/>
      <c r="T346" s="158">
        <f>IF(Table579[[#This Row],[FEMA Reimbursable?]]="Yes", Table579[[#This Row],[Total Quarterly Obligation Amount]]*0.25,Table579[[#This Row],[Total Quarterly Obligation Amount]])</f>
        <v>0</v>
      </c>
      <c r="U346" s="74"/>
      <c r="V346" s="160">
        <f>IF(Table579[[#This Row],[FEMA Reimbursable?]]="Yes", Table579[[#This Row],[Total Quarterly Expenditure Amount]]*0.25,Table579[[#This Row],[Total Quarterly Expenditure Amount]])</f>
        <v>0</v>
      </c>
      <c r="W346" s="113" t="str">
        <f>IFERROR(INDEX(Table2[Attachment A Category], MATCH(Table579[[#This Row],[Attachment A Expenditure Subcategory]], Table2[Attachment A Subcategory])),"")</f>
        <v/>
      </c>
      <c r="X346" s="114" t="str">
        <f>IFERROR(INDEX(Table2[Treasury OIG Category], MATCH(Table579[[#This Row],[Attachment A Expenditure Subcategory]], Table2[Attachment A Subcategory])),"")</f>
        <v/>
      </c>
    </row>
    <row r="347" spans="2:24" x14ac:dyDescent="0.25">
      <c r="B347" s="127"/>
      <c r="C347" s="128"/>
      <c r="D347" s="128"/>
      <c r="E347" s="128"/>
      <c r="F347" s="128"/>
      <c r="G347" s="144"/>
      <c r="H347" s="32" t="s">
        <v>396</v>
      </c>
      <c r="I347" s="144"/>
      <c r="J347" s="16"/>
      <c r="K347" s="144"/>
      <c r="L347" s="130"/>
      <c r="M347" s="129"/>
      <c r="N347" s="129"/>
      <c r="O347" s="51"/>
      <c r="P347" s="51"/>
      <c r="Q347" s="74"/>
      <c r="R347" s="158">
        <f>IF(Table579[[#This Row],[FEMA Reimbursable?]]="Yes", Table579[[#This Row],[Total Grant Amount]]*0.25,Table579[[#This Row],[Total Grant Amount]])</f>
        <v>0</v>
      </c>
      <c r="S347" s="74"/>
      <c r="T347" s="158">
        <f>IF(Table579[[#This Row],[FEMA Reimbursable?]]="Yes", Table579[[#This Row],[Total Quarterly Obligation Amount]]*0.25,Table579[[#This Row],[Total Quarterly Obligation Amount]])</f>
        <v>0</v>
      </c>
      <c r="U347" s="74"/>
      <c r="V347" s="160">
        <f>IF(Table579[[#This Row],[FEMA Reimbursable?]]="Yes", Table579[[#This Row],[Total Quarterly Expenditure Amount]]*0.25,Table579[[#This Row],[Total Quarterly Expenditure Amount]])</f>
        <v>0</v>
      </c>
      <c r="W347" s="113" t="str">
        <f>IFERROR(INDEX(Table2[Attachment A Category], MATCH(Table579[[#This Row],[Attachment A Expenditure Subcategory]], Table2[Attachment A Subcategory])),"")</f>
        <v/>
      </c>
      <c r="X347" s="114" t="str">
        <f>IFERROR(INDEX(Table2[Treasury OIG Category], MATCH(Table579[[#This Row],[Attachment A Expenditure Subcategory]], Table2[Attachment A Subcategory])),"")</f>
        <v/>
      </c>
    </row>
    <row r="348" spans="2:24" x14ac:dyDescent="0.25">
      <c r="B348" s="127"/>
      <c r="C348" s="128"/>
      <c r="D348" s="128"/>
      <c r="E348" s="128"/>
      <c r="F348" s="128"/>
      <c r="G348" s="144"/>
      <c r="H348" s="32" t="s">
        <v>397</v>
      </c>
      <c r="I348" s="144"/>
      <c r="J348" s="16"/>
      <c r="K348" s="144"/>
      <c r="L348" s="130"/>
      <c r="M348" s="129"/>
      <c r="N348" s="129"/>
      <c r="O348" s="51"/>
      <c r="P348" s="51"/>
      <c r="Q348" s="74"/>
      <c r="R348" s="158">
        <f>IF(Table579[[#This Row],[FEMA Reimbursable?]]="Yes", Table579[[#This Row],[Total Grant Amount]]*0.25,Table579[[#This Row],[Total Grant Amount]])</f>
        <v>0</v>
      </c>
      <c r="S348" s="74"/>
      <c r="T348" s="158">
        <f>IF(Table579[[#This Row],[FEMA Reimbursable?]]="Yes", Table579[[#This Row],[Total Quarterly Obligation Amount]]*0.25,Table579[[#This Row],[Total Quarterly Obligation Amount]])</f>
        <v>0</v>
      </c>
      <c r="U348" s="74"/>
      <c r="V348" s="160">
        <f>IF(Table579[[#This Row],[FEMA Reimbursable?]]="Yes", Table579[[#This Row],[Total Quarterly Expenditure Amount]]*0.25,Table579[[#This Row],[Total Quarterly Expenditure Amount]])</f>
        <v>0</v>
      </c>
      <c r="W348" s="113" t="str">
        <f>IFERROR(INDEX(Table2[Attachment A Category], MATCH(Table579[[#This Row],[Attachment A Expenditure Subcategory]], Table2[Attachment A Subcategory])),"")</f>
        <v/>
      </c>
      <c r="X348" s="114" t="str">
        <f>IFERROR(INDEX(Table2[Treasury OIG Category], MATCH(Table579[[#This Row],[Attachment A Expenditure Subcategory]], Table2[Attachment A Subcategory])),"")</f>
        <v/>
      </c>
    </row>
    <row r="349" spans="2:24" x14ac:dyDescent="0.25">
      <c r="B349" s="127"/>
      <c r="C349" s="128"/>
      <c r="D349" s="128"/>
      <c r="E349" s="128"/>
      <c r="F349" s="128"/>
      <c r="G349" s="144"/>
      <c r="H349" s="32" t="s">
        <v>398</v>
      </c>
      <c r="I349" s="144"/>
      <c r="J349" s="16"/>
      <c r="K349" s="144"/>
      <c r="L349" s="130"/>
      <c r="M349" s="129"/>
      <c r="N349" s="129"/>
      <c r="O349" s="51"/>
      <c r="P349" s="51"/>
      <c r="Q349" s="74"/>
      <c r="R349" s="158">
        <f>IF(Table579[[#This Row],[FEMA Reimbursable?]]="Yes", Table579[[#This Row],[Total Grant Amount]]*0.25,Table579[[#This Row],[Total Grant Amount]])</f>
        <v>0</v>
      </c>
      <c r="S349" s="74"/>
      <c r="T349" s="158">
        <f>IF(Table579[[#This Row],[FEMA Reimbursable?]]="Yes", Table579[[#This Row],[Total Quarterly Obligation Amount]]*0.25,Table579[[#This Row],[Total Quarterly Obligation Amount]])</f>
        <v>0</v>
      </c>
      <c r="U349" s="74"/>
      <c r="V349" s="160">
        <f>IF(Table579[[#This Row],[FEMA Reimbursable?]]="Yes", Table579[[#This Row],[Total Quarterly Expenditure Amount]]*0.25,Table579[[#This Row],[Total Quarterly Expenditure Amount]])</f>
        <v>0</v>
      </c>
      <c r="W349" s="113" t="str">
        <f>IFERROR(INDEX(Table2[Attachment A Category], MATCH(Table579[[#This Row],[Attachment A Expenditure Subcategory]], Table2[Attachment A Subcategory])),"")</f>
        <v/>
      </c>
      <c r="X349" s="114" t="str">
        <f>IFERROR(INDEX(Table2[Treasury OIG Category], MATCH(Table579[[#This Row],[Attachment A Expenditure Subcategory]], Table2[Attachment A Subcategory])),"")</f>
        <v/>
      </c>
    </row>
    <row r="350" spans="2:24" x14ac:dyDescent="0.25">
      <c r="B350" s="127"/>
      <c r="C350" s="128"/>
      <c r="D350" s="128"/>
      <c r="E350" s="128"/>
      <c r="F350" s="128"/>
      <c r="G350" s="144"/>
      <c r="H350" s="32" t="s">
        <v>399</v>
      </c>
      <c r="I350" s="144"/>
      <c r="J350" s="16"/>
      <c r="K350" s="144"/>
      <c r="L350" s="130"/>
      <c r="M350" s="129"/>
      <c r="N350" s="129"/>
      <c r="O350" s="51"/>
      <c r="P350" s="51"/>
      <c r="Q350" s="74"/>
      <c r="R350" s="158">
        <f>IF(Table579[[#This Row],[FEMA Reimbursable?]]="Yes", Table579[[#This Row],[Total Grant Amount]]*0.25,Table579[[#This Row],[Total Grant Amount]])</f>
        <v>0</v>
      </c>
      <c r="S350" s="74"/>
      <c r="T350" s="158">
        <f>IF(Table579[[#This Row],[FEMA Reimbursable?]]="Yes", Table579[[#This Row],[Total Quarterly Obligation Amount]]*0.25,Table579[[#This Row],[Total Quarterly Obligation Amount]])</f>
        <v>0</v>
      </c>
      <c r="U350" s="74"/>
      <c r="V350" s="160">
        <f>IF(Table579[[#This Row],[FEMA Reimbursable?]]="Yes", Table579[[#This Row],[Total Quarterly Expenditure Amount]]*0.25,Table579[[#This Row],[Total Quarterly Expenditure Amount]])</f>
        <v>0</v>
      </c>
      <c r="W350" s="113" t="str">
        <f>IFERROR(INDEX(Table2[Attachment A Category], MATCH(Table579[[#This Row],[Attachment A Expenditure Subcategory]], Table2[Attachment A Subcategory])),"")</f>
        <v/>
      </c>
      <c r="X350" s="114" t="str">
        <f>IFERROR(INDEX(Table2[Treasury OIG Category], MATCH(Table579[[#This Row],[Attachment A Expenditure Subcategory]], Table2[Attachment A Subcategory])),"")</f>
        <v/>
      </c>
    </row>
    <row r="351" spans="2:24" x14ac:dyDescent="0.25">
      <c r="B351" s="127"/>
      <c r="C351" s="128"/>
      <c r="D351" s="128"/>
      <c r="E351" s="128"/>
      <c r="F351" s="128"/>
      <c r="G351" s="144"/>
      <c r="H351" s="32" t="s">
        <v>400</v>
      </c>
      <c r="I351" s="144"/>
      <c r="J351" s="16"/>
      <c r="K351" s="144"/>
      <c r="L351" s="130"/>
      <c r="M351" s="129"/>
      <c r="N351" s="129"/>
      <c r="O351" s="51"/>
      <c r="P351" s="51"/>
      <c r="Q351" s="74"/>
      <c r="R351" s="158">
        <f>IF(Table579[[#This Row],[FEMA Reimbursable?]]="Yes", Table579[[#This Row],[Total Grant Amount]]*0.25,Table579[[#This Row],[Total Grant Amount]])</f>
        <v>0</v>
      </c>
      <c r="S351" s="74"/>
      <c r="T351" s="158">
        <f>IF(Table579[[#This Row],[FEMA Reimbursable?]]="Yes", Table579[[#This Row],[Total Quarterly Obligation Amount]]*0.25,Table579[[#This Row],[Total Quarterly Obligation Amount]])</f>
        <v>0</v>
      </c>
      <c r="U351" s="74"/>
      <c r="V351" s="160">
        <f>IF(Table579[[#This Row],[FEMA Reimbursable?]]="Yes", Table579[[#This Row],[Total Quarterly Expenditure Amount]]*0.25,Table579[[#This Row],[Total Quarterly Expenditure Amount]])</f>
        <v>0</v>
      </c>
      <c r="W351" s="113" t="str">
        <f>IFERROR(INDEX(Table2[Attachment A Category], MATCH(Table579[[#This Row],[Attachment A Expenditure Subcategory]], Table2[Attachment A Subcategory])),"")</f>
        <v/>
      </c>
      <c r="X351" s="114" t="str">
        <f>IFERROR(INDEX(Table2[Treasury OIG Category], MATCH(Table579[[#This Row],[Attachment A Expenditure Subcategory]], Table2[Attachment A Subcategory])),"")</f>
        <v/>
      </c>
    </row>
    <row r="352" spans="2:24" x14ac:dyDescent="0.25">
      <c r="B352" s="127"/>
      <c r="C352" s="128"/>
      <c r="D352" s="128"/>
      <c r="E352" s="128"/>
      <c r="F352" s="128"/>
      <c r="G352" s="144"/>
      <c r="H352" s="32" t="s">
        <v>401</v>
      </c>
      <c r="I352" s="144"/>
      <c r="J352" s="16"/>
      <c r="K352" s="144"/>
      <c r="L352" s="130"/>
      <c r="M352" s="129"/>
      <c r="N352" s="129"/>
      <c r="O352" s="51"/>
      <c r="P352" s="51"/>
      <c r="Q352" s="74"/>
      <c r="R352" s="158">
        <f>IF(Table579[[#This Row],[FEMA Reimbursable?]]="Yes", Table579[[#This Row],[Total Grant Amount]]*0.25,Table579[[#This Row],[Total Grant Amount]])</f>
        <v>0</v>
      </c>
      <c r="S352" s="74"/>
      <c r="T352" s="158">
        <f>IF(Table579[[#This Row],[FEMA Reimbursable?]]="Yes", Table579[[#This Row],[Total Quarterly Obligation Amount]]*0.25,Table579[[#This Row],[Total Quarterly Obligation Amount]])</f>
        <v>0</v>
      </c>
      <c r="U352" s="74"/>
      <c r="V352" s="160">
        <f>IF(Table579[[#This Row],[FEMA Reimbursable?]]="Yes", Table579[[#This Row],[Total Quarterly Expenditure Amount]]*0.25,Table579[[#This Row],[Total Quarterly Expenditure Amount]])</f>
        <v>0</v>
      </c>
      <c r="W352" s="113" t="str">
        <f>IFERROR(INDEX(Table2[Attachment A Category], MATCH(Table579[[#This Row],[Attachment A Expenditure Subcategory]], Table2[Attachment A Subcategory])),"")</f>
        <v/>
      </c>
      <c r="X352" s="114" t="str">
        <f>IFERROR(INDEX(Table2[Treasury OIG Category], MATCH(Table579[[#This Row],[Attachment A Expenditure Subcategory]], Table2[Attachment A Subcategory])),"")</f>
        <v/>
      </c>
    </row>
    <row r="353" spans="2:24" x14ac:dyDescent="0.25">
      <c r="B353" s="127"/>
      <c r="C353" s="128"/>
      <c r="D353" s="128"/>
      <c r="E353" s="128"/>
      <c r="F353" s="128"/>
      <c r="G353" s="144"/>
      <c r="H353" s="32" t="s">
        <v>402</v>
      </c>
      <c r="I353" s="144"/>
      <c r="J353" s="16"/>
      <c r="K353" s="144"/>
      <c r="L353" s="130"/>
      <c r="M353" s="129"/>
      <c r="N353" s="129"/>
      <c r="O353" s="51"/>
      <c r="P353" s="51"/>
      <c r="Q353" s="74"/>
      <c r="R353" s="158">
        <f>IF(Table579[[#This Row],[FEMA Reimbursable?]]="Yes", Table579[[#This Row],[Total Grant Amount]]*0.25,Table579[[#This Row],[Total Grant Amount]])</f>
        <v>0</v>
      </c>
      <c r="S353" s="74"/>
      <c r="T353" s="158">
        <f>IF(Table579[[#This Row],[FEMA Reimbursable?]]="Yes", Table579[[#This Row],[Total Quarterly Obligation Amount]]*0.25,Table579[[#This Row],[Total Quarterly Obligation Amount]])</f>
        <v>0</v>
      </c>
      <c r="U353" s="74"/>
      <c r="V353" s="160">
        <f>IF(Table579[[#This Row],[FEMA Reimbursable?]]="Yes", Table579[[#This Row],[Total Quarterly Expenditure Amount]]*0.25,Table579[[#This Row],[Total Quarterly Expenditure Amount]])</f>
        <v>0</v>
      </c>
      <c r="W353" s="113" t="str">
        <f>IFERROR(INDEX(Table2[Attachment A Category], MATCH(Table579[[#This Row],[Attachment A Expenditure Subcategory]], Table2[Attachment A Subcategory])),"")</f>
        <v/>
      </c>
      <c r="X353" s="114" t="str">
        <f>IFERROR(INDEX(Table2[Treasury OIG Category], MATCH(Table579[[#This Row],[Attachment A Expenditure Subcategory]], Table2[Attachment A Subcategory])),"")</f>
        <v/>
      </c>
    </row>
    <row r="354" spans="2:24" x14ac:dyDescent="0.25">
      <c r="B354" s="127"/>
      <c r="C354" s="128"/>
      <c r="D354" s="128"/>
      <c r="E354" s="128"/>
      <c r="F354" s="128"/>
      <c r="G354" s="144"/>
      <c r="H354" s="32" t="s">
        <v>403</v>
      </c>
      <c r="I354" s="144"/>
      <c r="J354" s="16"/>
      <c r="K354" s="144"/>
      <c r="L354" s="130"/>
      <c r="M354" s="129"/>
      <c r="N354" s="129"/>
      <c r="O354" s="51"/>
      <c r="P354" s="51"/>
      <c r="Q354" s="74"/>
      <c r="R354" s="158">
        <f>IF(Table579[[#This Row],[FEMA Reimbursable?]]="Yes", Table579[[#This Row],[Total Grant Amount]]*0.25,Table579[[#This Row],[Total Grant Amount]])</f>
        <v>0</v>
      </c>
      <c r="S354" s="74"/>
      <c r="T354" s="158">
        <f>IF(Table579[[#This Row],[FEMA Reimbursable?]]="Yes", Table579[[#This Row],[Total Quarterly Obligation Amount]]*0.25,Table579[[#This Row],[Total Quarterly Obligation Amount]])</f>
        <v>0</v>
      </c>
      <c r="U354" s="74"/>
      <c r="V354" s="160">
        <f>IF(Table579[[#This Row],[FEMA Reimbursable?]]="Yes", Table579[[#This Row],[Total Quarterly Expenditure Amount]]*0.25,Table579[[#This Row],[Total Quarterly Expenditure Amount]])</f>
        <v>0</v>
      </c>
      <c r="W354" s="113" t="str">
        <f>IFERROR(INDEX(Table2[Attachment A Category], MATCH(Table579[[#This Row],[Attachment A Expenditure Subcategory]], Table2[Attachment A Subcategory])),"")</f>
        <v/>
      </c>
      <c r="X354" s="114" t="str">
        <f>IFERROR(INDEX(Table2[Treasury OIG Category], MATCH(Table579[[#This Row],[Attachment A Expenditure Subcategory]], Table2[Attachment A Subcategory])),"")</f>
        <v/>
      </c>
    </row>
    <row r="355" spans="2:24" x14ac:dyDescent="0.25">
      <c r="B355" s="127"/>
      <c r="C355" s="128"/>
      <c r="D355" s="128"/>
      <c r="E355" s="128"/>
      <c r="F355" s="128"/>
      <c r="G355" s="144"/>
      <c r="H355" s="32" t="s">
        <v>404</v>
      </c>
      <c r="I355" s="144"/>
      <c r="J355" s="16"/>
      <c r="K355" s="144"/>
      <c r="L355" s="130"/>
      <c r="M355" s="129"/>
      <c r="N355" s="129"/>
      <c r="O355" s="51"/>
      <c r="P355" s="51"/>
      <c r="Q355" s="74"/>
      <c r="R355" s="158">
        <f>IF(Table579[[#This Row],[FEMA Reimbursable?]]="Yes", Table579[[#This Row],[Total Grant Amount]]*0.25,Table579[[#This Row],[Total Grant Amount]])</f>
        <v>0</v>
      </c>
      <c r="S355" s="74"/>
      <c r="T355" s="158">
        <f>IF(Table579[[#This Row],[FEMA Reimbursable?]]="Yes", Table579[[#This Row],[Total Quarterly Obligation Amount]]*0.25,Table579[[#This Row],[Total Quarterly Obligation Amount]])</f>
        <v>0</v>
      </c>
      <c r="U355" s="74"/>
      <c r="V355" s="160">
        <f>IF(Table579[[#This Row],[FEMA Reimbursable?]]="Yes", Table579[[#This Row],[Total Quarterly Expenditure Amount]]*0.25,Table579[[#This Row],[Total Quarterly Expenditure Amount]])</f>
        <v>0</v>
      </c>
      <c r="W355" s="113" t="str">
        <f>IFERROR(INDEX(Table2[Attachment A Category], MATCH(Table579[[#This Row],[Attachment A Expenditure Subcategory]], Table2[Attachment A Subcategory])),"")</f>
        <v/>
      </c>
      <c r="X355" s="114" t="str">
        <f>IFERROR(INDEX(Table2[Treasury OIG Category], MATCH(Table579[[#This Row],[Attachment A Expenditure Subcategory]], Table2[Attachment A Subcategory])),"")</f>
        <v/>
      </c>
    </row>
    <row r="356" spans="2:24" x14ac:dyDescent="0.25">
      <c r="B356" s="127"/>
      <c r="C356" s="128"/>
      <c r="D356" s="128"/>
      <c r="E356" s="128"/>
      <c r="F356" s="128"/>
      <c r="G356" s="144"/>
      <c r="H356" s="32" t="s">
        <v>405</v>
      </c>
      <c r="I356" s="144"/>
      <c r="J356" s="16"/>
      <c r="K356" s="144"/>
      <c r="L356" s="130"/>
      <c r="M356" s="129"/>
      <c r="N356" s="129"/>
      <c r="O356" s="51"/>
      <c r="P356" s="51"/>
      <c r="Q356" s="74"/>
      <c r="R356" s="158">
        <f>IF(Table579[[#This Row],[FEMA Reimbursable?]]="Yes", Table579[[#This Row],[Total Grant Amount]]*0.25,Table579[[#This Row],[Total Grant Amount]])</f>
        <v>0</v>
      </c>
      <c r="S356" s="74"/>
      <c r="T356" s="158">
        <f>IF(Table579[[#This Row],[FEMA Reimbursable?]]="Yes", Table579[[#This Row],[Total Quarterly Obligation Amount]]*0.25,Table579[[#This Row],[Total Quarterly Obligation Amount]])</f>
        <v>0</v>
      </c>
      <c r="U356" s="74"/>
      <c r="V356" s="160">
        <f>IF(Table579[[#This Row],[FEMA Reimbursable?]]="Yes", Table579[[#This Row],[Total Quarterly Expenditure Amount]]*0.25,Table579[[#This Row],[Total Quarterly Expenditure Amount]])</f>
        <v>0</v>
      </c>
      <c r="W356" s="113" t="str">
        <f>IFERROR(INDEX(Table2[Attachment A Category], MATCH(Table579[[#This Row],[Attachment A Expenditure Subcategory]], Table2[Attachment A Subcategory])),"")</f>
        <v/>
      </c>
      <c r="X356" s="114" t="str">
        <f>IFERROR(INDEX(Table2[Treasury OIG Category], MATCH(Table579[[#This Row],[Attachment A Expenditure Subcategory]], Table2[Attachment A Subcategory])),"")</f>
        <v/>
      </c>
    </row>
    <row r="357" spans="2:24" x14ac:dyDescent="0.25">
      <c r="B357" s="127"/>
      <c r="C357" s="128"/>
      <c r="D357" s="128"/>
      <c r="E357" s="128"/>
      <c r="F357" s="128"/>
      <c r="G357" s="144"/>
      <c r="H357" s="32" t="s">
        <v>406</v>
      </c>
      <c r="I357" s="144"/>
      <c r="J357" s="16"/>
      <c r="K357" s="144"/>
      <c r="L357" s="130"/>
      <c r="M357" s="129"/>
      <c r="N357" s="129"/>
      <c r="O357" s="51"/>
      <c r="P357" s="51"/>
      <c r="Q357" s="74"/>
      <c r="R357" s="158">
        <f>IF(Table579[[#This Row],[FEMA Reimbursable?]]="Yes", Table579[[#This Row],[Total Grant Amount]]*0.25,Table579[[#This Row],[Total Grant Amount]])</f>
        <v>0</v>
      </c>
      <c r="S357" s="74"/>
      <c r="T357" s="158">
        <f>IF(Table579[[#This Row],[FEMA Reimbursable?]]="Yes", Table579[[#This Row],[Total Quarterly Obligation Amount]]*0.25,Table579[[#This Row],[Total Quarterly Obligation Amount]])</f>
        <v>0</v>
      </c>
      <c r="U357" s="74"/>
      <c r="V357" s="160">
        <f>IF(Table579[[#This Row],[FEMA Reimbursable?]]="Yes", Table579[[#This Row],[Total Quarterly Expenditure Amount]]*0.25,Table579[[#This Row],[Total Quarterly Expenditure Amount]])</f>
        <v>0</v>
      </c>
      <c r="W357" s="113" t="str">
        <f>IFERROR(INDEX(Table2[Attachment A Category], MATCH(Table579[[#This Row],[Attachment A Expenditure Subcategory]], Table2[Attachment A Subcategory])),"")</f>
        <v/>
      </c>
      <c r="X357" s="114" t="str">
        <f>IFERROR(INDEX(Table2[Treasury OIG Category], MATCH(Table579[[#This Row],[Attachment A Expenditure Subcategory]], Table2[Attachment A Subcategory])),"")</f>
        <v/>
      </c>
    </row>
    <row r="358" spans="2:24" x14ac:dyDescent="0.25">
      <c r="B358" s="127"/>
      <c r="C358" s="128"/>
      <c r="D358" s="128"/>
      <c r="E358" s="128"/>
      <c r="F358" s="128"/>
      <c r="G358" s="144"/>
      <c r="H358" s="32" t="s">
        <v>407</v>
      </c>
      <c r="I358" s="144"/>
      <c r="J358" s="16"/>
      <c r="K358" s="144"/>
      <c r="L358" s="130"/>
      <c r="M358" s="129"/>
      <c r="N358" s="129"/>
      <c r="O358" s="51"/>
      <c r="P358" s="51"/>
      <c r="Q358" s="74"/>
      <c r="R358" s="158">
        <f>IF(Table579[[#This Row],[FEMA Reimbursable?]]="Yes", Table579[[#This Row],[Total Grant Amount]]*0.25,Table579[[#This Row],[Total Grant Amount]])</f>
        <v>0</v>
      </c>
      <c r="S358" s="74"/>
      <c r="T358" s="158">
        <f>IF(Table579[[#This Row],[FEMA Reimbursable?]]="Yes", Table579[[#This Row],[Total Quarterly Obligation Amount]]*0.25,Table579[[#This Row],[Total Quarterly Obligation Amount]])</f>
        <v>0</v>
      </c>
      <c r="U358" s="74"/>
      <c r="V358" s="160">
        <f>IF(Table579[[#This Row],[FEMA Reimbursable?]]="Yes", Table579[[#This Row],[Total Quarterly Expenditure Amount]]*0.25,Table579[[#This Row],[Total Quarterly Expenditure Amount]])</f>
        <v>0</v>
      </c>
      <c r="W358" s="113" t="str">
        <f>IFERROR(INDEX(Table2[Attachment A Category], MATCH(Table579[[#This Row],[Attachment A Expenditure Subcategory]], Table2[Attachment A Subcategory])),"")</f>
        <v/>
      </c>
      <c r="X358" s="114" t="str">
        <f>IFERROR(INDEX(Table2[Treasury OIG Category], MATCH(Table579[[#This Row],[Attachment A Expenditure Subcategory]], Table2[Attachment A Subcategory])),"")</f>
        <v/>
      </c>
    </row>
    <row r="359" spans="2:24" x14ac:dyDescent="0.25">
      <c r="B359" s="127"/>
      <c r="C359" s="128"/>
      <c r="D359" s="128"/>
      <c r="E359" s="128"/>
      <c r="F359" s="128"/>
      <c r="G359" s="144"/>
      <c r="H359" s="32" t="s">
        <v>408</v>
      </c>
      <c r="I359" s="144"/>
      <c r="J359" s="16"/>
      <c r="K359" s="144"/>
      <c r="L359" s="130"/>
      <c r="M359" s="129"/>
      <c r="N359" s="129"/>
      <c r="O359" s="51"/>
      <c r="P359" s="51"/>
      <c r="Q359" s="74"/>
      <c r="R359" s="158">
        <f>IF(Table579[[#This Row],[FEMA Reimbursable?]]="Yes", Table579[[#This Row],[Total Grant Amount]]*0.25,Table579[[#This Row],[Total Grant Amount]])</f>
        <v>0</v>
      </c>
      <c r="S359" s="74"/>
      <c r="T359" s="158">
        <f>IF(Table579[[#This Row],[FEMA Reimbursable?]]="Yes", Table579[[#This Row],[Total Quarterly Obligation Amount]]*0.25,Table579[[#This Row],[Total Quarterly Obligation Amount]])</f>
        <v>0</v>
      </c>
      <c r="U359" s="74"/>
      <c r="V359" s="160">
        <f>IF(Table579[[#This Row],[FEMA Reimbursable?]]="Yes", Table579[[#This Row],[Total Quarterly Expenditure Amount]]*0.25,Table579[[#This Row],[Total Quarterly Expenditure Amount]])</f>
        <v>0</v>
      </c>
      <c r="W359" s="113" t="str">
        <f>IFERROR(INDEX(Table2[Attachment A Category], MATCH(Table579[[#This Row],[Attachment A Expenditure Subcategory]], Table2[Attachment A Subcategory])),"")</f>
        <v/>
      </c>
      <c r="X359" s="114" t="str">
        <f>IFERROR(INDEX(Table2[Treasury OIG Category], MATCH(Table579[[#This Row],[Attachment A Expenditure Subcategory]], Table2[Attachment A Subcategory])),"")</f>
        <v/>
      </c>
    </row>
    <row r="360" spans="2:24" x14ac:dyDescent="0.25">
      <c r="B360" s="127"/>
      <c r="C360" s="128"/>
      <c r="D360" s="128"/>
      <c r="E360" s="128"/>
      <c r="F360" s="128"/>
      <c r="G360" s="144"/>
      <c r="H360" s="32" t="s">
        <v>409</v>
      </c>
      <c r="I360" s="144"/>
      <c r="J360" s="16"/>
      <c r="K360" s="144"/>
      <c r="L360" s="130"/>
      <c r="M360" s="129"/>
      <c r="N360" s="129"/>
      <c r="O360" s="51"/>
      <c r="P360" s="51"/>
      <c r="Q360" s="74"/>
      <c r="R360" s="158">
        <f>IF(Table579[[#This Row],[FEMA Reimbursable?]]="Yes", Table579[[#This Row],[Total Grant Amount]]*0.25,Table579[[#This Row],[Total Grant Amount]])</f>
        <v>0</v>
      </c>
      <c r="S360" s="74"/>
      <c r="T360" s="158">
        <f>IF(Table579[[#This Row],[FEMA Reimbursable?]]="Yes", Table579[[#This Row],[Total Quarterly Obligation Amount]]*0.25,Table579[[#This Row],[Total Quarterly Obligation Amount]])</f>
        <v>0</v>
      </c>
      <c r="U360" s="74"/>
      <c r="V360" s="160">
        <f>IF(Table579[[#This Row],[FEMA Reimbursable?]]="Yes", Table579[[#This Row],[Total Quarterly Expenditure Amount]]*0.25,Table579[[#This Row],[Total Quarterly Expenditure Amount]])</f>
        <v>0</v>
      </c>
      <c r="W360" s="113" t="str">
        <f>IFERROR(INDEX(Table2[Attachment A Category], MATCH(Table579[[#This Row],[Attachment A Expenditure Subcategory]], Table2[Attachment A Subcategory])),"")</f>
        <v/>
      </c>
      <c r="X360" s="114" t="str">
        <f>IFERROR(INDEX(Table2[Treasury OIG Category], MATCH(Table579[[#This Row],[Attachment A Expenditure Subcategory]], Table2[Attachment A Subcategory])),"")</f>
        <v/>
      </c>
    </row>
    <row r="361" spans="2:24" x14ac:dyDescent="0.25">
      <c r="B361" s="127"/>
      <c r="C361" s="128"/>
      <c r="D361" s="128"/>
      <c r="E361" s="128"/>
      <c r="F361" s="128"/>
      <c r="G361" s="144"/>
      <c r="H361" s="32" t="s">
        <v>410</v>
      </c>
      <c r="I361" s="144"/>
      <c r="J361" s="16"/>
      <c r="K361" s="144"/>
      <c r="L361" s="130"/>
      <c r="M361" s="129"/>
      <c r="N361" s="129"/>
      <c r="O361" s="51"/>
      <c r="P361" s="51"/>
      <c r="Q361" s="74"/>
      <c r="R361" s="158">
        <f>IF(Table579[[#This Row],[FEMA Reimbursable?]]="Yes", Table579[[#This Row],[Total Grant Amount]]*0.25,Table579[[#This Row],[Total Grant Amount]])</f>
        <v>0</v>
      </c>
      <c r="S361" s="74"/>
      <c r="T361" s="158">
        <f>IF(Table579[[#This Row],[FEMA Reimbursable?]]="Yes", Table579[[#This Row],[Total Quarterly Obligation Amount]]*0.25,Table579[[#This Row],[Total Quarterly Obligation Amount]])</f>
        <v>0</v>
      </c>
      <c r="U361" s="74"/>
      <c r="V361" s="160">
        <f>IF(Table579[[#This Row],[FEMA Reimbursable?]]="Yes", Table579[[#This Row],[Total Quarterly Expenditure Amount]]*0.25,Table579[[#This Row],[Total Quarterly Expenditure Amount]])</f>
        <v>0</v>
      </c>
      <c r="W361" s="113" t="str">
        <f>IFERROR(INDEX(Table2[Attachment A Category], MATCH(Table579[[#This Row],[Attachment A Expenditure Subcategory]], Table2[Attachment A Subcategory])),"")</f>
        <v/>
      </c>
      <c r="X361" s="114" t="str">
        <f>IFERROR(INDEX(Table2[Treasury OIG Category], MATCH(Table579[[#This Row],[Attachment A Expenditure Subcategory]], Table2[Attachment A Subcategory])),"")</f>
        <v/>
      </c>
    </row>
    <row r="362" spans="2:24" x14ac:dyDescent="0.25">
      <c r="B362" s="127"/>
      <c r="C362" s="128"/>
      <c r="D362" s="128"/>
      <c r="E362" s="128"/>
      <c r="F362" s="128"/>
      <c r="G362" s="144"/>
      <c r="H362" s="32" t="s">
        <v>411</v>
      </c>
      <c r="I362" s="144"/>
      <c r="J362" s="16"/>
      <c r="K362" s="144"/>
      <c r="L362" s="130"/>
      <c r="M362" s="129"/>
      <c r="N362" s="129"/>
      <c r="O362" s="51"/>
      <c r="P362" s="51"/>
      <c r="Q362" s="74"/>
      <c r="R362" s="158">
        <f>IF(Table579[[#This Row],[FEMA Reimbursable?]]="Yes", Table579[[#This Row],[Total Grant Amount]]*0.25,Table579[[#This Row],[Total Grant Amount]])</f>
        <v>0</v>
      </c>
      <c r="S362" s="74"/>
      <c r="T362" s="158">
        <f>IF(Table579[[#This Row],[FEMA Reimbursable?]]="Yes", Table579[[#This Row],[Total Quarterly Obligation Amount]]*0.25,Table579[[#This Row],[Total Quarterly Obligation Amount]])</f>
        <v>0</v>
      </c>
      <c r="U362" s="74"/>
      <c r="V362" s="160">
        <f>IF(Table579[[#This Row],[FEMA Reimbursable?]]="Yes", Table579[[#This Row],[Total Quarterly Expenditure Amount]]*0.25,Table579[[#This Row],[Total Quarterly Expenditure Amount]])</f>
        <v>0</v>
      </c>
      <c r="W362" s="113" t="str">
        <f>IFERROR(INDEX(Table2[Attachment A Category], MATCH(Table579[[#This Row],[Attachment A Expenditure Subcategory]], Table2[Attachment A Subcategory])),"")</f>
        <v/>
      </c>
      <c r="X362" s="114" t="str">
        <f>IFERROR(INDEX(Table2[Treasury OIG Category], MATCH(Table579[[#This Row],[Attachment A Expenditure Subcategory]], Table2[Attachment A Subcategory])),"")</f>
        <v/>
      </c>
    </row>
    <row r="363" spans="2:24" x14ac:dyDescent="0.25">
      <c r="B363" s="127"/>
      <c r="C363" s="128"/>
      <c r="D363" s="128"/>
      <c r="E363" s="128"/>
      <c r="F363" s="128"/>
      <c r="G363" s="144"/>
      <c r="H363" s="32" t="s">
        <v>412</v>
      </c>
      <c r="I363" s="144"/>
      <c r="J363" s="16"/>
      <c r="K363" s="144"/>
      <c r="L363" s="130"/>
      <c r="M363" s="129"/>
      <c r="N363" s="129"/>
      <c r="O363" s="51"/>
      <c r="P363" s="51"/>
      <c r="Q363" s="74"/>
      <c r="R363" s="158">
        <f>IF(Table579[[#This Row],[FEMA Reimbursable?]]="Yes", Table579[[#This Row],[Total Grant Amount]]*0.25,Table579[[#This Row],[Total Grant Amount]])</f>
        <v>0</v>
      </c>
      <c r="S363" s="74"/>
      <c r="T363" s="158">
        <f>IF(Table579[[#This Row],[FEMA Reimbursable?]]="Yes", Table579[[#This Row],[Total Quarterly Obligation Amount]]*0.25,Table579[[#This Row],[Total Quarterly Obligation Amount]])</f>
        <v>0</v>
      </c>
      <c r="U363" s="74"/>
      <c r="V363" s="160">
        <f>IF(Table579[[#This Row],[FEMA Reimbursable?]]="Yes", Table579[[#This Row],[Total Quarterly Expenditure Amount]]*0.25,Table579[[#This Row],[Total Quarterly Expenditure Amount]])</f>
        <v>0</v>
      </c>
      <c r="W363" s="113" t="str">
        <f>IFERROR(INDEX(Table2[Attachment A Category], MATCH(Table579[[#This Row],[Attachment A Expenditure Subcategory]], Table2[Attachment A Subcategory])),"")</f>
        <v/>
      </c>
      <c r="X363" s="114" t="str">
        <f>IFERROR(INDEX(Table2[Treasury OIG Category], MATCH(Table579[[#This Row],[Attachment A Expenditure Subcategory]], Table2[Attachment A Subcategory])),"")</f>
        <v/>
      </c>
    </row>
    <row r="364" spans="2:24" x14ac:dyDescent="0.25">
      <c r="B364" s="127"/>
      <c r="C364" s="128"/>
      <c r="D364" s="128"/>
      <c r="E364" s="128"/>
      <c r="F364" s="128"/>
      <c r="G364" s="144"/>
      <c r="H364" s="32" t="s">
        <v>413</v>
      </c>
      <c r="I364" s="144"/>
      <c r="J364" s="16"/>
      <c r="K364" s="144"/>
      <c r="L364" s="130"/>
      <c r="M364" s="129"/>
      <c r="N364" s="129"/>
      <c r="O364" s="51"/>
      <c r="P364" s="51"/>
      <c r="Q364" s="74"/>
      <c r="R364" s="158">
        <f>IF(Table579[[#This Row],[FEMA Reimbursable?]]="Yes", Table579[[#This Row],[Total Grant Amount]]*0.25,Table579[[#This Row],[Total Grant Amount]])</f>
        <v>0</v>
      </c>
      <c r="S364" s="74"/>
      <c r="T364" s="158">
        <f>IF(Table579[[#This Row],[FEMA Reimbursable?]]="Yes", Table579[[#This Row],[Total Quarterly Obligation Amount]]*0.25,Table579[[#This Row],[Total Quarterly Obligation Amount]])</f>
        <v>0</v>
      </c>
      <c r="U364" s="74"/>
      <c r="V364" s="160">
        <f>IF(Table579[[#This Row],[FEMA Reimbursable?]]="Yes", Table579[[#This Row],[Total Quarterly Expenditure Amount]]*0.25,Table579[[#This Row],[Total Quarterly Expenditure Amount]])</f>
        <v>0</v>
      </c>
      <c r="W364" s="113" t="str">
        <f>IFERROR(INDEX(Table2[Attachment A Category], MATCH(Table579[[#This Row],[Attachment A Expenditure Subcategory]], Table2[Attachment A Subcategory])),"")</f>
        <v/>
      </c>
      <c r="X364" s="114" t="str">
        <f>IFERROR(INDEX(Table2[Treasury OIG Category], MATCH(Table579[[#This Row],[Attachment A Expenditure Subcategory]], Table2[Attachment A Subcategory])),"")</f>
        <v/>
      </c>
    </row>
    <row r="365" spans="2:24" x14ac:dyDescent="0.25">
      <c r="B365" s="127"/>
      <c r="C365" s="128"/>
      <c r="D365" s="128"/>
      <c r="E365" s="128"/>
      <c r="F365" s="128"/>
      <c r="G365" s="144"/>
      <c r="H365" s="32" t="s">
        <v>414</v>
      </c>
      <c r="I365" s="144"/>
      <c r="J365" s="16"/>
      <c r="K365" s="144"/>
      <c r="L365" s="130"/>
      <c r="M365" s="129"/>
      <c r="N365" s="129"/>
      <c r="O365" s="51"/>
      <c r="P365" s="51"/>
      <c r="Q365" s="74"/>
      <c r="R365" s="158">
        <f>IF(Table579[[#This Row],[FEMA Reimbursable?]]="Yes", Table579[[#This Row],[Total Grant Amount]]*0.25,Table579[[#This Row],[Total Grant Amount]])</f>
        <v>0</v>
      </c>
      <c r="S365" s="74"/>
      <c r="T365" s="158">
        <f>IF(Table579[[#This Row],[FEMA Reimbursable?]]="Yes", Table579[[#This Row],[Total Quarterly Obligation Amount]]*0.25,Table579[[#This Row],[Total Quarterly Obligation Amount]])</f>
        <v>0</v>
      </c>
      <c r="U365" s="74"/>
      <c r="V365" s="160">
        <f>IF(Table579[[#This Row],[FEMA Reimbursable?]]="Yes", Table579[[#This Row],[Total Quarterly Expenditure Amount]]*0.25,Table579[[#This Row],[Total Quarterly Expenditure Amount]])</f>
        <v>0</v>
      </c>
      <c r="W365" s="113" t="str">
        <f>IFERROR(INDEX(Table2[Attachment A Category], MATCH(Table579[[#This Row],[Attachment A Expenditure Subcategory]], Table2[Attachment A Subcategory])),"")</f>
        <v/>
      </c>
      <c r="X365" s="114" t="str">
        <f>IFERROR(INDEX(Table2[Treasury OIG Category], MATCH(Table579[[#This Row],[Attachment A Expenditure Subcategory]], Table2[Attachment A Subcategory])),"")</f>
        <v/>
      </c>
    </row>
    <row r="366" spans="2:24" x14ac:dyDescent="0.25">
      <c r="B366" s="127"/>
      <c r="C366" s="128"/>
      <c r="D366" s="128"/>
      <c r="E366" s="128"/>
      <c r="F366" s="128"/>
      <c r="G366" s="144"/>
      <c r="H366" s="32" t="s">
        <v>415</v>
      </c>
      <c r="I366" s="144"/>
      <c r="J366" s="16"/>
      <c r="K366" s="144"/>
      <c r="L366" s="130"/>
      <c r="M366" s="129"/>
      <c r="N366" s="129"/>
      <c r="O366" s="51"/>
      <c r="P366" s="51"/>
      <c r="Q366" s="74"/>
      <c r="R366" s="158">
        <f>IF(Table579[[#This Row],[FEMA Reimbursable?]]="Yes", Table579[[#This Row],[Total Grant Amount]]*0.25,Table579[[#This Row],[Total Grant Amount]])</f>
        <v>0</v>
      </c>
      <c r="S366" s="74"/>
      <c r="T366" s="158">
        <f>IF(Table579[[#This Row],[FEMA Reimbursable?]]="Yes", Table579[[#This Row],[Total Quarterly Obligation Amount]]*0.25,Table579[[#This Row],[Total Quarterly Obligation Amount]])</f>
        <v>0</v>
      </c>
      <c r="U366" s="74"/>
      <c r="V366" s="160">
        <f>IF(Table579[[#This Row],[FEMA Reimbursable?]]="Yes", Table579[[#This Row],[Total Quarterly Expenditure Amount]]*0.25,Table579[[#This Row],[Total Quarterly Expenditure Amount]])</f>
        <v>0</v>
      </c>
      <c r="W366" s="113" t="str">
        <f>IFERROR(INDEX(Table2[Attachment A Category], MATCH(Table579[[#This Row],[Attachment A Expenditure Subcategory]], Table2[Attachment A Subcategory])),"")</f>
        <v/>
      </c>
      <c r="X366" s="114" t="str">
        <f>IFERROR(INDEX(Table2[Treasury OIG Category], MATCH(Table579[[#This Row],[Attachment A Expenditure Subcategory]], Table2[Attachment A Subcategory])),"")</f>
        <v/>
      </c>
    </row>
    <row r="367" spans="2:24" x14ac:dyDescent="0.25">
      <c r="B367" s="127"/>
      <c r="C367" s="128"/>
      <c r="D367" s="128"/>
      <c r="E367" s="128"/>
      <c r="F367" s="128"/>
      <c r="G367" s="144"/>
      <c r="H367" s="32" t="s">
        <v>416</v>
      </c>
      <c r="I367" s="144"/>
      <c r="J367" s="16"/>
      <c r="K367" s="144"/>
      <c r="L367" s="130"/>
      <c r="M367" s="129"/>
      <c r="N367" s="129"/>
      <c r="O367" s="51"/>
      <c r="P367" s="51"/>
      <c r="Q367" s="74"/>
      <c r="R367" s="158">
        <f>IF(Table579[[#This Row],[FEMA Reimbursable?]]="Yes", Table579[[#This Row],[Total Grant Amount]]*0.25,Table579[[#This Row],[Total Grant Amount]])</f>
        <v>0</v>
      </c>
      <c r="S367" s="74"/>
      <c r="T367" s="158">
        <f>IF(Table579[[#This Row],[FEMA Reimbursable?]]="Yes", Table579[[#This Row],[Total Quarterly Obligation Amount]]*0.25,Table579[[#This Row],[Total Quarterly Obligation Amount]])</f>
        <v>0</v>
      </c>
      <c r="U367" s="74"/>
      <c r="V367" s="160">
        <f>IF(Table579[[#This Row],[FEMA Reimbursable?]]="Yes", Table579[[#This Row],[Total Quarterly Expenditure Amount]]*0.25,Table579[[#This Row],[Total Quarterly Expenditure Amount]])</f>
        <v>0</v>
      </c>
      <c r="W367" s="113" t="str">
        <f>IFERROR(INDEX(Table2[Attachment A Category], MATCH(Table579[[#This Row],[Attachment A Expenditure Subcategory]], Table2[Attachment A Subcategory])),"")</f>
        <v/>
      </c>
      <c r="X367" s="114" t="str">
        <f>IFERROR(INDEX(Table2[Treasury OIG Category], MATCH(Table579[[#This Row],[Attachment A Expenditure Subcategory]], Table2[Attachment A Subcategory])),"")</f>
        <v/>
      </c>
    </row>
    <row r="368" spans="2:24" x14ac:dyDescent="0.25">
      <c r="B368" s="127"/>
      <c r="C368" s="128"/>
      <c r="D368" s="128"/>
      <c r="E368" s="128"/>
      <c r="F368" s="128"/>
      <c r="G368" s="144"/>
      <c r="H368" s="32" t="s">
        <v>417</v>
      </c>
      <c r="I368" s="144"/>
      <c r="J368" s="16"/>
      <c r="K368" s="144"/>
      <c r="L368" s="130"/>
      <c r="M368" s="129"/>
      <c r="N368" s="129"/>
      <c r="O368" s="51"/>
      <c r="P368" s="51"/>
      <c r="Q368" s="74"/>
      <c r="R368" s="158">
        <f>IF(Table579[[#This Row],[FEMA Reimbursable?]]="Yes", Table579[[#This Row],[Total Grant Amount]]*0.25,Table579[[#This Row],[Total Grant Amount]])</f>
        <v>0</v>
      </c>
      <c r="S368" s="74"/>
      <c r="T368" s="158">
        <f>IF(Table579[[#This Row],[FEMA Reimbursable?]]="Yes", Table579[[#This Row],[Total Quarterly Obligation Amount]]*0.25,Table579[[#This Row],[Total Quarterly Obligation Amount]])</f>
        <v>0</v>
      </c>
      <c r="U368" s="74"/>
      <c r="V368" s="160">
        <f>IF(Table579[[#This Row],[FEMA Reimbursable?]]="Yes", Table579[[#This Row],[Total Quarterly Expenditure Amount]]*0.25,Table579[[#This Row],[Total Quarterly Expenditure Amount]])</f>
        <v>0</v>
      </c>
      <c r="W368" s="113" t="str">
        <f>IFERROR(INDEX(Table2[Attachment A Category], MATCH(Table579[[#This Row],[Attachment A Expenditure Subcategory]], Table2[Attachment A Subcategory])),"")</f>
        <v/>
      </c>
      <c r="X368" s="114" t="str">
        <f>IFERROR(INDEX(Table2[Treasury OIG Category], MATCH(Table579[[#This Row],[Attachment A Expenditure Subcategory]], Table2[Attachment A Subcategory])),"")</f>
        <v/>
      </c>
    </row>
    <row r="369" spans="2:24" x14ac:dyDescent="0.25">
      <c r="B369" s="127"/>
      <c r="C369" s="128"/>
      <c r="D369" s="128"/>
      <c r="E369" s="128"/>
      <c r="F369" s="128"/>
      <c r="G369" s="144"/>
      <c r="H369" s="32" t="s">
        <v>418</v>
      </c>
      <c r="I369" s="144"/>
      <c r="J369" s="16"/>
      <c r="K369" s="144"/>
      <c r="L369" s="130"/>
      <c r="M369" s="129"/>
      <c r="N369" s="129"/>
      <c r="O369" s="51"/>
      <c r="P369" s="51"/>
      <c r="Q369" s="74"/>
      <c r="R369" s="158">
        <f>IF(Table579[[#This Row],[FEMA Reimbursable?]]="Yes", Table579[[#This Row],[Total Grant Amount]]*0.25,Table579[[#This Row],[Total Grant Amount]])</f>
        <v>0</v>
      </c>
      <c r="S369" s="74"/>
      <c r="T369" s="158">
        <f>IF(Table579[[#This Row],[FEMA Reimbursable?]]="Yes", Table579[[#This Row],[Total Quarterly Obligation Amount]]*0.25,Table579[[#This Row],[Total Quarterly Obligation Amount]])</f>
        <v>0</v>
      </c>
      <c r="U369" s="74"/>
      <c r="V369" s="160">
        <f>IF(Table579[[#This Row],[FEMA Reimbursable?]]="Yes", Table579[[#This Row],[Total Quarterly Expenditure Amount]]*0.25,Table579[[#This Row],[Total Quarterly Expenditure Amount]])</f>
        <v>0</v>
      </c>
      <c r="W369" s="113" t="str">
        <f>IFERROR(INDEX(Table2[Attachment A Category], MATCH(Table579[[#This Row],[Attachment A Expenditure Subcategory]], Table2[Attachment A Subcategory])),"")</f>
        <v/>
      </c>
      <c r="X369" s="114" t="str">
        <f>IFERROR(INDEX(Table2[Treasury OIG Category], MATCH(Table579[[#This Row],[Attachment A Expenditure Subcategory]], Table2[Attachment A Subcategory])),"")</f>
        <v/>
      </c>
    </row>
    <row r="370" spans="2:24" x14ac:dyDescent="0.25">
      <c r="B370" s="127"/>
      <c r="C370" s="128"/>
      <c r="D370" s="128"/>
      <c r="E370" s="128"/>
      <c r="F370" s="128"/>
      <c r="G370" s="144"/>
      <c r="H370" s="32" t="s">
        <v>419</v>
      </c>
      <c r="I370" s="144"/>
      <c r="J370" s="16"/>
      <c r="K370" s="144"/>
      <c r="L370" s="130"/>
      <c r="M370" s="129"/>
      <c r="N370" s="129"/>
      <c r="O370" s="51"/>
      <c r="P370" s="51"/>
      <c r="Q370" s="74"/>
      <c r="R370" s="158">
        <f>IF(Table579[[#This Row],[FEMA Reimbursable?]]="Yes", Table579[[#This Row],[Total Grant Amount]]*0.25,Table579[[#This Row],[Total Grant Amount]])</f>
        <v>0</v>
      </c>
      <c r="S370" s="74"/>
      <c r="T370" s="158">
        <f>IF(Table579[[#This Row],[FEMA Reimbursable?]]="Yes", Table579[[#This Row],[Total Quarterly Obligation Amount]]*0.25,Table579[[#This Row],[Total Quarterly Obligation Amount]])</f>
        <v>0</v>
      </c>
      <c r="U370" s="74"/>
      <c r="V370" s="160">
        <f>IF(Table579[[#This Row],[FEMA Reimbursable?]]="Yes", Table579[[#This Row],[Total Quarterly Expenditure Amount]]*0.25,Table579[[#This Row],[Total Quarterly Expenditure Amount]])</f>
        <v>0</v>
      </c>
      <c r="W370" s="113" t="str">
        <f>IFERROR(INDEX(Table2[Attachment A Category], MATCH(Table579[[#This Row],[Attachment A Expenditure Subcategory]], Table2[Attachment A Subcategory])),"")</f>
        <v/>
      </c>
      <c r="X370" s="114" t="str">
        <f>IFERROR(INDEX(Table2[Treasury OIG Category], MATCH(Table579[[#This Row],[Attachment A Expenditure Subcategory]], Table2[Attachment A Subcategory])),"")</f>
        <v/>
      </c>
    </row>
    <row r="371" spans="2:24" x14ac:dyDescent="0.25">
      <c r="B371" s="127"/>
      <c r="C371" s="128"/>
      <c r="D371" s="128"/>
      <c r="E371" s="128"/>
      <c r="F371" s="128"/>
      <c r="G371" s="144"/>
      <c r="H371" s="32" t="s">
        <v>420</v>
      </c>
      <c r="I371" s="144"/>
      <c r="J371" s="16"/>
      <c r="K371" s="144"/>
      <c r="L371" s="130"/>
      <c r="M371" s="129"/>
      <c r="N371" s="129"/>
      <c r="O371" s="51"/>
      <c r="P371" s="51"/>
      <c r="Q371" s="74"/>
      <c r="R371" s="158">
        <f>IF(Table579[[#This Row],[FEMA Reimbursable?]]="Yes", Table579[[#This Row],[Total Grant Amount]]*0.25,Table579[[#This Row],[Total Grant Amount]])</f>
        <v>0</v>
      </c>
      <c r="S371" s="74"/>
      <c r="T371" s="158">
        <f>IF(Table579[[#This Row],[FEMA Reimbursable?]]="Yes", Table579[[#This Row],[Total Quarterly Obligation Amount]]*0.25,Table579[[#This Row],[Total Quarterly Obligation Amount]])</f>
        <v>0</v>
      </c>
      <c r="U371" s="74"/>
      <c r="V371" s="160">
        <f>IF(Table579[[#This Row],[FEMA Reimbursable?]]="Yes", Table579[[#This Row],[Total Quarterly Expenditure Amount]]*0.25,Table579[[#This Row],[Total Quarterly Expenditure Amount]])</f>
        <v>0</v>
      </c>
      <c r="W371" s="113" t="str">
        <f>IFERROR(INDEX(Table2[Attachment A Category], MATCH(Table579[[#This Row],[Attachment A Expenditure Subcategory]], Table2[Attachment A Subcategory])),"")</f>
        <v/>
      </c>
      <c r="X371" s="114" t="str">
        <f>IFERROR(INDEX(Table2[Treasury OIG Category], MATCH(Table579[[#This Row],[Attachment A Expenditure Subcategory]], Table2[Attachment A Subcategory])),"")</f>
        <v/>
      </c>
    </row>
    <row r="372" spans="2:24" x14ac:dyDescent="0.25">
      <c r="B372" s="127"/>
      <c r="C372" s="128"/>
      <c r="D372" s="128"/>
      <c r="E372" s="128"/>
      <c r="F372" s="128"/>
      <c r="G372" s="144"/>
      <c r="H372" s="32" t="s">
        <v>421</v>
      </c>
      <c r="I372" s="144"/>
      <c r="J372" s="16"/>
      <c r="K372" s="144"/>
      <c r="L372" s="130"/>
      <c r="M372" s="129"/>
      <c r="N372" s="129"/>
      <c r="O372" s="51"/>
      <c r="P372" s="51"/>
      <c r="Q372" s="74"/>
      <c r="R372" s="158">
        <f>IF(Table579[[#This Row],[FEMA Reimbursable?]]="Yes", Table579[[#This Row],[Total Grant Amount]]*0.25,Table579[[#This Row],[Total Grant Amount]])</f>
        <v>0</v>
      </c>
      <c r="S372" s="74"/>
      <c r="T372" s="158">
        <f>IF(Table579[[#This Row],[FEMA Reimbursable?]]="Yes", Table579[[#This Row],[Total Quarterly Obligation Amount]]*0.25,Table579[[#This Row],[Total Quarterly Obligation Amount]])</f>
        <v>0</v>
      </c>
      <c r="U372" s="74"/>
      <c r="V372" s="160">
        <f>IF(Table579[[#This Row],[FEMA Reimbursable?]]="Yes", Table579[[#This Row],[Total Quarterly Expenditure Amount]]*0.25,Table579[[#This Row],[Total Quarterly Expenditure Amount]])</f>
        <v>0</v>
      </c>
      <c r="W372" s="113" t="str">
        <f>IFERROR(INDEX(Table2[Attachment A Category], MATCH(Table579[[#This Row],[Attachment A Expenditure Subcategory]], Table2[Attachment A Subcategory])),"")</f>
        <v/>
      </c>
      <c r="X372" s="114" t="str">
        <f>IFERROR(INDEX(Table2[Treasury OIG Category], MATCH(Table579[[#This Row],[Attachment A Expenditure Subcategory]], Table2[Attachment A Subcategory])),"")</f>
        <v/>
      </c>
    </row>
    <row r="373" spans="2:24" x14ac:dyDescent="0.25">
      <c r="B373" s="127"/>
      <c r="C373" s="128"/>
      <c r="D373" s="128"/>
      <c r="E373" s="128"/>
      <c r="F373" s="128"/>
      <c r="G373" s="144"/>
      <c r="H373" s="32" t="s">
        <v>422</v>
      </c>
      <c r="I373" s="144"/>
      <c r="J373" s="16"/>
      <c r="K373" s="144"/>
      <c r="L373" s="130"/>
      <c r="M373" s="129"/>
      <c r="N373" s="129"/>
      <c r="O373" s="51"/>
      <c r="P373" s="51"/>
      <c r="Q373" s="74"/>
      <c r="R373" s="158">
        <f>IF(Table579[[#This Row],[FEMA Reimbursable?]]="Yes", Table579[[#This Row],[Total Grant Amount]]*0.25,Table579[[#This Row],[Total Grant Amount]])</f>
        <v>0</v>
      </c>
      <c r="S373" s="74"/>
      <c r="T373" s="158">
        <f>IF(Table579[[#This Row],[FEMA Reimbursable?]]="Yes", Table579[[#This Row],[Total Quarterly Obligation Amount]]*0.25,Table579[[#This Row],[Total Quarterly Obligation Amount]])</f>
        <v>0</v>
      </c>
      <c r="U373" s="74"/>
      <c r="V373" s="160">
        <f>IF(Table579[[#This Row],[FEMA Reimbursable?]]="Yes", Table579[[#This Row],[Total Quarterly Expenditure Amount]]*0.25,Table579[[#This Row],[Total Quarterly Expenditure Amount]])</f>
        <v>0</v>
      </c>
      <c r="W373" s="113" t="str">
        <f>IFERROR(INDEX(Table2[Attachment A Category], MATCH(Table579[[#This Row],[Attachment A Expenditure Subcategory]], Table2[Attachment A Subcategory])),"")</f>
        <v/>
      </c>
      <c r="X373" s="114" t="str">
        <f>IFERROR(INDEX(Table2[Treasury OIG Category], MATCH(Table579[[#This Row],[Attachment A Expenditure Subcategory]], Table2[Attachment A Subcategory])),"")</f>
        <v/>
      </c>
    </row>
    <row r="374" spans="2:24" x14ac:dyDescent="0.25">
      <c r="B374" s="127"/>
      <c r="C374" s="128"/>
      <c r="D374" s="128"/>
      <c r="E374" s="128"/>
      <c r="F374" s="128"/>
      <c r="G374" s="144"/>
      <c r="H374" s="32" t="s">
        <v>423</v>
      </c>
      <c r="I374" s="144"/>
      <c r="J374" s="16"/>
      <c r="K374" s="144"/>
      <c r="L374" s="130"/>
      <c r="M374" s="129"/>
      <c r="N374" s="129"/>
      <c r="O374" s="51"/>
      <c r="P374" s="51"/>
      <c r="Q374" s="74"/>
      <c r="R374" s="158">
        <f>IF(Table579[[#This Row],[FEMA Reimbursable?]]="Yes", Table579[[#This Row],[Total Grant Amount]]*0.25,Table579[[#This Row],[Total Grant Amount]])</f>
        <v>0</v>
      </c>
      <c r="S374" s="74"/>
      <c r="T374" s="158">
        <f>IF(Table579[[#This Row],[FEMA Reimbursable?]]="Yes", Table579[[#This Row],[Total Quarterly Obligation Amount]]*0.25,Table579[[#This Row],[Total Quarterly Obligation Amount]])</f>
        <v>0</v>
      </c>
      <c r="U374" s="74"/>
      <c r="V374" s="160">
        <f>IF(Table579[[#This Row],[FEMA Reimbursable?]]="Yes", Table579[[#This Row],[Total Quarterly Expenditure Amount]]*0.25,Table579[[#This Row],[Total Quarterly Expenditure Amount]])</f>
        <v>0</v>
      </c>
      <c r="W374" s="113" t="str">
        <f>IFERROR(INDEX(Table2[Attachment A Category], MATCH(Table579[[#This Row],[Attachment A Expenditure Subcategory]], Table2[Attachment A Subcategory])),"")</f>
        <v/>
      </c>
      <c r="X374" s="114" t="str">
        <f>IFERROR(INDEX(Table2[Treasury OIG Category], MATCH(Table579[[#This Row],[Attachment A Expenditure Subcategory]], Table2[Attachment A Subcategory])),"")</f>
        <v/>
      </c>
    </row>
    <row r="375" spans="2:24" x14ac:dyDescent="0.25">
      <c r="B375" s="127"/>
      <c r="C375" s="128"/>
      <c r="D375" s="128"/>
      <c r="E375" s="128"/>
      <c r="F375" s="128"/>
      <c r="G375" s="144"/>
      <c r="H375" s="32" t="s">
        <v>424</v>
      </c>
      <c r="I375" s="144"/>
      <c r="J375" s="16"/>
      <c r="K375" s="144"/>
      <c r="L375" s="130"/>
      <c r="M375" s="129"/>
      <c r="N375" s="129"/>
      <c r="O375" s="51"/>
      <c r="P375" s="51"/>
      <c r="Q375" s="74"/>
      <c r="R375" s="158">
        <f>IF(Table579[[#This Row],[FEMA Reimbursable?]]="Yes", Table579[[#This Row],[Total Grant Amount]]*0.25,Table579[[#This Row],[Total Grant Amount]])</f>
        <v>0</v>
      </c>
      <c r="S375" s="74"/>
      <c r="T375" s="158">
        <f>IF(Table579[[#This Row],[FEMA Reimbursable?]]="Yes", Table579[[#This Row],[Total Quarterly Obligation Amount]]*0.25,Table579[[#This Row],[Total Quarterly Obligation Amount]])</f>
        <v>0</v>
      </c>
      <c r="U375" s="74"/>
      <c r="V375" s="160">
        <f>IF(Table579[[#This Row],[FEMA Reimbursable?]]="Yes", Table579[[#This Row],[Total Quarterly Expenditure Amount]]*0.25,Table579[[#This Row],[Total Quarterly Expenditure Amount]])</f>
        <v>0</v>
      </c>
      <c r="W375" s="113" t="str">
        <f>IFERROR(INDEX(Table2[Attachment A Category], MATCH(Table579[[#This Row],[Attachment A Expenditure Subcategory]], Table2[Attachment A Subcategory])),"")</f>
        <v/>
      </c>
      <c r="X375" s="114" t="str">
        <f>IFERROR(INDEX(Table2[Treasury OIG Category], MATCH(Table579[[#This Row],[Attachment A Expenditure Subcategory]], Table2[Attachment A Subcategory])),"")</f>
        <v/>
      </c>
    </row>
    <row r="376" spans="2:24" x14ac:dyDescent="0.25">
      <c r="B376" s="127"/>
      <c r="C376" s="128"/>
      <c r="D376" s="128"/>
      <c r="E376" s="128"/>
      <c r="F376" s="128"/>
      <c r="G376" s="144"/>
      <c r="H376" s="32" t="s">
        <v>425</v>
      </c>
      <c r="I376" s="144"/>
      <c r="J376" s="16"/>
      <c r="K376" s="144"/>
      <c r="L376" s="130"/>
      <c r="M376" s="129"/>
      <c r="N376" s="129"/>
      <c r="O376" s="51"/>
      <c r="P376" s="51"/>
      <c r="Q376" s="74"/>
      <c r="R376" s="158">
        <f>IF(Table579[[#This Row],[FEMA Reimbursable?]]="Yes", Table579[[#This Row],[Total Grant Amount]]*0.25,Table579[[#This Row],[Total Grant Amount]])</f>
        <v>0</v>
      </c>
      <c r="S376" s="74"/>
      <c r="T376" s="158">
        <f>IF(Table579[[#This Row],[FEMA Reimbursable?]]="Yes", Table579[[#This Row],[Total Quarterly Obligation Amount]]*0.25,Table579[[#This Row],[Total Quarterly Obligation Amount]])</f>
        <v>0</v>
      </c>
      <c r="U376" s="74"/>
      <c r="V376" s="160">
        <f>IF(Table579[[#This Row],[FEMA Reimbursable?]]="Yes", Table579[[#This Row],[Total Quarterly Expenditure Amount]]*0.25,Table579[[#This Row],[Total Quarterly Expenditure Amount]])</f>
        <v>0</v>
      </c>
      <c r="W376" s="113" t="str">
        <f>IFERROR(INDEX(Table2[Attachment A Category], MATCH(Table579[[#This Row],[Attachment A Expenditure Subcategory]], Table2[Attachment A Subcategory])),"")</f>
        <v/>
      </c>
      <c r="X376" s="114" t="str">
        <f>IFERROR(INDEX(Table2[Treasury OIG Category], MATCH(Table579[[#This Row],[Attachment A Expenditure Subcategory]], Table2[Attachment A Subcategory])),"")</f>
        <v/>
      </c>
    </row>
    <row r="377" spans="2:24" x14ac:dyDescent="0.25">
      <c r="B377" s="127"/>
      <c r="C377" s="128"/>
      <c r="D377" s="128"/>
      <c r="E377" s="128"/>
      <c r="F377" s="128"/>
      <c r="G377" s="144"/>
      <c r="H377" s="32" t="s">
        <v>426</v>
      </c>
      <c r="I377" s="144"/>
      <c r="J377" s="16"/>
      <c r="K377" s="144"/>
      <c r="L377" s="130"/>
      <c r="M377" s="129"/>
      <c r="N377" s="129"/>
      <c r="O377" s="51"/>
      <c r="P377" s="51"/>
      <c r="Q377" s="74"/>
      <c r="R377" s="158">
        <f>IF(Table579[[#This Row],[FEMA Reimbursable?]]="Yes", Table579[[#This Row],[Total Grant Amount]]*0.25,Table579[[#This Row],[Total Grant Amount]])</f>
        <v>0</v>
      </c>
      <c r="S377" s="74"/>
      <c r="T377" s="158">
        <f>IF(Table579[[#This Row],[FEMA Reimbursable?]]="Yes", Table579[[#This Row],[Total Quarterly Obligation Amount]]*0.25,Table579[[#This Row],[Total Quarterly Obligation Amount]])</f>
        <v>0</v>
      </c>
      <c r="U377" s="74"/>
      <c r="V377" s="160">
        <f>IF(Table579[[#This Row],[FEMA Reimbursable?]]="Yes", Table579[[#This Row],[Total Quarterly Expenditure Amount]]*0.25,Table579[[#This Row],[Total Quarterly Expenditure Amount]])</f>
        <v>0</v>
      </c>
      <c r="W377" s="113" t="str">
        <f>IFERROR(INDEX(Table2[Attachment A Category], MATCH(Table579[[#This Row],[Attachment A Expenditure Subcategory]], Table2[Attachment A Subcategory])),"")</f>
        <v/>
      </c>
      <c r="X377" s="114" t="str">
        <f>IFERROR(INDEX(Table2[Treasury OIG Category], MATCH(Table579[[#This Row],[Attachment A Expenditure Subcategory]], Table2[Attachment A Subcategory])),"")</f>
        <v/>
      </c>
    </row>
    <row r="378" spans="2:24" x14ac:dyDescent="0.25">
      <c r="B378" s="127"/>
      <c r="C378" s="128"/>
      <c r="D378" s="128"/>
      <c r="E378" s="128"/>
      <c r="F378" s="128"/>
      <c r="G378" s="144"/>
      <c r="H378" s="32" t="s">
        <v>427</v>
      </c>
      <c r="I378" s="144"/>
      <c r="J378" s="16"/>
      <c r="K378" s="144"/>
      <c r="L378" s="130"/>
      <c r="M378" s="129"/>
      <c r="N378" s="129"/>
      <c r="O378" s="51"/>
      <c r="P378" s="51"/>
      <c r="Q378" s="74"/>
      <c r="R378" s="158">
        <f>IF(Table579[[#This Row],[FEMA Reimbursable?]]="Yes", Table579[[#This Row],[Total Grant Amount]]*0.25,Table579[[#This Row],[Total Grant Amount]])</f>
        <v>0</v>
      </c>
      <c r="S378" s="74"/>
      <c r="T378" s="158">
        <f>IF(Table579[[#This Row],[FEMA Reimbursable?]]="Yes", Table579[[#This Row],[Total Quarterly Obligation Amount]]*0.25,Table579[[#This Row],[Total Quarterly Obligation Amount]])</f>
        <v>0</v>
      </c>
      <c r="U378" s="74"/>
      <c r="V378" s="160">
        <f>IF(Table579[[#This Row],[FEMA Reimbursable?]]="Yes", Table579[[#This Row],[Total Quarterly Expenditure Amount]]*0.25,Table579[[#This Row],[Total Quarterly Expenditure Amount]])</f>
        <v>0</v>
      </c>
      <c r="W378" s="113" t="str">
        <f>IFERROR(INDEX(Table2[Attachment A Category], MATCH(Table579[[#This Row],[Attachment A Expenditure Subcategory]], Table2[Attachment A Subcategory])),"")</f>
        <v/>
      </c>
      <c r="X378" s="114" t="str">
        <f>IFERROR(INDEX(Table2[Treasury OIG Category], MATCH(Table579[[#This Row],[Attachment A Expenditure Subcategory]], Table2[Attachment A Subcategory])),"")</f>
        <v/>
      </c>
    </row>
    <row r="379" spans="2:24" x14ac:dyDescent="0.25">
      <c r="B379" s="127"/>
      <c r="C379" s="128"/>
      <c r="D379" s="128"/>
      <c r="E379" s="128"/>
      <c r="F379" s="128"/>
      <c r="G379" s="144"/>
      <c r="H379" s="32" t="s">
        <v>428</v>
      </c>
      <c r="I379" s="144"/>
      <c r="J379" s="16"/>
      <c r="K379" s="144"/>
      <c r="L379" s="130"/>
      <c r="M379" s="129"/>
      <c r="N379" s="129"/>
      <c r="O379" s="51"/>
      <c r="P379" s="51"/>
      <c r="Q379" s="74"/>
      <c r="R379" s="158">
        <f>IF(Table579[[#This Row],[FEMA Reimbursable?]]="Yes", Table579[[#This Row],[Total Grant Amount]]*0.25,Table579[[#This Row],[Total Grant Amount]])</f>
        <v>0</v>
      </c>
      <c r="S379" s="74"/>
      <c r="T379" s="158">
        <f>IF(Table579[[#This Row],[FEMA Reimbursable?]]="Yes", Table579[[#This Row],[Total Quarterly Obligation Amount]]*0.25,Table579[[#This Row],[Total Quarterly Obligation Amount]])</f>
        <v>0</v>
      </c>
      <c r="U379" s="74"/>
      <c r="V379" s="160">
        <f>IF(Table579[[#This Row],[FEMA Reimbursable?]]="Yes", Table579[[#This Row],[Total Quarterly Expenditure Amount]]*0.25,Table579[[#This Row],[Total Quarterly Expenditure Amount]])</f>
        <v>0</v>
      </c>
      <c r="W379" s="113" t="str">
        <f>IFERROR(INDEX(Table2[Attachment A Category], MATCH(Table579[[#This Row],[Attachment A Expenditure Subcategory]], Table2[Attachment A Subcategory])),"")</f>
        <v/>
      </c>
      <c r="X379" s="114" t="str">
        <f>IFERROR(INDEX(Table2[Treasury OIG Category], MATCH(Table579[[#This Row],[Attachment A Expenditure Subcategory]], Table2[Attachment A Subcategory])),"")</f>
        <v/>
      </c>
    </row>
    <row r="380" spans="2:24" x14ac:dyDescent="0.25">
      <c r="B380" s="127"/>
      <c r="C380" s="128"/>
      <c r="D380" s="128"/>
      <c r="E380" s="128"/>
      <c r="F380" s="128"/>
      <c r="G380" s="144"/>
      <c r="H380" s="32" t="s">
        <v>429</v>
      </c>
      <c r="I380" s="144"/>
      <c r="J380" s="16"/>
      <c r="K380" s="144"/>
      <c r="L380" s="130"/>
      <c r="M380" s="129"/>
      <c r="N380" s="129"/>
      <c r="O380" s="51"/>
      <c r="P380" s="51"/>
      <c r="Q380" s="74"/>
      <c r="R380" s="158">
        <f>IF(Table579[[#This Row],[FEMA Reimbursable?]]="Yes", Table579[[#This Row],[Total Grant Amount]]*0.25,Table579[[#This Row],[Total Grant Amount]])</f>
        <v>0</v>
      </c>
      <c r="S380" s="74"/>
      <c r="T380" s="158">
        <f>IF(Table579[[#This Row],[FEMA Reimbursable?]]="Yes", Table579[[#This Row],[Total Quarterly Obligation Amount]]*0.25,Table579[[#This Row],[Total Quarterly Obligation Amount]])</f>
        <v>0</v>
      </c>
      <c r="U380" s="74"/>
      <c r="V380" s="160">
        <f>IF(Table579[[#This Row],[FEMA Reimbursable?]]="Yes", Table579[[#This Row],[Total Quarterly Expenditure Amount]]*0.25,Table579[[#This Row],[Total Quarterly Expenditure Amount]])</f>
        <v>0</v>
      </c>
      <c r="W380" s="113" t="str">
        <f>IFERROR(INDEX(Table2[Attachment A Category], MATCH(Table579[[#This Row],[Attachment A Expenditure Subcategory]], Table2[Attachment A Subcategory])),"")</f>
        <v/>
      </c>
      <c r="X380" s="114" t="str">
        <f>IFERROR(INDEX(Table2[Treasury OIG Category], MATCH(Table579[[#This Row],[Attachment A Expenditure Subcategory]], Table2[Attachment A Subcategory])),"")</f>
        <v/>
      </c>
    </row>
    <row r="381" spans="2:24" x14ac:dyDescent="0.25">
      <c r="B381" s="127"/>
      <c r="C381" s="128"/>
      <c r="D381" s="128"/>
      <c r="E381" s="128"/>
      <c r="F381" s="128"/>
      <c r="G381" s="144"/>
      <c r="H381" s="32" t="s">
        <v>430</v>
      </c>
      <c r="I381" s="144"/>
      <c r="J381" s="16"/>
      <c r="K381" s="144"/>
      <c r="L381" s="130"/>
      <c r="M381" s="129"/>
      <c r="N381" s="129"/>
      <c r="O381" s="51"/>
      <c r="P381" s="51"/>
      <c r="Q381" s="74"/>
      <c r="R381" s="158">
        <f>IF(Table579[[#This Row],[FEMA Reimbursable?]]="Yes", Table579[[#This Row],[Total Grant Amount]]*0.25,Table579[[#This Row],[Total Grant Amount]])</f>
        <v>0</v>
      </c>
      <c r="S381" s="74"/>
      <c r="T381" s="158">
        <f>IF(Table579[[#This Row],[FEMA Reimbursable?]]="Yes", Table579[[#This Row],[Total Quarterly Obligation Amount]]*0.25,Table579[[#This Row],[Total Quarterly Obligation Amount]])</f>
        <v>0</v>
      </c>
      <c r="U381" s="74"/>
      <c r="V381" s="160">
        <f>IF(Table579[[#This Row],[FEMA Reimbursable?]]="Yes", Table579[[#This Row],[Total Quarterly Expenditure Amount]]*0.25,Table579[[#This Row],[Total Quarterly Expenditure Amount]])</f>
        <v>0</v>
      </c>
      <c r="W381" s="113" t="str">
        <f>IFERROR(INDEX(Table2[Attachment A Category], MATCH(Table579[[#This Row],[Attachment A Expenditure Subcategory]], Table2[Attachment A Subcategory])),"")</f>
        <v/>
      </c>
      <c r="X381" s="114" t="str">
        <f>IFERROR(INDEX(Table2[Treasury OIG Category], MATCH(Table579[[#This Row],[Attachment A Expenditure Subcategory]], Table2[Attachment A Subcategory])),"")</f>
        <v/>
      </c>
    </row>
    <row r="382" spans="2:24" x14ac:dyDescent="0.25">
      <c r="B382" s="127"/>
      <c r="C382" s="128"/>
      <c r="D382" s="128"/>
      <c r="E382" s="128"/>
      <c r="F382" s="128"/>
      <c r="G382" s="144"/>
      <c r="H382" s="32" t="s">
        <v>431</v>
      </c>
      <c r="I382" s="144"/>
      <c r="J382" s="16"/>
      <c r="K382" s="144"/>
      <c r="L382" s="130"/>
      <c r="M382" s="129"/>
      <c r="N382" s="129"/>
      <c r="O382" s="51"/>
      <c r="P382" s="51"/>
      <c r="Q382" s="74"/>
      <c r="R382" s="158">
        <f>IF(Table579[[#This Row],[FEMA Reimbursable?]]="Yes", Table579[[#This Row],[Total Grant Amount]]*0.25,Table579[[#This Row],[Total Grant Amount]])</f>
        <v>0</v>
      </c>
      <c r="S382" s="74"/>
      <c r="T382" s="158">
        <f>IF(Table579[[#This Row],[FEMA Reimbursable?]]="Yes", Table579[[#This Row],[Total Quarterly Obligation Amount]]*0.25,Table579[[#This Row],[Total Quarterly Obligation Amount]])</f>
        <v>0</v>
      </c>
      <c r="U382" s="74"/>
      <c r="V382" s="160">
        <f>IF(Table579[[#This Row],[FEMA Reimbursable?]]="Yes", Table579[[#This Row],[Total Quarterly Expenditure Amount]]*0.25,Table579[[#This Row],[Total Quarterly Expenditure Amount]])</f>
        <v>0</v>
      </c>
      <c r="W382" s="113" t="str">
        <f>IFERROR(INDEX(Table2[Attachment A Category], MATCH(Table579[[#This Row],[Attachment A Expenditure Subcategory]], Table2[Attachment A Subcategory])),"")</f>
        <v/>
      </c>
      <c r="X382" s="114" t="str">
        <f>IFERROR(INDEX(Table2[Treasury OIG Category], MATCH(Table579[[#This Row],[Attachment A Expenditure Subcategory]], Table2[Attachment A Subcategory])),"")</f>
        <v/>
      </c>
    </row>
    <row r="383" spans="2:24" x14ac:dyDescent="0.25">
      <c r="B383" s="127"/>
      <c r="C383" s="128"/>
      <c r="D383" s="128"/>
      <c r="E383" s="128"/>
      <c r="F383" s="128"/>
      <c r="G383" s="144"/>
      <c r="H383" s="32" t="s">
        <v>432</v>
      </c>
      <c r="I383" s="144"/>
      <c r="J383" s="16"/>
      <c r="K383" s="144"/>
      <c r="L383" s="130"/>
      <c r="M383" s="129"/>
      <c r="N383" s="129"/>
      <c r="O383" s="51"/>
      <c r="P383" s="51"/>
      <c r="Q383" s="74"/>
      <c r="R383" s="158">
        <f>IF(Table579[[#This Row],[FEMA Reimbursable?]]="Yes", Table579[[#This Row],[Total Grant Amount]]*0.25,Table579[[#This Row],[Total Grant Amount]])</f>
        <v>0</v>
      </c>
      <c r="S383" s="74"/>
      <c r="T383" s="158">
        <f>IF(Table579[[#This Row],[FEMA Reimbursable?]]="Yes", Table579[[#This Row],[Total Quarterly Obligation Amount]]*0.25,Table579[[#This Row],[Total Quarterly Obligation Amount]])</f>
        <v>0</v>
      </c>
      <c r="U383" s="74"/>
      <c r="V383" s="160">
        <f>IF(Table579[[#This Row],[FEMA Reimbursable?]]="Yes", Table579[[#This Row],[Total Quarterly Expenditure Amount]]*0.25,Table579[[#This Row],[Total Quarterly Expenditure Amount]])</f>
        <v>0</v>
      </c>
      <c r="W383" s="113" t="str">
        <f>IFERROR(INDEX(Table2[Attachment A Category], MATCH(Table579[[#This Row],[Attachment A Expenditure Subcategory]], Table2[Attachment A Subcategory])),"")</f>
        <v/>
      </c>
      <c r="X383" s="114" t="str">
        <f>IFERROR(INDEX(Table2[Treasury OIG Category], MATCH(Table579[[#This Row],[Attachment A Expenditure Subcategory]], Table2[Attachment A Subcategory])),"")</f>
        <v/>
      </c>
    </row>
    <row r="384" spans="2:24" x14ac:dyDescent="0.25">
      <c r="B384" s="127"/>
      <c r="C384" s="128"/>
      <c r="D384" s="128"/>
      <c r="E384" s="128"/>
      <c r="F384" s="128"/>
      <c r="G384" s="144"/>
      <c r="H384" s="32" t="s">
        <v>433</v>
      </c>
      <c r="I384" s="144"/>
      <c r="J384" s="16"/>
      <c r="K384" s="144"/>
      <c r="L384" s="130"/>
      <c r="M384" s="129"/>
      <c r="N384" s="129"/>
      <c r="O384" s="51"/>
      <c r="P384" s="51"/>
      <c r="Q384" s="74"/>
      <c r="R384" s="158">
        <f>IF(Table579[[#This Row],[FEMA Reimbursable?]]="Yes", Table579[[#This Row],[Total Grant Amount]]*0.25,Table579[[#This Row],[Total Grant Amount]])</f>
        <v>0</v>
      </c>
      <c r="S384" s="74"/>
      <c r="T384" s="158">
        <f>IF(Table579[[#This Row],[FEMA Reimbursable?]]="Yes", Table579[[#This Row],[Total Quarterly Obligation Amount]]*0.25,Table579[[#This Row],[Total Quarterly Obligation Amount]])</f>
        <v>0</v>
      </c>
      <c r="U384" s="74"/>
      <c r="V384" s="160">
        <f>IF(Table579[[#This Row],[FEMA Reimbursable?]]="Yes", Table579[[#This Row],[Total Quarterly Expenditure Amount]]*0.25,Table579[[#This Row],[Total Quarterly Expenditure Amount]])</f>
        <v>0</v>
      </c>
      <c r="W384" s="113" t="str">
        <f>IFERROR(INDEX(Table2[Attachment A Category], MATCH(Table579[[#This Row],[Attachment A Expenditure Subcategory]], Table2[Attachment A Subcategory])),"")</f>
        <v/>
      </c>
      <c r="X384" s="114" t="str">
        <f>IFERROR(INDEX(Table2[Treasury OIG Category], MATCH(Table579[[#This Row],[Attachment A Expenditure Subcategory]], Table2[Attachment A Subcategory])),"")</f>
        <v/>
      </c>
    </row>
    <row r="385" spans="2:24" x14ac:dyDescent="0.25">
      <c r="B385" s="127"/>
      <c r="C385" s="128"/>
      <c r="D385" s="128"/>
      <c r="E385" s="128"/>
      <c r="F385" s="128"/>
      <c r="G385" s="144"/>
      <c r="H385" s="32" t="s">
        <v>434</v>
      </c>
      <c r="I385" s="144"/>
      <c r="J385" s="16"/>
      <c r="K385" s="144"/>
      <c r="L385" s="130"/>
      <c r="M385" s="129"/>
      <c r="N385" s="129"/>
      <c r="O385" s="51"/>
      <c r="P385" s="51"/>
      <c r="Q385" s="74"/>
      <c r="R385" s="158">
        <f>IF(Table579[[#This Row],[FEMA Reimbursable?]]="Yes", Table579[[#This Row],[Total Grant Amount]]*0.25,Table579[[#This Row],[Total Grant Amount]])</f>
        <v>0</v>
      </c>
      <c r="S385" s="74"/>
      <c r="T385" s="158">
        <f>IF(Table579[[#This Row],[FEMA Reimbursable?]]="Yes", Table579[[#This Row],[Total Quarterly Obligation Amount]]*0.25,Table579[[#This Row],[Total Quarterly Obligation Amount]])</f>
        <v>0</v>
      </c>
      <c r="U385" s="74"/>
      <c r="V385" s="160">
        <f>IF(Table579[[#This Row],[FEMA Reimbursable?]]="Yes", Table579[[#This Row],[Total Quarterly Expenditure Amount]]*0.25,Table579[[#This Row],[Total Quarterly Expenditure Amount]])</f>
        <v>0</v>
      </c>
      <c r="W385" s="113" t="str">
        <f>IFERROR(INDEX(Table2[Attachment A Category], MATCH(Table579[[#This Row],[Attachment A Expenditure Subcategory]], Table2[Attachment A Subcategory])),"")</f>
        <v/>
      </c>
      <c r="X385" s="114" t="str">
        <f>IFERROR(INDEX(Table2[Treasury OIG Category], MATCH(Table579[[#This Row],[Attachment A Expenditure Subcategory]], Table2[Attachment A Subcategory])),"")</f>
        <v/>
      </c>
    </row>
    <row r="386" spans="2:24" x14ac:dyDescent="0.25">
      <c r="B386" s="127"/>
      <c r="C386" s="128"/>
      <c r="D386" s="128"/>
      <c r="E386" s="128"/>
      <c r="F386" s="128"/>
      <c r="G386" s="144"/>
      <c r="H386" s="32" t="s">
        <v>435</v>
      </c>
      <c r="I386" s="144"/>
      <c r="J386" s="16"/>
      <c r="K386" s="144"/>
      <c r="L386" s="130"/>
      <c r="M386" s="129"/>
      <c r="N386" s="129"/>
      <c r="O386" s="51"/>
      <c r="P386" s="51"/>
      <c r="Q386" s="74"/>
      <c r="R386" s="158">
        <f>IF(Table579[[#This Row],[FEMA Reimbursable?]]="Yes", Table579[[#This Row],[Total Grant Amount]]*0.25,Table579[[#This Row],[Total Grant Amount]])</f>
        <v>0</v>
      </c>
      <c r="S386" s="74"/>
      <c r="T386" s="158">
        <f>IF(Table579[[#This Row],[FEMA Reimbursable?]]="Yes", Table579[[#This Row],[Total Quarterly Obligation Amount]]*0.25,Table579[[#This Row],[Total Quarterly Obligation Amount]])</f>
        <v>0</v>
      </c>
      <c r="U386" s="74"/>
      <c r="V386" s="160">
        <f>IF(Table579[[#This Row],[FEMA Reimbursable?]]="Yes", Table579[[#This Row],[Total Quarterly Expenditure Amount]]*0.25,Table579[[#This Row],[Total Quarterly Expenditure Amount]])</f>
        <v>0</v>
      </c>
      <c r="W386" s="113" t="str">
        <f>IFERROR(INDEX(Table2[Attachment A Category], MATCH(Table579[[#This Row],[Attachment A Expenditure Subcategory]], Table2[Attachment A Subcategory])),"")</f>
        <v/>
      </c>
      <c r="X386" s="114" t="str">
        <f>IFERROR(INDEX(Table2[Treasury OIG Category], MATCH(Table579[[#This Row],[Attachment A Expenditure Subcategory]], Table2[Attachment A Subcategory])),"")</f>
        <v/>
      </c>
    </row>
    <row r="387" spans="2:24" x14ac:dyDescent="0.25">
      <c r="B387" s="127"/>
      <c r="C387" s="128"/>
      <c r="D387" s="128"/>
      <c r="E387" s="128"/>
      <c r="F387" s="128"/>
      <c r="G387" s="144"/>
      <c r="H387" s="32" t="s">
        <v>436</v>
      </c>
      <c r="I387" s="144"/>
      <c r="J387" s="16"/>
      <c r="K387" s="144"/>
      <c r="L387" s="130"/>
      <c r="M387" s="129"/>
      <c r="N387" s="129"/>
      <c r="O387" s="51"/>
      <c r="P387" s="51"/>
      <c r="Q387" s="74"/>
      <c r="R387" s="158">
        <f>IF(Table579[[#This Row],[FEMA Reimbursable?]]="Yes", Table579[[#This Row],[Total Grant Amount]]*0.25,Table579[[#This Row],[Total Grant Amount]])</f>
        <v>0</v>
      </c>
      <c r="S387" s="74"/>
      <c r="T387" s="158">
        <f>IF(Table579[[#This Row],[FEMA Reimbursable?]]="Yes", Table579[[#This Row],[Total Quarterly Obligation Amount]]*0.25,Table579[[#This Row],[Total Quarterly Obligation Amount]])</f>
        <v>0</v>
      </c>
      <c r="U387" s="74"/>
      <c r="V387" s="160">
        <f>IF(Table579[[#This Row],[FEMA Reimbursable?]]="Yes", Table579[[#This Row],[Total Quarterly Expenditure Amount]]*0.25,Table579[[#This Row],[Total Quarterly Expenditure Amount]])</f>
        <v>0</v>
      </c>
      <c r="W387" s="113" t="str">
        <f>IFERROR(INDEX(Table2[Attachment A Category], MATCH(Table579[[#This Row],[Attachment A Expenditure Subcategory]], Table2[Attachment A Subcategory])),"")</f>
        <v/>
      </c>
      <c r="X387" s="114" t="str">
        <f>IFERROR(INDEX(Table2[Treasury OIG Category], MATCH(Table579[[#This Row],[Attachment A Expenditure Subcategory]], Table2[Attachment A Subcategory])),"")</f>
        <v/>
      </c>
    </row>
    <row r="388" spans="2:24" x14ac:dyDescent="0.25">
      <c r="B388" s="127"/>
      <c r="C388" s="128"/>
      <c r="D388" s="128"/>
      <c r="E388" s="128"/>
      <c r="F388" s="128"/>
      <c r="G388" s="144"/>
      <c r="H388" s="32" t="s">
        <v>437</v>
      </c>
      <c r="I388" s="144"/>
      <c r="J388" s="16"/>
      <c r="K388" s="144"/>
      <c r="L388" s="130"/>
      <c r="M388" s="129"/>
      <c r="N388" s="129"/>
      <c r="O388" s="51"/>
      <c r="P388" s="51"/>
      <c r="Q388" s="74"/>
      <c r="R388" s="158">
        <f>IF(Table579[[#This Row],[FEMA Reimbursable?]]="Yes", Table579[[#This Row],[Total Grant Amount]]*0.25,Table579[[#This Row],[Total Grant Amount]])</f>
        <v>0</v>
      </c>
      <c r="S388" s="74"/>
      <c r="T388" s="158">
        <f>IF(Table579[[#This Row],[FEMA Reimbursable?]]="Yes", Table579[[#This Row],[Total Quarterly Obligation Amount]]*0.25,Table579[[#This Row],[Total Quarterly Obligation Amount]])</f>
        <v>0</v>
      </c>
      <c r="U388" s="74"/>
      <c r="V388" s="160">
        <f>IF(Table579[[#This Row],[FEMA Reimbursable?]]="Yes", Table579[[#This Row],[Total Quarterly Expenditure Amount]]*0.25,Table579[[#This Row],[Total Quarterly Expenditure Amount]])</f>
        <v>0</v>
      </c>
      <c r="W388" s="113" t="str">
        <f>IFERROR(INDEX(Table2[Attachment A Category], MATCH(Table579[[#This Row],[Attachment A Expenditure Subcategory]], Table2[Attachment A Subcategory])),"")</f>
        <v/>
      </c>
      <c r="X388" s="114" t="str">
        <f>IFERROR(INDEX(Table2[Treasury OIG Category], MATCH(Table579[[#This Row],[Attachment A Expenditure Subcategory]], Table2[Attachment A Subcategory])),"")</f>
        <v/>
      </c>
    </row>
    <row r="389" spans="2:24" x14ac:dyDescent="0.25">
      <c r="B389" s="127"/>
      <c r="C389" s="128"/>
      <c r="D389" s="128"/>
      <c r="E389" s="128"/>
      <c r="F389" s="128"/>
      <c r="G389" s="144"/>
      <c r="H389" s="32" t="s">
        <v>438</v>
      </c>
      <c r="I389" s="144"/>
      <c r="J389" s="16"/>
      <c r="K389" s="144"/>
      <c r="L389" s="130"/>
      <c r="M389" s="129"/>
      <c r="N389" s="129"/>
      <c r="O389" s="51"/>
      <c r="P389" s="51"/>
      <c r="Q389" s="74"/>
      <c r="R389" s="158">
        <f>IF(Table579[[#This Row],[FEMA Reimbursable?]]="Yes", Table579[[#This Row],[Total Grant Amount]]*0.25,Table579[[#This Row],[Total Grant Amount]])</f>
        <v>0</v>
      </c>
      <c r="S389" s="74"/>
      <c r="T389" s="158">
        <f>IF(Table579[[#This Row],[FEMA Reimbursable?]]="Yes", Table579[[#This Row],[Total Quarterly Obligation Amount]]*0.25,Table579[[#This Row],[Total Quarterly Obligation Amount]])</f>
        <v>0</v>
      </c>
      <c r="U389" s="74"/>
      <c r="V389" s="160">
        <f>IF(Table579[[#This Row],[FEMA Reimbursable?]]="Yes", Table579[[#This Row],[Total Quarterly Expenditure Amount]]*0.25,Table579[[#This Row],[Total Quarterly Expenditure Amount]])</f>
        <v>0</v>
      </c>
      <c r="W389" s="113" t="str">
        <f>IFERROR(INDEX(Table2[Attachment A Category], MATCH(Table579[[#This Row],[Attachment A Expenditure Subcategory]], Table2[Attachment A Subcategory])),"")</f>
        <v/>
      </c>
      <c r="X389" s="114" t="str">
        <f>IFERROR(INDEX(Table2[Treasury OIG Category], MATCH(Table579[[#This Row],[Attachment A Expenditure Subcategory]], Table2[Attachment A Subcategory])),"")</f>
        <v/>
      </c>
    </row>
    <row r="390" spans="2:24" x14ac:dyDescent="0.25">
      <c r="B390" s="127"/>
      <c r="C390" s="128"/>
      <c r="D390" s="128"/>
      <c r="E390" s="128"/>
      <c r="F390" s="128"/>
      <c r="G390" s="144"/>
      <c r="H390" s="32" t="s">
        <v>439</v>
      </c>
      <c r="I390" s="144"/>
      <c r="J390" s="16"/>
      <c r="K390" s="144"/>
      <c r="L390" s="130"/>
      <c r="M390" s="129"/>
      <c r="N390" s="129"/>
      <c r="O390" s="51"/>
      <c r="P390" s="51"/>
      <c r="Q390" s="74"/>
      <c r="R390" s="158">
        <f>IF(Table579[[#This Row],[FEMA Reimbursable?]]="Yes", Table579[[#This Row],[Total Grant Amount]]*0.25,Table579[[#This Row],[Total Grant Amount]])</f>
        <v>0</v>
      </c>
      <c r="S390" s="74"/>
      <c r="T390" s="158">
        <f>IF(Table579[[#This Row],[FEMA Reimbursable?]]="Yes", Table579[[#This Row],[Total Quarterly Obligation Amount]]*0.25,Table579[[#This Row],[Total Quarterly Obligation Amount]])</f>
        <v>0</v>
      </c>
      <c r="U390" s="74"/>
      <c r="V390" s="160">
        <f>IF(Table579[[#This Row],[FEMA Reimbursable?]]="Yes", Table579[[#This Row],[Total Quarterly Expenditure Amount]]*0.25,Table579[[#This Row],[Total Quarterly Expenditure Amount]])</f>
        <v>0</v>
      </c>
      <c r="W390" s="113" t="str">
        <f>IFERROR(INDEX(Table2[Attachment A Category], MATCH(Table579[[#This Row],[Attachment A Expenditure Subcategory]], Table2[Attachment A Subcategory])),"")</f>
        <v/>
      </c>
      <c r="X390" s="114" t="str">
        <f>IFERROR(INDEX(Table2[Treasury OIG Category], MATCH(Table579[[#This Row],[Attachment A Expenditure Subcategory]], Table2[Attachment A Subcategory])),"")</f>
        <v/>
      </c>
    </row>
    <row r="391" spans="2:24" x14ac:dyDescent="0.25">
      <c r="B391" s="127"/>
      <c r="C391" s="128"/>
      <c r="D391" s="128"/>
      <c r="E391" s="128"/>
      <c r="F391" s="128"/>
      <c r="G391" s="144"/>
      <c r="H391" s="32" t="s">
        <v>440</v>
      </c>
      <c r="I391" s="144"/>
      <c r="J391" s="16"/>
      <c r="K391" s="144"/>
      <c r="L391" s="130"/>
      <c r="M391" s="129"/>
      <c r="N391" s="129"/>
      <c r="O391" s="51"/>
      <c r="P391" s="51"/>
      <c r="Q391" s="74"/>
      <c r="R391" s="158">
        <f>IF(Table579[[#This Row],[FEMA Reimbursable?]]="Yes", Table579[[#This Row],[Total Grant Amount]]*0.25,Table579[[#This Row],[Total Grant Amount]])</f>
        <v>0</v>
      </c>
      <c r="S391" s="74"/>
      <c r="T391" s="158">
        <f>IF(Table579[[#This Row],[FEMA Reimbursable?]]="Yes", Table579[[#This Row],[Total Quarterly Obligation Amount]]*0.25,Table579[[#This Row],[Total Quarterly Obligation Amount]])</f>
        <v>0</v>
      </c>
      <c r="U391" s="74"/>
      <c r="V391" s="160">
        <f>IF(Table579[[#This Row],[FEMA Reimbursable?]]="Yes", Table579[[#This Row],[Total Quarterly Expenditure Amount]]*0.25,Table579[[#This Row],[Total Quarterly Expenditure Amount]])</f>
        <v>0</v>
      </c>
      <c r="W391" s="113" t="str">
        <f>IFERROR(INDEX(Table2[Attachment A Category], MATCH(Table579[[#This Row],[Attachment A Expenditure Subcategory]], Table2[Attachment A Subcategory])),"")</f>
        <v/>
      </c>
      <c r="X391" s="114" t="str">
        <f>IFERROR(INDEX(Table2[Treasury OIG Category], MATCH(Table579[[#This Row],[Attachment A Expenditure Subcategory]], Table2[Attachment A Subcategory])),"")</f>
        <v/>
      </c>
    </row>
    <row r="392" spans="2:24" x14ac:dyDescent="0.25">
      <c r="B392" s="127"/>
      <c r="C392" s="128"/>
      <c r="D392" s="128"/>
      <c r="E392" s="128"/>
      <c r="F392" s="128"/>
      <c r="G392" s="144"/>
      <c r="H392" s="32" t="s">
        <v>441</v>
      </c>
      <c r="I392" s="144"/>
      <c r="J392" s="16"/>
      <c r="K392" s="144"/>
      <c r="L392" s="130"/>
      <c r="M392" s="129"/>
      <c r="N392" s="129"/>
      <c r="O392" s="51"/>
      <c r="P392" s="51"/>
      <c r="Q392" s="74"/>
      <c r="R392" s="158">
        <f>IF(Table579[[#This Row],[FEMA Reimbursable?]]="Yes", Table579[[#This Row],[Total Grant Amount]]*0.25,Table579[[#This Row],[Total Grant Amount]])</f>
        <v>0</v>
      </c>
      <c r="S392" s="74"/>
      <c r="T392" s="158">
        <f>IF(Table579[[#This Row],[FEMA Reimbursable?]]="Yes", Table579[[#This Row],[Total Quarterly Obligation Amount]]*0.25,Table579[[#This Row],[Total Quarterly Obligation Amount]])</f>
        <v>0</v>
      </c>
      <c r="U392" s="74"/>
      <c r="V392" s="160">
        <f>IF(Table579[[#This Row],[FEMA Reimbursable?]]="Yes", Table579[[#This Row],[Total Quarterly Expenditure Amount]]*0.25,Table579[[#This Row],[Total Quarterly Expenditure Amount]])</f>
        <v>0</v>
      </c>
      <c r="W392" s="113" t="str">
        <f>IFERROR(INDEX(Table2[Attachment A Category], MATCH(Table579[[#This Row],[Attachment A Expenditure Subcategory]], Table2[Attachment A Subcategory])),"")</f>
        <v/>
      </c>
      <c r="X392" s="114" t="str">
        <f>IFERROR(INDEX(Table2[Treasury OIG Category], MATCH(Table579[[#This Row],[Attachment A Expenditure Subcategory]], Table2[Attachment A Subcategory])),"")</f>
        <v/>
      </c>
    </row>
    <row r="393" spans="2:24" x14ac:dyDescent="0.25">
      <c r="B393" s="127"/>
      <c r="C393" s="128"/>
      <c r="D393" s="128"/>
      <c r="E393" s="128"/>
      <c r="F393" s="128"/>
      <c r="G393" s="144"/>
      <c r="H393" s="32" t="s">
        <v>442</v>
      </c>
      <c r="I393" s="144"/>
      <c r="J393" s="16"/>
      <c r="K393" s="144"/>
      <c r="L393" s="130"/>
      <c r="M393" s="129"/>
      <c r="N393" s="129"/>
      <c r="O393" s="51"/>
      <c r="P393" s="51"/>
      <c r="Q393" s="74"/>
      <c r="R393" s="158">
        <f>IF(Table579[[#This Row],[FEMA Reimbursable?]]="Yes", Table579[[#This Row],[Total Grant Amount]]*0.25,Table579[[#This Row],[Total Grant Amount]])</f>
        <v>0</v>
      </c>
      <c r="S393" s="74"/>
      <c r="T393" s="158">
        <f>IF(Table579[[#This Row],[FEMA Reimbursable?]]="Yes", Table579[[#This Row],[Total Quarterly Obligation Amount]]*0.25,Table579[[#This Row],[Total Quarterly Obligation Amount]])</f>
        <v>0</v>
      </c>
      <c r="U393" s="74"/>
      <c r="V393" s="160">
        <f>IF(Table579[[#This Row],[FEMA Reimbursable?]]="Yes", Table579[[#This Row],[Total Quarterly Expenditure Amount]]*0.25,Table579[[#This Row],[Total Quarterly Expenditure Amount]])</f>
        <v>0</v>
      </c>
      <c r="W393" s="113" t="str">
        <f>IFERROR(INDEX(Table2[Attachment A Category], MATCH(Table579[[#This Row],[Attachment A Expenditure Subcategory]], Table2[Attachment A Subcategory])),"")</f>
        <v/>
      </c>
      <c r="X393" s="114" t="str">
        <f>IFERROR(INDEX(Table2[Treasury OIG Category], MATCH(Table579[[#This Row],[Attachment A Expenditure Subcategory]], Table2[Attachment A Subcategory])),"")</f>
        <v/>
      </c>
    </row>
    <row r="394" spans="2:24" x14ac:dyDescent="0.25">
      <c r="B394" s="127"/>
      <c r="C394" s="128"/>
      <c r="D394" s="128"/>
      <c r="E394" s="128"/>
      <c r="F394" s="128"/>
      <c r="G394" s="144"/>
      <c r="H394" s="32" t="s">
        <v>443</v>
      </c>
      <c r="I394" s="144"/>
      <c r="J394" s="16"/>
      <c r="K394" s="144"/>
      <c r="L394" s="130"/>
      <c r="M394" s="129"/>
      <c r="N394" s="129"/>
      <c r="O394" s="51"/>
      <c r="P394" s="51"/>
      <c r="Q394" s="74"/>
      <c r="R394" s="158">
        <f>IF(Table579[[#This Row],[FEMA Reimbursable?]]="Yes", Table579[[#This Row],[Total Grant Amount]]*0.25,Table579[[#This Row],[Total Grant Amount]])</f>
        <v>0</v>
      </c>
      <c r="S394" s="74"/>
      <c r="T394" s="158">
        <f>IF(Table579[[#This Row],[FEMA Reimbursable?]]="Yes", Table579[[#This Row],[Total Quarterly Obligation Amount]]*0.25,Table579[[#This Row],[Total Quarterly Obligation Amount]])</f>
        <v>0</v>
      </c>
      <c r="U394" s="74"/>
      <c r="V394" s="160">
        <f>IF(Table579[[#This Row],[FEMA Reimbursable?]]="Yes", Table579[[#This Row],[Total Quarterly Expenditure Amount]]*0.25,Table579[[#This Row],[Total Quarterly Expenditure Amount]])</f>
        <v>0</v>
      </c>
      <c r="W394" s="113" t="str">
        <f>IFERROR(INDEX(Table2[Attachment A Category], MATCH(Table579[[#This Row],[Attachment A Expenditure Subcategory]], Table2[Attachment A Subcategory])),"")</f>
        <v/>
      </c>
      <c r="X394" s="114" t="str">
        <f>IFERROR(INDEX(Table2[Treasury OIG Category], MATCH(Table579[[#This Row],[Attachment A Expenditure Subcategory]], Table2[Attachment A Subcategory])),"")</f>
        <v/>
      </c>
    </row>
    <row r="395" spans="2:24" x14ac:dyDescent="0.25">
      <c r="B395" s="127"/>
      <c r="C395" s="128"/>
      <c r="D395" s="128"/>
      <c r="E395" s="128"/>
      <c r="F395" s="128"/>
      <c r="G395" s="144"/>
      <c r="H395" s="32" t="s">
        <v>444</v>
      </c>
      <c r="I395" s="144"/>
      <c r="J395" s="16"/>
      <c r="K395" s="144"/>
      <c r="L395" s="130"/>
      <c r="M395" s="129"/>
      <c r="N395" s="129"/>
      <c r="O395" s="51"/>
      <c r="P395" s="51"/>
      <c r="Q395" s="74"/>
      <c r="R395" s="158">
        <f>IF(Table579[[#This Row],[FEMA Reimbursable?]]="Yes", Table579[[#This Row],[Total Grant Amount]]*0.25,Table579[[#This Row],[Total Grant Amount]])</f>
        <v>0</v>
      </c>
      <c r="S395" s="74"/>
      <c r="T395" s="158">
        <f>IF(Table579[[#This Row],[FEMA Reimbursable?]]="Yes", Table579[[#This Row],[Total Quarterly Obligation Amount]]*0.25,Table579[[#This Row],[Total Quarterly Obligation Amount]])</f>
        <v>0</v>
      </c>
      <c r="U395" s="74"/>
      <c r="V395" s="160">
        <f>IF(Table579[[#This Row],[FEMA Reimbursable?]]="Yes", Table579[[#This Row],[Total Quarterly Expenditure Amount]]*0.25,Table579[[#This Row],[Total Quarterly Expenditure Amount]])</f>
        <v>0</v>
      </c>
      <c r="W395" s="113" t="str">
        <f>IFERROR(INDEX(Table2[Attachment A Category], MATCH(Table579[[#This Row],[Attachment A Expenditure Subcategory]], Table2[Attachment A Subcategory])),"")</f>
        <v/>
      </c>
      <c r="X395" s="114" t="str">
        <f>IFERROR(INDEX(Table2[Treasury OIG Category], MATCH(Table579[[#This Row],[Attachment A Expenditure Subcategory]], Table2[Attachment A Subcategory])),"")</f>
        <v/>
      </c>
    </row>
    <row r="396" spans="2:24" x14ac:dyDescent="0.25">
      <c r="B396" s="127"/>
      <c r="C396" s="128"/>
      <c r="D396" s="128"/>
      <c r="E396" s="128"/>
      <c r="F396" s="128"/>
      <c r="G396" s="144"/>
      <c r="H396" s="32" t="s">
        <v>445</v>
      </c>
      <c r="I396" s="144"/>
      <c r="J396" s="16"/>
      <c r="K396" s="144"/>
      <c r="L396" s="130"/>
      <c r="M396" s="129"/>
      <c r="N396" s="129"/>
      <c r="O396" s="51"/>
      <c r="P396" s="51"/>
      <c r="Q396" s="74"/>
      <c r="R396" s="158">
        <f>IF(Table579[[#This Row],[FEMA Reimbursable?]]="Yes", Table579[[#This Row],[Total Grant Amount]]*0.25,Table579[[#This Row],[Total Grant Amount]])</f>
        <v>0</v>
      </c>
      <c r="S396" s="74"/>
      <c r="T396" s="158">
        <f>IF(Table579[[#This Row],[FEMA Reimbursable?]]="Yes", Table579[[#This Row],[Total Quarterly Obligation Amount]]*0.25,Table579[[#This Row],[Total Quarterly Obligation Amount]])</f>
        <v>0</v>
      </c>
      <c r="U396" s="74"/>
      <c r="V396" s="160">
        <f>IF(Table579[[#This Row],[FEMA Reimbursable?]]="Yes", Table579[[#This Row],[Total Quarterly Expenditure Amount]]*0.25,Table579[[#This Row],[Total Quarterly Expenditure Amount]])</f>
        <v>0</v>
      </c>
      <c r="W396" s="113" t="str">
        <f>IFERROR(INDEX(Table2[Attachment A Category], MATCH(Table579[[#This Row],[Attachment A Expenditure Subcategory]], Table2[Attachment A Subcategory])),"")</f>
        <v/>
      </c>
      <c r="X396" s="114" t="str">
        <f>IFERROR(INDEX(Table2[Treasury OIG Category], MATCH(Table579[[#This Row],[Attachment A Expenditure Subcategory]], Table2[Attachment A Subcategory])),"")</f>
        <v/>
      </c>
    </row>
    <row r="397" spans="2:24" x14ac:dyDescent="0.25">
      <c r="B397" s="127"/>
      <c r="C397" s="128"/>
      <c r="D397" s="128"/>
      <c r="E397" s="128"/>
      <c r="F397" s="128"/>
      <c r="G397" s="144"/>
      <c r="H397" s="32" t="s">
        <v>446</v>
      </c>
      <c r="I397" s="144"/>
      <c r="J397" s="16"/>
      <c r="K397" s="144"/>
      <c r="L397" s="130"/>
      <c r="M397" s="129"/>
      <c r="N397" s="129"/>
      <c r="O397" s="51"/>
      <c r="P397" s="51"/>
      <c r="Q397" s="74"/>
      <c r="R397" s="158">
        <f>IF(Table579[[#This Row],[FEMA Reimbursable?]]="Yes", Table579[[#This Row],[Total Grant Amount]]*0.25,Table579[[#This Row],[Total Grant Amount]])</f>
        <v>0</v>
      </c>
      <c r="S397" s="74"/>
      <c r="T397" s="158">
        <f>IF(Table579[[#This Row],[FEMA Reimbursable?]]="Yes", Table579[[#This Row],[Total Quarterly Obligation Amount]]*0.25,Table579[[#This Row],[Total Quarterly Obligation Amount]])</f>
        <v>0</v>
      </c>
      <c r="U397" s="74"/>
      <c r="V397" s="160">
        <f>IF(Table579[[#This Row],[FEMA Reimbursable?]]="Yes", Table579[[#This Row],[Total Quarterly Expenditure Amount]]*0.25,Table579[[#This Row],[Total Quarterly Expenditure Amount]])</f>
        <v>0</v>
      </c>
      <c r="W397" s="113" t="str">
        <f>IFERROR(INDEX(Table2[Attachment A Category], MATCH(Table579[[#This Row],[Attachment A Expenditure Subcategory]], Table2[Attachment A Subcategory])),"")</f>
        <v/>
      </c>
      <c r="X397" s="114" t="str">
        <f>IFERROR(INDEX(Table2[Treasury OIG Category], MATCH(Table579[[#This Row],[Attachment A Expenditure Subcategory]], Table2[Attachment A Subcategory])),"")</f>
        <v/>
      </c>
    </row>
    <row r="398" spans="2:24" x14ac:dyDescent="0.25">
      <c r="B398" s="127"/>
      <c r="C398" s="128"/>
      <c r="D398" s="128"/>
      <c r="E398" s="128"/>
      <c r="F398" s="128"/>
      <c r="G398" s="144"/>
      <c r="H398" s="32" t="s">
        <v>447</v>
      </c>
      <c r="I398" s="144"/>
      <c r="J398" s="16"/>
      <c r="K398" s="144"/>
      <c r="L398" s="130"/>
      <c r="M398" s="129"/>
      <c r="N398" s="129"/>
      <c r="O398" s="51"/>
      <c r="P398" s="51"/>
      <c r="Q398" s="74"/>
      <c r="R398" s="158">
        <f>IF(Table579[[#This Row],[FEMA Reimbursable?]]="Yes", Table579[[#This Row],[Total Grant Amount]]*0.25,Table579[[#This Row],[Total Grant Amount]])</f>
        <v>0</v>
      </c>
      <c r="S398" s="74"/>
      <c r="T398" s="158">
        <f>IF(Table579[[#This Row],[FEMA Reimbursable?]]="Yes", Table579[[#This Row],[Total Quarterly Obligation Amount]]*0.25,Table579[[#This Row],[Total Quarterly Obligation Amount]])</f>
        <v>0</v>
      </c>
      <c r="U398" s="74"/>
      <c r="V398" s="160">
        <f>IF(Table579[[#This Row],[FEMA Reimbursable?]]="Yes", Table579[[#This Row],[Total Quarterly Expenditure Amount]]*0.25,Table579[[#This Row],[Total Quarterly Expenditure Amount]])</f>
        <v>0</v>
      </c>
      <c r="W398" s="113" t="str">
        <f>IFERROR(INDEX(Table2[Attachment A Category], MATCH(Table579[[#This Row],[Attachment A Expenditure Subcategory]], Table2[Attachment A Subcategory])),"")</f>
        <v/>
      </c>
      <c r="X398" s="114" t="str">
        <f>IFERROR(INDEX(Table2[Treasury OIG Category], MATCH(Table579[[#This Row],[Attachment A Expenditure Subcategory]], Table2[Attachment A Subcategory])),"")</f>
        <v/>
      </c>
    </row>
    <row r="399" spans="2:24" x14ac:dyDescent="0.25">
      <c r="B399" s="127"/>
      <c r="C399" s="128"/>
      <c r="D399" s="128"/>
      <c r="E399" s="128"/>
      <c r="F399" s="128"/>
      <c r="G399" s="144"/>
      <c r="H399" s="32" t="s">
        <v>448</v>
      </c>
      <c r="I399" s="144"/>
      <c r="J399" s="16"/>
      <c r="K399" s="144"/>
      <c r="L399" s="130"/>
      <c r="M399" s="129"/>
      <c r="N399" s="129"/>
      <c r="O399" s="51"/>
      <c r="P399" s="51"/>
      <c r="Q399" s="74"/>
      <c r="R399" s="158">
        <f>IF(Table579[[#This Row],[FEMA Reimbursable?]]="Yes", Table579[[#This Row],[Total Grant Amount]]*0.25,Table579[[#This Row],[Total Grant Amount]])</f>
        <v>0</v>
      </c>
      <c r="S399" s="74"/>
      <c r="T399" s="158">
        <f>IF(Table579[[#This Row],[FEMA Reimbursable?]]="Yes", Table579[[#This Row],[Total Quarterly Obligation Amount]]*0.25,Table579[[#This Row],[Total Quarterly Obligation Amount]])</f>
        <v>0</v>
      </c>
      <c r="U399" s="74"/>
      <c r="V399" s="160">
        <f>IF(Table579[[#This Row],[FEMA Reimbursable?]]="Yes", Table579[[#This Row],[Total Quarterly Expenditure Amount]]*0.25,Table579[[#This Row],[Total Quarterly Expenditure Amount]])</f>
        <v>0</v>
      </c>
      <c r="W399" s="113" t="str">
        <f>IFERROR(INDEX(Table2[Attachment A Category], MATCH(Table579[[#This Row],[Attachment A Expenditure Subcategory]], Table2[Attachment A Subcategory])),"")</f>
        <v/>
      </c>
      <c r="X399" s="114" t="str">
        <f>IFERROR(INDEX(Table2[Treasury OIG Category], MATCH(Table579[[#This Row],[Attachment A Expenditure Subcategory]], Table2[Attachment A Subcategory])),"")</f>
        <v/>
      </c>
    </row>
    <row r="400" spans="2:24" x14ac:dyDescent="0.25">
      <c r="B400" s="127"/>
      <c r="C400" s="128"/>
      <c r="D400" s="128"/>
      <c r="E400" s="128"/>
      <c r="F400" s="128"/>
      <c r="G400" s="144"/>
      <c r="H400" s="32" t="s">
        <v>449</v>
      </c>
      <c r="I400" s="144"/>
      <c r="J400" s="16"/>
      <c r="K400" s="144"/>
      <c r="L400" s="130"/>
      <c r="M400" s="129"/>
      <c r="N400" s="129"/>
      <c r="O400" s="51"/>
      <c r="P400" s="51"/>
      <c r="Q400" s="74"/>
      <c r="R400" s="158">
        <f>IF(Table579[[#This Row],[FEMA Reimbursable?]]="Yes", Table579[[#This Row],[Total Grant Amount]]*0.25,Table579[[#This Row],[Total Grant Amount]])</f>
        <v>0</v>
      </c>
      <c r="S400" s="74"/>
      <c r="T400" s="158">
        <f>IF(Table579[[#This Row],[FEMA Reimbursable?]]="Yes", Table579[[#This Row],[Total Quarterly Obligation Amount]]*0.25,Table579[[#This Row],[Total Quarterly Obligation Amount]])</f>
        <v>0</v>
      </c>
      <c r="U400" s="74"/>
      <c r="V400" s="160">
        <f>IF(Table579[[#This Row],[FEMA Reimbursable?]]="Yes", Table579[[#This Row],[Total Quarterly Expenditure Amount]]*0.25,Table579[[#This Row],[Total Quarterly Expenditure Amount]])</f>
        <v>0</v>
      </c>
      <c r="W400" s="113" t="str">
        <f>IFERROR(INDEX(Table2[Attachment A Category], MATCH(Table579[[#This Row],[Attachment A Expenditure Subcategory]], Table2[Attachment A Subcategory])),"")</f>
        <v/>
      </c>
      <c r="X400" s="114" t="str">
        <f>IFERROR(INDEX(Table2[Treasury OIG Category], MATCH(Table579[[#This Row],[Attachment A Expenditure Subcategory]], Table2[Attachment A Subcategory])),"")</f>
        <v/>
      </c>
    </row>
    <row r="401" spans="2:24" x14ac:dyDescent="0.25">
      <c r="B401" s="127"/>
      <c r="C401" s="128"/>
      <c r="D401" s="128"/>
      <c r="E401" s="128"/>
      <c r="F401" s="128"/>
      <c r="G401" s="144"/>
      <c r="H401" s="32" t="s">
        <v>450</v>
      </c>
      <c r="I401" s="144"/>
      <c r="J401" s="16"/>
      <c r="K401" s="144"/>
      <c r="L401" s="130"/>
      <c r="M401" s="129"/>
      <c r="N401" s="129"/>
      <c r="O401" s="51"/>
      <c r="P401" s="51"/>
      <c r="Q401" s="74"/>
      <c r="R401" s="158">
        <f>IF(Table579[[#This Row],[FEMA Reimbursable?]]="Yes", Table579[[#This Row],[Total Grant Amount]]*0.25,Table579[[#This Row],[Total Grant Amount]])</f>
        <v>0</v>
      </c>
      <c r="S401" s="74"/>
      <c r="T401" s="158">
        <f>IF(Table579[[#This Row],[FEMA Reimbursable?]]="Yes", Table579[[#This Row],[Total Quarterly Obligation Amount]]*0.25,Table579[[#This Row],[Total Quarterly Obligation Amount]])</f>
        <v>0</v>
      </c>
      <c r="U401" s="74"/>
      <c r="V401" s="160">
        <f>IF(Table579[[#This Row],[FEMA Reimbursable?]]="Yes", Table579[[#This Row],[Total Quarterly Expenditure Amount]]*0.25,Table579[[#This Row],[Total Quarterly Expenditure Amount]])</f>
        <v>0</v>
      </c>
      <c r="W401" s="113" t="str">
        <f>IFERROR(INDEX(Table2[Attachment A Category], MATCH(Table579[[#This Row],[Attachment A Expenditure Subcategory]], Table2[Attachment A Subcategory])),"")</f>
        <v/>
      </c>
      <c r="X401" s="114" t="str">
        <f>IFERROR(INDEX(Table2[Treasury OIG Category], MATCH(Table579[[#This Row],[Attachment A Expenditure Subcategory]], Table2[Attachment A Subcategory])),"")</f>
        <v/>
      </c>
    </row>
    <row r="402" spans="2:24" x14ac:dyDescent="0.25">
      <c r="B402" s="127"/>
      <c r="C402" s="128"/>
      <c r="D402" s="128"/>
      <c r="E402" s="128"/>
      <c r="F402" s="128"/>
      <c r="G402" s="144"/>
      <c r="H402" s="32" t="s">
        <v>451</v>
      </c>
      <c r="I402" s="144"/>
      <c r="J402" s="16"/>
      <c r="K402" s="144"/>
      <c r="L402" s="130"/>
      <c r="M402" s="129"/>
      <c r="N402" s="129"/>
      <c r="O402" s="51"/>
      <c r="P402" s="51"/>
      <c r="Q402" s="74"/>
      <c r="R402" s="158">
        <f>IF(Table579[[#This Row],[FEMA Reimbursable?]]="Yes", Table579[[#This Row],[Total Grant Amount]]*0.25,Table579[[#This Row],[Total Grant Amount]])</f>
        <v>0</v>
      </c>
      <c r="S402" s="74"/>
      <c r="T402" s="158">
        <f>IF(Table579[[#This Row],[FEMA Reimbursable?]]="Yes", Table579[[#This Row],[Total Quarterly Obligation Amount]]*0.25,Table579[[#This Row],[Total Quarterly Obligation Amount]])</f>
        <v>0</v>
      </c>
      <c r="U402" s="74"/>
      <c r="V402" s="160">
        <f>IF(Table579[[#This Row],[FEMA Reimbursable?]]="Yes", Table579[[#This Row],[Total Quarterly Expenditure Amount]]*0.25,Table579[[#This Row],[Total Quarterly Expenditure Amount]])</f>
        <v>0</v>
      </c>
      <c r="W402" s="113" t="str">
        <f>IFERROR(INDEX(Table2[Attachment A Category], MATCH(Table579[[#This Row],[Attachment A Expenditure Subcategory]], Table2[Attachment A Subcategory])),"")</f>
        <v/>
      </c>
      <c r="X402" s="114" t="str">
        <f>IFERROR(INDEX(Table2[Treasury OIG Category], MATCH(Table579[[#This Row],[Attachment A Expenditure Subcategory]], Table2[Attachment A Subcategory])),"")</f>
        <v/>
      </c>
    </row>
    <row r="403" spans="2:24" x14ac:dyDescent="0.25">
      <c r="B403" s="127"/>
      <c r="C403" s="128"/>
      <c r="D403" s="128"/>
      <c r="E403" s="128"/>
      <c r="F403" s="128"/>
      <c r="G403" s="144"/>
      <c r="H403" s="32" t="s">
        <v>452</v>
      </c>
      <c r="I403" s="144"/>
      <c r="J403" s="16"/>
      <c r="K403" s="144"/>
      <c r="L403" s="130"/>
      <c r="M403" s="129"/>
      <c r="N403" s="129"/>
      <c r="O403" s="51"/>
      <c r="P403" s="51"/>
      <c r="Q403" s="74"/>
      <c r="R403" s="158">
        <f>IF(Table579[[#This Row],[FEMA Reimbursable?]]="Yes", Table579[[#This Row],[Total Grant Amount]]*0.25,Table579[[#This Row],[Total Grant Amount]])</f>
        <v>0</v>
      </c>
      <c r="S403" s="74"/>
      <c r="T403" s="158">
        <f>IF(Table579[[#This Row],[FEMA Reimbursable?]]="Yes", Table579[[#This Row],[Total Quarterly Obligation Amount]]*0.25,Table579[[#This Row],[Total Quarterly Obligation Amount]])</f>
        <v>0</v>
      </c>
      <c r="U403" s="74"/>
      <c r="V403" s="160">
        <f>IF(Table579[[#This Row],[FEMA Reimbursable?]]="Yes", Table579[[#This Row],[Total Quarterly Expenditure Amount]]*0.25,Table579[[#This Row],[Total Quarterly Expenditure Amount]])</f>
        <v>0</v>
      </c>
      <c r="W403" s="113" t="str">
        <f>IFERROR(INDEX(Table2[Attachment A Category], MATCH(Table579[[#This Row],[Attachment A Expenditure Subcategory]], Table2[Attachment A Subcategory])),"")</f>
        <v/>
      </c>
      <c r="X403" s="114" t="str">
        <f>IFERROR(INDEX(Table2[Treasury OIG Category], MATCH(Table579[[#This Row],[Attachment A Expenditure Subcategory]], Table2[Attachment A Subcategory])),"")</f>
        <v/>
      </c>
    </row>
    <row r="404" spans="2:24" x14ac:dyDescent="0.25">
      <c r="B404" s="127"/>
      <c r="C404" s="128"/>
      <c r="D404" s="128"/>
      <c r="E404" s="128"/>
      <c r="F404" s="128"/>
      <c r="G404" s="144"/>
      <c r="H404" s="32" t="s">
        <v>453</v>
      </c>
      <c r="I404" s="144"/>
      <c r="J404" s="16"/>
      <c r="K404" s="144"/>
      <c r="L404" s="130"/>
      <c r="M404" s="129"/>
      <c r="N404" s="129"/>
      <c r="O404" s="51"/>
      <c r="P404" s="51"/>
      <c r="Q404" s="74"/>
      <c r="R404" s="158">
        <f>IF(Table579[[#This Row],[FEMA Reimbursable?]]="Yes", Table579[[#This Row],[Total Grant Amount]]*0.25,Table579[[#This Row],[Total Grant Amount]])</f>
        <v>0</v>
      </c>
      <c r="S404" s="74"/>
      <c r="T404" s="158">
        <f>IF(Table579[[#This Row],[FEMA Reimbursable?]]="Yes", Table579[[#This Row],[Total Quarterly Obligation Amount]]*0.25,Table579[[#This Row],[Total Quarterly Obligation Amount]])</f>
        <v>0</v>
      </c>
      <c r="U404" s="74"/>
      <c r="V404" s="160">
        <f>IF(Table579[[#This Row],[FEMA Reimbursable?]]="Yes", Table579[[#This Row],[Total Quarterly Expenditure Amount]]*0.25,Table579[[#This Row],[Total Quarterly Expenditure Amount]])</f>
        <v>0</v>
      </c>
      <c r="W404" s="113" t="str">
        <f>IFERROR(INDEX(Table2[Attachment A Category], MATCH(Table579[[#This Row],[Attachment A Expenditure Subcategory]], Table2[Attachment A Subcategory])),"")</f>
        <v/>
      </c>
      <c r="X404" s="114" t="str">
        <f>IFERROR(INDEX(Table2[Treasury OIG Category], MATCH(Table579[[#This Row],[Attachment A Expenditure Subcategory]], Table2[Attachment A Subcategory])),"")</f>
        <v/>
      </c>
    </row>
    <row r="405" spans="2:24" x14ac:dyDescent="0.25">
      <c r="B405" s="127"/>
      <c r="C405" s="128"/>
      <c r="D405" s="128"/>
      <c r="E405" s="128"/>
      <c r="F405" s="128"/>
      <c r="G405" s="144"/>
      <c r="H405" s="32" t="s">
        <v>454</v>
      </c>
      <c r="I405" s="144"/>
      <c r="J405" s="16"/>
      <c r="K405" s="144"/>
      <c r="L405" s="130"/>
      <c r="M405" s="129"/>
      <c r="N405" s="129"/>
      <c r="O405" s="51"/>
      <c r="P405" s="51"/>
      <c r="Q405" s="74"/>
      <c r="R405" s="158">
        <f>IF(Table579[[#This Row],[FEMA Reimbursable?]]="Yes", Table579[[#This Row],[Total Grant Amount]]*0.25,Table579[[#This Row],[Total Grant Amount]])</f>
        <v>0</v>
      </c>
      <c r="S405" s="74"/>
      <c r="T405" s="158">
        <f>IF(Table579[[#This Row],[FEMA Reimbursable?]]="Yes", Table579[[#This Row],[Total Quarterly Obligation Amount]]*0.25,Table579[[#This Row],[Total Quarterly Obligation Amount]])</f>
        <v>0</v>
      </c>
      <c r="U405" s="74"/>
      <c r="V405" s="160">
        <f>IF(Table579[[#This Row],[FEMA Reimbursable?]]="Yes", Table579[[#This Row],[Total Quarterly Expenditure Amount]]*0.25,Table579[[#This Row],[Total Quarterly Expenditure Amount]])</f>
        <v>0</v>
      </c>
      <c r="W405" s="113" t="str">
        <f>IFERROR(INDEX(Table2[Attachment A Category], MATCH(Table579[[#This Row],[Attachment A Expenditure Subcategory]], Table2[Attachment A Subcategory])),"")</f>
        <v/>
      </c>
      <c r="X405" s="114" t="str">
        <f>IFERROR(INDEX(Table2[Treasury OIG Category], MATCH(Table579[[#This Row],[Attachment A Expenditure Subcategory]], Table2[Attachment A Subcategory])),"")</f>
        <v/>
      </c>
    </row>
    <row r="406" spans="2:24" x14ac:dyDescent="0.25">
      <c r="B406" s="127"/>
      <c r="C406" s="128"/>
      <c r="D406" s="128"/>
      <c r="E406" s="128"/>
      <c r="F406" s="128"/>
      <c r="G406" s="144"/>
      <c r="H406" s="32" t="s">
        <v>455</v>
      </c>
      <c r="I406" s="144"/>
      <c r="J406" s="16"/>
      <c r="K406" s="144"/>
      <c r="L406" s="130"/>
      <c r="M406" s="129"/>
      <c r="N406" s="129"/>
      <c r="O406" s="51"/>
      <c r="P406" s="51"/>
      <c r="Q406" s="74"/>
      <c r="R406" s="158">
        <f>IF(Table579[[#This Row],[FEMA Reimbursable?]]="Yes", Table579[[#This Row],[Total Grant Amount]]*0.25,Table579[[#This Row],[Total Grant Amount]])</f>
        <v>0</v>
      </c>
      <c r="S406" s="74"/>
      <c r="T406" s="158">
        <f>IF(Table579[[#This Row],[FEMA Reimbursable?]]="Yes", Table579[[#This Row],[Total Quarterly Obligation Amount]]*0.25,Table579[[#This Row],[Total Quarterly Obligation Amount]])</f>
        <v>0</v>
      </c>
      <c r="U406" s="74"/>
      <c r="V406" s="160">
        <f>IF(Table579[[#This Row],[FEMA Reimbursable?]]="Yes", Table579[[#This Row],[Total Quarterly Expenditure Amount]]*0.25,Table579[[#This Row],[Total Quarterly Expenditure Amount]])</f>
        <v>0</v>
      </c>
      <c r="W406" s="113" t="str">
        <f>IFERROR(INDEX(Table2[Attachment A Category], MATCH(Table579[[#This Row],[Attachment A Expenditure Subcategory]], Table2[Attachment A Subcategory])),"")</f>
        <v/>
      </c>
      <c r="X406" s="114" t="str">
        <f>IFERROR(INDEX(Table2[Treasury OIG Category], MATCH(Table579[[#This Row],[Attachment A Expenditure Subcategory]], Table2[Attachment A Subcategory])),"")</f>
        <v/>
      </c>
    </row>
    <row r="407" spans="2:24" x14ac:dyDescent="0.25">
      <c r="B407" s="127"/>
      <c r="C407" s="128"/>
      <c r="D407" s="128"/>
      <c r="E407" s="128"/>
      <c r="F407" s="128"/>
      <c r="G407" s="144"/>
      <c r="H407" s="32" t="s">
        <v>456</v>
      </c>
      <c r="I407" s="144"/>
      <c r="J407" s="16"/>
      <c r="K407" s="144"/>
      <c r="L407" s="130"/>
      <c r="M407" s="129"/>
      <c r="N407" s="129"/>
      <c r="O407" s="51"/>
      <c r="P407" s="51"/>
      <c r="Q407" s="74"/>
      <c r="R407" s="158">
        <f>IF(Table579[[#This Row],[FEMA Reimbursable?]]="Yes", Table579[[#This Row],[Total Grant Amount]]*0.25,Table579[[#This Row],[Total Grant Amount]])</f>
        <v>0</v>
      </c>
      <c r="S407" s="74"/>
      <c r="T407" s="158">
        <f>IF(Table579[[#This Row],[FEMA Reimbursable?]]="Yes", Table579[[#This Row],[Total Quarterly Obligation Amount]]*0.25,Table579[[#This Row],[Total Quarterly Obligation Amount]])</f>
        <v>0</v>
      </c>
      <c r="U407" s="74"/>
      <c r="V407" s="160">
        <f>IF(Table579[[#This Row],[FEMA Reimbursable?]]="Yes", Table579[[#This Row],[Total Quarterly Expenditure Amount]]*0.25,Table579[[#This Row],[Total Quarterly Expenditure Amount]])</f>
        <v>0</v>
      </c>
      <c r="W407" s="113" t="str">
        <f>IFERROR(INDEX(Table2[Attachment A Category], MATCH(Table579[[#This Row],[Attachment A Expenditure Subcategory]], Table2[Attachment A Subcategory])),"")</f>
        <v/>
      </c>
      <c r="X407" s="114" t="str">
        <f>IFERROR(INDEX(Table2[Treasury OIG Category], MATCH(Table579[[#This Row],[Attachment A Expenditure Subcategory]], Table2[Attachment A Subcategory])),"")</f>
        <v/>
      </c>
    </row>
    <row r="408" spans="2:24" x14ac:dyDescent="0.25">
      <c r="B408" s="127"/>
      <c r="C408" s="128"/>
      <c r="D408" s="128"/>
      <c r="E408" s="128"/>
      <c r="F408" s="128"/>
      <c r="G408" s="144"/>
      <c r="H408" s="32" t="s">
        <v>457</v>
      </c>
      <c r="I408" s="144"/>
      <c r="J408" s="16"/>
      <c r="K408" s="144"/>
      <c r="L408" s="130"/>
      <c r="M408" s="129"/>
      <c r="N408" s="129"/>
      <c r="O408" s="51"/>
      <c r="P408" s="51"/>
      <c r="Q408" s="74"/>
      <c r="R408" s="158">
        <f>IF(Table579[[#This Row],[FEMA Reimbursable?]]="Yes", Table579[[#This Row],[Total Grant Amount]]*0.25,Table579[[#This Row],[Total Grant Amount]])</f>
        <v>0</v>
      </c>
      <c r="S408" s="74"/>
      <c r="T408" s="158">
        <f>IF(Table579[[#This Row],[FEMA Reimbursable?]]="Yes", Table579[[#This Row],[Total Quarterly Obligation Amount]]*0.25,Table579[[#This Row],[Total Quarterly Obligation Amount]])</f>
        <v>0</v>
      </c>
      <c r="U408" s="74"/>
      <c r="V408" s="160">
        <f>IF(Table579[[#This Row],[FEMA Reimbursable?]]="Yes", Table579[[#This Row],[Total Quarterly Expenditure Amount]]*0.25,Table579[[#This Row],[Total Quarterly Expenditure Amount]])</f>
        <v>0</v>
      </c>
      <c r="W408" s="113" t="str">
        <f>IFERROR(INDEX(Table2[Attachment A Category], MATCH(Table579[[#This Row],[Attachment A Expenditure Subcategory]], Table2[Attachment A Subcategory])),"")</f>
        <v/>
      </c>
      <c r="X408" s="114" t="str">
        <f>IFERROR(INDEX(Table2[Treasury OIG Category], MATCH(Table579[[#This Row],[Attachment A Expenditure Subcategory]], Table2[Attachment A Subcategory])),"")</f>
        <v/>
      </c>
    </row>
    <row r="409" spans="2:24" x14ac:dyDescent="0.25">
      <c r="B409" s="127"/>
      <c r="C409" s="128"/>
      <c r="D409" s="128"/>
      <c r="E409" s="128"/>
      <c r="F409" s="128"/>
      <c r="G409" s="144"/>
      <c r="H409" s="32" t="s">
        <v>458</v>
      </c>
      <c r="I409" s="144"/>
      <c r="J409" s="16"/>
      <c r="K409" s="144"/>
      <c r="L409" s="130"/>
      <c r="M409" s="129"/>
      <c r="N409" s="129"/>
      <c r="O409" s="51"/>
      <c r="P409" s="51"/>
      <c r="Q409" s="74"/>
      <c r="R409" s="158">
        <f>IF(Table579[[#This Row],[FEMA Reimbursable?]]="Yes", Table579[[#This Row],[Total Grant Amount]]*0.25,Table579[[#This Row],[Total Grant Amount]])</f>
        <v>0</v>
      </c>
      <c r="S409" s="74"/>
      <c r="T409" s="158">
        <f>IF(Table579[[#This Row],[FEMA Reimbursable?]]="Yes", Table579[[#This Row],[Total Quarterly Obligation Amount]]*0.25,Table579[[#This Row],[Total Quarterly Obligation Amount]])</f>
        <v>0</v>
      </c>
      <c r="U409" s="74"/>
      <c r="V409" s="160">
        <f>IF(Table579[[#This Row],[FEMA Reimbursable?]]="Yes", Table579[[#This Row],[Total Quarterly Expenditure Amount]]*0.25,Table579[[#This Row],[Total Quarterly Expenditure Amount]])</f>
        <v>0</v>
      </c>
      <c r="W409" s="113" t="str">
        <f>IFERROR(INDEX(Table2[Attachment A Category], MATCH(Table579[[#This Row],[Attachment A Expenditure Subcategory]], Table2[Attachment A Subcategory])),"")</f>
        <v/>
      </c>
      <c r="X409" s="114" t="str">
        <f>IFERROR(INDEX(Table2[Treasury OIG Category], MATCH(Table579[[#This Row],[Attachment A Expenditure Subcategory]], Table2[Attachment A Subcategory])),"")</f>
        <v/>
      </c>
    </row>
    <row r="410" spans="2:24" x14ac:dyDescent="0.25">
      <c r="B410" s="127"/>
      <c r="C410" s="128"/>
      <c r="D410" s="128"/>
      <c r="E410" s="128"/>
      <c r="F410" s="128"/>
      <c r="G410" s="144"/>
      <c r="H410" s="32" t="s">
        <v>459</v>
      </c>
      <c r="I410" s="144"/>
      <c r="J410" s="16"/>
      <c r="K410" s="144"/>
      <c r="L410" s="130"/>
      <c r="M410" s="129"/>
      <c r="N410" s="129"/>
      <c r="O410" s="51"/>
      <c r="P410" s="51"/>
      <c r="Q410" s="74"/>
      <c r="R410" s="158">
        <f>IF(Table579[[#This Row],[FEMA Reimbursable?]]="Yes", Table579[[#This Row],[Total Grant Amount]]*0.25,Table579[[#This Row],[Total Grant Amount]])</f>
        <v>0</v>
      </c>
      <c r="S410" s="74"/>
      <c r="T410" s="158">
        <f>IF(Table579[[#This Row],[FEMA Reimbursable?]]="Yes", Table579[[#This Row],[Total Quarterly Obligation Amount]]*0.25,Table579[[#This Row],[Total Quarterly Obligation Amount]])</f>
        <v>0</v>
      </c>
      <c r="U410" s="74"/>
      <c r="V410" s="160">
        <f>IF(Table579[[#This Row],[FEMA Reimbursable?]]="Yes", Table579[[#This Row],[Total Quarterly Expenditure Amount]]*0.25,Table579[[#This Row],[Total Quarterly Expenditure Amount]])</f>
        <v>0</v>
      </c>
      <c r="W410" s="113" t="str">
        <f>IFERROR(INDEX(Table2[Attachment A Category], MATCH(Table579[[#This Row],[Attachment A Expenditure Subcategory]], Table2[Attachment A Subcategory])),"")</f>
        <v/>
      </c>
      <c r="X410" s="114" t="str">
        <f>IFERROR(INDEX(Table2[Treasury OIG Category], MATCH(Table579[[#This Row],[Attachment A Expenditure Subcategory]], Table2[Attachment A Subcategory])),"")</f>
        <v/>
      </c>
    </row>
    <row r="411" spans="2:24" x14ac:dyDescent="0.25">
      <c r="B411" s="127"/>
      <c r="C411" s="128"/>
      <c r="D411" s="128"/>
      <c r="E411" s="128"/>
      <c r="F411" s="128"/>
      <c r="G411" s="144"/>
      <c r="H411" s="32" t="s">
        <v>460</v>
      </c>
      <c r="I411" s="144"/>
      <c r="J411" s="16"/>
      <c r="K411" s="144"/>
      <c r="L411" s="130"/>
      <c r="M411" s="129"/>
      <c r="N411" s="129"/>
      <c r="O411" s="51"/>
      <c r="P411" s="51"/>
      <c r="Q411" s="74"/>
      <c r="R411" s="158">
        <f>IF(Table579[[#This Row],[FEMA Reimbursable?]]="Yes", Table579[[#This Row],[Total Grant Amount]]*0.25,Table579[[#This Row],[Total Grant Amount]])</f>
        <v>0</v>
      </c>
      <c r="S411" s="74"/>
      <c r="T411" s="158">
        <f>IF(Table579[[#This Row],[FEMA Reimbursable?]]="Yes", Table579[[#This Row],[Total Quarterly Obligation Amount]]*0.25,Table579[[#This Row],[Total Quarterly Obligation Amount]])</f>
        <v>0</v>
      </c>
      <c r="U411" s="74"/>
      <c r="V411" s="160">
        <f>IF(Table579[[#This Row],[FEMA Reimbursable?]]="Yes", Table579[[#This Row],[Total Quarterly Expenditure Amount]]*0.25,Table579[[#This Row],[Total Quarterly Expenditure Amount]])</f>
        <v>0</v>
      </c>
      <c r="W411" s="113" t="str">
        <f>IFERROR(INDEX(Table2[Attachment A Category], MATCH(Table579[[#This Row],[Attachment A Expenditure Subcategory]], Table2[Attachment A Subcategory])),"")</f>
        <v/>
      </c>
      <c r="X411" s="114" t="str">
        <f>IFERROR(INDEX(Table2[Treasury OIG Category], MATCH(Table579[[#This Row],[Attachment A Expenditure Subcategory]], Table2[Attachment A Subcategory])),"")</f>
        <v/>
      </c>
    </row>
    <row r="412" spans="2:24" x14ac:dyDescent="0.25">
      <c r="B412" s="127"/>
      <c r="C412" s="128"/>
      <c r="D412" s="128"/>
      <c r="E412" s="128"/>
      <c r="F412" s="128"/>
      <c r="G412" s="144"/>
      <c r="H412" s="32" t="s">
        <v>461</v>
      </c>
      <c r="I412" s="144"/>
      <c r="J412" s="16"/>
      <c r="K412" s="144"/>
      <c r="L412" s="130"/>
      <c r="M412" s="129"/>
      <c r="N412" s="129"/>
      <c r="O412" s="51"/>
      <c r="P412" s="51"/>
      <c r="Q412" s="74"/>
      <c r="R412" s="158">
        <f>IF(Table579[[#This Row],[FEMA Reimbursable?]]="Yes", Table579[[#This Row],[Total Grant Amount]]*0.25,Table579[[#This Row],[Total Grant Amount]])</f>
        <v>0</v>
      </c>
      <c r="S412" s="74"/>
      <c r="T412" s="158">
        <f>IF(Table579[[#This Row],[FEMA Reimbursable?]]="Yes", Table579[[#This Row],[Total Quarterly Obligation Amount]]*0.25,Table579[[#This Row],[Total Quarterly Obligation Amount]])</f>
        <v>0</v>
      </c>
      <c r="U412" s="74"/>
      <c r="V412" s="160">
        <f>IF(Table579[[#This Row],[FEMA Reimbursable?]]="Yes", Table579[[#This Row],[Total Quarterly Expenditure Amount]]*0.25,Table579[[#This Row],[Total Quarterly Expenditure Amount]])</f>
        <v>0</v>
      </c>
      <c r="W412" s="113" t="str">
        <f>IFERROR(INDEX(Table2[Attachment A Category], MATCH(Table579[[#This Row],[Attachment A Expenditure Subcategory]], Table2[Attachment A Subcategory])),"")</f>
        <v/>
      </c>
      <c r="X412" s="114" t="str">
        <f>IFERROR(INDEX(Table2[Treasury OIG Category], MATCH(Table579[[#This Row],[Attachment A Expenditure Subcategory]], Table2[Attachment A Subcategory])),"")</f>
        <v/>
      </c>
    </row>
    <row r="413" spans="2:24" x14ac:dyDescent="0.25">
      <c r="B413" s="127"/>
      <c r="C413" s="128"/>
      <c r="D413" s="128"/>
      <c r="E413" s="128"/>
      <c r="F413" s="128"/>
      <c r="G413" s="144"/>
      <c r="H413" s="32" t="s">
        <v>462</v>
      </c>
      <c r="I413" s="144"/>
      <c r="J413" s="16"/>
      <c r="K413" s="144"/>
      <c r="L413" s="130"/>
      <c r="M413" s="129"/>
      <c r="N413" s="129"/>
      <c r="O413" s="51"/>
      <c r="P413" s="51"/>
      <c r="Q413" s="74"/>
      <c r="R413" s="158">
        <f>IF(Table579[[#This Row],[FEMA Reimbursable?]]="Yes", Table579[[#This Row],[Total Grant Amount]]*0.25,Table579[[#This Row],[Total Grant Amount]])</f>
        <v>0</v>
      </c>
      <c r="S413" s="74"/>
      <c r="T413" s="158">
        <f>IF(Table579[[#This Row],[FEMA Reimbursable?]]="Yes", Table579[[#This Row],[Total Quarterly Obligation Amount]]*0.25,Table579[[#This Row],[Total Quarterly Obligation Amount]])</f>
        <v>0</v>
      </c>
      <c r="U413" s="74"/>
      <c r="V413" s="160">
        <f>IF(Table579[[#This Row],[FEMA Reimbursable?]]="Yes", Table579[[#This Row],[Total Quarterly Expenditure Amount]]*0.25,Table579[[#This Row],[Total Quarterly Expenditure Amount]])</f>
        <v>0</v>
      </c>
      <c r="W413" s="113" t="str">
        <f>IFERROR(INDEX(Table2[Attachment A Category], MATCH(Table579[[#This Row],[Attachment A Expenditure Subcategory]], Table2[Attachment A Subcategory])),"")</f>
        <v/>
      </c>
      <c r="X413" s="114" t="str">
        <f>IFERROR(INDEX(Table2[Treasury OIG Category], MATCH(Table579[[#This Row],[Attachment A Expenditure Subcategory]], Table2[Attachment A Subcategory])),"")</f>
        <v/>
      </c>
    </row>
    <row r="414" spans="2:24" x14ac:dyDescent="0.25">
      <c r="B414" s="127"/>
      <c r="C414" s="128"/>
      <c r="D414" s="128"/>
      <c r="E414" s="128"/>
      <c r="F414" s="128"/>
      <c r="G414" s="144"/>
      <c r="H414" s="32" t="s">
        <v>463</v>
      </c>
      <c r="I414" s="144"/>
      <c r="J414" s="16"/>
      <c r="K414" s="144"/>
      <c r="L414" s="130"/>
      <c r="M414" s="129"/>
      <c r="N414" s="129"/>
      <c r="O414" s="51"/>
      <c r="P414" s="51"/>
      <c r="Q414" s="74"/>
      <c r="R414" s="158">
        <f>IF(Table579[[#This Row],[FEMA Reimbursable?]]="Yes", Table579[[#This Row],[Total Grant Amount]]*0.25,Table579[[#This Row],[Total Grant Amount]])</f>
        <v>0</v>
      </c>
      <c r="S414" s="74"/>
      <c r="T414" s="158">
        <f>IF(Table579[[#This Row],[FEMA Reimbursable?]]="Yes", Table579[[#This Row],[Total Quarterly Obligation Amount]]*0.25,Table579[[#This Row],[Total Quarterly Obligation Amount]])</f>
        <v>0</v>
      </c>
      <c r="U414" s="74"/>
      <c r="V414" s="160">
        <f>IF(Table579[[#This Row],[FEMA Reimbursable?]]="Yes", Table579[[#This Row],[Total Quarterly Expenditure Amount]]*0.25,Table579[[#This Row],[Total Quarterly Expenditure Amount]])</f>
        <v>0</v>
      </c>
      <c r="W414" s="113" t="str">
        <f>IFERROR(INDEX(Table2[Attachment A Category], MATCH(Table579[[#This Row],[Attachment A Expenditure Subcategory]], Table2[Attachment A Subcategory])),"")</f>
        <v/>
      </c>
      <c r="X414" s="114" t="str">
        <f>IFERROR(INDEX(Table2[Treasury OIG Category], MATCH(Table579[[#This Row],[Attachment A Expenditure Subcategory]], Table2[Attachment A Subcategory])),"")</f>
        <v/>
      </c>
    </row>
    <row r="415" spans="2:24" x14ac:dyDescent="0.25">
      <c r="B415" s="127"/>
      <c r="C415" s="128"/>
      <c r="D415" s="128"/>
      <c r="E415" s="128"/>
      <c r="F415" s="128"/>
      <c r="G415" s="144"/>
      <c r="H415" s="32" t="s">
        <v>464</v>
      </c>
      <c r="I415" s="144"/>
      <c r="J415" s="16"/>
      <c r="K415" s="144"/>
      <c r="L415" s="130"/>
      <c r="M415" s="129"/>
      <c r="N415" s="129"/>
      <c r="O415" s="51"/>
      <c r="P415" s="51"/>
      <c r="Q415" s="74"/>
      <c r="R415" s="158">
        <f>IF(Table579[[#This Row],[FEMA Reimbursable?]]="Yes", Table579[[#This Row],[Total Grant Amount]]*0.25,Table579[[#This Row],[Total Grant Amount]])</f>
        <v>0</v>
      </c>
      <c r="S415" s="74"/>
      <c r="T415" s="158">
        <f>IF(Table579[[#This Row],[FEMA Reimbursable?]]="Yes", Table579[[#This Row],[Total Quarterly Obligation Amount]]*0.25,Table579[[#This Row],[Total Quarterly Obligation Amount]])</f>
        <v>0</v>
      </c>
      <c r="U415" s="74"/>
      <c r="V415" s="160">
        <f>IF(Table579[[#This Row],[FEMA Reimbursable?]]="Yes", Table579[[#This Row],[Total Quarterly Expenditure Amount]]*0.25,Table579[[#This Row],[Total Quarterly Expenditure Amount]])</f>
        <v>0</v>
      </c>
      <c r="W415" s="113" t="str">
        <f>IFERROR(INDEX(Table2[Attachment A Category], MATCH(Table579[[#This Row],[Attachment A Expenditure Subcategory]], Table2[Attachment A Subcategory])),"")</f>
        <v/>
      </c>
      <c r="X415" s="114" t="str">
        <f>IFERROR(INDEX(Table2[Treasury OIG Category], MATCH(Table579[[#This Row],[Attachment A Expenditure Subcategory]], Table2[Attachment A Subcategory])),"")</f>
        <v/>
      </c>
    </row>
    <row r="416" spans="2:24" x14ac:dyDescent="0.25">
      <c r="B416" s="127"/>
      <c r="C416" s="128"/>
      <c r="D416" s="128"/>
      <c r="E416" s="128"/>
      <c r="F416" s="128"/>
      <c r="G416" s="144"/>
      <c r="H416" s="32" t="s">
        <v>465</v>
      </c>
      <c r="I416" s="144"/>
      <c r="J416" s="16"/>
      <c r="K416" s="144"/>
      <c r="L416" s="130"/>
      <c r="M416" s="129"/>
      <c r="N416" s="129"/>
      <c r="O416" s="51"/>
      <c r="P416" s="51"/>
      <c r="Q416" s="74"/>
      <c r="R416" s="158">
        <f>IF(Table579[[#This Row],[FEMA Reimbursable?]]="Yes", Table579[[#This Row],[Total Grant Amount]]*0.25,Table579[[#This Row],[Total Grant Amount]])</f>
        <v>0</v>
      </c>
      <c r="S416" s="74"/>
      <c r="T416" s="158">
        <f>IF(Table579[[#This Row],[FEMA Reimbursable?]]="Yes", Table579[[#This Row],[Total Quarterly Obligation Amount]]*0.25,Table579[[#This Row],[Total Quarterly Obligation Amount]])</f>
        <v>0</v>
      </c>
      <c r="U416" s="74"/>
      <c r="V416" s="160">
        <f>IF(Table579[[#This Row],[FEMA Reimbursable?]]="Yes", Table579[[#This Row],[Total Quarterly Expenditure Amount]]*0.25,Table579[[#This Row],[Total Quarterly Expenditure Amount]])</f>
        <v>0</v>
      </c>
      <c r="W416" s="113" t="str">
        <f>IFERROR(INDEX(Table2[Attachment A Category], MATCH(Table579[[#This Row],[Attachment A Expenditure Subcategory]], Table2[Attachment A Subcategory])),"")</f>
        <v/>
      </c>
      <c r="X416" s="114" t="str">
        <f>IFERROR(INDEX(Table2[Treasury OIG Category], MATCH(Table579[[#This Row],[Attachment A Expenditure Subcategory]], Table2[Attachment A Subcategory])),"")</f>
        <v/>
      </c>
    </row>
    <row r="417" spans="2:24" x14ac:dyDescent="0.25">
      <c r="B417" s="127"/>
      <c r="C417" s="128"/>
      <c r="D417" s="128"/>
      <c r="E417" s="128"/>
      <c r="F417" s="128"/>
      <c r="G417" s="144"/>
      <c r="H417" s="32" t="s">
        <v>466</v>
      </c>
      <c r="I417" s="144"/>
      <c r="J417" s="16"/>
      <c r="K417" s="144"/>
      <c r="L417" s="130"/>
      <c r="M417" s="129"/>
      <c r="N417" s="129"/>
      <c r="O417" s="51"/>
      <c r="P417" s="51"/>
      <c r="Q417" s="74"/>
      <c r="R417" s="158">
        <f>IF(Table579[[#This Row],[FEMA Reimbursable?]]="Yes", Table579[[#This Row],[Total Grant Amount]]*0.25,Table579[[#This Row],[Total Grant Amount]])</f>
        <v>0</v>
      </c>
      <c r="S417" s="74"/>
      <c r="T417" s="158">
        <f>IF(Table579[[#This Row],[FEMA Reimbursable?]]="Yes", Table579[[#This Row],[Total Quarterly Obligation Amount]]*0.25,Table579[[#This Row],[Total Quarterly Obligation Amount]])</f>
        <v>0</v>
      </c>
      <c r="U417" s="74"/>
      <c r="V417" s="160">
        <f>IF(Table579[[#This Row],[FEMA Reimbursable?]]="Yes", Table579[[#This Row],[Total Quarterly Expenditure Amount]]*0.25,Table579[[#This Row],[Total Quarterly Expenditure Amount]])</f>
        <v>0</v>
      </c>
      <c r="W417" s="113" t="str">
        <f>IFERROR(INDEX(Table2[Attachment A Category], MATCH(Table579[[#This Row],[Attachment A Expenditure Subcategory]], Table2[Attachment A Subcategory])),"")</f>
        <v/>
      </c>
      <c r="X417" s="114" t="str">
        <f>IFERROR(INDEX(Table2[Treasury OIG Category], MATCH(Table579[[#This Row],[Attachment A Expenditure Subcategory]], Table2[Attachment A Subcategory])),"")</f>
        <v/>
      </c>
    </row>
    <row r="418" spans="2:24" x14ac:dyDescent="0.25">
      <c r="B418" s="127"/>
      <c r="C418" s="128"/>
      <c r="D418" s="128"/>
      <c r="E418" s="128"/>
      <c r="F418" s="128"/>
      <c r="G418" s="144"/>
      <c r="H418" s="32" t="s">
        <v>467</v>
      </c>
      <c r="I418" s="144"/>
      <c r="J418" s="16"/>
      <c r="K418" s="144"/>
      <c r="L418" s="130"/>
      <c r="M418" s="129"/>
      <c r="N418" s="129"/>
      <c r="O418" s="51"/>
      <c r="P418" s="51"/>
      <c r="Q418" s="74"/>
      <c r="R418" s="158">
        <f>IF(Table579[[#This Row],[FEMA Reimbursable?]]="Yes", Table579[[#This Row],[Total Grant Amount]]*0.25,Table579[[#This Row],[Total Grant Amount]])</f>
        <v>0</v>
      </c>
      <c r="S418" s="74"/>
      <c r="T418" s="158">
        <f>IF(Table579[[#This Row],[FEMA Reimbursable?]]="Yes", Table579[[#This Row],[Total Quarterly Obligation Amount]]*0.25,Table579[[#This Row],[Total Quarterly Obligation Amount]])</f>
        <v>0</v>
      </c>
      <c r="U418" s="74"/>
      <c r="V418" s="160">
        <f>IF(Table579[[#This Row],[FEMA Reimbursable?]]="Yes", Table579[[#This Row],[Total Quarterly Expenditure Amount]]*0.25,Table579[[#This Row],[Total Quarterly Expenditure Amount]])</f>
        <v>0</v>
      </c>
      <c r="W418" s="113" t="str">
        <f>IFERROR(INDEX(Table2[Attachment A Category], MATCH(Table579[[#This Row],[Attachment A Expenditure Subcategory]], Table2[Attachment A Subcategory])),"")</f>
        <v/>
      </c>
      <c r="X418" s="114" t="str">
        <f>IFERROR(INDEX(Table2[Treasury OIG Category], MATCH(Table579[[#This Row],[Attachment A Expenditure Subcategory]], Table2[Attachment A Subcategory])),"")</f>
        <v/>
      </c>
    </row>
    <row r="419" spans="2:24" x14ac:dyDescent="0.25">
      <c r="B419" s="127"/>
      <c r="C419" s="128"/>
      <c r="D419" s="128"/>
      <c r="E419" s="128"/>
      <c r="F419" s="128"/>
      <c r="G419" s="144"/>
      <c r="H419" s="32" t="s">
        <v>468</v>
      </c>
      <c r="I419" s="144"/>
      <c r="J419" s="16"/>
      <c r="K419" s="144"/>
      <c r="L419" s="130"/>
      <c r="M419" s="129"/>
      <c r="N419" s="129"/>
      <c r="O419" s="51"/>
      <c r="P419" s="51"/>
      <c r="Q419" s="74"/>
      <c r="R419" s="158">
        <f>IF(Table579[[#This Row],[FEMA Reimbursable?]]="Yes", Table579[[#This Row],[Total Grant Amount]]*0.25,Table579[[#This Row],[Total Grant Amount]])</f>
        <v>0</v>
      </c>
      <c r="S419" s="74"/>
      <c r="T419" s="158">
        <f>IF(Table579[[#This Row],[FEMA Reimbursable?]]="Yes", Table579[[#This Row],[Total Quarterly Obligation Amount]]*0.25,Table579[[#This Row],[Total Quarterly Obligation Amount]])</f>
        <v>0</v>
      </c>
      <c r="U419" s="74"/>
      <c r="V419" s="160">
        <f>IF(Table579[[#This Row],[FEMA Reimbursable?]]="Yes", Table579[[#This Row],[Total Quarterly Expenditure Amount]]*0.25,Table579[[#This Row],[Total Quarterly Expenditure Amount]])</f>
        <v>0</v>
      </c>
      <c r="W419" s="113" t="str">
        <f>IFERROR(INDEX(Table2[Attachment A Category], MATCH(Table579[[#This Row],[Attachment A Expenditure Subcategory]], Table2[Attachment A Subcategory])),"")</f>
        <v/>
      </c>
      <c r="X419" s="114" t="str">
        <f>IFERROR(INDEX(Table2[Treasury OIG Category], MATCH(Table579[[#This Row],[Attachment A Expenditure Subcategory]], Table2[Attachment A Subcategory])),"")</f>
        <v/>
      </c>
    </row>
    <row r="420" spans="2:24" x14ac:dyDescent="0.25">
      <c r="B420" s="127"/>
      <c r="C420" s="128"/>
      <c r="D420" s="128"/>
      <c r="E420" s="128"/>
      <c r="F420" s="128"/>
      <c r="G420" s="144"/>
      <c r="H420" s="32" t="s">
        <v>469</v>
      </c>
      <c r="I420" s="144"/>
      <c r="J420" s="16"/>
      <c r="K420" s="144"/>
      <c r="L420" s="130"/>
      <c r="M420" s="129"/>
      <c r="N420" s="129"/>
      <c r="O420" s="51"/>
      <c r="P420" s="51"/>
      <c r="Q420" s="74"/>
      <c r="R420" s="158">
        <f>IF(Table579[[#This Row],[FEMA Reimbursable?]]="Yes", Table579[[#This Row],[Total Grant Amount]]*0.25,Table579[[#This Row],[Total Grant Amount]])</f>
        <v>0</v>
      </c>
      <c r="S420" s="74"/>
      <c r="T420" s="158">
        <f>IF(Table579[[#This Row],[FEMA Reimbursable?]]="Yes", Table579[[#This Row],[Total Quarterly Obligation Amount]]*0.25,Table579[[#This Row],[Total Quarterly Obligation Amount]])</f>
        <v>0</v>
      </c>
      <c r="U420" s="74"/>
      <c r="V420" s="160">
        <f>IF(Table579[[#This Row],[FEMA Reimbursable?]]="Yes", Table579[[#This Row],[Total Quarterly Expenditure Amount]]*0.25,Table579[[#This Row],[Total Quarterly Expenditure Amount]])</f>
        <v>0</v>
      </c>
      <c r="W420" s="113" t="str">
        <f>IFERROR(INDEX(Table2[Attachment A Category], MATCH(Table579[[#This Row],[Attachment A Expenditure Subcategory]], Table2[Attachment A Subcategory])),"")</f>
        <v/>
      </c>
      <c r="X420" s="114" t="str">
        <f>IFERROR(INDEX(Table2[Treasury OIG Category], MATCH(Table579[[#This Row],[Attachment A Expenditure Subcategory]], Table2[Attachment A Subcategory])),"")</f>
        <v/>
      </c>
    </row>
    <row r="421" spans="2:24" x14ac:dyDescent="0.25">
      <c r="B421" s="127"/>
      <c r="C421" s="128"/>
      <c r="D421" s="128"/>
      <c r="E421" s="128"/>
      <c r="F421" s="128"/>
      <c r="G421" s="144"/>
      <c r="H421" s="32" t="s">
        <v>470</v>
      </c>
      <c r="I421" s="144"/>
      <c r="J421" s="16"/>
      <c r="K421" s="144"/>
      <c r="L421" s="130"/>
      <c r="M421" s="129"/>
      <c r="N421" s="129"/>
      <c r="O421" s="51"/>
      <c r="P421" s="51"/>
      <c r="Q421" s="74"/>
      <c r="R421" s="158">
        <f>IF(Table579[[#This Row],[FEMA Reimbursable?]]="Yes", Table579[[#This Row],[Total Grant Amount]]*0.25,Table579[[#This Row],[Total Grant Amount]])</f>
        <v>0</v>
      </c>
      <c r="S421" s="74"/>
      <c r="T421" s="158">
        <f>IF(Table579[[#This Row],[FEMA Reimbursable?]]="Yes", Table579[[#This Row],[Total Quarterly Obligation Amount]]*0.25,Table579[[#This Row],[Total Quarterly Obligation Amount]])</f>
        <v>0</v>
      </c>
      <c r="U421" s="74"/>
      <c r="V421" s="160">
        <f>IF(Table579[[#This Row],[FEMA Reimbursable?]]="Yes", Table579[[#This Row],[Total Quarterly Expenditure Amount]]*0.25,Table579[[#This Row],[Total Quarterly Expenditure Amount]])</f>
        <v>0</v>
      </c>
      <c r="W421" s="113" t="str">
        <f>IFERROR(INDEX(Table2[Attachment A Category], MATCH(Table579[[#This Row],[Attachment A Expenditure Subcategory]], Table2[Attachment A Subcategory])),"")</f>
        <v/>
      </c>
      <c r="X421" s="114" t="str">
        <f>IFERROR(INDEX(Table2[Treasury OIG Category], MATCH(Table579[[#This Row],[Attachment A Expenditure Subcategory]], Table2[Attachment A Subcategory])),"")</f>
        <v/>
      </c>
    </row>
    <row r="422" spans="2:24" x14ac:dyDescent="0.25">
      <c r="B422" s="127"/>
      <c r="C422" s="128"/>
      <c r="D422" s="128"/>
      <c r="E422" s="128"/>
      <c r="F422" s="128"/>
      <c r="G422" s="144"/>
      <c r="H422" s="32" t="s">
        <v>471</v>
      </c>
      <c r="I422" s="144"/>
      <c r="J422" s="16"/>
      <c r="K422" s="144"/>
      <c r="L422" s="130"/>
      <c r="M422" s="129"/>
      <c r="N422" s="129"/>
      <c r="O422" s="51"/>
      <c r="P422" s="51"/>
      <c r="Q422" s="74"/>
      <c r="R422" s="158">
        <f>IF(Table579[[#This Row],[FEMA Reimbursable?]]="Yes", Table579[[#This Row],[Total Grant Amount]]*0.25,Table579[[#This Row],[Total Grant Amount]])</f>
        <v>0</v>
      </c>
      <c r="S422" s="74"/>
      <c r="T422" s="158">
        <f>IF(Table579[[#This Row],[FEMA Reimbursable?]]="Yes", Table579[[#This Row],[Total Quarterly Obligation Amount]]*0.25,Table579[[#This Row],[Total Quarterly Obligation Amount]])</f>
        <v>0</v>
      </c>
      <c r="U422" s="74"/>
      <c r="V422" s="160">
        <f>IF(Table579[[#This Row],[FEMA Reimbursable?]]="Yes", Table579[[#This Row],[Total Quarterly Expenditure Amount]]*0.25,Table579[[#This Row],[Total Quarterly Expenditure Amount]])</f>
        <v>0</v>
      </c>
      <c r="W422" s="113" t="str">
        <f>IFERROR(INDEX(Table2[Attachment A Category], MATCH(Table579[[#This Row],[Attachment A Expenditure Subcategory]], Table2[Attachment A Subcategory])),"")</f>
        <v/>
      </c>
      <c r="X422" s="114" t="str">
        <f>IFERROR(INDEX(Table2[Treasury OIG Category], MATCH(Table579[[#This Row],[Attachment A Expenditure Subcategory]], Table2[Attachment A Subcategory])),"")</f>
        <v/>
      </c>
    </row>
    <row r="423" spans="2:24" x14ac:dyDescent="0.25">
      <c r="B423" s="127"/>
      <c r="C423" s="128"/>
      <c r="D423" s="128"/>
      <c r="E423" s="128"/>
      <c r="F423" s="128"/>
      <c r="G423" s="144"/>
      <c r="H423" s="32" t="s">
        <v>472</v>
      </c>
      <c r="I423" s="144"/>
      <c r="J423" s="16"/>
      <c r="K423" s="144"/>
      <c r="L423" s="130"/>
      <c r="M423" s="129"/>
      <c r="N423" s="129"/>
      <c r="O423" s="51"/>
      <c r="P423" s="51"/>
      <c r="Q423" s="74"/>
      <c r="R423" s="158">
        <f>IF(Table579[[#This Row],[FEMA Reimbursable?]]="Yes", Table579[[#This Row],[Total Grant Amount]]*0.25,Table579[[#This Row],[Total Grant Amount]])</f>
        <v>0</v>
      </c>
      <c r="S423" s="74"/>
      <c r="T423" s="158">
        <f>IF(Table579[[#This Row],[FEMA Reimbursable?]]="Yes", Table579[[#This Row],[Total Quarterly Obligation Amount]]*0.25,Table579[[#This Row],[Total Quarterly Obligation Amount]])</f>
        <v>0</v>
      </c>
      <c r="U423" s="74"/>
      <c r="V423" s="160">
        <f>IF(Table579[[#This Row],[FEMA Reimbursable?]]="Yes", Table579[[#This Row],[Total Quarterly Expenditure Amount]]*0.25,Table579[[#This Row],[Total Quarterly Expenditure Amount]])</f>
        <v>0</v>
      </c>
      <c r="W423" s="113" t="str">
        <f>IFERROR(INDEX(Table2[Attachment A Category], MATCH(Table579[[#This Row],[Attachment A Expenditure Subcategory]], Table2[Attachment A Subcategory])),"")</f>
        <v/>
      </c>
      <c r="X423" s="114" t="str">
        <f>IFERROR(INDEX(Table2[Treasury OIG Category], MATCH(Table579[[#This Row],[Attachment A Expenditure Subcategory]], Table2[Attachment A Subcategory])),"")</f>
        <v/>
      </c>
    </row>
    <row r="424" spans="2:24" x14ac:dyDescent="0.25">
      <c r="B424" s="127"/>
      <c r="C424" s="128"/>
      <c r="D424" s="128"/>
      <c r="E424" s="128"/>
      <c r="F424" s="128"/>
      <c r="G424" s="144"/>
      <c r="H424" s="32" t="s">
        <v>473</v>
      </c>
      <c r="I424" s="144"/>
      <c r="J424" s="16"/>
      <c r="K424" s="144"/>
      <c r="L424" s="130"/>
      <c r="M424" s="129"/>
      <c r="N424" s="129"/>
      <c r="O424" s="51"/>
      <c r="P424" s="51"/>
      <c r="Q424" s="74"/>
      <c r="R424" s="158">
        <f>IF(Table579[[#This Row],[FEMA Reimbursable?]]="Yes", Table579[[#This Row],[Total Grant Amount]]*0.25,Table579[[#This Row],[Total Grant Amount]])</f>
        <v>0</v>
      </c>
      <c r="S424" s="74"/>
      <c r="T424" s="158">
        <f>IF(Table579[[#This Row],[FEMA Reimbursable?]]="Yes", Table579[[#This Row],[Total Quarterly Obligation Amount]]*0.25,Table579[[#This Row],[Total Quarterly Obligation Amount]])</f>
        <v>0</v>
      </c>
      <c r="U424" s="74"/>
      <c r="V424" s="160">
        <f>IF(Table579[[#This Row],[FEMA Reimbursable?]]="Yes", Table579[[#This Row],[Total Quarterly Expenditure Amount]]*0.25,Table579[[#This Row],[Total Quarterly Expenditure Amount]])</f>
        <v>0</v>
      </c>
      <c r="W424" s="113" t="str">
        <f>IFERROR(INDEX(Table2[Attachment A Category], MATCH(Table579[[#This Row],[Attachment A Expenditure Subcategory]], Table2[Attachment A Subcategory])),"")</f>
        <v/>
      </c>
      <c r="X424" s="114" t="str">
        <f>IFERROR(INDEX(Table2[Treasury OIG Category], MATCH(Table579[[#This Row],[Attachment A Expenditure Subcategory]], Table2[Attachment A Subcategory])),"")</f>
        <v/>
      </c>
    </row>
    <row r="425" spans="2:24" x14ac:dyDescent="0.25">
      <c r="B425" s="127"/>
      <c r="C425" s="128"/>
      <c r="D425" s="128"/>
      <c r="E425" s="128"/>
      <c r="F425" s="128"/>
      <c r="G425" s="144"/>
      <c r="H425" s="32" t="s">
        <v>474</v>
      </c>
      <c r="I425" s="144"/>
      <c r="J425" s="16"/>
      <c r="K425" s="144"/>
      <c r="L425" s="130"/>
      <c r="M425" s="129"/>
      <c r="N425" s="129"/>
      <c r="O425" s="51"/>
      <c r="P425" s="51"/>
      <c r="Q425" s="74"/>
      <c r="R425" s="158">
        <f>IF(Table579[[#This Row],[FEMA Reimbursable?]]="Yes", Table579[[#This Row],[Total Grant Amount]]*0.25,Table579[[#This Row],[Total Grant Amount]])</f>
        <v>0</v>
      </c>
      <c r="S425" s="74"/>
      <c r="T425" s="158">
        <f>IF(Table579[[#This Row],[FEMA Reimbursable?]]="Yes", Table579[[#This Row],[Total Quarterly Obligation Amount]]*0.25,Table579[[#This Row],[Total Quarterly Obligation Amount]])</f>
        <v>0</v>
      </c>
      <c r="U425" s="74"/>
      <c r="V425" s="160">
        <f>IF(Table579[[#This Row],[FEMA Reimbursable?]]="Yes", Table579[[#This Row],[Total Quarterly Expenditure Amount]]*0.25,Table579[[#This Row],[Total Quarterly Expenditure Amount]])</f>
        <v>0</v>
      </c>
      <c r="W425" s="113" t="str">
        <f>IFERROR(INDEX(Table2[Attachment A Category], MATCH(Table579[[#This Row],[Attachment A Expenditure Subcategory]], Table2[Attachment A Subcategory])),"")</f>
        <v/>
      </c>
      <c r="X425" s="114" t="str">
        <f>IFERROR(INDEX(Table2[Treasury OIG Category], MATCH(Table579[[#This Row],[Attachment A Expenditure Subcategory]], Table2[Attachment A Subcategory])),"")</f>
        <v/>
      </c>
    </row>
    <row r="426" spans="2:24" x14ac:dyDescent="0.25">
      <c r="B426" s="127"/>
      <c r="C426" s="128"/>
      <c r="D426" s="128"/>
      <c r="E426" s="128"/>
      <c r="F426" s="128"/>
      <c r="G426" s="144"/>
      <c r="H426" s="32" t="s">
        <v>475</v>
      </c>
      <c r="I426" s="144"/>
      <c r="J426" s="16"/>
      <c r="K426" s="144"/>
      <c r="L426" s="130"/>
      <c r="M426" s="129"/>
      <c r="N426" s="129"/>
      <c r="O426" s="51"/>
      <c r="P426" s="51"/>
      <c r="Q426" s="74"/>
      <c r="R426" s="158">
        <f>IF(Table579[[#This Row],[FEMA Reimbursable?]]="Yes", Table579[[#This Row],[Total Grant Amount]]*0.25,Table579[[#This Row],[Total Grant Amount]])</f>
        <v>0</v>
      </c>
      <c r="S426" s="74"/>
      <c r="T426" s="158">
        <f>IF(Table579[[#This Row],[FEMA Reimbursable?]]="Yes", Table579[[#This Row],[Total Quarterly Obligation Amount]]*0.25,Table579[[#This Row],[Total Quarterly Obligation Amount]])</f>
        <v>0</v>
      </c>
      <c r="U426" s="74"/>
      <c r="V426" s="160">
        <f>IF(Table579[[#This Row],[FEMA Reimbursable?]]="Yes", Table579[[#This Row],[Total Quarterly Expenditure Amount]]*0.25,Table579[[#This Row],[Total Quarterly Expenditure Amount]])</f>
        <v>0</v>
      </c>
      <c r="W426" s="113" t="str">
        <f>IFERROR(INDEX(Table2[Attachment A Category], MATCH(Table579[[#This Row],[Attachment A Expenditure Subcategory]], Table2[Attachment A Subcategory])),"")</f>
        <v/>
      </c>
      <c r="X426" s="114" t="str">
        <f>IFERROR(INDEX(Table2[Treasury OIG Category], MATCH(Table579[[#This Row],[Attachment A Expenditure Subcategory]], Table2[Attachment A Subcategory])),"")</f>
        <v/>
      </c>
    </row>
    <row r="427" spans="2:24" x14ac:dyDescent="0.25">
      <c r="B427" s="127"/>
      <c r="C427" s="128"/>
      <c r="D427" s="128"/>
      <c r="E427" s="128"/>
      <c r="F427" s="128"/>
      <c r="G427" s="144"/>
      <c r="H427" s="32" t="s">
        <v>476</v>
      </c>
      <c r="I427" s="144"/>
      <c r="J427" s="16"/>
      <c r="K427" s="144"/>
      <c r="L427" s="130"/>
      <c r="M427" s="129"/>
      <c r="N427" s="129"/>
      <c r="O427" s="51"/>
      <c r="P427" s="51"/>
      <c r="Q427" s="74"/>
      <c r="R427" s="158">
        <f>IF(Table579[[#This Row],[FEMA Reimbursable?]]="Yes", Table579[[#This Row],[Total Grant Amount]]*0.25,Table579[[#This Row],[Total Grant Amount]])</f>
        <v>0</v>
      </c>
      <c r="S427" s="74"/>
      <c r="T427" s="158">
        <f>IF(Table579[[#This Row],[FEMA Reimbursable?]]="Yes", Table579[[#This Row],[Total Quarterly Obligation Amount]]*0.25,Table579[[#This Row],[Total Quarterly Obligation Amount]])</f>
        <v>0</v>
      </c>
      <c r="U427" s="74"/>
      <c r="V427" s="160">
        <f>IF(Table579[[#This Row],[FEMA Reimbursable?]]="Yes", Table579[[#This Row],[Total Quarterly Expenditure Amount]]*0.25,Table579[[#This Row],[Total Quarterly Expenditure Amount]])</f>
        <v>0</v>
      </c>
      <c r="W427" s="113" t="str">
        <f>IFERROR(INDEX(Table2[Attachment A Category], MATCH(Table579[[#This Row],[Attachment A Expenditure Subcategory]], Table2[Attachment A Subcategory])),"")</f>
        <v/>
      </c>
      <c r="X427" s="114" t="str">
        <f>IFERROR(INDEX(Table2[Treasury OIG Category], MATCH(Table579[[#This Row],[Attachment A Expenditure Subcategory]], Table2[Attachment A Subcategory])),"")</f>
        <v/>
      </c>
    </row>
    <row r="428" spans="2:24" x14ac:dyDescent="0.25">
      <c r="B428" s="127"/>
      <c r="C428" s="128"/>
      <c r="D428" s="128"/>
      <c r="E428" s="128"/>
      <c r="F428" s="128"/>
      <c r="G428" s="144"/>
      <c r="H428" s="32" t="s">
        <v>477</v>
      </c>
      <c r="I428" s="144"/>
      <c r="J428" s="16"/>
      <c r="K428" s="144"/>
      <c r="L428" s="130"/>
      <c r="M428" s="129"/>
      <c r="N428" s="129"/>
      <c r="O428" s="51"/>
      <c r="P428" s="51"/>
      <c r="Q428" s="74"/>
      <c r="R428" s="158">
        <f>IF(Table579[[#This Row],[FEMA Reimbursable?]]="Yes", Table579[[#This Row],[Total Grant Amount]]*0.25,Table579[[#This Row],[Total Grant Amount]])</f>
        <v>0</v>
      </c>
      <c r="S428" s="74"/>
      <c r="T428" s="158">
        <f>IF(Table579[[#This Row],[FEMA Reimbursable?]]="Yes", Table579[[#This Row],[Total Quarterly Obligation Amount]]*0.25,Table579[[#This Row],[Total Quarterly Obligation Amount]])</f>
        <v>0</v>
      </c>
      <c r="U428" s="74"/>
      <c r="V428" s="160">
        <f>IF(Table579[[#This Row],[FEMA Reimbursable?]]="Yes", Table579[[#This Row],[Total Quarterly Expenditure Amount]]*0.25,Table579[[#This Row],[Total Quarterly Expenditure Amount]])</f>
        <v>0</v>
      </c>
      <c r="W428" s="113" t="str">
        <f>IFERROR(INDEX(Table2[Attachment A Category], MATCH(Table579[[#This Row],[Attachment A Expenditure Subcategory]], Table2[Attachment A Subcategory])),"")</f>
        <v/>
      </c>
      <c r="X428" s="114" t="str">
        <f>IFERROR(INDEX(Table2[Treasury OIG Category], MATCH(Table579[[#This Row],[Attachment A Expenditure Subcategory]], Table2[Attachment A Subcategory])),"")</f>
        <v/>
      </c>
    </row>
    <row r="429" spans="2:24" x14ac:dyDescent="0.25">
      <c r="B429" s="127"/>
      <c r="C429" s="128"/>
      <c r="D429" s="128"/>
      <c r="E429" s="128"/>
      <c r="F429" s="128"/>
      <c r="G429" s="144"/>
      <c r="H429" s="32" t="s">
        <v>478</v>
      </c>
      <c r="I429" s="144"/>
      <c r="J429" s="16"/>
      <c r="K429" s="144"/>
      <c r="L429" s="130"/>
      <c r="M429" s="129"/>
      <c r="N429" s="129"/>
      <c r="O429" s="51"/>
      <c r="P429" s="51"/>
      <c r="Q429" s="74"/>
      <c r="R429" s="158">
        <f>IF(Table579[[#This Row],[FEMA Reimbursable?]]="Yes", Table579[[#This Row],[Total Grant Amount]]*0.25,Table579[[#This Row],[Total Grant Amount]])</f>
        <v>0</v>
      </c>
      <c r="S429" s="74"/>
      <c r="T429" s="158">
        <f>IF(Table579[[#This Row],[FEMA Reimbursable?]]="Yes", Table579[[#This Row],[Total Quarterly Obligation Amount]]*0.25,Table579[[#This Row],[Total Quarterly Obligation Amount]])</f>
        <v>0</v>
      </c>
      <c r="U429" s="74"/>
      <c r="V429" s="160">
        <f>IF(Table579[[#This Row],[FEMA Reimbursable?]]="Yes", Table579[[#This Row],[Total Quarterly Expenditure Amount]]*0.25,Table579[[#This Row],[Total Quarterly Expenditure Amount]])</f>
        <v>0</v>
      </c>
      <c r="W429" s="113" t="str">
        <f>IFERROR(INDEX(Table2[Attachment A Category], MATCH(Table579[[#This Row],[Attachment A Expenditure Subcategory]], Table2[Attachment A Subcategory])),"")</f>
        <v/>
      </c>
      <c r="X429" s="114" t="str">
        <f>IFERROR(INDEX(Table2[Treasury OIG Category], MATCH(Table579[[#This Row],[Attachment A Expenditure Subcategory]], Table2[Attachment A Subcategory])),"")</f>
        <v/>
      </c>
    </row>
    <row r="430" spans="2:24" x14ac:dyDescent="0.25">
      <c r="B430" s="127"/>
      <c r="C430" s="128"/>
      <c r="D430" s="128"/>
      <c r="E430" s="128"/>
      <c r="F430" s="128"/>
      <c r="G430" s="144"/>
      <c r="H430" s="32" t="s">
        <v>479</v>
      </c>
      <c r="I430" s="144"/>
      <c r="J430" s="16"/>
      <c r="K430" s="144"/>
      <c r="L430" s="130"/>
      <c r="M430" s="129"/>
      <c r="N430" s="129"/>
      <c r="O430" s="51"/>
      <c r="P430" s="51"/>
      <c r="Q430" s="74"/>
      <c r="R430" s="158">
        <f>IF(Table579[[#This Row],[FEMA Reimbursable?]]="Yes", Table579[[#This Row],[Total Grant Amount]]*0.25,Table579[[#This Row],[Total Grant Amount]])</f>
        <v>0</v>
      </c>
      <c r="S430" s="74"/>
      <c r="T430" s="158">
        <f>IF(Table579[[#This Row],[FEMA Reimbursable?]]="Yes", Table579[[#This Row],[Total Quarterly Obligation Amount]]*0.25,Table579[[#This Row],[Total Quarterly Obligation Amount]])</f>
        <v>0</v>
      </c>
      <c r="U430" s="74"/>
      <c r="V430" s="160">
        <f>IF(Table579[[#This Row],[FEMA Reimbursable?]]="Yes", Table579[[#This Row],[Total Quarterly Expenditure Amount]]*0.25,Table579[[#This Row],[Total Quarterly Expenditure Amount]])</f>
        <v>0</v>
      </c>
      <c r="W430" s="113" t="str">
        <f>IFERROR(INDEX(Table2[Attachment A Category], MATCH(Table579[[#This Row],[Attachment A Expenditure Subcategory]], Table2[Attachment A Subcategory])),"")</f>
        <v/>
      </c>
      <c r="X430" s="114" t="str">
        <f>IFERROR(INDEX(Table2[Treasury OIG Category], MATCH(Table579[[#This Row],[Attachment A Expenditure Subcategory]], Table2[Attachment A Subcategory])),"")</f>
        <v/>
      </c>
    </row>
    <row r="431" spans="2:24" x14ac:dyDescent="0.25">
      <c r="B431" s="127"/>
      <c r="C431" s="128"/>
      <c r="D431" s="128"/>
      <c r="E431" s="128"/>
      <c r="F431" s="128"/>
      <c r="G431" s="144"/>
      <c r="H431" s="32" t="s">
        <v>480</v>
      </c>
      <c r="I431" s="144"/>
      <c r="J431" s="16"/>
      <c r="K431" s="144"/>
      <c r="L431" s="130"/>
      <c r="M431" s="129"/>
      <c r="N431" s="129"/>
      <c r="O431" s="51"/>
      <c r="P431" s="51"/>
      <c r="Q431" s="74"/>
      <c r="R431" s="158">
        <f>IF(Table579[[#This Row],[FEMA Reimbursable?]]="Yes", Table579[[#This Row],[Total Grant Amount]]*0.25,Table579[[#This Row],[Total Grant Amount]])</f>
        <v>0</v>
      </c>
      <c r="S431" s="74"/>
      <c r="T431" s="158">
        <f>IF(Table579[[#This Row],[FEMA Reimbursable?]]="Yes", Table579[[#This Row],[Total Quarterly Obligation Amount]]*0.25,Table579[[#This Row],[Total Quarterly Obligation Amount]])</f>
        <v>0</v>
      </c>
      <c r="U431" s="74"/>
      <c r="V431" s="160">
        <f>IF(Table579[[#This Row],[FEMA Reimbursable?]]="Yes", Table579[[#This Row],[Total Quarterly Expenditure Amount]]*0.25,Table579[[#This Row],[Total Quarterly Expenditure Amount]])</f>
        <v>0</v>
      </c>
      <c r="W431" s="113" t="str">
        <f>IFERROR(INDEX(Table2[Attachment A Category], MATCH(Table579[[#This Row],[Attachment A Expenditure Subcategory]], Table2[Attachment A Subcategory])),"")</f>
        <v/>
      </c>
      <c r="X431" s="114" t="str">
        <f>IFERROR(INDEX(Table2[Treasury OIG Category], MATCH(Table579[[#This Row],[Attachment A Expenditure Subcategory]], Table2[Attachment A Subcategory])),"")</f>
        <v/>
      </c>
    </row>
    <row r="432" spans="2:24" x14ac:dyDescent="0.25">
      <c r="B432" s="127"/>
      <c r="C432" s="128"/>
      <c r="D432" s="128"/>
      <c r="E432" s="128"/>
      <c r="F432" s="128"/>
      <c r="G432" s="144"/>
      <c r="H432" s="32" t="s">
        <v>481</v>
      </c>
      <c r="I432" s="144"/>
      <c r="J432" s="16"/>
      <c r="K432" s="144"/>
      <c r="L432" s="130"/>
      <c r="M432" s="129"/>
      <c r="N432" s="129"/>
      <c r="O432" s="51"/>
      <c r="P432" s="51"/>
      <c r="Q432" s="74"/>
      <c r="R432" s="158">
        <f>IF(Table579[[#This Row],[FEMA Reimbursable?]]="Yes", Table579[[#This Row],[Total Grant Amount]]*0.25,Table579[[#This Row],[Total Grant Amount]])</f>
        <v>0</v>
      </c>
      <c r="S432" s="74"/>
      <c r="T432" s="158">
        <f>IF(Table579[[#This Row],[FEMA Reimbursable?]]="Yes", Table579[[#This Row],[Total Quarterly Obligation Amount]]*0.25,Table579[[#This Row],[Total Quarterly Obligation Amount]])</f>
        <v>0</v>
      </c>
      <c r="U432" s="74"/>
      <c r="V432" s="160">
        <f>IF(Table579[[#This Row],[FEMA Reimbursable?]]="Yes", Table579[[#This Row],[Total Quarterly Expenditure Amount]]*0.25,Table579[[#This Row],[Total Quarterly Expenditure Amount]])</f>
        <v>0</v>
      </c>
      <c r="W432" s="113" t="str">
        <f>IFERROR(INDEX(Table2[Attachment A Category], MATCH(Table579[[#This Row],[Attachment A Expenditure Subcategory]], Table2[Attachment A Subcategory])),"")</f>
        <v/>
      </c>
      <c r="X432" s="114" t="str">
        <f>IFERROR(INDEX(Table2[Treasury OIG Category], MATCH(Table579[[#This Row],[Attachment A Expenditure Subcategory]], Table2[Attachment A Subcategory])),"")</f>
        <v/>
      </c>
    </row>
    <row r="433" spans="2:24" x14ac:dyDescent="0.25">
      <c r="B433" s="127"/>
      <c r="C433" s="128"/>
      <c r="D433" s="128"/>
      <c r="E433" s="128"/>
      <c r="F433" s="128"/>
      <c r="G433" s="144"/>
      <c r="H433" s="32" t="s">
        <v>482</v>
      </c>
      <c r="I433" s="144"/>
      <c r="J433" s="16"/>
      <c r="K433" s="144"/>
      <c r="L433" s="130"/>
      <c r="M433" s="129"/>
      <c r="N433" s="129"/>
      <c r="O433" s="51"/>
      <c r="P433" s="51"/>
      <c r="Q433" s="74"/>
      <c r="R433" s="158">
        <f>IF(Table579[[#This Row],[FEMA Reimbursable?]]="Yes", Table579[[#This Row],[Total Grant Amount]]*0.25,Table579[[#This Row],[Total Grant Amount]])</f>
        <v>0</v>
      </c>
      <c r="S433" s="74"/>
      <c r="T433" s="158">
        <f>IF(Table579[[#This Row],[FEMA Reimbursable?]]="Yes", Table579[[#This Row],[Total Quarterly Obligation Amount]]*0.25,Table579[[#This Row],[Total Quarterly Obligation Amount]])</f>
        <v>0</v>
      </c>
      <c r="U433" s="74"/>
      <c r="V433" s="160">
        <f>IF(Table579[[#This Row],[FEMA Reimbursable?]]="Yes", Table579[[#This Row],[Total Quarterly Expenditure Amount]]*0.25,Table579[[#This Row],[Total Quarterly Expenditure Amount]])</f>
        <v>0</v>
      </c>
      <c r="W433" s="113" t="str">
        <f>IFERROR(INDEX(Table2[Attachment A Category], MATCH(Table579[[#This Row],[Attachment A Expenditure Subcategory]], Table2[Attachment A Subcategory])),"")</f>
        <v/>
      </c>
      <c r="X433" s="114" t="str">
        <f>IFERROR(INDEX(Table2[Treasury OIG Category], MATCH(Table579[[#This Row],[Attachment A Expenditure Subcategory]], Table2[Attachment A Subcategory])),"")</f>
        <v/>
      </c>
    </row>
    <row r="434" spans="2:24" x14ac:dyDescent="0.25">
      <c r="B434" s="127"/>
      <c r="C434" s="128"/>
      <c r="D434" s="128"/>
      <c r="E434" s="128"/>
      <c r="F434" s="128"/>
      <c r="G434" s="144"/>
      <c r="H434" s="32" t="s">
        <v>483</v>
      </c>
      <c r="I434" s="144"/>
      <c r="J434" s="16"/>
      <c r="K434" s="144"/>
      <c r="L434" s="130"/>
      <c r="M434" s="129"/>
      <c r="N434" s="129"/>
      <c r="O434" s="51"/>
      <c r="P434" s="51"/>
      <c r="Q434" s="74"/>
      <c r="R434" s="158">
        <f>IF(Table579[[#This Row],[FEMA Reimbursable?]]="Yes", Table579[[#This Row],[Total Grant Amount]]*0.25,Table579[[#This Row],[Total Grant Amount]])</f>
        <v>0</v>
      </c>
      <c r="S434" s="74"/>
      <c r="T434" s="158">
        <f>IF(Table579[[#This Row],[FEMA Reimbursable?]]="Yes", Table579[[#This Row],[Total Quarterly Obligation Amount]]*0.25,Table579[[#This Row],[Total Quarterly Obligation Amount]])</f>
        <v>0</v>
      </c>
      <c r="U434" s="74"/>
      <c r="V434" s="160">
        <f>IF(Table579[[#This Row],[FEMA Reimbursable?]]="Yes", Table579[[#This Row],[Total Quarterly Expenditure Amount]]*0.25,Table579[[#This Row],[Total Quarterly Expenditure Amount]])</f>
        <v>0</v>
      </c>
      <c r="W434" s="113" t="str">
        <f>IFERROR(INDEX(Table2[Attachment A Category], MATCH(Table579[[#This Row],[Attachment A Expenditure Subcategory]], Table2[Attachment A Subcategory])),"")</f>
        <v/>
      </c>
      <c r="X434" s="114" t="str">
        <f>IFERROR(INDEX(Table2[Treasury OIG Category], MATCH(Table579[[#This Row],[Attachment A Expenditure Subcategory]], Table2[Attachment A Subcategory])),"")</f>
        <v/>
      </c>
    </row>
    <row r="435" spans="2:24" x14ac:dyDescent="0.25">
      <c r="B435" s="127"/>
      <c r="C435" s="128"/>
      <c r="D435" s="128"/>
      <c r="E435" s="128"/>
      <c r="F435" s="128"/>
      <c r="G435" s="144"/>
      <c r="H435" s="32" t="s">
        <v>484</v>
      </c>
      <c r="I435" s="144"/>
      <c r="J435" s="16"/>
      <c r="K435" s="144"/>
      <c r="L435" s="130"/>
      <c r="M435" s="129"/>
      <c r="N435" s="129"/>
      <c r="O435" s="51"/>
      <c r="P435" s="51"/>
      <c r="Q435" s="74"/>
      <c r="R435" s="158">
        <f>IF(Table579[[#This Row],[FEMA Reimbursable?]]="Yes", Table579[[#This Row],[Total Grant Amount]]*0.25,Table579[[#This Row],[Total Grant Amount]])</f>
        <v>0</v>
      </c>
      <c r="S435" s="74"/>
      <c r="T435" s="158">
        <f>IF(Table579[[#This Row],[FEMA Reimbursable?]]="Yes", Table579[[#This Row],[Total Quarterly Obligation Amount]]*0.25,Table579[[#This Row],[Total Quarterly Obligation Amount]])</f>
        <v>0</v>
      </c>
      <c r="U435" s="74"/>
      <c r="V435" s="160">
        <f>IF(Table579[[#This Row],[FEMA Reimbursable?]]="Yes", Table579[[#This Row],[Total Quarterly Expenditure Amount]]*0.25,Table579[[#This Row],[Total Quarterly Expenditure Amount]])</f>
        <v>0</v>
      </c>
      <c r="W435" s="113" t="str">
        <f>IFERROR(INDEX(Table2[Attachment A Category], MATCH(Table579[[#This Row],[Attachment A Expenditure Subcategory]], Table2[Attachment A Subcategory])),"")</f>
        <v/>
      </c>
      <c r="X435" s="114" t="str">
        <f>IFERROR(INDEX(Table2[Treasury OIG Category], MATCH(Table579[[#This Row],[Attachment A Expenditure Subcategory]], Table2[Attachment A Subcategory])),"")</f>
        <v/>
      </c>
    </row>
    <row r="436" spans="2:24" x14ac:dyDescent="0.25">
      <c r="B436" s="127"/>
      <c r="C436" s="128"/>
      <c r="D436" s="128"/>
      <c r="E436" s="128"/>
      <c r="F436" s="128"/>
      <c r="G436" s="144"/>
      <c r="H436" s="32" t="s">
        <v>485</v>
      </c>
      <c r="I436" s="144"/>
      <c r="J436" s="16"/>
      <c r="K436" s="144"/>
      <c r="L436" s="130"/>
      <c r="M436" s="129"/>
      <c r="N436" s="129"/>
      <c r="O436" s="51"/>
      <c r="P436" s="51"/>
      <c r="Q436" s="74"/>
      <c r="R436" s="158">
        <f>IF(Table579[[#This Row],[FEMA Reimbursable?]]="Yes", Table579[[#This Row],[Total Grant Amount]]*0.25,Table579[[#This Row],[Total Grant Amount]])</f>
        <v>0</v>
      </c>
      <c r="S436" s="74"/>
      <c r="T436" s="158">
        <f>IF(Table579[[#This Row],[FEMA Reimbursable?]]="Yes", Table579[[#This Row],[Total Quarterly Obligation Amount]]*0.25,Table579[[#This Row],[Total Quarterly Obligation Amount]])</f>
        <v>0</v>
      </c>
      <c r="U436" s="74"/>
      <c r="V436" s="160">
        <f>IF(Table579[[#This Row],[FEMA Reimbursable?]]="Yes", Table579[[#This Row],[Total Quarterly Expenditure Amount]]*0.25,Table579[[#This Row],[Total Quarterly Expenditure Amount]])</f>
        <v>0</v>
      </c>
      <c r="W436" s="113" t="str">
        <f>IFERROR(INDEX(Table2[Attachment A Category], MATCH(Table579[[#This Row],[Attachment A Expenditure Subcategory]], Table2[Attachment A Subcategory])),"")</f>
        <v/>
      </c>
      <c r="X436" s="114" t="str">
        <f>IFERROR(INDEX(Table2[Treasury OIG Category], MATCH(Table579[[#This Row],[Attachment A Expenditure Subcategory]], Table2[Attachment A Subcategory])),"")</f>
        <v/>
      </c>
    </row>
    <row r="437" spans="2:24" x14ac:dyDescent="0.25">
      <c r="B437" s="127"/>
      <c r="C437" s="128"/>
      <c r="D437" s="128"/>
      <c r="E437" s="128"/>
      <c r="F437" s="128"/>
      <c r="G437" s="144"/>
      <c r="H437" s="32" t="s">
        <v>486</v>
      </c>
      <c r="I437" s="144"/>
      <c r="J437" s="16"/>
      <c r="K437" s="144"/>
      <c r="L437" s="130"/>
      <c r="M437" s="129"/>
      <c r="N437" s="129"/>
      <c r="O437" s="51"/>
      <c r="P437" s="51"/>
      <c r="Q437" s="74"/>
      <c r="R437" s="158">
        <f>IF(Table579[[#This Row],[FEMA Reimbursable?]]="Yes", Table579[[#This Row],[Total Grant Amount]]*0.25,Table579[[#This Row],[Total Grant Amount]])</f>
        <v>0</v>
      </c>
      <c r="S437" s="74"/>
      <c r="T437" s="158">
        <f>IF(Table579[[#This Row],[FEMA Reimbursable?]]="Yes", Table579[[#This Row],[Total Quarterly Obligation Amount]]*0.25,Table579[[#This Row],[Total Quarterly Obligation Amount]])</f>
        <v>0</v>
      </c>
      <c r="U437" s="74"/>
      <c r="V437" s="160">
        <f>IF(Table579[[#This Row],[FEMA Reimbursable?]]="Yes", Table579[[#This Row],[Total Quarterly Expenditure Amount]]*0.25,Table579[[#This Row],[Total Quarterly Expenditure Amount]])</f>
        <v>0</v>
      </c>
      <c r="W437" s="113" t="str">
        <f>IFERROR(INDEX(Table2[Attachment A Category], MATCH(Table579[[#This Row],[Attachment A Expenditure Subcategory]], Table2[Attachment A Subcategory])),"")</f>
        <v/>
      </c>
      <c r="X437" s="114" t="str">
        <f>IFERROR(INDEX(Table2[Treasury OIG Category], MATCH(Table579[[#This Row],[Attachment A Expenditure Subcategory]], Table2[Attachment A Subcategory])),"")</f>
        <v/>
      </c>
    </row>
    <row r="438" spans="2:24" x14ac:dyDescent="0.25">
      <c r="B438" s="127"/>
      <c r="C438" s="128"/>
      <c r="D438" s="128"/>
      <c r="E438" s="128"/>
      <c r="F438" s="128"/>
      <c r="G438" s="144"/>
      <c r="H438" s="32" t="s">
        <v>487</v>
      </c>
      <c r="I438" s="144"/>
      <c r="J438" s="16"/>
      <c r="K438" s="144"/>
      <c r="L438" s="130"/>
      <c r="M438" s="129"/>
      <c r="N438" s="129"/>
      <c r="O438" s="51"/>
      <c r="P438" s="51"/>
      <c r="Q438" s="74"/>
      <c r="R438" s="158">
        <f>IF(Table579[[#This Row],[FEMA Reimbursable?]]="Yes", Table579[[#This Row],[Total Grant Amount]]*0.25,Table579[[#This Row],[Total Grant Amount]])</f>
        <v>0</v>
      </c>
      <c r="S438" s="74"/>
      <c r="T438" s="158">
        <f>IF(Table579[[#This Row],[FEMA Reimbursable?]]="Yes", Table579[[#This Row],[Total Quarterly Obligation Amount]]*0.25,Table579[[#This Row],[Total Quarterly Obligation Amount]])</f>
        <v>0</v>
      </c>
      <c r="U438" s="74"/>
      <c r="V438" s="160">
        <f>IF(Table579[[#This Row],[FEMA Reimbursable?]]="Yes", Table579[[#This Row],[Total Quarterly Expenditure Amount]]*0.25,Table579[[#This Row],[Total Quarterly Expenditure Amount]])</f>
        <v>0</v>
      </c>
      <c r="W438" s="113" t="str">
        <f>IFERROR(INDEX(Table2[Attachment A Category], MATCH(Table579[[#This Row],[Attachment A Expenditure Subcategory]], Table2[Attachment A Subcategory])),"")</f>
        <v/>
      </c>
      <c r="X438" s="114" t="str">
        <f>IFERROR(INDEX(Table2[Treasury OIG Category], MATCH(Table579[[#This Row],[Attachment A Expenditure Subcategory]], Table2[Attachment A Subcategory])),"")</f>
        <v/>
      </c>
    </row>
    <row r="439" spans="2:24" x14ac:dyDescent="0.25">
      <c r="B439" s="127"/>
      <c r="C439" s="128"/>
      <c r="D439" s="128"/>
      <c r="E439" s="128"/>
      <c r="F439" s="128"/>
      <c r="G439" s="144"/>
      <c r="H439" s="32" t="s">
        <v>488</v>
      </c>
      <c r="I439" s="144"/>
      <c r="J439" s="16"/>
      <c r="K439" s="144"/>
      <c r="L439" s="130"/>
      <c r="M439" s="129"/>
      <c r="N439" s="129"/>
      <c r="O439" s="51"/>
      <c r="P439" s="51"/>
      <c r="Q439" s="74"/>
      <c r="R439" s="158">
        <f>IF(Table579[[#This Row],[FEMA Reimbursable?]]="Yes", Table579[[#This Row],[Total Grant Amount]]*0.25,Table579[[#This Row],[Total Grant Amount]])</f>
        <v>0</v>
      </c>
      <c r="S439" s="74"/>
      <c r="T439" s="158">
        <f>IF(Table579[[#This Row],[FEMA Reimbursable?]]="Yes", Table579[[#This Row],[Total Quarterly Obligation Amount]]*0.25,Table579[[#This Row],[Total Quarterly Obligation Amount]])</f>
        <v>0</v>
      </c>
      <c r="U439" s="74"/>
      <c r="V439" s="160">
        <f>IF(Table579[[#This Row],[FEMA Reimbursable?]]="Yes", Table579[[#This Row],[Total Quarterly Expenditure Amount]]*0.25,Table579[[#This Row],[Total Quarterly Expenditure Amount]])</f>
        <v>0</v>
      </c>
      <c r="W439" s="113" t="str">
        <f>IFERROR(INDEX(Table2[Attachment A Category], MATCH(Table579[[#This Row],[Attachment A Expenditure Subcategory]], Table2[Attachment A Subcategory])),"")</f>
        <v/>
      </c>
      <c r="X439" s="114" t="str">
        <f>IFERROR(INDEX(Table2[Treasury OIG Category], MATCH(Table579[[#This Row],[Attachment A Expenditure Subcategory]], Table2[Attachment A Subcategory])),"")</f>
        <v/>
      </c>
    </row>
    <row r="440" spans="2:24" x14ac:dyDescent="0.25">
      <c r="B440" s="127"/>
      <c r="C440" s="128"/>
      <c r="D440" s="128"/>
      <c r="E440" s="128"/>
      <c r="F440" s="128"/>
      <c r="G440" s="144"/>
      <c r="H440" s="32" t="s">
        <v>489</v>
      </c>
      <c r="I440" s="144"/>
      <c r="J440" s="16"/>
      <c r="K440" s="144"/>
      <c r="L440" s="130"/>
      <c r="M440" s="129"/>
      <c r="N440" s="129"/>
      <c r="O440" s="51"/>
      <c r="P440" s="51"/>
      <c r="Q440" s="74"/>
      <c r="R440" s="158">
        <f>IF(Table579[[#This Row],[FEMA Reimbursable?]]="Yes", Table579[[#This Row],[Total Grant Amount]]*0.25,Table579[[#This Row],[Total Grant Amount]])</f>
        <v>0</v>
      </c>
      <c r="S440" s="74"/>
      <c r="T440" s="158">
        <f>IF(Table579[[#This Row],[FEMA Reimbursable?]]="Yes", Table579[[#This Row],[Total Quarterly Obligation Amount]]*0.25,Table579[[#This Row],[Total Quarterly Obligation Amount]])</f>
        <v>0</v>
      </c>
      <c r="U440" s="74"/>
      <c r="V440" s="160">
        <f>IF(Table579[[#This Row],[FEMA Reimbursable?]]="Yes", Table579[[#This Row],[Total Quarterly Expenditure Amount]]*0.25,Table579[[#This Row],[Total Quarterly Expenditure Amount]])</f>
        <v>0</v>
      </c>
      <c r="W440" s="113" t="str">
        <f>IFERROR(INDEX(Table2[Attachment A Category], MATCH(Table579[[#This Row],[Attachment A Expenditure Subcategory]], Table2[Attachment A Subcategory])),"")</f>
        <v/>
      </c>
      <c r="X440" s="114" t="str">
        <f>IFERROR(INDEX(Table2[Treasury OIG Category], MATCH(Table579[[#This Row],[Attachment A Expenditure Subcategory]], Table2[Attachment A Subcategory])),"")</f>
        <v/>
      </c>
    </row>
    <row r="441" spans="2:24" x14ac:dyDescent="0.25">
      <c r="B441" s="127"/>
      <c r="C441" s="128"/>
      <c r="D441" s="128"/>
      <c r="E441" s="128"/>
      <c r="F441" s="128"/>
      <c r="G441" s="144"/>
      <c r="H441" s="32" t="s">
        <v>490</v>
      </c>
      <c r="I441" s="144"/>
      <c r="J441" s="16"/>
      <c r="K441" s="144"/>
      <c r="L441" s="130"/>
      <c r="M441" s="129"/>
      <c r="N441" s="129"/>
      <c r="O441" s="51"/>
      <c r="P441" s="51"/>
      <c r="Q441" s="74"/>
      <c r="R441" s="158">
        <f>IF(Table579[[#This Row],[FEMA Reimbursable?]]="Yes", Table579[[#This Row],[Total Grant Amount]]*0.25,Table579[[#This Row],[Total Grant Amount]])</f>
        <v>0</v>
      </c>
      <c r="S441" s="74"/>
      <c r="T441" s="158">
        <f>IF(Table579[[#This Row],[FEMA Reimbursable?]]="Yes", Table579[[#This Row],[Total Quarterly Obligation Amount]]*0.25,Table579[[#This Row],[Total Quarterly Obligation Amount]])</f>
        <v>0</v>
      </c>
      <c r="U441" s="74"/>
      <c r="V441" s="160">
        <f>IF(Table579[[#This Row],[FEMA Reimbursable?]]="Yes", Table579[[#This Row],[Total Quarterly Expenditure Amount]]*0.25,Table579[[#This Row],[Total Quarterly Expenditure Amount]])</f>
        <v>0</v>
      </c>
      <c r="W441" s="113" t="str">
        <f>IFERROR(INDEX(Table2[Attachment A Category], MATCH(Table579[[#This Row],[Attachment A Expenditure Subcategory]], Table2[Attachment A Subcategory])),"")</f>
        <v/>
      </c>
      <c r="X441" s="114" t="str">
        <f>IFERROR(INDEX(Table2[Treasury OIG Category], MATCH(Table579[[#This Row],[Attachment A Expenditure Subcategory]], Table2[Attachment A Subcategory])),"")</f>
        <v/>
      </c>
    </row>
    <row r="442" spans="2:24" x14ac:dyDescent="0.25">
      <c r="B442" s="127"/>
      <c r="C442" s="128"/>
      <c r="D442" s="128"/>
      <c r="E442" s="128"/>
      <c r="F442" s="128"/>
      <c r="G442" s="144"/>
      <c r="H442" s="32" t="s">
        <v>491</v>
      </c>
      <c r="I442" s="144"/>
      <c r="J442" s="16"/>
      <c r="K442" s="144"/>
      <c r="L442" s="130"/>
      <c r="M442" s="129"/>
      <c r="N442" s="129"/>
      <c r="O442" s="51"/>
      <c r="P442" s="51"/>
      <c r="Q442" s="74"/>
      <c r="R442" s="158">
        <f>IF(Table579[[#This Row],[FEMA Reimbursable?]]="Yes", Table579[[#This Row],[Total Grant Amount]]*0.25,Table579[[#This Row],[Total Grant Amount]])</f>
        <v>0</v>
      </c>
      <c r="S442" s="74"/>
      <c r="T442" s="158">
        <f>IF(Table579[[#This Row],[FEMA Reimbursable?]]="Yes", Table579[[#This Row],[Total Quarterly Obligation Amount]]*0.25,Table579[[#This Row],[Total Quarterly Obligation Amount]])</f>
        <v>0</v>
      </c>
      <c r="U442" s="74"/>
      <c r="V442" s="160">
        <f>IF(Table579[[#This Row],[FEMA Reimbursable?]]="Yes", Table579[[#This Row],[Total Quarterly Expenditure Amount]]*0.25,Table579[[#This Row],[Total Quarterly Expenditure Amount]])</f>
        <v>0</v>
      </c>
      <c r="W442" s="113" t="str">
        <f>IFERROR(INDEX(Table2[Attachment A Category], MATCH(Table579[[#This Row],[Attachment A Expenditure Subcategory]], Table2[Attachment A Subcategory])),"")</f>
        <v/>
      </c>
      <c r="X442" s="114" t="str">
        <f>IFERROR(INDEX(Table2[Treasury OIG Category], MATCH(Table579[[#This Row],[Attachment A Expenditure Subcategory]], Table2[Attachment A Subcategory])),"")</f>
        <v/>
      </c>
    </row>
    <row r="443" spans="2:24" x14ac:dyDescent="0.25">
      <c r="B443" s="127"/>
      <c r="C443" s="128"/>
      <c r="D443" s="128"/>
      <c r="E443" s="128"/>
      <c r="F443" s="128"/>
      <c r="G443" s="144"/>
      <c r="H443" s="32" t="s">
        <v>492</v>
      </c>
      <c r="I443" s="144"/>
      <c r="J443" s="16"/>
      <c r="K443" s="144"/>
      <c r="L443" s="130"/>
      <c r="M443" s="129"/>
      <c r="N443" s="129"/>
      <c r="O443" s="51"/>
      <c r="P443" s="51"/>
      <c r="Q443" s="74"/>
      <c r="R443" s="158">
        <f>IF(Table579[[#This Row],[FEMA Reimbursable?]]="Yes", Table579[[#This Row],[Total Grant Amount]]*0.25,Table579[[#This Row],[Total Grant Amount]])</f>
        <v>0</v>
      </c>
      <c r="S443" s="74"/>
      <c r="T443" s="158">
        <f>IF(Table579[[#This Row],[FEMA Reimbursable?]]="Yes", Table579[[#This Row],[Total Quarterly Obligation Amount]]*0.25,Table579[[#This Row],[Total Quarterly Obligation Amount]])</f>
        <v>0</v>
      </c>
      <c r="U443" s="74"/>
      <c r="V443" s="160">
        <f>IF(Table579[[#This Row],[FEMA Reimbursable?]]="Yes", Table579[[#This Row],[Total Quarterly Expenditure Amount]]*0.25,Table579[[#This Row],[Total Quarterly Expenditure Amount]])</f>
        <v>0</v>
      </c>
      <c r="W443" s="113" t="str">
        <f>IFERROR(INDEX(Table2[Attachment A Category], MATCH(Table579[[#This Row],[Attachment A Expenditure Subcategory]], Table2[Attachment A Subcategory])),"")</f>
        <v/>
      </c>
      <c r="X443" s="114" t="str">
        <f>IFERROR(INDEX(Table2[Treasury OIG Category], MATCH(Table579[[#This Row],[Attachment A Expenditure Subcategory]], Table2[Attachment A Subcategory])),"")</f>
        <v/>
      </c>
    </row>
    <row r="444" spans="2:24" x14ac:dyDescent="0.25">
      <c r="B444" s="127"/>
      <c r="C444" s="128"/>
      <c r="D444" s="128"/>
      <c r="E444" s="128"/>
      <c r="F444" s="128"/>
      <c r="G444" s="144"/>
      <c r="H444" s="32" t="s">
        <v>493</v>
      </c>
      <c r="I444" s="144"/>
      <c r="J444" s="16"/>
      <c r="K444" s="144"/>
      <c r="L444" s="130"/>
      <c r="M444" s="129"/>
      <c r="N444" s="129"/>
      <c r="O444" s="51"/>
      <c r="P444" s="51"/>
      <c r="Q444" s="74"/>
      <c r="R444" s="158">
        <f>IF(Table579[[#This Row],[FEMA Reimbursable?]]="Yes", Table579[[#This Row],[Total Grant Amount]]*0.25,Table579[[#This Row],[Total Grant Amount]])</f>
        <v>0</v>
      </c>
      <c r="S444" s="74"/>
      <c r="T444" s="158">
        <f>IF(Table579[[#This Row],[FEMA Reimbursable?]]="Yes", Table579[[#This Row],[Total Quarterly Obligation Amount]]*0.25,Table579[[#This Row],[Total Quarterly Obligation Amount]])</f>
        <v>0</v>
      </c>
      <c r="U444" s="74"/>
      <c r="V444" s="160">
        <f>IF(Table579[[#This Row],[FEMA Reimbursable?]]="Yes", Table579[[#This Row],[Total Quarterly Expenditure Amount]]*0.25,Table579[[#This Row],[Total Quarterly Expenditure Amount]])</f>
        <v>0</v>
      </c>
      <c r="W444" s="113" t="str">
        <f>IFERROR(INDEX(Table2[Attachment A Category], MATCH(Table579[[#This Row],[Attachment A Expenditure Subcategory]], Table2[Attachment A Subcategory])),"")</f>
        <v/>
      </c>
      <c r="X444" s="114" t="str">
        <f>IFERROR(INDEX(Table2[Treasury OIG Category], MATCH(Table579[[#This Row],[Attachment A Expenditure Subcategory]], Table2[Attachment A Subcategory])),"")</f>
        <v/>
      </c>
    </row>
    <row r="445" spans="2:24" x14ac:dyDescent="0.25">
      <c r="B445" s="127"/>
      <c r="C445" s="128"/>
      <c r="D445" s="128"/>
      <c r="E445" s="128"/>
      <c r="F445" s="128"/>
      <c r="G445" s="144"/>
      <c r="H445" s="32" t="s">
        <v>494</v>
      </c>
      <c r="I445" s="144"/>
      <c r="J445" s="16"/>
      <c r="K445" s="144"/>
      <c r="L445" s="130"/>
      <c r="M445" s="129"/>
      <c r="N445" s="129"/>
      <c r="O445" s="51"/>
      <c r="P445" s="51"/>
      <c r="Q445" s="74"/>
      <c r="R445" s="158">
        <f>IF(Table579[[#This Row],[FEMA Reimbursable?]]="Yes", Table579[[#This Row],[Total Grant Amount]]*0.25,Table579[[#This Row],[Total Grant Amount]])</f>
        <v>0</v>
      </c>
      <c r="S445" s="74"/>
      <c r="T445" s="158">
        <f>IF(Table579[[#This Row],[FEMA Reimbursable?]]="Yes", Table579[[#This Row],[Total Quarterly Obligation Amount]]*0.25,Table579[[#This Row],[Total Quarterly Obligation Amount]])</f>
        <v>0</v>
      </c>
      <c r="U445" s="74"/>
      <c r="V445" s="160">
        <f>IF(Table579[[#This Row],[FEMA Reimbursable?]]="Yes", Table579[[#This Row],[Total Quarterly Expenditure Amount]]*0.25,Table579[[#This Row],[Total Quarterly Expenditure Amount]])</f>
        <v>0</v>
      </c>
      <c r="W445" s="113" t="str">
        <f>IFERROR(INDEX(Table2[Attachment A Category], MATCH(Table579[[#This Row],[Attachment A Expenditure Subcategory]], Table2[Attachment A Subcategory])),"")</f>
        <v/>
      </c>
      <c r="X445" s="114" t="str">
        <f>IFERROR(INDEX(Table2[Treasury OIG Category], MATCH(Table579[[#This Row],[Attachment A Expenditure Subcategory]], Table2[Attachment A Subcategory])),"")</f>
        <v/>
      </c>
    </row>
    <row r="446" spans="2:24" x14ac:dyDescent="0.25">
      <c r="B446" s="127"/>
      <c r="C446" s="128"/>
      <c r="D446" s="128"/>
      <c r="E446" s="128"/>
      <c r="F446" s="128"/>
      <c r="G446" s="144"/>
      <c r="H446" s="32" t="s">
        <v>495</v>
      </c>
      <c r="I446" s="144"/>
      <c r="J446" s="16"/>
      <c r="K446" s="144"/>
      <c r="L446" s="130"/>
      <c r="M446" s="129"/>
      <c r="N446" s="129"/>
      <c r="O446" s="51"/>
      <c r="P446" s="51"/>
      <c r="Q446" s="74"/>
      <c r="R446" s="158">
        <f>IF(Table579[[#This Row],[FEMA Reimbursable?]]="Yes", Table579[[#This Row],[Total Grant Amount]]*0.25,Table579[[#This Row],[Total Grant Amount]])</f>
        <v>0</v>
      </c>
      <c r="S446" s="74"/>
      <c r="T446" s="158">
        <f>IF(Table579[[#This Row],[FEMA Reimbursable?]]="Yes", Table579[[#This Row],[Total Quarterly Obligation Amount]]*0.25,Table579[[#This Row],[Total Quarterly Obligation Amount]])</f>
        <v>0</v>
      </c>
      <c r="U446" s="74"/>
      <c r="V446" s="160">
        <f>IF(Table579[[#This Row],[FEMA Reimbursable?]]="Yes", Table579[[#This Row],[Total Quarterly Expenditure Amount]]*0.25,Table579[[#This Row],[Total Quarterly Expenditure Amount]])</f>
        <v>0</v>
      </c>
      <c r="W446" s="113" t="str">
        <f>IFERROR(INDEX(Table2[Attachment A Category], MATCH(Table579[[#This Row],[Attachment A Expenditure Subcategory]], Table2[Attachment A Subcategory])),"")</f>
        <v/>
      </c>
      <c r="X446" s="114" t="str">
        <f>IFERROR(INDEX(Table2[Treasury OIG Category], MATCH(Table579[[#This Row],[Attachment A Expenditure Subcategory]], Table2[Attachment A Subcategory])),"")</f>
        <v/>
      </c>
    </row>
    <row r="447" spans="2:24" x14ac:dyDescent="0.25">
      <c r="B447" s="127"/>
      <c r="C447" s="128"/>
      <c r="D447" s="128"/>
      <c r="E447" s="128"/>
      <c r="F447" s="128"/>
      <c r="G447" s="144"/>
      <c r="H447" s="32" t="s">
        <v>496</v>
      </c>
      <c r="I447" s="144"/>
      <c r="J447" s="16"/>
      <c r="K447" s="144"/>
      <c r="L447" s="130"/>
      <c r="M447" s="129"/>
      <c r="N447" s="129"/>
      <c r="O447" s="51"/>
      <c r="P447" s="51"/>
      <c r="Q447" s="74"/>
      <c r="R447" s="158">
        <f>IF(Table579[[#This Row],[FEMA Reimbursable?]]="Yes", Table579[[#This Row],[Total Grant Amount]]*0.25,Table579[[#This Row],[Total Grant Amount]])</f>
        <v>0</v>
      </c>
      <c r="S447" s="74"/>
      <c r="T447" s="158">
        <f>IF(Table579[[#This Row],[FEMA Reimbursable?]]="Yes", Table579[[#This Row],[Total Quarterly Obligation Amount]]*0.25,Table579[[#This Row],[Total Quarterly Obligation Amount]])</f>
        <v>0</v>
      </c>
      <c r="U447" s="74"/>
      <c r="V447" s="160">
        <f>IF(Table579[[#This Row],[FEMA Reimbursable?]]="Yes", Table579[[#This Row],[Total Quarterly Expenditure Amount]]*0.25,Table579[[#This Row],[Total Quarterly Expenditure Amount]])</f>
        <v>0</v>
      </c>
      <c r="W447" s="113" t="str">
        <f>IFERROR(INDEX(Table2[Attachment A Category], MATCH(Table579[[#This Row],[Attachment A Expenditure Subcategory]], Table2[Attachment A Subcategory])),"")</f>
        <v/>
      </c>
      <c r="X447" s="114" t="str">
        <f>IFERROR(INDEX(Table2[Treasury OIG Category], MATCH(Table579[[#This Row],[Attachment A Expenditure Subcategory]], Table2[Attachment A Subcategory])),"")</f>
        <v/>
      </c>
    </row>
    <row r="448" spans="2:24" x14ac:dyDescent="0.25">
      <c r="B448" s="127"/>
      <c r="C448" s="128"/>
      <c r="D448" s="128"/>
      <c r="E448" s="128"/>
      <c r="F448" s="128"/>
      <c r="G448" s="144"/>
      <c r="H448" s="32" t="s">
        <v>497</v>
      </c>
      <c r="I448" s="144"/>
      <c r="J448" s="16"/>
      <c r="K448" s="144"/>
      <c r="L448" s="130"/>
      <c r="M448" s="129"/>
      <c r="N448" s="129"/>
      <c r="O448" s="51"/>
      <c r="P448" s="51"/>
      <c r="Q448" s="74"/>
      <c r="R448" s="158">
        <f>IF(Table579[[#This Row],[FEMA Reimbursable?]]="Yes", Table579[[#This Row],[Total Grant Amount]]*0.25,Table579[[#This Row],[Total Grant Amount]])</f>
        <v>0</v>
      </c>
      <c r="S448" s="74"/>
      <c r="T448" s="158">
        <f>IF(Table579[[#This Row],[FEMA Reimbursable?]]="Yes", Table579[[#This Row],[Total Quarterly Obligation Amount]]*0.25,Table579[[#This Row],[Total Quarterly Obligation Amount]])</f>
        <v>0</v>
      </c>
      <c r="U448" s="74"/>
      <c r="V448" s="160">
        <f>IF(Table579[[#This Row],[FEMA Reimbursable?]]="Yes", Table579[[#This Row],[Total Quarterly Expenditure Amount]]*0.25,Table579[[#This Row],[Total Quarterly Expenditure Amount]])</f>
        <v>0</v>
      </c>
      <c r="W448" s="113" t="str">
        <f>IFERROR(INDEX(Table2[Attachment A Category], MATCH(Table579[[#This Row],[Attachment A Expenditure Subcategory]], Table2[Attachment A Subcategory])),"")</f>
        <v/>
      </c>
      <c r="X448" s="114" t="str">
        <f>IFERROR(INDEX(Table2[Treasury OIG Category], MATCH(Table579[[#This Row],[Attachment A Expenditure Subcategory]], Table2[Attachment A Subcategory])),"")</f>
        <v/>
      </c>
    </row>
    <row r="449" spans="2:24" x14ac:dyDescent="0.25">
      <c r="B449" s="127"/>
      <c r="C449" s="128"/>
      <c r="D449" s="128"/>
      <c r="E449" s="128"/>
      <c r="F449" s="128"/>
      <c r="G449" s="144"/>
      <c r="H449" s="32" t="s">
        <v>498</v>
      </c>
      <c r="I449" s="144"/>
      <c r="J449" s="16"/>
      <c r="K449" s="144"/>
      <c r="L449" s="130"/>
      <c r="M449" s="129"/>
      <c r="N449" s="129"/>
      <c r="O449" s="51"/>
      <c r="P449" s="51"/>
      <c r="Q449" s="74"/>
      <c r="R449" s="158">
        <f>IF(Table579[[#This Row],[FEMA Reimbursable?]]="Yes", Table579[[#This Row],[Total Grant Amount]]*0.25,Table579[[#This Row],[Total Grant Amount]])</f>
        <v>0</v>
      </c>
      <c r="S449" s="74"/>
      <c r="T449" s="158">
        <f>IF(Table579[[#This Row],[FEMA Reimbursable?]]="Yes", Table579[[#This Row],[Total Quarterly Obligation Amount]]*0.25,Table579[[#This Row],[Total Quarterly Obligation Amount]])</f>
        <v>0</v>
      </c>
      <c r="U449" s="74"/>
      <c r="V449" s="160">
        <f>IF(Table579[[#This Row],[FEMA Reimbursable?]]="Yes", Table579[[#This Row],[Total Quarterly Expenditure Amount]]*0.25,Table579[[#This Row],[Total Quarterly Expenditure Amount]])</f>
        <v>0</v>
      </c>
      <c r="W449" s="113" t="str">
        <f>IFERROR(INDEX(Table2[Attachment A Category], MATCH(Table579[[#This Row],[Attachment A Expenditure Subcategory]], Table2[Attachment A Subcategory])),"")</f>
        <v/>
      </c>
      <c r="X449" s="114" t="str">
        <f>IFERROR(INDEX(Table2[Treasury OIG Category], MATCH(Table579[[#This Row],[Attachment A Expenditure Subcategory]], Table2[Attachment A Subcategory])),"")</f>
        <v/>
      </c>
    </row>
    <row r="450" spans="2:24" x14ac:dyDescent="0.25">
      <c r="B450" s="127"/>
      <c r="C450" s="128"/>
      <c r="D450" s="128"/>
      <c r="E450" s="128"/>
      <c r="F450" s="128"/>
      <c r="G450" s="144"/>
      <c r="H450" s="32" t="s">
        <v>499</v>
      </c>
      <c r="I450" s="144"/>
      <c r="J450" s="16"/>
      <c r="K450" s="144"/>
      <c r="L450" s="130"/>
      <c r="M450" s="129"/>
      <c r="N450" s="129"/>
      <c r="O450" s="51"/>
      <c r="P450" s="51"/>
      <c r="Q450" s="74"/>
      <c r="R450" s="158">
        <f>IF(Table579[[#This Row],[FEMA Reimbursable?]]="Yes", Table579[[#This Row],[Total Grant Amount]]*0.25,Table579[[#This Row],[Total Grant Amount]])</f>
        <v>0</v>
      </c>
      <c r="S450" s="74"/>
      <c r="T450" s="158">
        <f>IF(Table579[[#This Row],[FEMA Reimbursable?]]="Yes", Table579[[#This Row],[Total Quarterly Obligation Amount]]*0.25,Table579[[#This Row],[Total Quarterly Obligation Amount]])</f>
        <v>0</v>
      </c>
      <c r="U450" s="74"/>
      <c r="V450" s="160">
        <f>IF(Table579[[#This Row],[FEMA Reimbursable?]]="Yes", Table579[[#This Row],[Total Quarterly Expenditure Amount]]*0.25,Table579[[#This Row],[Total Quarterly Expenditure Amount]])</f>
        <v>0</v>
      </c>
      <c r="W450" s="113" t="str">
        <f>IFERROR(INDEX(Table2[Attachment A Category], MATCH(Table579[[#This Row],[Attachment A Expenditure Subcategory]], Table2[Attachment A Subcategory])),"")</f>
        <v/>
      </c>
      <c r="X450" s="114" t="str">
        <f>IFERROR(INDEX(Table2[Treasury OIG Category], MATCH(Table579[[#This Row],[Attachment A Expenditure Subcategory]], Table2[Attachment A Subcategory])),"")</f>
        <v/>
      </c>
    </row>
    <row r="451" spans="2:24" x14ac:dyDescent="0.25">
      <c r="B451" s="127"/>
      <c r="C451" s="128"/>
      <c r="D451" s="128"/>
      <c r="E451" s="128"/>
      <c r="F451" s="128"/>
      <c r="G451" s="144"/>
      <c r="H451" s="32" t="s">
        <v>500</v>
      </c>
      <c r="I451" s="144"/>
      <c r="J451" s="16"/>
      <c r="K451" s="144"/>
      <c r="L451" s="130"/>
      <c r="M451" s="129"/>
      <c r="N451" s="129"/>
      <c r="O451" s="51"/>
      <c r="P451" s="51"/>
      <c r="Q451" s="74"/>
      <c r="R451" s="158">
        <f>IF(Table579[[#This Row],[FEMA Reimbursable?]]="Yes", Table579[[#This Row],[Total Grant Amount]]*0.25,Table579[[#This Row],[Total Grant Amount]])</f>
        <v>0</v>
      </c>
      <c r="S451" s="74"/>
      <c r="T451" s="158">
        <f>IF(Table579[[#This Row],[FEMA Reimbursable?]]="Yes", Table579[[#This Row],[Total Quarterly Obligation Amount]]*0.25,Table579[[#This Row],[Total Quarterly Obligation Amount]])</f>
        <v>0</v>
      </c>
      <c r="U451" s="74"/>
      <c r="V451" s="160">
        <f>IF(Table579[[#This Row],[FEMA Reimbursable?]]="Yes", Table579[[#This Row],[Total Quarterly Expenditure Amount]]*0.25,Table579[[#This Row],[Total Quarterly Expenditure Amount]])</f>
        <v>0</v>
      </c>
      <c r="W451" s="113" t="str">
        <f>IFERROR(INDEX(Table2[Attachment A Category], MATCH(Table579[[#This Row],[Attachment A Expenditure Subcategory]], Table2[Attachment A Subcategory])),"")</f>
        <v/>
      </c>
      <c r="X451" s="114" t="str">
        <f>IFERROR(INDEX(Table2[Treasury OIG Category], MATCH(Table579[[#This Row],[Attachment A Expenditure Subcategory]], Table2[Attachment A Subcategory])),"")</f>
        <v/>
      </c>
    </row>
    <row r="452" spans="2:24" x14ac:dyDescent="0.25">
      <c r="B452" s="127"/>
      <c r="C452" s="128"/>
      <c r="D452" s="128"/>
      <c r="E452" s="128"/>
      <c r="F452" s="128"/>
      <c r="G452" s="144"/>
      <c r="H452" s="32" t="s">
        <v>501</v>
      </c>
      <c r="I452" s="144"/>
      <c r="J452" s="16"/>
      <c r="K452" s="144"/>
      <c r="L452" s="130"/>
      <c r="M452" s="129"/>
      <c r="N452" s="129"/>
      <c r="O452" s="51"/>
      <c r="P452" s="51"/>
      <c r="Q452" s="74"/>
      <c r="R452" s="158">
        <f>IF(Table579[[#This Row],[FEMA Reimbursable?]]="Yes", Table579[[#This Row],[Total Grant Amount]]*0.25,Table579[[#This Row],[Total Grant Amount]])</f>
        <v>0</v>
      </c>
      <c r="S452" s="74"/>
      <c r="T452" s="158">
        <f>IF(Table579[[#This Row],[FEMA Reimbursable?]]="Yes", Table579[[#This Row],[Total Quarterly Obligation Amount]]*0.25,Table579[[#This Row],[Total Quarterly Obligation Amount]])</f>
        <v>0</v>
      </c>
      <c r="U452" s="74"/>
      <c r="V452" s="160">
        <f>IF(Table579[[#This Row],[FEMA Reimbursable?]]="Yes", Table579[[#This Row],[Total Quarterly Expenditure Amount]]*0.25,Table579[[#This Row],[Total Quarterly Expenditure Amount]])</f>
        <v>0</v>
      </c>
      <c r="W452" s="113" t="str">
        <f>IFERROR(INDEX(Table2[Attachment A Category], MATCH(Table579[[#This Row],[Attachment A Expenditure Subcategory]], Table2[Attachment A Subcategory])),"")</f>
        <v/>
      </c>
      <c r="X452" s="114" t="str">
        <f>IFERROR(INDEX(Table2[Treasury OIG Category], MATCH(Table579[[#This Row],[Attachment A Expenditure Subcategory]], Table2[Attachment A Subcategory])),"")</f>
        <v/>
      </c>
    </row>
    <row r="453" spans="2:24" x14ac:dyDescent="0.25">
      <c r="B453" s="127"/>
      <c r="C453" s="128"/>
      <c r="D453" s="128"/>
      <c r="E453" s="128"/>
      <c r="F453" s="128"/>
      <c r="G453" s="144"/>
      <c r="H453" s="32" t="s">
        <v>502</v>
      </c>
      <c r="I453" s="144"/>
      <c r="J453" s="16"/>
      <c r="K453" s="144"/>
      <c r="L453" s="130"/>
      <c r="M453" s="129"/>
      <c r="N453" s="129"/>
      <c r="O453" s="51"/>
      <c r="P453" s="51"/>
      <c r="Q453" s="74"/>
      <c r="R453" s="158">
        <f>IF(Table579[[#This Row],[FEMA Reimbursable?]]="Yes", Table579[[#This Row],[Total Grant Amount]]*0.25,Table579[[#This Row],[Total Grant Amount]])</f>
        <v>0</v>
      </c>
      <c r="S453" s="74"/>
      <c r="T453" s="158">
        <f>IF(Table579[[#This Row],[FEMA Reimbursable?]]="Yes", Table579[[#This Row],[Total Quarterly Obligation Amount]]*0.25,Table579[[#This Row],[Total Quarterly Obligation Amount]])</f>
        <v>0</v>
      </c>
      <c r="U453" s="74"/>
      <c r="V453" s="160">
        <f>IF(Table579[[#This Row],[FEMA Reimbursable?]]="Yes", Table579[[#This Row],[Total Quarterly Expenditure Amount]]*0.25,Table579[[#This Row],[Total Quarterly Expenditure Amount]])</f>
        <v>0</v>
      </c>
      <c r="W453" s="113" t="str">
        <f>IFERROR(INDEX(Table2[Attachment A Category], MATCH(Table579[[#This Row],[Attachment A Expenditure Subcategory]], Table2[Attachment A Subcategory])),"")</f>
        <v/>
      </c>
      <c r="X453" s="114" t="str">
        <f>IFERROR(INDEX(Table2[Treasury OIG Category], MATCH(Table579[[#This Row],[Attachment A Expenditure Subcategory]], Table2[Attachment A Subcategory])),"")</f>
        <v/>
      </c>
    </row>
    <row r="454" spans="2:24" x14ac:dyDescent="0.25">
      <c r="B454" s="127"/>
      <c r="C454" s="128"/>
      <c r="D454" s="128"/>
      <c r="E454" s="128"/>
      <c r="F454" s="128"/>
      <c r="G454" s="144"/>
      <c r="H454" s="32" t="s">
        <v>503</v>
      </c>
      <c r="I454" s="144"/>
      <c r="J454" s="16"/>
      <c r="K454" s="144"/>
      <c r="L454" s="130"/>
      <c r="M454" s="129"/>
      <c r="N454" s="129"/>
      <c r="O454" s="51"/>
      <c r="P454" s="51"/>
      <c r="Q454" s="74"/>
      <c r="R454" s="158">
        <f>IF(Table579[[#This Row],[FEMA Reimbursable?]]="Yes", Table579[[#This Row],[Total Grant Amount]]*0.25,Table579[[#This Row],[Total Grant Amount]])</f>
        <v>0</v>
      </c>
      <c r="S454" s="74"/>
      <c r="T454" s="158">
        <f>IF(Table579[[#This Row],[FEMA Reimbursable?]]="Yes", Table579[[#This Row],[Total Quarterly Obligation Amount]]*0.25,Table579[[#This Row],[Total Quarterly Obligation Amount]])</f>
        <v>0</v>
      </c>
      <c r="U454" s="74"/>
      <c r="V454" s="160">
        <f>IF(Table579[[#This Row],[FEMA Reimbursable?]]="Yes", Table579[[#This Row],[Total Quarterly Expenditure Amount]]*0.25,Table579[[#This Row],[Total Quarterly Expenditure Amount]])</f>
        <v>0</v>
      </c>
      <c r="W454" s="113" t="str">
        <f>IFERROR(INDEX(Table2[Attachment A Category], MATCH(Table579[[#This Row],[Attachment A Expenditure Subcategory]], Table2[Attachment A Subcategory])),"")</f>
        <v/>
      </c>
      <c r="X454" s="114" t="str">
        <f>IFERROR(INDEX(Table2[Treasury OIG Category], MATCH(Table579[[#This Row],[Attachment A Expenditure Subcategory]], Table2[Attachment A Subcategory])),"")</f>
        <v/>
      </c>
    </row>
    <row r="455" spans="2:24" x14ac:dyDescent="0.25">
      <c r="B455" s="127"/>
      <c r="C455" s="128"/>
      <c r="D455" s="128"/>
      <c r="E455" s="128"/>
      <c r="F455" s="128"/>
      <c r="G455" s="144"/>
      <c r="H455" s="32" t="s">
        <v>504</v>
      </c>
      <c r="I455" s="144"/>
      <c r="J455" s="16"/>
      <c r="K455" s="144"/>
      <c r="L455" s="130"/>
      <c r="M455" s="129"/>
      <c r="N455" s="129"/>
      <c r="O455" s="51"/>
      <c r="P455" s="51"/>
      <c r="Q455" s="74"/>
      <c r="R455" s="158">
        <f>IF(Table579[[#This Row],[FEMA Reimbursable?]]="Yes", Table579[[#This Row],[Total Grant Amount]]*0.25,Table579[[#This Row],[Total Grant Amount]])</f>
        <v>0</v>
      </c>
      <c r="S455" s="74"/>
      <c r="T455" s="158">
        <f>IF(Table579[[#This Row],[FEMA Reimbursable?]]="Yes", Table579[[#This Row],[Total Quarterly Obligation Amount]]*0.25,Table579[[#This Row],[Total Quarterly Obligation Amount]])</f>
        <v>0</v>
      </c>
      <c r="U455" s="74"/>
      <c r="V455" s="160">
        <f>IF(Table579[[#This Row],[FEMA Reimbursable?]]="Yes", Table579[[#This Row],[Total Quarterly Expenditure Amount]]*0.25,Table579[[#This Row],[Total Quarterly Expenditure Amount]])</f>
        <v>0</v>
      </c>
      <c r="W455" s="113" t="str">
        <f>IFERROR(INDEX(Table2[Attachment A Category], MATCH(Table579[[#This Row],[Attachment A Expenditure Subcategory]], Table2[Attachment A Subcategory])),"")</f>
        <v/>
      </c>
      <c r="X455" s="114" t="str">
        <f>IFERROR(INDEX(Table2[Treasury OIG Category], MATCH(Table579[[#This Row],[Attachment A Expenditure Subcategory]], Table2[Attachment A Subcategory])),"")</f>
        <v/>
      </c>
    </row>
    <row r="456" spans="2:24" x14ac:dyDescent="0.25">
      <c r="B456" s="127"/>
      <c r="C456" s="128"/>
      <c r="D456" s="128"/>
      <c r="E456" s="128"/>
      <c r="F456" s="128"/>
      <c r="G456" s="144"/>
      <c r="H456" s="32" t="s">
        <v>505</v>
      </c>
      <c r="I456" s="144"/>
      <c r="J456" s="16"/>
      <c r="K456" s="144"/>
      <c r="L456" s="130"/>
      <c r="M456" s="129"/>
      <c r="N456" s="129"/>
      <c r="O456" s="51"/>
      <c r="P456" s="51"/>
      <c r="Q456" s="74"/>
      <c r="R456" s="158">
        <f>IF(Table579[[#This Row],[FEMA Reimbursable?]]="Yes", Table579[[#This Row],[Total Grant Amount]]*0.25,Table579[[#This Row],[Total Grant Amount]])</f>
        <v>0</v>
      </c>
      <c r="S456" s="74"/>
      <c r="T456" s="158">
        <f>IF(Table579[[#This Row],[FEMA Reimbursable?]]="Yes", Table579[[#This Row],[Total Quarterly Obligation Amount]]*0.25,Table579[[#This Row],[Total Quarterly Obligation Amount]])</f>
        <v>0</v>
      </c>
      <c r="U456" s="74"/>
      <c r="V456" s="160">
        <f>IF(Table579[[#This Row],[FEMA Reimbursable?]]="Yes", Table579[[#This Row],[Total Quarterly Expenditure Amount]]*0.25,Table579[[#This Row],[Total Quarterly Expenditure Amount]])</f>
        <v>0</v>
      </c>
      <c r="W456" s="113" t="str">
        <f>IFERROR(INDEX(Table2[Attachment A Category], MATCH(Table579[[#This Row],[Attachment A Expenditure Subcategory]], Table2[Attachment A Subcategory])),"")</f>
        <v/>
      </c>
      <c r="X456" s="114" t="str">
        <f>IFERROR(INDEX(Table2[Treasury OIG Category], MATCH(Table579[[#This Row],[Attachment A Expenditure Subcategory]], Table2[Attachment A Subcategory])),"")</f>
        <v/>
      </c>
    </row>
    <row r="457" spans="2:24" x14ac:dyDescent="0.25">
      <c r="B457" s="127"/>
      <c r="C457" s="128"/>
      <c r="D457" s="128"/>
      <c r="E457" s="128"/>
      <c r="F457" s="128"/>
      <c r="G457" s="144"/>
      <c r="H457" s="32" t="s">
        <v>506</v>
      </c>
      <c r="I457" s="144"/>
      <c r="J457" s="16"/>
      <c r="K457" s="144"/>
      <c r="L457" s="130"/>
      <c r="M457" s="129"/>
      <c r="N457" s="129"/>
      <c r="O457" s="51"/>
      <c r="P457" s="51"/>
      <c r="Q457" s="74"/>
      <c r="R457" s="158">
        <f>IF(Table579[[#This Row],[FEMA Reimbursable?]]="Yes", Table579[[#This Row],[Total Grant Amount]]*0.25,Table579[[#This Row],[Total Grant Amount]])</f>
        <v>0</v>
      </c>
      <c r="S457" s="74"/>
      <c r="T457" s="158">
        <f>IF(Table579[[#This Row],[FEMA Reimbursable?]]="Yes", Table579[[#This Row],[Total Quarterly Obligation Amount]]*0.25,Table579[[#This Row],[Total Quarterly Obligation Amount]])</f>
        <v>0</v>
      </c>
      <c r="U457" s="74"/>
      <c r="V457" s="160">
        <f>IF(Table579[[#This Row],[FEMA Reimbursable?]]="Yes", Table579[[#This Row],[Total Quarterly Expenditure Amount]]*0.25,Table579[[#This Row],[Total Quarterly Expenditure Amount]])</f>
        <v>0</v>
      </c>
      <c r="W457" s="113" t="str">
        <f>IFERROR(INDEX(Table2[Attachment A Category], MATCH(Table579[[#This Row],[Attachment A Expenditure Subcategory]], Table2[Attachment A Subcategory])),"")</f>
        <v/>
      </c>
      <c r="X457" s="114" t="str">
        <f>IFERROR(INDEX(Table2[Treasury OIG Category], MATCH(Table579[[#This Row],[Attachment A Expenditure Subcategory]], Table2[Attachment A Subcategory])),"")</f>
        <v/>
      </c>
    </row>
    <row r="458" spans="2:24" x14ac:dyDescent="0.25">
      <c r="B458" s="127"/>
      <c r="C458" s="128"/>
      <c r="D458" s="128"/>
      <c r="E458" s="128"/>
      <c r="F458" s="128"/>
      <c r="G458" s="144"/>
      <c r="H458" s="32" t="s">
        <v>507</v>
      </c>
      <c r="I458" s="144"/>
      <c r="J458" s="16"/>
      <c r="K458" s="144"/>
      <c r="L458" s="130"/>
      <c r="M458" s="129"/>
      <c r="N458" s="129"/>
      <c r="O458" s="51"/>
      <c r="P458" s="51"/>
      <c r="Q458" s="74"/>
      <c r="R458" s="158">
        <f>IF(Table579[[#This Row],[FEMA Reimbursable?]]="Yes", Table579[[#This Row],[Total Grant Amount]]*0.25,Table579[[#This Row],[Total Grant Amount]])</f>
        <v>0</v>
      </c>
      <c r="S458" s="74"/>
      <c r="T458" s="158">
        <f>IF(Table579[[#This Row],[FEMA Reimbursable?]]="Yes", Table579[[#This Row],[Total Quarterly Obligation Amount]]*0.25,Table579[[#This Row],[Total Quarterly Obligation Amount]])</f>
        <v>0</v>
      </c>
      <c r="U458" s="74"/>
      <c r="V458" s="160">
        <f>IF(Table579[[#This Row],[FEMA Reimbursable?]]="Yes", Table579[[#This Row],[Total Quarterly Expenditure Amount]]*0.25,Table579[[#This Row],[Total Quarterly Expenditure Amount]])</f>
        <v>0</v>
      </c>
      <c r="W458" s="113" t="str">
        <f>IFERROR(INDEX(Table2[Attachment A Category], MATCH(Table579[[#This Row],[Attachment A Expenditure Subcategory]], Table2[Attachment A Subcategory])),"")</f>
        <v/>
      </c>
      <c r="X458" s="114" t="str">
        <f>IFERROR(INDEX(Table2[Treasury OIG Category], MATCH(Table579[[#This Row],[Attachment A Expenditure Subcategory]], Table2[Attachment A Subcategory])),"")</f>
        <v/>
      </c>
    </row>
    <row r="459" spans="2:24" x14ac:dyDescent="0.25">
      <c r="B459" s="127"/>
      <c r="C459" s="128"/>
      <c r="D459" s="128"/>
      <c r="E459" s="128"/>
      <c r="F459" s="128"/>
      <c r="G459" s="144"/>
      <c r="H459" s="32" t="s">
        <v>508</v>
      </c>
      <c r="I459" s="144"/>
      <c r="J459" s="16"/>
      <c r="K459" s="144"/>
      <c r="L459" s="130"/>
      <c r="M459" s="129"/>
      <c r="N459" s="129"/>
      <c r="O459" s="51"/>
      <c r="P459" s="51"/>
      <c r="Q459" s="74"/>
      <c r="R459" s="158">
        <f>IF(Table579[[#This Row],[FEMA Reimbursable?]]="Yes", Table579[[#This Row],[Total Grant Amount]]*0.25,Table579[[#This Row],[Total Grant Amount]])</f>
        <v>0</v>
      </c>
      <c r="S459" s="74"/>
      <c r="T459" s="158">
        <f>IF(Table579[[#This Row],[FEMA Reimbursable?]]="Yes", Table579[[#This Row],[Total Quarterly Obligation Amount]]*0.25,Table579[[#This Row],[Total Quarterly Obligation Amount]])</f>
        <v>0</v>
      </c>
      <c r="U459" s="74"/>
      <c r="V459" s="160">
        <f>IF(Table579[[#This Row],[FEMA Reimbursable?]]="Yes", Table579[[#This Row],[Total Quarterly Expenditure Amount]]*0.25,Table579[[#This Row],[Total Quarterly Expenditure Amount]])</f>
        <v>0</v>
      </c>
      <c r="W459" s="113" t="str">
        <f>IFERROR(INDEX(Table2[Attachment A Category], MATCH(Table579[[#This Row],[Attachment A Expenditure Subcategory]], Table2[Attachment A Subcategory])),"")</f>
        <v/>
      </c>
      <c r="X459" s="114" t="str">
        <f>IFERROR(INDEX(Table2[Treasury OIG Category], MATCH(Table579[[#This Row],[Attachment A Expenditure Subcategory]], Table2[Attachment A Subcategory])),"")</f>
        <v/>
      </c>
    </row>
    <row r="460" spans="2:24" x14ac:dyDescent="0.25">
      <c r="B460" s="127"/>
      <c r="C460" s="128"/>
      <c r="D460" s="128"/>
      <c r="E460" s="128"/>
      <c r="F460" s="128"/>
      <c r="G460" s="144"/>
      <c r="H460" s="32" t="s">
        <v>509</v>
      </c>
      <c r="I460" s="144"/>
      <c r="J460" s="16"/>
      <c r="K460" s="144"/>
      <c r="L460" s="130"/>
      <c r="M460" s="129"/>
      <c r="N460" s="129"/>
      <c r="O460" s="51"/>
      <c r="P460" s="51"/>
      <c r="Q460" s="74"/>
      <c r="R460" s="158">
        <f>IF(Table579[[#This Row],[FEMA Reimbursable?]]="Yes", Table579[[#This Row],[Total Grant Amount]]*0.25,Table579[[#This Row],[Total Grant Amount]])</f>
        <v>0</v>
      </c>
      <c r="S460" s="74"/>
      <c r="T460" s="158">
        <f>IF(Table579[[#This Row],[FEMA Reimbursable?]]="Yes", Table579[[#This Row],[Total Quarterly Obligation Amount]]*0.25,Table579[[#This Row],[Total Quarterly Obligation Amount]])</f>
        <v>0</v>
      </c>
      <c r="U460" s="74"/>
      <c r="V460" s="160">
        <f>IF(Table579[[#This Row],[FEMA Reimbursable?]]="Yes", Table579[[#This Row],[Total Quarterly Expenditure Amount]]*0.25,Table579[[#This Row],[Total Quarterly Expenditure Amount]])</f>
        <v>0</v>
      </c>
      <c r="W460" s="113" t="str">
        <f>IFERROR(INDEX(Table2[Attachment A Category], MATCH(Table579[[#This Row],[Attachment A Expenditure Subcategory]], Table2[Attachment A Subcategory])),"")</f>
        <v/>
      </c>
      <c r="X460" s="114" t="str">
        <f>IFERROR(INDEX(Table2[Treasury OIG Category], MATCH(Table579[[#This Row],[Attachment A Expenditure Subcategory]], Table2[Attachment A Subcategory])),"")</f>
        <v/>
      </c>
    </row>
    <row r="461" spans="2:24" x14ac:dyDescent="0.25">
      <c r="B461" s="127"/>
      <c r="C461" s="128"/>
      <c r="D461" s="128"/>
      <c r="E461" s="128"/>
      <c r="F461" s="128"/>
      <c r="G461" s="144"/>
      <c r="H461" s="32" t="s">
        <v>510</v>
      </c>
      <c r="I461" s="144"/>
      <c r="J461" s="16"/>
      <c r="K461" s="144"/>
      <c r="L461" s="130"/>
      <c r="M461" s="129"/>
      <c r="N461" s="129"/>
      <c r="O461" s="51"/>
      <c r="P461" s="51"/>
      <c r="Q461" s="74"/>
      <c r="R461" s="158">
        <f>IF(Table579[[#This Row],[FEMA Reimbursable?]]="Yes", Table579[[#This Row],[Total Grant Amount]]*0.25,Table579[[#This Row],[Total Grant Amount]])</f>
        <v>0</v>
      </c>
      <c r="S461" s="74"/>
      <c r="T461" s="158">
        <f>IF(Table579[[#This Row],[FEMA Reimbursable?]]="Yes", Table579[[#This Row],[Total Quarterly Obligation Amount]]*0.25,Table579[[#This Row],[Total Quarterly Obligation Amount]])</f>
        <v>0</v>
      </c>
      <c r="U461" s="74"/>
      <c r="V461" s="160">
        <f>IF(Table579[[#This Row],[FEMA Reimbursable?]]="Yes", Table579[[#This Row],[Total Quarterly Expenditure Amount]]*0.25,Table579[[#This Row],[Total Quarterly Expenditure Amount]])</f>
        <v>0</v>
      </c>
      <c r="W461" s="113" t="str">
        <f>IFERROR(INDEX(Table2[Attachment A Category], MATCH(Table579[[#This Row],[Attachment A Expenditure Subcategory]], Table2[Attachment A Subcategory])),"")</f>
        <v/>
      </c>
      <c r="X461" s="114" t="str">
        <f>IFERROR(INDEX(Table2[Treasury OIG Category], MATCH(Table579[[#This Row],[Attachment A Expenditure Subcategory]], Table2[Attachment A Subcategory])),"")</f>
        <v/>
      </c>
    </row>
    <row r="462" spans="2:24" x14ac:dyDescent="0.25">
      <c r="B462" s="127"/>
      <c r="C462" s="128"/>
      <c r="D462" s="128"/>
      <c r="E462" s="128"/>
      <c r="F462" s="128"/>
      <c r="G462" s="144"/>
      <c r="H462" s="32" t="s">
        <v>511</v>
      </c>
      <c r="I462" s="144"/>
      <c r="J462" s="16"/>
      <c r="K462" s="144"/>
      <c r="L462" s="130"/>
      <c r="M462" s="129"/>
      <c r="N462" s="129"/>
      <c r="O462" s="51"/>
      <c r="P462" s="51"/>
      <c r="Q462" s="74"/>
      <c r="R462" s="158">
        <f>IF(Table579[[#This Row],[FEMA Reimbursable?]]="Yes", Table579[[#This Row],[Total Grant Amount]]*0.25,Table579[[#This Row],[Total Grant Amount]])</f>
        <v>0</v>
      </c>
      <c r="S462" s="74"/>
      <c r="T462" s="158">
        <f>IF(Table579[[#This Row],[FEMA Reimbursable?]]="Yes", Table579[[#This Row],[Total Quarterly Obligation Amount]]*0.25,Table579[[#This Row],[Total Quarterly Obligation Amount]])</f>
        <v>0</v>
      </c>
      <c r="U462" s="74"/>
      <c r="V462" s="160">
        <f>IF(Table579[[#This Row],[FEMA Reimbursable?]]="Yes", Table579[[#This Row],[Total Quarterly Expenditure Amount]]*0.25,Table579[[#This Row],[Total Quarterly Expenditure Amount]])</f>
        <v>0</v>
      </c>
      <c r="W462" s="113" t="str">
        <f>IFERROR(INDEX(Table2[Attachment A Category], MATCH(Table579[[#This Row],[Attachment A Expenditure Subcategory]], Table2[Attachment A Subcategory])),"")</f>
        <v/>
      </c>
      <c r="X462" s="114" t="str">
        <f>IFERROR(INDEX(Table2[Treasury OIG Category], MATCH(Table579[[#This Row],[Attachment A Expenditure Subcategory]], Table2[Attachment A Subcategory])),"")</f>
        <v/>
      </c>
    </row>
    <row r="463" spans="2:24" x14ac:dyDescent="0.25">
      <c r="B463" s="127"/>
      <c r="C463" s="128"/>
      <c r="D463" s="128"/>
      <c r="E463" s="128"/>
      <c r="F463" s="128"/>
      <c r="G463" s="144"/>
      <c r="H463" s="32" t="s">
        <v>512</v>
      </c>
      <c r="I463" s="144"/>
      <c r="J463" s="16"/>
      <c r="K463" s="144"/>
      <c r="L463" s="130"/>
      <c r="M463" s="129"/>
      <c r="N463" s="129"/>
      <c r="O463" s="51"/>
      <c r="P463" s="51"/>
      <c r="Q463" s="74"/>
      <c r="R463" s="158">
        <f>IF(Table579[[#This Row],[FEMA Reimbursable?]]="Yes", Table579[[#This Row],[Total Grant Amount]]*0.25,Table579[[#This Row],[Total Grant Amount]])</f>
        <v>0</v>
      </c>
      <c r="S463" s="74"/>
      <c r="T463" s="158">
        <f>IF(Table579[[#This Row],[FEMA Reimbursable?]]="Yes", Table579[[#This Row],[Total Quarterly Obligation Amount]]*0.25,Table579[[#This Row],[Total Quarterly Obligation Amount]])</f>
        <v>0</v>
      </c>
      <c r="U463" s="74"/>
      <c r="V463" s="160">
        <f>IF(Table579[[#This Row],[FEMA Reimbursable?]]="Yes", Table579[[#This Row],[Total Quarterly Expenditure Amount]]*0.25,Table579[[#This Row],[Total Quarterly Expenditure Amount]])</f>
        <v>0</v>
      </c>
      <c r="W463" s="113" t="str">
        <f>IFERROR(INDEX(Table2[Attachment A Category], MATCH(Table579[[#This Row],[Attachment A Expenditure Subcategory]], Table2[Attachment A Subcategory])),"")</f>
        <v/>
      </c>
      <c r="X463" s="114" t="str">
        <f>IFERROR(INDEX(Table2[Treasury OIG Category], MATCH(Table579[[#This Row],[Attachment A Expenditure Subcategory]], Table2[Attachment A Subcategory])),"")</f>
        <v/>
      </c>
    </row>
    <row r="464" spans="2:24" x14ac:dyDescent="0.25">
      <c r="B464" s="127"/>
      <c r="C464" s="128"/>
      <c r="D464" s="128"/>
      <c r="E464" s="128"/>
      <c r="F464" s="128"/>
      <c r="G464" s="144"/>
      <c r="H464" s="32" t="s">
        <v>513</v>
      </c>
      <c r="I464" s="144"/>
      <c r="J464" s="16"/>
      <c r="K464" s="144"/>
      <c r="L464" s="130"/>
      <c r="M464" s="129"/>
      <c r="N464" s="129"/>
      <c r="O464" s="51"/>
      <c r="P464" s="51"/>
      <c r="Q464" s="74"/>
      <c r="R464" s="158">
        <f>IF(Table579[[#This Row],[FEMA Reimbursable?]]="Yes", Table579[[#This Row],[Total Grant Amount]]*0.25,Table579[[#This Row],[Total Grant Amount]])</f>
        <v>0</v>
      </c>
      <c r="S464" s="74"/>
      <c r="T464" s="158">
        <f>IF(Table579[[#This Row],[FEMA Reimbursable?]]="Yes", Table579[[#This Row],[Total Quarterly Obligation Amount]]*0.25,Table579[[#This Row],[Total Quarterly Obligation Amount]])</f>
        <v>0</v>
      </c>
      <c r="U464" s="74"/>
      <c r="V464" s="160">
        <f>IF(Table579[[#This Row],[FEMA Reimbursable?]]="Yes", Table579[[#This Row],[Total Quarterly Expenditure Amount]]*0.25,Table579[[#This Row],[Total Quarterly Expenditure Amount]])</f>
        <v>0</v>
      </c>
      <c r="W464" s="113" t="str">
        <f>IFERROR(INDEX(Table2[Attachment A Category], MATCH(Table579[[#This Row],[Attachment A Expenditure Subcategory]], Table2[Attachment A Subcategory])),"")</f>
        <v/>
      </c>
      <c r="X464" s="114" t="str">
        <f>IFERROR(INDEX(Table2[Treasury OIG Category], MATCH(Table579[[#This Row],[Attachment A Expenditure Subcategory]], Table2[Attachment A Subcategory])),"")</f>
        <v/>
      </c>
    </row>
    <row r="465" spans="2:24" x14ac:dyDescent="0.25">
      <c r="B465" s="127"/>
      <c r="C465" s="128"/>
      <c r="D465" s="128"/>
      <c r="E465" s="128"/>
      <c r="F465" s="128"/>
      <c r="G465" s="144"/>
      <c r="H465" s="32" t="s">
        <v>514</v>
      </c>
      <c r="I465" s="144"/>
      <c r="J465" s="16"/>
      <c r="K465" s="144"/>
      <c r="L465" s="130"/>
      <c r="M465" s="129"/>
      <c r="N465" s="129"/>
      <c r="O465" s="51"/>
      <c r="P465" s="51"/>
      <c r="Q465" s="74"/>
      <c r="R465" s="158">
        <f>IF(Table579[[#This Row],[FEMA Reimbursable?]]="Yes", Table579[[#This Row],[Total Grant Amount]]*0.25,Table579[[#This Row],[Total Grant Amount]])</f>
        <v>0</v>
      </c>
      <c r="S465" s="74"/>
      <c r="T465" s="158">
        <f>IF(Table579[[#This Row],[FEMA Reimbursable?]]="Yes", Table579[[#This Row],[Total Quarterly Obligation Amount]]*0.25,Table579[[#This Row],[Total Quarterly Obligation Amount]])</f>
        <v>0</v>
      </c>
      <c r="U465" s="74"/>
      <c r="V465" s="160">
        <f>IF(Table579[[#This Row],[FEMA Reimbursable?]]="Yes", Table579[[#This Row],[Total Quarterly Expenditure Amount]]*0.25,Table579[[#This Row],[Total Quarterly Expenditure Amount]])</f>
        <v>0</v>
      </c>
      <c r="W465" s="113" t="str">
        <f>IFERROR(INDEX(Table2[Attachment A Category], MATCH(Table579[[#This Row],[Attachment A Expenditure Subcategory]], Table2[Attachment A Subcategory])),"")</f>
        <v/>
      </c>
      <c r="X465" s="114" t="str">
        <f>IFERROR(INDEX(Table2[Treasury OIG Category], MATCH(Table579[[#This Row],[Attachment A Expenditure Subcategory]], Table2[Attachment A Subcategory])),"")</f>
        <v/>
      </c>
    </row>
    <row r="466" spans="2:24" x14ac:dyDescent="0.25">
      <c r="B466" s="127"/>
      <c r="C466" s="128"/>
      <c r="D466" s="128"/>
      <c r="E466" s="128"/>
      <c r="F466" s="128"/>
      <c r="G466" s="144"/>
      <c r="H466" s="32" t="s">
        <v>515</v>
      </c>
      <c r="I466" s="144"/>
      <c r="J466" s="16"/>
      <c r="K466" s="144"/>
      <c r="L466" s="130"/>
      <c r="M466" s="129"/>
      <c r="N466" s="129"/>
      <c r="O466" s="51"/>
      <c r="P466" s="51"/>
      <c r="Q466" s="74"/>
      <c r="R466" s="158">
        <f>IF(Table579[[#This Row],[FEMA Reimbursable?]]="Yes", Table579[[#This Row],[Total Grant Amount]]*0.25,Table579[[#This Row],[Total Grant Amount]])</f>
        <v>0</v>
      </c>
      <c r="S466" s="74"/>
      <c r="T466" s="158">
        <f>IF(Table579[[#This Row],[FEMA Reimbursable?]]="Yes", Table579[[#This Row],[Total Quarterly Obligation Amount]]*0.25,Table579[[#This Row],[Total Quarterly Obligation Amount]])</f>
        <v>0</v>
      </c>
      <c r="U466" s="74"/>
      <c r="V466" s="160">
        <f>IF(Table579[[#This Row],[FEMA Reimbursable?]]="Yes", Table579[[#This Row],[Total Quarterly Expenditure Amount]]*0.25,Table579[[#This Row],[Total Quarterly Expenditure Amount]])</f>
        <v>0</v>
      </c>
      <c r="W466" s="113" t="str">
        <f>IFERROR(INDEX(Table2[Attachment A Category], MATCH(Table579[[#This Row],[Attachment A Expenditure Subcategory]], Table2[Attachment A Subcategory])),"")</f>
        <v/>
      </c>
      <c r="X466" s="114" t="str">
        <f>IFERROR(INDEX(Table2[Treasury OIG Category], MATCH(Table579[[#This Row],[Attachment A Expenditure Subcategory]], Table2[Attachment A Subcategory])),"")</f>
        <v/>
      </c>
    </row>
    <row r="467" spans="2:24" x14ac:dyDescent="0.25">
      <c r="B467" s="127"/>
      <c r="C467" s="128"/>
      <c r="D467" s="128"/>
      <c r="E467" s="128"/>
      <c r="F467" s="128"/>
      <c r="G467" s="144"/>
      <c r="H467" s="32" t="s">
        <v>516</v>
      </c>
      <c r="I467" s="144"/>
      <c r="J467" s="16"/>
      <c r="K467" s="144"/>
      <c r="L467" s="130"/>
      <c r="M467" s="129"/>
      <c r="N467" s="129"/>
      <c r="O467" s="51"/>
      <c r="P467" s="51"/>
      <c r="Q467" s="74"/>
      <c r="R467" s="158">
        <f>IF(Table579[[#This Row],[FEMA Reimbursable?]]="Yes", Table579[[#This Row],[Total Grant Amount]]*0.25,Table579[[#This Row],[Total Grant Amount]])</f>
        <v>0</v>
      </c>
      <c r="S467" s="74"/>
      <c r="T467" s="158">
        <f>IF(Table579[[#This Row],[FEMA Reimbursable?]]="Yes", Table579[[#This Row],[Total Quarterly Obligation Amount]]*0.25,Table579[[#This Row],[Total Quarterly Obligation Amount]])</f>
        <v>0</v>
      </c>
      <c r="U467" s="74"/>
      <c r="V467" s="160">
        <f>IF(Table579[[#This Row],[FEMA Reimbursable?]]="Yes", Table579[[#This Row],[Total Quarterly Expenditure Amount]]*0.25,Table579[[#This Row],[Total Quarterly Expenditure Amount]])</f>
        <v>0</v>
      </c>
      <c r="W467" s="113" t="str">
        <f>IFERROR(INDEX(Table2[Attachment A Category], MATCH(Table579[[#This Row],[Attachment A Expenditure Subcategory]], Table2[Attachment A Subcategory])),"")</f>
        <v/>
      </c>
      <c r="X467" s="114" t="str">
        <f>IFERROR(INDEX(Table2[Treasury OIG Category], MATCH(Table579[[#This Row],[Attachment A Expenditure Subcategory]], Table2[Attachment A Subcategory])),"")</f>
        <v/>
      </c>
    </row>
    <row r="468" spans="2:24" x14ac:dyDescent="0.25">
      <c r="B468" s="127"/>
      <c r="C468" s="128"/>
      <c r="D468" s="128"/>
      <c r="E468" s="128"/>
      <c r="F468" s="128"/>
      <c r="G468" s="144"/>
      <c r="H468" s="32" t="s">
        <v>517</v>
      </c>
      <c r="I468" s="144"/>
      <c r="J468" s="16"/>
      <c r="K468" s="144"/>
      <c r="L468" s="130"/>
      <c r="M468" s="129"/>
      <c r="N468" s="129"/>
      <c r="O468" s="51"/>
      <c r="P468" s="51"/>
      <c r="Q468" s="74"/>
      <c r="R468" s="158">
        <f>IF(Table579[[#This Row],[FEMA Reimbursable?]]="Yes", Table579[[#This Row],[Total Grant Amount]]*0.25,Table579[[#This Row],[Total Grant Amount]])</f>
        <v>0</v>
      </c>
      <c r="S468" s="74"/>
      <c r="T468" s="158">
        <f>IF(Table579[[#This Row],[FEMA Reimbursable?]]="Yes", Table579[[#This Row],[Total Quarterly Obligation Amount]]*0.25,Table579[[#This Row],[Total Quarterly Obligation Amount]])</f>
        <v>0</v>
      </c>
      <c r="U468" s="74"/>
      <c r="V468" s="160">
        <f>IF(Table579[[#This Row],[FEMA Reimbursable?]]="Yes", Table579[[#This Row],[Total Quarterly Expenditure Amount]]*0.25,Table579[[#This Row],[Total Quarterly Expenditure Amount]])</f>
        <v>0</v>
      </c>
      <c r="W468" s="113" t="str">
        <f>IFERROR(INDEX(Table2[Attachment A Category], MATCH(Table579[[#This Row],[Attachment A Expenditure Subcategory]], Table2[Attachment A Subcategory])),"")</f>
        <v/>
      </c>
      <c r="X468" s="114" t="str">
        <f>IFERROR(INDEX(Table2[Treasury OIG Category], MATCH(Table579[[#This Row],[Attachment A Expenditure Subcategory]], Table2[Attachment A Subcategory])),"")</f>
        <v/>
      </c>
    </row>
    <row r="469" spans="2:24" x14ac:dyDescent="0.25">
      <c r="B469" s="127"/>
      <c r="C469" s="128"/>
      <c r="D469" s="128"/>
      <c r="E469" s="128"/>
      <c r="F469" s="128"/>
      <c r="G469" s="144"/>
      <c r="H469" s="32" t="s">
        <v>518</v>
      </c>
      <c r="I469" s="144"/>
      <c r="J469" s="16"/>
      <c r="K469" s="144"/>
      <c r="L469" s="130"/>
      <c r="M469" s="129"/>
      <c r="N469" s="129"/>
      <c r="O469" s="51"/>
      <c r="P469" s="51"/>
      <c r="Q469" s="74"/>
      <c r="R469" s="158">
        <f>IF(Table579[[#This Row],[FEMA Reimbursable?]]="Yes", Table579[[#This Row],[Total Grant Amount]]*0.25,Table579[[#This Row],[Total Grant Amount]])</f>
        <v>0</v>
      </c>
      <c r="S469" s="74"/>
      <c r="T469" s="158">
        <f>IF(Table579[[#This Row],[FEMA Reimbursable?]]="Yes", Table579[[#This Row],[Total Quarterly Obligation Amount]]*0.25,Table579[[#This Row],[Total Quarterly Obligation Amount]])</f>
        <v>0</v>
      </c>
      <c r="U469" s="74"/>
      <c r="V469" s="160">
        <f>IF(Table579[[#This Row],[FEMA Reimbursable?]]="Yes", Table579[[#This Row],[Total Quarterly Expenditure Amount]]*0.25,Table579[[#This Row],[Total Quarterly Expenditure Amount]])</f>
        <v>0</v>
      </c>
      <c r="W469" s="113" t="str">
        <f>IFERROR(INDEX(Table2[Attachment A Category], MATCH(Table579[[#This Row],[Attachment A Expenditure Subcategory]], Table2[Attachment A Subcategory])),"")</f>
        <v/>
      </c>
      <c r="X469" s="114" t="str">
        <f>IFERROR(INDEX(Table2[Treasury OIG Category], MATCH(Table579[[#This Row],[Attachment A Expenditure Subcategory]], Table2[Attachment A Subcategory])),"")</f>
        <v/>
      </c>
    </row>
    <row r="470" spans="2:24" x14ac:dyDescent="0.25">
      <c r="B470" s="127"/>
      <c r="C470" s="128"/>
      <c r="D470" s="128"/>
      <c r="E470" s="128"/>
      <c r="F470" s="128"/>
      <c r="G470" s="144"/>
      <c r="H470" s="32" t="s">
        <v>519</v>
      </c>
      <c r="I470" s="144"/>
      <c r="J470" s="16"/>
      <c r="K470" s="144"/>
      <c r="L470" s="130"/>
      <c r="M470" s="129"/>
      <c r="N470" s="129"/>
      <c r="O470" s="51"/>
      <c r="P470" s="51"/>
      <c r="Q470" s="74"/>
      <c r="R470" s="158">
        <f>IF(Table579[[#This Row],[FEMA Reimbursable?]]="Yes", Table579[[#This Row],[Total Grant Amount]]*0.25,Table579[[#This Row],[Total Grant Amount]])</f>
        <v>0</v>
      </c>
      <c r="S470" s="74"/>
      <c r="T470" s="158">
        <f>IF(Table579[[#This Row],[FEMA Reimbursable?]]="Yes", Table579[[#This Row],[Total Quarterly Obligation Amount]]*0.25,Table579[[#This Row],[Total Quarterly Obligation Amount]])</f>
        <v>0</v>
      </c>
      <c r="U470" s="74"/>
      <c r="V470" s="160">
        <f>IF(Table579[[#This Row],[FEMA Reimbursable?]]="Yes", Table579[[#This Row],[Total Quarterly Expenditure Amount]]*0.25,Table579[[#This Row],[Total Quarterly Expenditure Amount]])</f>
        <v>0</v>
      </c>
      <c r="W470" s="113" t="str">
        <f>IFERROR(INDEX(Table2[Attachment A Category], MATCH(Table579[[#This Row],[Attachment A Expenditure Subcategory]], Table2[Attachment A Subcategory])),"")</f>
        <v/>
      </c>
      <c r="X470" s="114" t="str">
        <f>IFERROR(INDEX(Table2[Treasury OIG Category], MATCH(Table579[[#This Row],[Attachment A Expenditure Subcategory]], Table2[Attachment A Subcategory])),"")</f>
        <v/>
      </c>
    </row>
    <row r="471" spans="2:24" x14ac:dyDescent="0.25">
      <c r="B471" s="127"/>
      <c r="C471" s="128"/>
      <c r="D471" s="128"/>
      <c r="E471" s="128"/>
      <c r="F471" s="128"/>
      <c r="G471" s="144"/>
      <c r="H471" s="32" t="s">
        <v>520</v>
      </c>
      <c r="I471" s="144"/>
      <c r="J471" s="16"/>
      <c r="K471" s="144"/>
      <c r="L471" s="130"/>
      <c r="M471" s="129"/>
      <c r="N471" s="129"/>
      <c r="O471" s="51"/>
      <c r="P471" s="51"/>
      <c r="Q471" s="74"/>
      <c r="R471" s="158">
        <f>IF(Table579[[#This Row],[FEMA Reimbursable?]]="Yes", Table579[[#This Row],[Total Grant Amount]]*0.25,Table579[[#This Row],[Total Grant Amount]])</f>
        <v>0</v>
      </c>
      <c r="S471" s="74"/>
      <c r="T471" s="158">
        <f>IF(Table579[[#This Row],[FEMA Reimbursable?]]="Yes", Table579[[#This Row],[Total Quarterly Obligation Amount]]*0.25,Table579[[#This Row],[Total Quarterly Obligation Amount]])</f>
        <v>0</v>
      </c>
      <c r="U471" s="74"/>
      <c r="V471" s="160">
        <f>IF(Table579[[#This Row],[FEMA Reimbursable?]]="Yes", Table579[[#This Row],[Total Quarterly Expenditure Amount]]*0.25,Table579[[#This Row],[Total Quarterly Expenditure Amount]])</f>
        <v>0</v>
      </c>
      <c r="W471" s="113" t="str">
        <f>IFERROR(INDEX(Table2[Attachment A Category], MATCH(Table579[[#This Row],[Attachment A Expenditure Subcategory]], Table2[Attachment A Subcategory])),"")</f>
        <v/>
      </c>
      <c r="X471" s="114" t="str">
        <f>IFERROR(INDEX(Table2[Treasury OIG Category], MATCH(Table579[[#This Row],[Attachment A Expenditure Subcategory]], Table2[Attachment A Subcategory])),"")</f>
        <v/>
      </c>
    </row>
    <row r="472" spans="2:24" x14ac:dyDescent="0.25">
      <c r="B472" s="127"/>
      <c r="C472" s="128"/>
      <c r="D472" s="128"/>
      <c r="E472" s="128"/>
      <c r="F472" s="128"/>
      <c r="G472" s="144"/>
      <c r="H472" s="32" t="s">
        <v>521</v>
      </c>
      <c r="I472" s="144"/>
      <c r="J472" s="16"/>
      <c r="K472" s="144"/>
      <c r="L472" s="130"/>
      <c r="M472" s="129"/>
      <c r="N472" s="129"/>
      <c r="O472" s="51"/>
      <c r="P472" s="51"/>
      <c r="Q472" s="74"/>
      <c r="R472" s="158">
        <f>IF(Table579[[#This Row],[FEMA Reimbursable?]]="Yes", Table579[[#This Row],[Total Grant Amount]]*0.25,Table579[[#This Row],[Total Grant Amount]])</f>
        <v>0</v>
      </c>
      <c r="S472" s="74"/>
      <c r="T472" s="158">
        <f>IF(Table579[[#This Row],[FEMA Reimbursable?]]="Yes", Table579[[#This Row],[Total Quarterly Obligation Amount]]*0.25,Table579[[#This Row],[Total Quarterly Obligation Amount]])</f>
        <v>0</v>
      </c>
      <c r="U472" s="74"/>
      <c r="V472" s="160">
        <f>IF(Table579[[#This Row],[FEMA Reimbursable?]]="Yes", Table579[[#This Row],[Total Quarterly Expenditure Amount]]*0.25,Table579[[#This Row],[Total Quarterly Expenditure Amount]])</f>
        <v>0</v>
      </c>
      <c r="W472" s="113" t="str">
        <f>IFERROR(INDEX(Table2[Attachment A Category], MATCH(Table579[[#This Row],[Attachment A Expenditure Subcategory]], Table2[Attachment A Subcategory])),"")</f>
        <v/>
      </c>
      <c r="X472" s="114" t="str">
        <f>IFERROR(INDEX(Table2[Treasury OIG Category], MATCH(Table579[[#This Row],[Attachment A Expenditure Subcategory]], Table2[Attachment A Subcategory])),"")</f>
        <v/>
      </c>
    </row>
    <row r="473" spans="2:24" x14ac:dyDescent="0.25">
      <c r="B473" s="127"/>
      <c r="C473" s="128"/>
      <c r="D473" s="128"/>
      <c r="E473" s="128"/>
      <c r="F473" s="128"/>
      <c r="G473" s="144"/>
      <c r="H473" s="32" t="s">
        <v>522</v>
      </c>
      <c r="I473" s="144"/>
      <c r="J473" s="16"/>
      <c r="K473" s="144"/>
      <c r="L473" s="130"/>
      <c r="M473" s="129"/>
      <c r="N473" s="129"/>
      <c r="O473" s="51"/>
      <c r="P473" s="51"/>
      <c r="Q473" s="74"/>
      <c r="R473" s="158">
        <f>IF(Table579[[#This Row],[FEMA Reimbursable?]]="Yes", Table579[[#This Row],[Total Grant Amount]]*0.25,Table579[[#This Row],[Total Grant Amount]])</f>
        <v>0</v>
      </c>
      <c r="S473" s="74"/>
      <c r="T473" s="158">
        <f>IF(Table579[[#This Row],[FEMA Reimbursable?]]="Yes", Table579[[#This Row],[Total Quarterly Obligation Amount]]*0.25,Table579[[#This Row],[Total Quarterly Obligation Amount]])</f>
        <v>0</v>
      </c>
      <c r="U473" s="74"/>
      <c r="V473" s="160">
        <f>IF(Table579[[#This Row],[FEMA Reimbursable?]]="Yes", Table579[[#This Row],[Total Quarterly Expenditure Amount]]*0.25,Table579[[#This Row],[Total Quarterly Expenditure Amount]])</f>
        <v>0</v>
      </c>
      <c r="W473" s="113" t="str">
        <f>IFERROR(INDEX(Table2[Attachment A Category], MATCH(Table579[[#This Row],[Attachment A Expenditure Subcategory]], Table2[Attachment A Subcategory])),"")</f>
        <v/>
      </c>
      <c r="X473" s="114" t="str">
        <f>IFERROR(INDEX(Table2[Treasury OIG Category], MATCH(Table579[[#This Row],[Attachment A Expenditure Subcategory]], Table2[Attachment A Subcategory])),"")</f>
        <v/>
      </c>
    </row>
    <row r="474" spans="2:24" x14ac:dyDescent="0.25">
      <c r="B474" s="127"/>
      <c r="C474" s="128"/>
      <c r="D474" s="128"/>
      <c r="E474" s="128"/>
      <c r="F474" s="128"/>
      <c r="G474" s="144"/>
      <c r="H474" s="32" t="s">
        <v>523</v>
      </c>
      <c r="I474" s="144"/>
      <c r="J474" s="16"/>
      <c r="K474" s="144"/>
      <c r="L474" s="130"/>
      <c r="M474" s="129"/>
      <c r="N474" s="129"/>
      <c r="O474" s="51"/>
      <c r="P474" s="51"/>
      <c r="Q474" s="74"/>
      <c r="R474" s="158">
        <f>IF(Table579[[#This Row],[FEMA Reimbursable?]]="Yes", Table579[[#This Row],[Total Grant Amount]]*0.25,Table579[[#This Row],[Total Grant Amount]])</f>
        <v>0</v>
      </c>
      <c r="S474" s="74"/>
      <c r="T474" s="158">
        <f>IF(Table579[[#This Row],[FEMA Reimbursable?]]="Yes", Table579[[#This Row],[Total Quarterly Obligation Amount]]*0.25,Table579[[#This Row],[Total Quarterly Obligation Amount]])</f>
        <v>0</v>
      </c>
      <c r="U474" s="74"/>
      <c r="V474" s="160">
        <f>IF(Table579[[#This Row],[FEMA Reimbursable?]]="Yes", Table579[[#This Row],[Total Quarterly Expenditure Amount]]*0.25,Table579[[#This Row],[Total Quarterly Expenditure Amount]])</f>
        <v>0</v>
      </c>
      <c r="W474" s="113" t="str">
        <f>IFERROR(INDEX(Table2[Attachment A Category], MATCH(Table579[[#This Row],[Attachment A Expenditure Subcategory]], Table2[Attachment A Subcategory])),"")</f>
        <v/>
      </c>
      <c r="X474" s="114" t="str">
        <f>IFERROR(INDEX(Table2[Treasury OIG Category], MATCH(Table579[[#This Row],[Attachment A Expenditure Subcategory]], Table2[Attachment A Subcategory])),"")</f>
        <v/>
      </c>
    </row>
    <row r="475" spans="2:24" x14ac:dyDescent="0.25">
      <c r="B475" s="127"/>
      <c r="C475" s="128"/>
      <c r="D475" s="128"/>
      <c r="E475" s="128"/>
      <c r="F475" s="128"/>
      <c r="G475" s="144"/>
      <c r="H475" s="32" t="s">
        <v>524</v>
      </c>
      <c r="I475" s="144"/>
      <c r="J475" s="16"/>
      <c r="K475" s="144"/>
      <c r="L475" s="130"/>
      <c r="M475" s="129"/>
      <c r="N475" s="129"/>
      <c r="O475" s="51"/>
      <c r="P475" s="51"/>
      <c r="Q475" s="74"/>
      <c r="R475" s="158">
        <f>IF(Table579[[#This Row],[FEMA Reimbursable?]]="Yes", Table579[[#This Row],[Total Grant Amount]]*0.25,Table579[[#This Row],[Total Grant Amount]])</f>
        <v>0</v>
      </c>
      <c r="S475" s="74"/>
      <c r="T475" s="158">
        <f>IF(Table579[[#This Row],[FEMA Reimbursable?]]="Yes", Table579[[#This Row],[Total Quarterly Obligation Amount]]*0.25,Table579[[#This Row],[Total Quarterly Obligation Amount]])</f>
        <v>0</v>
      </c>
      <c r="U475" s="74"/>
      <c r="V475" s="160">
        <f>IF(Table579[[#This Row],[FEMA Reimbursable?]]="Yes", Table579[[#This Row],[Total Quarterly Expenditure Amount]]*0.25,Table579[[#This Row],[Total Quarterly Expenditure Amount]])</f>
        <v>0</v>
      </c>
      <c r="W475" s="113" t="str">
        <f>IFERROR(INDEX(Table2[Attachment A Category], MATCH(Table579[[#This Row],[Attachment A Expenditure Subcategory]], Table2[Attachment A Subcategory])),"")</f>
        <v/>
      </c>
      <c r="X475" s="114" t="str">
        <f>IFERROR(INDEX(Table2[Treasury OIG Category], MATCH(Table579[[#This Row],[Attachment A Expenditure Subcategory]], Table2[Attachment A Subcategory])),"")</f>
        <v/>
      </c>
    </row>
    <row r="476" spans="2:24" x14ac:dyDescent="0.25">
      <c r="B476" s="127"/>
      <c r="C476" s="128"/>
      <c r="D476" s="128"/>
      <c r="E476" s="128"/>
      <c r="F476" s="128"/>
      <c r="G476" s="144"/>
      <c r="H476" s="32" t="s">
        <v>525</v>
      </c>
      <c r="I476" s="144"/>
      <c r="J476" s="16"/>
      <c r="K476" s="144"/>
      <c r="L476" s="130"/>
      <c r="M476" s="129"/>
      <c r="N476" s="129"/>
      <c r="O476" s="51"/>
      <c r="P476" s="51"/>
      <c r="Q476" s="74"/>
      <c r="R476" s="158">
        <f>IF(Table579[[#This Row],[FEMA Reimbursable?]]="Yes", Table579[[#This Row],[Total Grant Amount]]*0.25,Table579[[#This Row],[Total Grant Amount]])</f>
        <v>0</v>
      </c>
      <c r="S476" s="74"/>
      <c r="T476" s="158">
        <f>IF(Table579[[#This Row],[FEMA Reimbursable?]]="Yes", Table579[[#This Row],[Total Quarterly Obligation Amount]]*0.25,Table579[[#This Row],[Total Quarterly Obligation Amount]])</f>
        <v>0</v>
      </c>
      <c r="U476" s="74"/>
      <c r="V476" s="160">
        <f>IF(Table579[[#This Row],[FEMA Reimbursable?]]="Yes", Table579[[#This Row],[Total Quarterly Expenditure Amount]]*0.25,Table579[[#This Row],[Total Quarterly Expenditure Amount]])</f>
        <v>0</v>
      </c>
      <c r="W476" s="113" t="str">
        <f>IFERROR(INDEX(Table2[Attachment A Category], MATCH(Table579[[#This Row],[Attachment A Expenditure Subcategory]], Table2[Attachment A Subcategory])),"")</f>
        <v/>
      </c>
      <c r="X476" s="114" t="str">
        <f>IFERROR(INDEX(Table2[Treasury OIG Category], MATCH(Table579[[#This Row],[Attachment A Expenditure Subcategory]], Table2[Attachment A Subcategory])),"")</f>
        <v/>
      </c>
    </row>
    <row r="477" spans="2:24" x14ac:dyDescent="0.25">
      <c r="B477" s="127"/>
      <c r="C477" s="128"/>
      <c r="D477" s="128"/>
      <c r="E477" s="128"/>
      <c r="F477" s="128"/>
      <c r="G477" s="144"/>
      <c r="H477" s="32" t="s">
        <v>526</v>
      </c>
      <c r="I477" s="144"/>
      <c r="J477" s="16"/>
      <c r="K477" s="144"/>
      <c r="L477" s="130"/>
      <c r="M477" s="129"/>
      <c r="N477" s="129"/>
      <c r="O477" s="51"/>
      <c r="P477" s="51"/>
      <c r="Q477" s="74"/>
      <c r="R477" s="158">
        <f>IF(Table579[[#This Row],[FEMA Reimbursable?]]="Yes", Table579[[#This Row],[Total Grant Amount]]*0.25,Table579[[#This Row],[Total Grant Amount]])</f>
        <v>0</v>
      </c>
      <c r="S477" s="74"/>
      <c r="T477" s="158">
        <f>IF(Table579[[#This Row],[FEMA Reimbursable?]]="Yes", Table579[[#This Row],[Total Quarterly Obligation Amount]]*0.25,Table579[[#This Row],[Total Quarterly Obligation Amount]])</f>
        <v>0</v>
      </c>
      <c r="U477" s="74"/>
      <c r="V477" s="160">
        <f>IF(Table579[[#This Row],[FEMA Reimbursable?]]="Yes", Table579[[#This Row],[Total Quarterly Expenditure Amount]]*0.25,Table579[[#This Row],[Total Quarterly Expenditure Amount]])</f>
        <v>0</v>
      </c>
      <c r="W477" s="113" t="str">
        <f>IFERROR(INDEX(Table2[Attachment A Category], MATCH(Table579[[#This Row],[Attachment A Expenditure Subcategory]], Table2[Attachment A Subcategory])),"")</f>
        <v/>
      </c>
      <c r="X477" s="114" t="str">
        <f>IFERROR(INDEX(Table2[Treasury OIG Category], MATCH(Table579[[#This Row],[Attachment A Expenditure Subcategory]], Table2[Attachment A Subcategory])),"")</f>
        <v/>
      </c>
    </row>
    <row r="478" spans="2:24" x14ac:dyDescent="0.25">
      <c r="B478" s="127"/>
      <c r="C478" s="128"/>
      <c r="D478" s="128"/>
      <c r="E478" s="128"/>
      <c r="F478" s="128"/>
      <c r="G478" s="144"/>
      <c r="H478" s="32" t="s">
        <v>527</v>
      </c>
      <c r="I478" s="144"/>
      <c r="J478" s="16"/>
      <c r="K478" s="144"/>
      <c r="L478" s="130"/>
      <c r="M478" s="129"/>
      <c r="N478" s="129"/>
      <c r="O478" s="51"/>
      <c r="P478" s="51"/>
      <c r="Q478" s="74"/>
      <c r="R478" s="158">
        <f>IF(Table579[[#This Row],[FEMA Reimbursable?]]="Yes", Table579[[#This Row],[Total Grant Amount]]*0.25,Table579[[#This Row],[Total Grant Amount]])</f>
        <v>0</v>
      </c>
      <c r="S478" s="74"/>
      <c r="T478" s="158">
        <f>IF(Table579[[#This Row],[FEMA Reimbursable?]]="Yes", Table579[[#This Row],[Total Quarterly Obligation Amount]]*0.25,Table579[[#This Row],[Total Quarterly Obligation Amount]])</f>
        <v>0</v>
      </c>
      <c r="U478" s="74"/>
      <c r="V478" s="160">
        <f>IF(Table579[[#This Row],[FEMA Reimbursable?]]="Yes", Table579[[#This Row],[Total Quarterly Expenditure Amount]]*0.25,Table579[[#This Row],[Total Quarterly Expenditure Amount]])</f>
        <v>0</v>
      </c>
      <c r="W478" s="113" t="str">
        <f>IFERROR(INDEX(Table2[Attachment A Category], MATCH(Table579[[#This Row],[Attachment A Expenditure Subcategory]], Table2[Attachment A Subcategory])),"")</f>
        <v/>
      </c>
      <c r="X478" s="114" t="str">
        <f>IFERROR(INDEX(Table2[Treasury OIG Category], MATCH(Table579[[#This Row],[Attachment A Expenditure Subcategory]], Table2[Attachment A Subcategory])),"")</f>
        <v/>
      </c>
    </row>
    <row r="479" spans="2:24" x14ac:dyDescent="0.25">
      <c r="B479" s="127"/>
      <c r="C479" s="128"/>
      <c r="D479" s="128"/>
      <c r="E479" s="128"/>
      <c r="F479" s="128"/>
      <c r="G479" s="144"/>
      <c r="H479" s="32" t="s">
        <v>528</v>
      </c>
      <c r="I479" s="144"/>
      <c r="J479" s="16"/>
      <c r="K479" s="144"/>
      <c r="L479" s="130"/>
      <c r="M479" s="129"/>
      <c r="N479" s="129"/>
      <c r="O479" s="51"/>
      <c r="P479" s="51"/>
      <c r="Q479" s="74"/>
      <c r="R479" s="158">
        <f>IF(Table579[[#This Row],[FEMA Reimbursable?]]="Yes", Table579[[#This Row],[Total Grant Amount]]*0.25,Table579[[#This Row],[Total Grant Amount]])</f>
        <v>0</v>
      </c>
      <c r="S479" s="74"/>
      <c r="T479" s="158">
        <f>IF(Table579[[#This Row],[FEMA Reimbursable?]]="Yes", Table579[[#This Row],[Total Quarterly Obligation Amount]]*0.25,Table579[[#This Row],[Total Quarterly Obligation Amount]])</f>
        <v>0</v>
      </c>
      <c r="U479" s="74"/>
      <c r="V479" s="160">
        <f>IF(Table579[[#This Row],[FEMA Reimbursable?]]="Yes", Table579[[#This Row],[Total Quarterly Expenditure Amount]]*0.25,Table579[[#This Row],[Total Quarterly Expenditure Amount]])</f>
        <v>0</v>
      </c>
      <c r="W479" s="113" t="str">
        <f>IFERROR(INDEX(Table2[Attachment A Category], MATCH(Table579[[#This Row],[Attachment A Expenditure Subcategory]], Table2[Attachment A Subcategory])),"")</f>
        <v/>
      </c>
      <c r="X479" s="114" t="str">
        <f>IFERROR(INDEX(Table2[Treasury OIG Category], MATCH(Table579[[#This Row],[Attachment A Expenditure Subcategory]], Table2[Attachment A Subcategory])),"")</f>
        <v/>
      </c>
    </row>
    <row r="480" spans="2:24" x14ac:dyDescent="0.25">
      <c r="B480" s="127"/>
      <c r="C480" s="128"/>
      <c r="D480" s="128"/>
      <c r="E480" s="128"/>
      <c r="F480" s="128"/>
      <c r="G480" s="144"/>
      <c r="H480" s="32" t="s">
        <v>529</v>
      </c>
      <c r="I480" s="144"/>
      <c r="J480" s="16"/>
      <c r="K480" s="144"/>
      <c r="L480" s="130"/>
      <c r="M480" s="129"/>
      <c r="N480" s="129"/>
      <c r="O480" s="51"/>
      <c r="P480" s="51"/>
      <c r="Q480" s="74"/>
      <c r="R480" s="158">
        <f>IF(Table579[[#This Row],[FEMA Reimbursable?]]="Yes", Table579[[#This Row],[Total Grant Amount]]*0.25,Table579[[#This Row],[Total Grant Amount]])</f>
        <v>0</v>
      </c>
      <c r="S480" s="74"/>
      <c r="T480" s="158">
        <f>IF(Table579[[#This Row],[FEMA Reimbursable?]]="Yes", Table579[[#This Row],[Total Quarterly Obligation Amount]]*0.25,Table579[[#This Row],[Total Quarterly Obligation Amount]])</f>
        <v>0</v>
      </c>
      <c r="U480" s="74"/>
      <c r="V480" s="160">
        <f>IF(Table579[[#This Row],[FEMA Reimbursable?]]="Yes", Table579[[#This Row],[Total Quarterly Expenditure Amount]]*0.25,Table579[[#This Row],[Total Quarterly Expenditure Amount]])</f>
        <v>0</v>
      </c>
      <c r="W480" s="113" t="str">
        <f>IFERROR(INDEX(Table2[Attachment A Category], MATCH(Table579[[#This Row],[Attachment A Expenditure Subcategory]], Table2[Attachment A Subcategory])),"")</f>
        <v/>
      </c>
      <c r="X480" s="114" t="str">
        <f>IFERROR(INDEX(Table2[Treasury OIG Category], MATCH(Table579[[#This Row],[Attachment A Expenditure Subcategory]], Table2[Attachment A Subcategory])),"")</f>
        <v/>
      </c>
    </row>
    <row r="481" spans="2:24" x14ac:dyDescent="0.25">
      <c r="B481" s="127"/>
      <c r="C481" s="128"/>
      <c r="D481" s="128"/>
      <c r="E481" s="128"/>
      <c r="F481" s="128"/>
      <c r="G481" s="144"/>
      <c r="H481" s="32" t="s">
        <v>530</v>
      </c>
      <c r="I481" s="144"/>
      <c r="J481" s="16"/>
      <c r="K481" s="144"/>
      <c r="L481" s="130"/>
      <c r="M481" s="129"/>
      <c r="N481" s="129"/>
      <c r="O481" s="51"/>
      <c r="P481" s="51"/>
      <c r="Q481" s="74"/>
      <c r="R481" s="158">
        <f>IF(Table579[[#This Row],[FEMA Reimbursable?]]="Yes", Table579[[#This Row],[Total Grant Amount]]*0.25,Table579[[#This Row],[Total Grant Amount]])</f>
        <v>0</v>
      </c>
      <c r="S481" s="74"/>
      <c r="T481" s="158">
        <f>IF(Table579[[#This Row],[FEMA Reimbursable?]]="Yes", Table579[[#This Row],[Total Quarterly Obligation Amount]]*0.25,Table579[[#This Row],[Total Quarterly Obligation Amount]])</f>
        <v>0</v>
      </c>
      <c r="U481" s="74"/>
      <c r="V481" s="160">
        <f>IF(Table579[[#This Row],[FEMA Reimbursable?]]="Yes", Table579[[#This Row],[Total Quarterly Expenditure Amount]]*0.25,Table579[[#This Row],[Total Quarterly Expenditure Amount]])</f>
        <v>0</v>
      </c>
      <c r="W481" s="113" t="str">
        <f>IFERROR(INDEX(Table2[Attachment A Category], MATCH(Table579[[#This Row],[Attachment A Expenditure Subcategory]], Table2[Attachment A Subcategory])),"")</f>
        <v/>
      </c>
      <c r="X481" s="114" t="str">
        <f>IFERROR(INDEX(Table2[Treasury OIG Category], MATCH(Table579[[#This Row],[Attachment A Expenditure Subcategory]], Table2[Attachment A Subcategory])),"")</f>
        <v/>
      </c>
    </row>
    <row r="482" spans="2:24" x14ac:dyDescent="0.25">
      <c r="B482" s="127"/>
      <c r="C482" s="128"/>
      <c r="D482" s="128"/>
      <c r="E482" s="128"/>
      <c r="F482" s="128"/>
      <c r="G482" s="144"/>
      <c r="H482" s="32" t="s">
        <v>531</v>
      </c>
      <c r="I482" s="144"/>
      <c r="J482" s="16"/>
      <c r="K482" s="144"/>
      <c r="L482" s="130"/>
      <c r="M482" s="129"/>
      <c r="N482" s="129"/>
      <c r="O482" s="51"/>
      <c r="P482" s="51"/>
      <c r="Q482" s="74"/>
      <c r="R482" s="158">
        <f>IF(Table579[[#This Row],[FEMA Reimbursable?]]="Yes", Table579[[#This Row],[Total Grant Amount]]*0.25,Table579[[#This Row],[Total Grant Amount]])</f>
        <v>0</v>
      </c>
      <c r="S482" s="74"/>
      <c r="T482" s="158">
        <f>IF(Table579[[#This Row],[FEMA Reimbursable?]]="Yes", Table579[[#This Row],[Total Quarterly Obligation Amount]]*0.25,Table579[[#This Row],[Total Quarterly Obligation Amount]])</f>
        <v>0</v>
      </c>
      <c r="U482" s="74"/>
      <c r="V482" s="160">
        <f>IF(Table579[[#This Row],[FEMA Reimbursable?]]="Yes", Table579[[#This Row],[Total Quarterly Expenditure Amount]]*0.25,Table579[[#This Row],[Total Quarterly Expenditure Amount]])</f>
        <v>0</v>
      </c>
      <c r="W482" s="113" t="str">
        <f>IFERROR(INDEX(Table2[Attachment A Category], MATCH(Table579[[#This Row],[Attachment A Expenditure Subcategory]], Table2[Attachment A Subcategory])),"")</f>
        <v/>
      </c>
      <c r="X482" s="114" t="str">
        <f>IFERROR(INDEX(Table2[Treasury OIG Category], MATCH(Table579[[#This Row],[Attachment A Expenditure Subcategory]], Table2[Attachment A Subcategory])),"")</f>
        <v/>
      </c>
    </row>
    <row r="483" spans="2:24" x14ac:dyDescent="0.25">
      <c r="B483" s="127"/>
      <c r="C483" s="128"/>
      <c r="D483" s="128"/>
      <c r="E483" s="128"/>
      <c r="F483" s="128"/>
      <c r="G483" s="144"/>
      <c r="H483" s="32" t="s">
        <v>532</v>
      </c>
      <c r="I483" s="144"/>
      <c r="J483" s="16"/>
      <c r="K483" s="144"/>
      <c r="L483" s="130"/>
      <c r="M483" s="129"/>
      <c r="N483" s="129"/>
      <c r="O483" s="51"/>
      <c r="P483" s="51"/>
      <c r="Q483" s="74"/>
      <c r="R483" s="158">
        <f>IF(Table579[[#This Row],[FEMA Reimbursable?]]="Yes", Table579[[#This Row],[Total Grant Amount]]*0.25,Table579[[#This Row],[Total Grant Amount]])</f>
        <v>0</v>
      </c>
      <c r="S483" s="74"/>
      <c r="T483" s="158">
        <f>IF(Table579[[#This Row],[FEMA Reimbursable?]]="Yes", Table579[[#This Row],[Total Quarterly Obligation Amount]]*0.25,Table579[[#This Row],[Total Quarterly Obligation Amount]])</f>
        <v>0</v>
      </c>
      <c r="U483" s="74"/>
      <c r="V483" s="160">
        <f>IF(Table579[[#This Row],[FEMA Reimbursable?]]="Yes", Table579[[#This Row],[Total Quarterly Expenditure Amount]]*0.25,Table579[[#This Row],[Total Quarterly Expenditure Amount]])</f>
        <v>0</v>
      </c>
      <c r="W483" s="113" t="str">
        <f>IFERROR(INDEX(Table2[Attachment A Category], MATCH(Table579[[#This Row],[Attachment A Expenditure Subcategory]], Table2[Attachment A Subcategory])),"")</f>
        <v/>
      </c>
      <c r="X483" s="114" t="str">
        <f>IFERROR(INDEX(Table2[Treasury OIG Category], MATCH(Table579[[#This Row],[Attachment A Expenditure Subcategory]], Table2[Attachment A Subcategory])),"")</f>
        <v/>
      </c>
    </row>
    <row r="484" spans="2:24" x14ac:dyDescent="0.25">
      <c r="B484" s="127"/>
      <c r="C484" s="128"/>
      <c r="D484" s="128"/>
      <c r="E484" s="128"/>
      <c r="F484" s="128"/>
      <c r="G484" s="144"/>
      <c r="H484" s="32" t="s">
        <v>533</v>
      </c>
      <c r="I484" s="144"/>
      <c r="J484" s="16"/>
      <c r="K484" s="144"/>
      <c r="L484" s="130"/>
      <c r="M484" s="129"/>
      <c r="N484" s="129"/>
      <c r="O484" s="51"/>
      <c r="P484" s="51"/>
      <c r="Q484" s="74"/>
      <c r="R484" s="158">
        <f>IF(Table579[[#This Row],[FEMA Reimbursable?]]="Yes", Table579[[#This Row],[Total Grant Amount]]*0.25,Table579[[#This Row],[Total Grant Amount]])</f>
        <v>0</v>
      </c>
      <c r="S484" s="74"/>
      <c r="T484" s="158">
        <f>IF(Table579[[#This Row],[FEMA Reimbursable?]]="Yes", Table579[[#This Row],[Total Quarterly Obligation Amount]]*0.25,Table579[[#This Row],[Total Quarterly Obligation Amount]])</f>
        <v>0</v>
      </c>
      <c r="U484" s="74"/>
      <c r="V484" s="160">
        <f>IF(Table579[[#This Row],[FEMA Reimbursable?]]="Yes", Table579[[#This Row],[Total Quarterly Expenditure Amount]]*0.25,Table579[[#This Row],[Total Quarterly Expenditure Amount]])</f>
        <v>0</v>
      </c>
      <c r="W484" s="113" t="str">
        <f>IFERROR(INDEX(Table2[Attachment A Category], MATCH(Table579[[#This Row],[Attachment A Expenditure Subcategory]], Table2[Attachment A Subcategory])),"")</f>
        <v/>
      </c>
      <c r="X484" s="114" t="str">
        <f>IFERROR(INDEX(Table2[Treasury OIG Category], MATCH(Table579[[#This Row],[Attachment A Expenditure Subcategory]], Table2[Attachment A Subcategory])),"")</f>
        <v/>
      </c>
    </row>
    <row r="485" spans="2:24" x14ac:dyDescent="0.25">
      <c r="B485" s="127"/>
      <c r="C485" s="128"/>
      <c r="D485" s="128"/>
      <c r="E485" s="128"/>
      <c r="F485" s="128"/>
      <c r="G485" s="144"/>
      <c r="H485" s="32" t="s">
        <v>534</v>
      </c>
      <c r="I485" s="144"/>
      <c r="J485" s="16"/>
      <c r="K485" s="144"/>
      <c r="L485" s="130"/>
      <c r="M485" s="129"/>
      <c r="N485" s="129"/>
      <c r="O485" s="51"/>
      <c r="P485" s="51"/>
      <c r="Q485" s="74"/>
      <c r="R485" s="158">
        <f>IF(Table579[[#This Row],[FEMA Reimbursable?]]="Yes", Table579[[#This Row],[Total Grant Amount]]*0.25,Table579[[#This Row],[Total Grant Amount]])</f>
        <v>0</v>
      </c>
      <c r="S485" s="74"/>
      <c r="T485" s="158">
        <f>IF(Table579[[#This Row],[FEMA Reimbursable?]]="Yes", Table579[[#This Row],[Total Quarterly Obligation Amount]]*0.25,Table579[[#This Row],[Total Quarterly Obligation Amount]])</f>
        <v>0</v>
      </c>
      <c r="U485" s="74"/>
      <c r="V485" s="160">
        <f>IF(Table579[[#This Row],[FEMA Reimbursable?]]="Yes", Table579[[#This Row],[Total Quarterly Expenditure Amount]]*0.25,Table579[[#This Row],[Total Quarterly Expenditure Amount]])</f>
        <v>0</v>
      </c>
      <c r="W485" s="113" t="str">
        <f>IFERROR(INDEX(Table2[Attachment A Category], MATCH(Table579[[#This Row],[Attachment A Expenditure Subcategory]], Table2[Attachment A Subcategory])),"")</f>
        <v/>
      </c>
      <c r="X485" s="114" t="str">
        <f>IFERROR(INDEX(Table2[Treasury OIG Category], MATCH(Table579[[#This Row],[Attachment A Expenditure Subcategory]], Table2[Attachment A Subcategory])),"")</f>
        <v/>
      </c>
    </row>
    <row r="486" spans="2:24" x14ac:dyDescent="0.25">
      <c r="B486" s="127"/>
      <c r="C486" s="128"/>
      <c r="D486" s="128"/>
      <c r="E486" s="128"/>
      <c r="F486" s="128"/>
      <c r="G486" s="144"/>
      <c r="H486" s="32" t="s">
        <v>535</v>
      </c>
      <c r="I486" s="144"/>
      <c r="J486" s="16"/>
      <c r="K486" s="144"/>
      <c r="L486" s="130"/>
      <c r="M486" s="129"/>
      <c r="N486" s="129"/>
      <c r="O486" s="51"/>
      <c r="P486" s="51"/>
      <c r="Q486" s="74"/>
      <c r="R486" s="158">
        <f>IF(Table579[[#This Row],[FEMA Reimbursable?]]="Yes", Table579[[#This Row],[Total Grant Amount]]*0.25,Table579[[#This Row],[Total Grant Amount]])</f>
        <v>0</v>
      </c>
      <c r="S486" s="74"/>
      <c r="T486" s="158">
        <f>IF(Table579[[#This Row],[FEMA Reimbursable?]]="Yes", Table579[[#This Row],[Total Quarterly Obligation Amount]]*0.25,Table579[[#This Row],[Total Quarterly Obligation Amount]])</f>
        <v>0</v>
      </c>
      <c r="U486" s="74"/>
      <c r="V486" s="160">
        <f>IF(Table579[[#This Row],[FEMA Reimbursable?]]="Yes", Table579[[#This Row],[Total Quarterly Expenditure Amount]]*0.25,Table579[[#This Row],[Total Quarterly Expenditure Amount]])</f>
        <v>0</v>
      </c>
      <c r="W486" s="113" t="str">
        <f>IFERROR(INDEX(Table2[Attachment A Category], MATCH(Table579[[#This Row],[Attachment A Expenditure Subcategory]], Table2[Attachment A Subcategory])),"")</f>
        <v/>
      </c>
      <c r="X486" s="114" t="str">
        <f>IFERROR(INDEX(Table2[Treasury OIG Category], MATCH(Table579[[#This Row],[Attachment A Expenditure Subcategory]], Table2[Attachment A Subcategory])),"")</f>
        <v/>
      </c>
    </row>
    <row r="487" spans="2:24" x14ac:dyDescent="0.25">
      <c r="B487" s="127"/>
      <c r="C487" s="128"/>
      <c r="D487" s="128"/>
      <c r="E487" s="128"/>
      <c r="F487" s="128"/>
      <c r="G487" s="144"/>
      <c r="H487" s="32" t="s">
        <v>536</v>
      </c>
      <c r="I487" s="144"/>
      <c r="J487" s="16"/>
      <c r="K487" s="144"/>
      <c r="L487" s="130"/>
      <c r="M487" s="129"/>
      <c r="N487" s="129"/>
      <c r="O487" s="51"/>
      <c r="P487" s="51"/>
      <c r="Q487" s="74"/>
      <c r="R487" s="158">
        <f>IF(Table579[[#This Row],[FEMA Reimbursable?]]="Yes", Table579[[#This Row],[Total Grant Amount]]*0.25,Table579[[#This Row],[Total Grant Amount]])</f>
        <v>0</v>
      </c>
      <c r="S487" s="74"/>
      <c r="T487" s="158">
        <f>IF(Table579[[#This Row],[FEMA Reimbursable?]]="Yes", Table579[[#This Row],[Total Quarterly Obligation Amount]]*0.25,Table579[[#This Row],[Total Quarterly Obligation Amount]])</f>
        <v>0</v>
      </c>
      <c r="U487" s="74"/>
      <c r="V487" s="160">
        <f>IF(Table579[[#This Row],[FEMA Reimbursable?]]="Yes", Table579[[#This Row],[Total Quarterly Expenditure Amount]]*0.25,Table579[[#This Row],[Total Quarterly Expenditure Amount]])</f>
        <v>0</v>
      </c>
      <c r="W487" s="113" t="str">
        <f>IFERROR(INDEX(Table2[Attachment A Category], MATCH(Table579[[#This Row],[Attachment A Expenditure Subcategory]], Table2[Attachment A Subcategory])),"")</f>
        <v/>
      </c>
      <c r="X487" s="114" t="str">
        <f>IFERROR(INDEX(Table2[Treasury OIG Category], MATCH(Table579[[#This Row],[Attachment A Expenditure Subcategory]], Table2[Attachment A Subcategory])),"")</f>
        <v/>
      </c>
    </row>
    <row r="488" spans="2:24" x14ac:dyDescent="0.25">
      <c r="B488" s="127"/>
      <c r="C488" s="128"/>
      <c r="D488" s="128"/>
      <c r="E488" s="128"/>
      <c r="F488" s="128"/>
      <c r="G488" s="144"/>
      <c r="H488" s="32" t="s">
        <v>537</v>
      </c>
      <c r="I488" s="144"/>
      <c r="J488" s="16"/>
      <c r="K488" s="144"/>
      <c r="L488" s="130"/>
      <c r="M488" s="129"/>
      <c r="N488" s="129"/>
      <c r="O488" s="51"/>
      <c r="P488" s="51"/>
      <c r="Q488" s="74"/>
      <c r="R488" s="158">
        <f>IF(Table579[[#This Row],[FEMA Reimbursable?]]="Yes", Table579[[#This Row],[Total Grant Amount]]*0.25,Table579[[#This Row],[Total Grant Amount]])</f>
        <v>0</v>
      </c>
      <c r="S488" s="74"/>
      <c r="T488" s="158">
        <f>IF(Table579[[#This Row],[FEMA Reimbursable?]]="Yes", Table579[[#This Row],[Total Quarterly Obligation Amount]]*0.25,Table579[[#This Row],[Total Quarterly Obligation Amount]])</f>
        <v>0</v>
      </c>
      <c r="U488" s="74"/>
      <c r="V488" s="160">
        <f>IF(Table579[[#This Row],[FEMA Reimbursable?]]="Yes", Table579[[#This Row],[Total Quarterly Expenditure Amount]]*0.25,Table579[[#This Row],[Total Quarterly Expenditure Amount]])</f>
        <v>0</v>
      </c>
      <c r="W488" s="113" t="str">
        <f>IFERROR(INDEX(Table2[Attachment A Category], MATCH(Table579[[#This Row],[Attachment A Expenditure Subcategory]], Table2[Attachment A Subcategory])),"")</f>
        <v/>
      </c>
      <c r="X488" s="114" t="str">
        <f>IFERROR(INDEX(Table2[Treasury OIG Category], MATCH(Table579[[#This Row],[Attachment A Expenditure Subcategory]], Table2[Attachment A Subcategory])),"")</f>
        <v/>
      </c>
    </row>
    <row r="489" spans="2:24" x14ac:dyDescent="0.25">
      <c r="B489" s="127"/>
      <c r="C489" s="128"/>
      <c r="D489" s="128"/>
      <c r="E489" s="128"/>
      <c r="F489" s="128"/>
      <c r="G489" s="144"/>
      <c r="H489" s="32" t="s">
        <v>538</v>
      </c>
      <c r="I489" s="144"/>
      <c r="J489" s="16"/>
      <c r="K489" s="144"/>
      <c r="L489" s="130"/>
      <c r="M489" s="129"/>
      <c r="N489" s="129"/>
      <c r="O489" s="51"/>
      <c r="P489" s="51"/>
      <c r="Q489" s="74"/>
      <c r="R489" s="158">
        <f>IF(Table579[[#This Row],[FEMA Reimbursable?]]="Yes", Table579[[#This Row],[Total Grant Amount]]*0.25,Table579[[#This Row],[Total Grant Amount]])</f>
        <v>0</v>
      </c>
      <c r="S489" s="74"/>
      <c r="T489" s="158">
        <f>IF(Table579[[#This Row],[FEMA Reimbursable?]]="Yes", Table579[[#This Row],[Total Quarterly Obligation Amount]]*0.25,Table579[[#This Row],[Total Quarterly Obligation Amount]])</f>
        <v>0</v>
      </c>
      <c r="U489" s="74"/>
      <c r="V489" s="160">
        <f>IF(Table579[[#This Row],[FEMA Reimbursable?]]="Yes", Table579[[#This Row],[Total Quarterly Expenditure Amount]]*0.25,Table579[[#This Row],[Total Quarterly Expenditure Amount]])</f>
        <v>0</v>
      </c>
      <c r="W489" s="113" t="str">
        <f>IFERROR(INDEX(Table2[Attachment A Category], MATCH(Table579[[#This Row],[Attachment A Expenditure Subcategory]], Table2[Attachment A Subcategory])),"")</f>
        <v/>
      </c>
      <c r="X489" s="114" t="str">
        <f>IFERROR(INDEX(Table2[Treasury OIG Category], MATCH(Table579[[#This Row],[Attachment A Expenditure Subcategory]], Table2[Attachment A Subcategory])),"")</f>
        <v/>
      </c>
    </row>
    <row r="490" spans="2:24" x14ac:dyDescent="0.25">
      <c r="B490" s="127"/>
      <c r="C490" s="128"/>
      <c r="D490" s="128"/>
      <c r="E490" s="128"/>
      <c r="F490" s="128"/>
      <c r="G490" s="144"/>
      <c r="H490" s="32" t="s">
        <v>539</v>
      </c>
      <c r="I490" s="144"/>
      <c r="J490" s="16"/>
      <c r="K490" s="144"/>
      <c r="L490" s="130"/>
      <c r="M490" s="129"/>
      <c r="N490" s="129"/>
      <c r="O490" s="51"/>
      <c r="P490" s="51"/>
      <c r="Q490" s="74"/>
      <c r="R490" s="158">
        <f>IF(Table579[[#This Row],[FEMA Reimbursable?]]="Yes", Table579[[#This Row],[Total Grant Amount]]*0.25,Table579[[#This Row],[Total Grant Amount]])</f>
        <v>0</v>
      </c>
      <c r="S490" s="74"/>
      <c r="T490" s="158">
        <f>IF(Table579[[#This Row],[FEMA Reimbursable?]]="Yes", Table579[[#This Row],[Total Quarterly Obligation Amount]]*0.25,Table579[[#This Row],[Total Quarterly Obligation Amount]])</f>
        <v>0</v>
      </c>
      <c r="U490" s="74"/>
      <c r="V490" s="160">
        <f>IF(Table579[[#This Row],[FEMA Reimbursable?]]="Yes", Table579[[#This Row],[Total Quarterly Expenditure Amount]]*0.25,Table579[[#This Row],[Total Quarterly Expenditure Amount]])</f>
        <v>0</v>
      </c>
      <c r="W490" s="113" t="str">
        <f>IFERROR(INDEX(Table2[Attachment A Category], MATCH(Table579[[#This Row],[Attachment A Expenditure Subcategory]], Table2[Attachment A Subcategory])),"")</f>
        <v/>
      </c>
      <c r="X490" s="114" t="str">
        <f>IFERROR(INDEX(Table2[Treasury OIG Category], MATCH(Table579[[#This Row],[Attachment A Expenditure Subcategory]], Table2[Attachment A Subcategory])),"")</f>
        <v/>
      </c>
    </row>
    <row r="491" spans="2:24" x14ac:dyDescent="0.25">
      <c r="B491" s="127"/>
      <c r="C491" s="128"/>
      <c r="D491" s="128"/>
      <c r="E491" s="128"/>
      <c r="F491" s="128"/>
      <c r="G491" s="144"/>
      <c r="H491" s="32" t="s">
        <v>540</v>
      </c>
      <c r="I491" s="144"/>
      <c r="J491" s="16"/>
      <c r="K491" s="144"/>
      <c r="L491" s="130"/>
      <c r="M491" s="129"/>
      <c r="N491" s="129"/>
      <c r="O491" s="51"/>
      <c r="P491" s="51"/>
      <c r="Q491" s="74"/>
      <c r="R491" s="158">
        <f>IF(Table579[[#This Row],[FEMA Reimbursable?]]="Yes", Table579[[#This Row],[Total Grant Amount]]*0.25,Table579[[#This Row],[Total Grant Amount]])</f>
        <v>0</v>
      </c>
      <c r="S491" s="74"/>
      <c r="T491" s="158">
        <f>IF(Table579[[#This Row],[FEMA Reimbursable?]]="Yes", Table579[[#This Row],[Total Quarterly Obligation Amount]]*0.25,Table579[[#This Row],[Total Quarterly Obligation Amount]])</f>
        <v>0</v>
      </c>
      <c r="U491" s="74"/>
      <c r="V491" s="160">
        <f>IF(Table579[[#This Row],[FEMA Reimbursable?]]="Yes", Table579[[#This Row],[Total Quarterly Expenditure Amount]]*0.25,Table579[[#This Row],[Total Quarterly Expenditure Amount]])</f>
        <v>0</v>
      </c>
      <c r="W491" s="113" t="str">
        <f>IFERROR(INDEX(Table2[Attachment A Category], MATCH(Table579[[#This Row],[Attachment A Expenditure Subcategory]], Table2[Attachment A Subcategory])),"")</f>
        <v/>
      </c>
      <c r="X491" s="114" t="str">
        <f>IFERROR(INDEX(Table2[Treasury OIG Category], MATCH(Table579[[#This Row],[Attachment A Expenditure Subcategory]], Table2[Attachment A Subcategory])),"")</f>
        <v/>
      </c>
    </row>
    <row r="492" spans="2:24" x14ac:dyDescent="0.25">
      <c r="B492" s="127"/>
      <c r="C492" s="128"/>
      <c r="D492" s="128"/>
      <c r="E492" s="128"/>
      <c r="F492" s="128"/>
      <c r="G492" s="144"/>
      <c r="H492" s="32" t="s">
        <v>541</v>
      </c>
      <c r="I492" s="144"/>
      <c r="J492" s="16"/>
      <c r="K492" s="144"/>
      <c r="L492" s="130"/>
      <c r="M492" s="129"/>
      <c r="N492" s="129"/>
      <c r="O492" s="51"/>
      <c r="P492" s="51"/>
      <c r="Q492" s="74"/>
      <c r="R492" s="158">
        <f>IF(Table579[[#This Row],[FEMA Reimbursable?]]="Yes", Table579[[#This Row],[Total Grant Amount]]*0.25,Table579[[#This Row],[Total Grant Amount]])</f>
        <v>0</v>
      </c>
      <c r="S492" s="74"/>
      <c r="T492" s="158">
        <f>IF(Table579[[#This Row],[FEMA Reimbursable?]]="Yes", Table579[[#This Row],[Total Quarterly Obligation Amount]]*0.25,Table579[[#This Row],[Total Quarterly Obligation Amount]])</f>
        <v>0</v>
      </c>
      <c r="U492" s="74"/>
      <c r="V492" s="160">
        <f>IF(Table579[[#This Row],[FEMA Reimbursable?]]="Yes", Table579[[#This Row],[Total Quarterly Expenditure Amount]]*0.25,Table579[[#This Row],[Total Quarterly Expenditure Amount]])</f>
        <v>0</v>
      </c>
      <c r="W492" s="113" t="str">
        <f>IFERROR(INDEX(Table2[Attachment A Category], MATCH(Table579[[#This Row],[Attachment A Expenditure Subcategory]], Table2[Attachment A Subcategory])),"")</f>
        <v/>
      </c>
      <c r="X492" s="114" t="str">
        <f>IFERROR(INDEX(Table2[Treasury OIG Category], MATCH(Table579[[#This Row],[Attachment A Expenditure Subcategory]], Table2[Attachment A Subcategory])),"")</f>
        <v/>
      </c>
    </row>
    <row r="493" spans="2:24" x14ac:dyDescent="0.25">
      <c r="B493" s="127"/>
      <c r="C493" s="128"/>
      <c r="D493" s="128"/>
      <c r="E493" s="128"/>
      <c r="F493" s="128"/>
      <c r="G493" s="144"/>
      <c r="H493" s="32" t="s">
        <v>542</v>
      </c>
      <c r="I493" s="144"/>
      <c r="J493" s="16"/>
      <c r="K493" s="144"/>
      <c r="L493" s="130"/>
      <c r="M493" s="129"/>
      <c r="N493" s="129"/>
      <c r="O493" s="51"/>
      <c r="P493" s="51"/>
      <c r="Q493" s="74"/>
      <c r="R493" s="158">
        <f>IF(Table579[[#This Row],[FEMA Reimbursable?]]="Yes", Table579[[#This Row],[Total Grant Amount]]*0.25,Table579[[#This Row],[Total Grant Amount]])</f>
        <v>0</v>
      </c>
      <c r="S493" s="74"/>
      <c r="T493" s="158">
        <f>IF(Table579[[#This Row],[FEMA Reimbursable?]]="Yes", Table579[[#This Row],[Total Quarterly Obligation Amount]]*0.25,Table579[[#This Row],[Total Quarterly Obligation Amount]])</f>
        <v>0</v>
      </c>
      <c r="U493" s="74"/>
      <c r="V493" s="160">
        <f>IF(Table579[[#This Row],[FEMA Reimbursable?]]="Yes", Table579[[#This Row],[Total Quarterly Expenditure Amount]]*0.25,Table579[[#This Row],[Total Quarterly Expenditure Amount]])</f>
        <v>0</v>
      </c>
      <c r="W493" s="113" t="str">
        <f>IFERROR(INDEX(Table2[Attachment A Category], MATCH(Table579[[#This Row],[Attachment A Expenditure Subcategory]], Table2[Attachment A Subcategory])),"")</f>
        <v/>
      </c>
      <c r="X493" s="114" t="str">
        <f>IFERROR(INDEX(Table2[Treasury OIG Category], MATCH(Table579[[#This Row],[Attachment A Expenditure Subcategory]], Table2[Attachment A Subcategory])),"")</f>
        <v/>
      </c>
    </row>
    <row r="494" spans="2:24" x14ac:dyDescent="0.25">
      <c r="B494" s="127"/>
      <c r="C494" s="128"/>
      <c r="D494" s="128"/>
      <c r="E494" s="128"/>
      <c r="F494" s="128"/>
      <c r="G494" s="144"/>
      <c r="H494" s="32" t="s">
        <v>543</v>
      </c>
      <c r="I494" s="144"/>
      <c r="J494" s="16"/>
      <c r="K494" s="144"/>
      <c r="L494" s="130"/>
      <c r="M494" s="129"/>
      <c r="N494" s="129"/>
      <c r="O494" s="51"/>
      <c r="P494" s="51"/>
      <c r="Q494" s="74"/>
      <c r="R494" s="158">
        <f>IF(Table579[[#This Row],[FEMA Reimbursable?]]="Yes", Table579[[#This Row],[Total Grant Amount]]*0.25,Table579[[#This Row],[Total Grant Amount]])</f>
        <v>0</v>
      </c>
      <c r="S494" s="74"/>
      <c r="T494" s="158">
        <f>IF(Table579[[#This Row],[FEMA Reimbursable?]]="Yes", Table579[[#This Row],[Total Quarterly Obligation Amount]]*0.25,Table579[[#This Row],[Total Quarterly Obligation Amount]])</f>
        <v>0</v>
      </c>
      <c r="U494" s="74"/>
      <c r="V494" s="160">
        <f>IF(Table579[[#This Row],[FEMA Reimbursable?]]="Yes", Table579[[#This Row],[Total Quarterly Expenditure Amount]]*0.25,Table579[[#This Row],[Total Quarterly Expenditure Amount]])</f>
        <v>0</v>
      </c>
      <c r="W494" s="113" t="str">
        <f>IFERROR(INDEX(Table2[Attachment A Category], MATCH(Table579[[#This Row],[Attachment A Expenditure Subcategory]], Table2[Attachment A Subcategory])),"")</f>
        <v/>
      </c>
      <c r="X494" s="114" t="str">
        <f>IFERROR(INDEX(Table2[Treasury OIG Category], MATCH(Table579[[#This Row],[Attachment A Expenditure Subcategory]], Table2[Attachment A Subcategory])),"")</f>
        <v/>
      </c>
    </row>
    <row r="495" spans="2:24" x14ac:dyDescent="0.25">
      <c r="B495" s="127"/>
      <c r="C495" s="128"/>
      <c r="D495" s="128"/>
      <c r="E495" s="128"/>
      <c r="F495" s="128"/>
      <c r="G495" s="144"/>
      <c r="H495" s="32" t="s">
        <v>544</v>
      </c>
      <c r="I495" s="144"/>
      <c r="J495" s="16"/>
      <c r="K495" s="144"/>
      <c r="L495" s="130"/>
      <c r="M495" s="129"/>
      <c r="N495" s="129"/>
      <c r="O495" s="51"/>
      <c r="P495" s="51"/>
      <c r="Q495" s="74"/>
      <c r="R495" s="158">
        <f>IF(Table579[[#This Row],[FEMA Reimbursable?]]="Yes", Table579[[#This Row],[Total Grant Amount]]*0.25,Table579[[#This Row],[Total Grant Amount]])</f>
        <v>0</v>
      </c>
      <c r="S495" s="74"/>
      <c r="T495" s="158">
        <f>IF(Table579[[#This Row],[FEMA Reimbursable?]]="Yes", Table579[[#This Row],[Total Quarterly Obligation Amount]]*0.25,Table579[[#This Row],[Total Quarterly Obligation Amount]])</f>
        <v>0</v>
      </c>
      <c r="U495" s="74"/>
      <c r="V495" s="160">
        <f>IF(Table579[[#This Row],[FEMA Reimbursable?]]="Yes", Table579[[#This Row],[Total Quarterly Expenditure Amount]]*0.25,Table579[[#This Row],[Total Quarterly Expenditure Amount]])</f>
        <v>0</v>
      </c>
      <c r="W495" s="113" t="str">
        <f>IFERROR(INDEX(Table2[Attachment A Category], MATCH(Table579[[#This Row],[Attachment A Expenditure Subcategory]], Table2[Attachment A Subcategory])),"")</f>
        <v/>
      </c>
      <c r="X495" s="114" t="str">
        <f>IFERROR(INDEX(Table2[Treasury OIG Category], MATCH(Table579[[#This Row],[Attachment A Expenditure Subcategory]], Table2[Attachment A Subcategory])),"")</f>
        <v/>
      </c>
    </row>
    <row r="496" spans="2:24" x14ac:dyDescent="0.25">
      <c r="B496" s="127"/>
      <c r="C496" s="128"/>
      <c r="D496" s="128"/>
      <c r="E496" s="128"/>
      <c r="F496" s="128"/>
      <c r="G496" s="144"/>
      <c r="H496" s="32" t="s">
        <v>545</v>
      </c>
      <c r="I496" s="144"/>
      <c r="J496" s="16"/>
      <c r="K496" s="144"/>
      <c r="L496" s="130"/>
      <c r="M496" s="129"/>
      <c r="N496" s="129"/>
      <c r="O496" s="51"/>
      <c r="P496" s="51"/>
      <c r="Q496" s="74"/>
      <c r="R496" s="158">
        <f>IF(Table579[[#This Row],[FEMA Reimbursable?]]="Yes", Table579[[#This Row],[Total Grant Amount]]*0.25,Table579[[#This Row],[Total Grant Amount]])</f>
        <v>0</v>
      </c>
      <c r="S496" s="74"/>
      <c r="T496" s="158">
        <f>IF(Table579[[#This Row],[FEMA Reimbursable?]]="Yes", Table579[[#This Row],[Total Quarterly Obligation Amount]]*0.25,Table579[[#This Row],[Total Quarterly Obligation Amount]])</f>
        <v>0</v>
      </c>
      <c r="U496" s="74"/>
      <c r="V496" s="160">
        <f>IF(Table579[[#This Row],[FEMA Reimbursable?]]="Yes", Table579[[#This Row],[Total Quarterly Expenditure Amount]]*0.25,Table579[[#This Row],[Total Quarterly Expenditure Amount]])</f>
        <v>0</v>
      </c>
      <c r="W496" s="113" t="str">
        <f>IFERROR(INDEX(Table2[Attachment A Category], MATCH(Table579[[#This Row],[Attachment A Expenditure Subcategory]], Table2[Attachment A Subcategory])),"")</f>
        <v/>
      </c>
      <c r="X496" s="114" t="str">
        <f>IFERROR(INDEX(Table2[Treasury OIG Category], MATCH(Table579[[#This Row],[Attachment A Expenditure Subcategory]], Table2[Attachment A Subcategory])),"")</f>
        <v/>
      </c>
    </row>
    <row r="497" spans="2:24" x14ac:dyDescent="0.25">
      <c r="B497" s="127"/>
      <c r="C497" s="128"/>
      <c r="D497" s="128"/>
      <c r="E497" s="128"/>
      <c r="F497" s="128"/>
      <c r="G497" s="144"/>
      <c r="H497" s="32" t="s">
        <v>546</v>
      </c>
      <c r="I497" s="144"/>
      <c r="J497" s="16"/>
      <c r="K497" s="144"/>
      <c r="L497" s="130"/>
      <c r="M497" s="129"/>
      <c r="N497" s="129"/>
      <c r="O497" s="51"/>
      <c r="P497" s="51"/>
      <c r="Q497" s="74"/>
      <c r="R497" s="158">
        <f>IF(Table579[[#This Row],[FEMA Reimbursable?]]="Yes", Table579[[#This Row],[Total Grant Amount]]*0.25,Table579[[#This Row],[Total Grant Amount]])</f>
        <v>0</v>
      </c>
      <c r="S497" s="74"/>
      <c r="T497" s="158">
        <f>IF(Table579[[#This Row],[FEMA Reimbursable?]]="Yes", Table579[[#This Row],[Total Quarterly Obligation Amount]]*0.25,Table579[[#This Row],[Total Quarterly Obligation Amount]])</f>
        <v>0</v>
      </c>
      <c r="U497" s="74"/>
      <c r="V497" s="160">
        <f>IF(Table579[[#This Row],[FEMA Reimbursable?]]="Yes", Table579[[#This Row],[Total Quarterly Expenditure Amount]]*0.25,Table579[[#This Row],[Total Quarterly Expenditure Amount]])</f>
        <v>0</v>
      </c>
      <c r="W497" s="113" t="str">
        <f>IFERROR(INDEX(Table2[Attachment A Category], MATCH(Table579[[#This Row],[Attachment A Expenditure Subcategory]], Table2[Attachment A Subcategory])),"")</f>
        <v/>
      </c>
      <c r="X497" s="114" t="str">
        <f>IFERROR(INDEX(Table2[Treasury OIG Category], MATCH(Table579[[#This Row],[Attachment A Expenditure Subcategory]], Table2[Attachment A Subcategory])),"")</f>
        <v/>
      </c>
    </row>
    <row r="498" spans="2:24" x14ac:dyDescent="0.25">
      <c r="B498" s="127"/>
      <c r="C498" s="128"/>
      <c r="D498" s="128"/>
      <c r="E498" s="128"/>
      <c r="F498" s="128"/>
      <c r="G498" s="144"/>
      <c r="H498" s="32" t="s">
        <v>547</v>
      </c>
      <c r="I498" s="144"/>
      <c r="J498" s="16"/>
      <c r="K498" s="144"/>
      <c r="L498" s="130"/>
      <c r="M498" s="129"/>
      <c r="N498" s="129"/>
      <c r="O498" s="51"/>
      <c r="P498" s="51"/>
      <c r="Q498" s="74"/>
      <c r="R498" s="158">
        <f>IF(Table579[[#This Row],[FEMA Reimbursable?]]="Yes", Table579[[#This Row],[Total Grant Amount]]*0.25,Table579[[#This Row],[Total Grant Amount]])</f>
        <v>0</v>
      </c>
      <c r="S498" s="74"/>
      <c r="T498" s="158">
        <f>IF(Table579[[#This Row],[FEMA Reimbursable?]]="Yes", Table579[[#This Row],[Total Quarterly Obligation Amount]]*0.25,Table579[[#This Row],[Total Quarterly Obligation Amount]])</f>
        <v>0</v>
      </c>
      <c r="U498" s="74"/>
      <c r="V498" s="160">
        <f>IF(Table579[[#This Row],[FEMA Reimbursable?]]="Yes", Table579[[#This Row],[Total Quarterly Expenditure Amount]]*0.25,Table579[[#This Row],[Total Quarterly Expenditure Amount]])</f>
        <v>0</v>
      </c>
      <c r="W498" s="113" t="str">
        <f>IFERROR(INDEX(Table2[Attachment A Category], MATCH(Table579[[#This Row],[Attachment A Expenditure Subcategory]], Table2[Attachment A Subcategory])),"")</f>
        <v/>
      </c>
      <c r="X498" s="114" t="str">
        <f>IFERROR(INDEX(Table2[Treasury OIG Category], MATCH(Table579[[#This Row],[Attachment A Expenditure Subcategory]], Table2[Attachment A Subcategory])),"")</f>
        <v/>
      </c>
    </row>
    <row r="499" spans="2:24" x14ac:dyDescent="0.25">
      <c r="B499" s="127"/>
      <c r="C499" s="128"/>
      <c r="D499" s="128"/>
      <c r="E499" s="128"/>
      <c r="F499" s="128"/>
      <c r="G499" s="144"/>
      <c r="H499" s="32" t="s">
        <v>548</v>
      </c>
      <c r="I499" s="144"/>
      <c r="J499" s="16"/>
      <c r="K499" s="144"/>
      <c r="L499" s="130"/>
      <c r="M499" s="129"/>
      <c r="N499" s="129"/>
      <c r="O499" s="51"/>
      <c r="P499" s="51"/>
      <c r="Q499" s="74"/>
      <c r="R499" s="158">
        <f>IF(Table579[[#This Row],[FEMA Reimbursable?]]="Yes", Table579[[#This Row],[Total Grant Amount]]*0.25,Table579[[#This Row],[Total Grant Amount]])</f>
        <v>0</v>
      </c>
      <c r="S499" s="74"/>
      <c r="T499" s="158">
        <f>IF(Table579[[#This Row],[FEMA Reimbursable?]]="Yes", Table579[[#This Row],[Total Quarterly Obligation Amount]]*0.25,Table579[[#This Row],[Total Quarterly Obligation Amount]])</f>
        <v>0</v>
      </c>
      <c r="U499" s="74"/>
      <c r="V499" s="160">
        <f>IF(Table579[[#This Row],[FEMA Reimbursable?]]="Yes", Table579[[#This Row],[Total Quarterly Expenditure Amount]]*0.25,Table579[[#This Row],[Total Quarterly Expenditure Amount]])</f>
        <v>0</v>
      </c>
      <c r="W499" s="113" t="str">
        <f>IFERROR(INDEX(Table2[Attachment A Category], MATCH(Table579[[#This Row],[Attachment A Expenditure Subcategory]], Table2[Attachment A Subcategory])),"")</f>
        <v/>
      </c>
      <c r="X499" s="114" t="str">
        <f>IFERROR(INDEX(Table2[Treasury OIG Category], MATCH(Table579[[#This Row],[Attachment A Expenditure Subcategory]], Table2[Attachment A Subcategory])),"")</f>
        <v/>
      </c>
    </row>
    <row r="500" spans="2:24" x14ac:dyDescent="0.25">
      <c r="B500" s="127"/>
      <c r="C500" s="128"/>
      <c r="D500" s="128"/>
      <c r="E500" s="128"/>
      <c r="F500" s="128"/>
      <c r="G500" s="144"/>
      <c r="H500" s="32" t="s">
        <v>549</v>
      </c>
      <c r="I500" s="144"/>
      <c r="J500" s="16"/>
      <c r="K500" s="144"/>
      <c r="L500" s="130"/>
      <c r="M500" s="129"/>
      <c r="N500" s="129"/>
      <c r="O500" s="51"/>
      <c r="P500" s="51"/>
      <c r="Q500" s="74"/>
      <c r="R500" s="158">
        <f>IF(Table579[[#This Row],[FEMA Reimbursable?]]="Yes", Table579[[#This Row],[Total Grant Amount]]*0.25,Table579[[#This Row],[Total Grant Amount]])</f>
        <v>0</v>
      </c>
      <c r="S500" s="74"/>
      <c r="T500" s="158">
        <f>IF(Table579[[#This Row],[FEMA Reimbursable?]]="Yes", Table579[[#This Row],[Total Quarterly Obligation Amount]]*0.25,Table579[[#This Row],[Total Quarterly Obligation Amount]])</f>
        <v>0</v>
      </c>
      <c r="U500" s="74"/>
      <c r="V500" s="160">
        <f>IF(Table579[[#This Row],[FEMA Reimbursable?]]="Yes", Table579[[#This Row],[Total Quarterly Expenditure Amount]]*0.25,Table579[[#This Row],[Total Quarterly Expenditure Amount]])</f>
        <v>0</v>
      </c>
      <c r="W500" s="113" t="str">
        <f>IFERROR(INDEX(Table2[Attachment A Category], MATCH(Table579[[#This Row],[Attachment A Expenditure Subcategory]], Table2[Attachment A Subcategory])),"")</f>
        <v/>
      </c>
      <c r="X500" s="114" t="str">
        <f>IFERROR(INDEX(Table2[Treasury OIG Category], MATCH(Table579[[#This Row],[Attachment A Expenditure Subcategory]], Table2[Attachment A Subcategory])),"")</f>
        <v/>
      </c>
    </row>
    <row r="501" spans="2:24" x14ac:dyDescent="0.25">
      <c r="B501" s="127"/>
      <c r="C501" s="128"/>
      <c r="D501" s="128"/>
      <c r="E501" s="128"/>
      <c r="F501" s="128"/>
      <c r="G501" s="144"/>
      <c r="H501" s="32" t="s">
        <v>550</v>
      </c>
      <c r="I501" s="144"/>
      <c r="J501" s="16"/>
      <c r="K501" s="144"/>
      <c r="L501" s="130"/>
      <c r="M501" s="129"/>
      <c r="N501" s="129"/>
      <c r="O501" s="51"/>
      <c r="P501" s="51"/>
      <c r="Q501" s="74"/>
      <c r="R501" s="158">
        <f>IF(Table579[[#This Row],[FEMA Reimbursable?]]="Yes", Table579[[#This Row],[Total Grant Amount]]*0.25,Table579[[#This Row],[Total Grant Amount]])</f>
        <v>0</v>
      </c>
      <c r="S501" s="74"/>
      <c r="T501" s="158">
        <f>IF(Table579[[#This Row],[FEMA Reimbursable?]]="Yes", Table579[[#This Row],[Total Quarterly Obligation Amount]]*0.25,Table579[[#This Row],[Total Quarterly Obligation Amount]])</f>
        <v>0</v>
      </c>
      <c r="U501" s="74"/>
      <c r="V501" s="160">
        <f>IF(Table579[[#This Row],[FEMA Reimbursable?]]="Yes", Table579[[#This Row],[Total Quarterly Expenditure Amount]]*0.25,Table579[[#This Row],[Total Quarterly Expenditure Amount]])</f>
        <v>0</v>
      </c>
      <c r="W501" s="113" t="str">
        <f>IFERROR(INDEX(Table2[Attachment A Category], MATCH(Table579[[#This Row],[Attachment A Expenditure Subcategory]], Table2[Attachment A Subcategory])),"")</f>
        <v/>
      </c>
      <c r="X501" s="114" t="str">
        <f>IFERROR(INDEX(Table2[Treasury OIG Category], MATCH(Table579[[#This Row],[Attachment A Expenditure Subcategory]], Table2[Attachment A Subcategory])),"")</f>
        <v/>
      </c>
    </row>
    <row r="502" spans="2:24" x14ac:dyDescent="0.25">
      <c r="B502" s="127"/>
      <c r="C502" s="128"/>
      <c r="D502" s="128"/>
      <c r="E502" s="128"/>
      <c r="F502" s="128"/>
      <c r="G502" s="144"/>
      <c r="H502" s="32" t="s">
        <v>551</v>
      </c>
      <c r="I502" s="144"/>
      <c r="J502" s="16"/>
      <c r="K502" s="144"/>
      <c r="L502" s="130"/>
      <c r="M502" s="129"/>
      <c r="N502" s="129"/>
      <c r="O502" s="51"/>
      <c r="P502" s="51"/>
      <c r="Q502" s="74"/>
      <c r="R502" s="158">
        <f>IF(Table579[[#This Row],[FEMA Reimbursable?]]="Yes", Table579[[#This Row],[Total Grant Amount]]*0.25,Table579[[#This Row],[Total Grant Amount]])</f>
        <v>0</v>
      </c>
      <c r="S502" s="74"/>
      <c r="T502" s="158">
        <f>IF(Table579[[#This Row],[FEMA Reimbursable?]]="Yes", Table579[[#This Row],[Total Quarterly Obligation Amount]]*0.25,Table579[[#This Row],[Total Quarterly Obligation Amount]])</f>
        <v>0</v>
      </c>
      <c r="U502" s="74"/>
      <c r="V502" s="160">
        <f>IF(Table579[[#This Row],[FEMA Reimbursable?]]="Yes", Table579[[#This Row],[Total Quarterly Expenditure Amount]]*0.25,Table579[[#This Row],[Total Quarterly Expenditure Amount]])</f>
        <v>0</v>
      </c>
      <c r="W502" s="113" t="str">
        <f>IFERROR(INDEX(Table2[Attachment A Category], MATCH(Table579[[#This Row],[Attachment A Expenditure Subcategory]], Table2[Attachment A Subcategory])),"")</f>
        <v/>
      </c>
      <c r="X502" s="114" t="str">
        <f>IFERROR(INDEX(Table2[Treasury OIG Category], MATCH(Table579[[#This Row],[Attachment A Expenditure Subcategory]], Table2[Attachment A Subcategory])),"")</f>
        <v/>
      </c>
    </row>
    <row r="503" spans="2:24" x14ac:dyDescent="0.25">
      <c r="B503" s="127"/>
      <c r="C503" s="128"/>
      <c r="D503" s="128"/>
      <c r="E503" s="128"/>
      <c r="F503" s="128"/>
      <c r="G503" s="144"/>
      <c r="H503" s="32" t="s">
        <v>552</v>
      </c>
      <c r="I503" s="144"/>
      <c r="J503" s="16"/>
      <c r="K503" s="144"/>
      <c r="L503" s="130"/>
      <c r="M503" s="129"/>
      <c r="N503" s="129"/>
      <c r="O503" s="51"/>
      <c r="P503" s="51"/>
      <c r="Q503" s="74"/>
      <c r="R503" s="158">
        <f>IF(Table579[[#This Row],[FEMA Reimbursable?]]="Yes", Table579[[#This Row],[Total Grant Amount]]*0.25,Table579[[#This Row],[Total Grant Amount]])</f>
        <v>0</v>
      </c>
      <c r="S503" s="74"/>
      <c r="T503" s="158">
        <f>IF(Table579[[#This Row],[FEMA Reimbursable?]]="Yes", Table579[[#This Row],[Total Quarterly Obligation Amount]]*0.25,Table579[[#This Row],[Total Quarterly Obligation Amount]])</f>
        <v>0</v>
      </c>
      <c r="U503" s="74"/>
      <c r="V503" s="160">
        <f>IF(Table579[[#This Row],[FEMA Reimbursable?]]="Yes", Table579[[#This Row],[Total Quarterly Expenditure Amount]]*0.25,Table579[[#This Row],[Total Quarterly Expenditure Amount]])</f>
        <v>0</v>
      </c>
      <c r="W503" s="113" t="str">
        <f>IFERROR(INDEX(Table2[Attachment A Category], MATCH(Table579[[#This Row],[Attachment A Expenditure Subcategory]], Table2[Attachment A Subcategory])),"")</f>
        <v/>
      </c>
      <c r="X503" s="114" t="str">
        <f>IFERROR(INDEX(Table2[Treasury OIG Category], MATCH(Table579[[#This Row],[Attachment A Expenditure Subcategory]], Table2[Attachment A Subcategory])),"")</f>
        <v/>
      </c>
    </row>
    <row r="504" spans="2:24" x14ac:dyDescent="0.25">
      <c r="B504" s="127"/>
      <c r="C504" s="128"/>
      <c r="D504" s="128"/>
      <c r="E504" s="128"/>
      <c r="F504" s="128"/>
      <c r="G504" s="144"/>
      <c r="H504" s="32" t="s">
        <v>553</v>
      </c>
      <c r="I504" s="144"/>
      <c r="J504" s="16"/>
      <c r="K504" s="144"/>
      <c r="L504" s="130"/>
      <c r="M504" s="129"/>
      <c r="N504" s="129"/>
      <c r="O504" s="51"/>
      <c r="P504" s="51"/>
      <c r="Q504" s="74"/>
      <c r="R504" s="158">
        <f>IF(Table579[[#This Row],[FEMA Reimbursable?]]="Yes", Table579[[#This Row],[Total Grant Amount]]*0.25,Table579[[#This Row],[Total Grant Amount]])</f>
        <v>0</v>
      </c>
      <c r="S504" s="74"/>
      <c r="T504" s="158">
        <f>IF(Table579[[#This Row],[FEMA Reimbursable?]]="Yes", Table579[[#This Row],[Total Quarterly Obligation Amount]]*0.25,Table579[[#This Row],[Total Quarterly Obligation Amount]])</f>
        <v>0</v>
      </c>
      <c r="U504" s="74"/>
      <c r="V504" s="160">
        <f>IF(Table579[[#This Row],[FEMA Reimbursable?]]="Yes", Table579[[#This Row],[Total Quarterly Expenditure Amount]]*0.25,Table579[[#This Row],[Total Quarterly Expenditure Amount]])</f>
        <v>0</v>
      </c>
      <c r="W504" s="113" t="str">
        <f>IFERROR(INDEX(Table2[Attachment A Category], MATCH(Table579[[#This Row],[Attachment A Expenditure Subcategory]], Table2[Attachment A Subcategory])),"")</f>
        <v/>
      </c>
      <c r="X504" s="114" t="str">
        <f>IFERROR(INDEX(Table2[Treasury OIG Category], MATCH(Table579[[#This Row],[Attachment A Expenditure Subcategory]], Table2[Attachment A Subcategory])),"")</f>
        <v/>
      </c>
    </row>
    <row r="505" spans="2:24" x14ac:dyDescent="0.25">
      <c r="B505" s="127"/>
      <c r="C505" s="128"/>
      <c r="D505" s="128"/>
      <c r="E505" s="128"/>
      <c r="F505" s="128"/>
      <c r="G505" s="144"/>
      <c r="H505" s="32" t="s">
        <v>554</v>
      </c>
      <c r="I505" s="144"/>
      <c r="J505" s="16"/>
      <c r="K505" s="144"/>
      <c r="L505" s="130"/>
      <c r="M505" s="129"/>
      <c r="N505" s="129"/>
      <c r="O505" s="51"/>
      <c r="P505" s="51"/>
      <c r="Q505" s="74"/>
      <c r="R505" s="158">
        <f>IF(Table579[[#This Row],[FEMA Reimbursable?]]="Yes", Table579[[#This Row],[Total Grant Amount]]*0.25,Table579[[#This Row],[Total Grant Amount]])</f>
        <v>0</v>
      </c>
      <c r="S505" s="74"/>
      <c r="T505" s="158">
        <f>IF(Table579[[#This Row],[FEMA Reimbursable?]]="Yes", Table579[[#This Row],[Total Quarterly Obligation Amount]]*0.25,Table579[[#This Row],[Total Quarterly Obligation Amount]])</f>
        <v>0</v>
      </c>
      <c r="U505" s="74"/>
      <c r="V505" s="160">
        <f>IF(Table579[[#This Row],[FEMA Reimbursable?]]="Yes", Table579[[#This Row],[Total Quarterly Expenditure Amount]]*0.25,Table579[[#This Row],[Total Quarterly Expenditure Amount]])</f>
        <v>0</v>
      </c>
      <c r="W505" s="113" t="str">
        <f>IFERROR(INDEX(Table2[Attachment A Category], MATCH(Table579[[#This Row],[Attachment A Expenditure Subcategory]], Table2[Attachment A Subcategory])),"")</f>
        <v/>
      </c>
      <c r="X505" s="114" t="str">
        <f>IFERROR(INDEX(Table2[Treasury OIG Category], MATCH(Table579[[#This Row],[Attachment A Expenditure Subcategory]], Table2[Attachment A Subcategory])),"")</f>
        <v/>
      </c>
    </row>
    <row r="506" spans="2:24" x14ac:dyDescent="0.25">
      <c r="B506" s="127"/>
      <c r="C506" s="128"/>
      <c r="D506" s="128"/>
      <c r="E506" s="128"/>
      <c r="F506" s="128"/>
      <c r="G506" s="144"/>
      <c r="H506" s="32" t="s">
        <v>555</v>
      </c>
      <c r="I506" s="144"/>
      <c r="J506" s="16"/>
      <c r="K506" s="144"/>
      <c r="L506" s="130"/>
      <c r="M506" s="129"/>
      <c r="N506" s="129"/>
      <c r="O506" s="51"/>
      <c r="P506" s="51"/>
      <c r="Q506" s="74"/>
      <c r="R506" s="158">
        <f>IF(Table579[[#This Row],[FEMA Reimbursable?]]="Yes", Table579[[#This Row],[Total Grant Amount]]*0.25,Table579[[#This Row],[Total Grant Amount]])</f>
        <v>0</v>
      </c>
      <c r="S506" s="74"/>
      <c r="T506" s="158">
        <f>IF(Table579[[#This Row],[FEMA Reimbursable?]]="Yes", Table579[[#This Row],[Total Quarterly Obligation Amount]]*0.25,Table579[[#This Row],[Total Quarterly Obligation Amount]])</f>
        <v>0</v>
      </c>
      <c r="U506" s="74"/>
      <c r="V506" s="160">
        <f>IF(Table579[[#This Row],[FEMA Reimbursable?]]="Yes", Table579[[#This Row],[Total Quarterly Expenditure Amount]]*0.25,Table579[[#This Row],[Total Quarterly Expenditure Amount]])</f>
        <v>0</v>
      </c>
      <c r="W506" s="113" t="str">
        <f>IFERROR(INDEX(Table2[Attachment A Category], MATCH(Table579[[#This Row],[Attachment A Expenditure Subcategory]], Table2[Attachment A Subcategory])),"")</f>
        <v/>
      </c>
      <c r="X506" s="114" t="str">
        <f>IFERROR(INDEX(Table2[Treasury OIG Category], MATCH(Table579[[#This Row],[Attachment A Expenditure Subcategory]], Table2[Attachment A Subcategory])),"")</f>
        <v/>
      </c>
    </row>
    <row r="507" spans="2:24" x14ac:dyDescent="0.25">
      <c r="B507" s="127"/>
      <c r="C507" s="128"/>
      <c r="D507" s="128"/>
      <c r="E507" s="128"/>
      <c r="F507" s="128"/>
      <c r="G507" s="144"/>
      <c r="H507" s="32" t="s">
        <v>556</v>
      </c>
      <c r="I507" s="144"/>
      <c r="J507" s="16"/>
      <c r="K507" s="144"/>
      <c r="L507" s="130"/>
      <c r="M507" s="129"/>
      <c r="N507" s="129"/>
      <c r="O507" s="51"/>
      <c r="P507" s="51"/>
      <c r="Q507" s="74"/>
      <c r="R507" s="158">
        <f>IF(Table579[[#This Row],[FEMA Reimbursable?]]="Yes", Table579[[#This Row],[Total Grant Amount]]*0.25,Table579[[#This Row],[Total Grant Amount]])</f>
        <v>0</v>
      </c>
      <c r="S507" s="74"/>
      <c r="T507" s="158">
        <f>IF(Table579[[#This Row],[FEMA Reimbursable?]]="Yes", Table579[[#This Row],[Total Quarterly Obligation Amount]]*0.25,Table579[[#This Row],[Total Quarterly Obligation Amount]])</f>
        <v>0</v>
      </c>
      <c r="U507" s="74"/>
      <c r="V507" s="160">
        <f>IF(Table579[[#This Row],[FEMA Reimbursable?]]="Yes", Table579[[#This Row],[Total Quarterly Expenditure Amount]]*0.25,Table579[[#This Row],[Total Quarterly Expenditure Amount]])</f>
        <v>0</v>
      </c>
      <c r="W507" s="113" t="str">
        <f>IFERROR(INDEX(Table2[Attachment A Category], MATCH(Table579[[#This Row],[Attachment A Expenditure Subcategory]], Table2[Attachment A Subcategory])),"")</f>
        <v/>
      </c>
      <c r="X507" s="114" t="str">
        <f>IFERROR(INDEX(Table2[Treasury OIG Category], MATCH(Table579[[#This Row],[Attachment A Expenditure Subcategory]], Table2[Attachment A Subcategory])),"")</f>
        <v/>
      </c>
    </row>
    <row r="508" spans="2:24" x14ac:dyDescent="0.25">
      <c r="B508" s="127"/>
      <c r="C508" s="128"/>
      <c r="D508" s="128"/>
      <c r="E508" s="128"/>
      <c r="F508" s="128"/>
      <c r="G508" s="144"/>
      <c r="H508" s="32" t="s">
        <v>557</v>
      </c>
      <c r="I508" s="144"/>
      <c r="J508" s="16"/>
      <c r="K508" s="144"/>
      <c r="L508" s="130"/>
      <c r="M508" s="129"/>
      <c r="N508" s="129"/>
      <c r="O508" s="51"/>
      <c r="P508" s="51"/>
      <c r="Q508" s="74"/>
      <c r="R508" s="158">
        <f>IF(Table579[[#This Row],[FEMA Reimbursable?]]="Yes", Table579[[#This Row],[Total Grant Amount]]*0.25,Table579[[#This Row],[Total Grant Amount]])</f>
        <v>0</v>
      </c>
      <c r="S508" s="74"/>
      <c r="T508" s="158">
        <f>IF(Table579[[#This Row],[FEMA Reimbursable?]]="Yes", Table579[[#This Row],[Total Quarterly Obligation Amount]]*0.25,Table579[[#This Row],[Total Quarterly Obligation Amount]])</f>
        <v>0</v>
      </c>
      <c r="U508" s="74"/>
      <c r="V508" s="160">
        <f>IF(Table579[[#This Row],[FEMA Reimbursable?]]="Yes", Table579[[#This Row],[Total Quarterly Expenditure Amount]]*0.25,Table579[[#This Row],[Total Quarterly Expenditure Amount]])</f>
        <v>0</v>
      </c>
      <c r="W508" s="113" t="str">
        <f>IFERROR(INDEX(Table2[Attachment A Category], MATCH(Table579[[#This Row],[Attachment A Expenditure Subcategory]], Table2[Attachment A Subcategory])),"")</f>
        <v/>
      </c>
      <c r="X508" s="114" t="str">
        <f>IFERROR(INDEX(Table2[Treasury OIG Category], MATCH(Table579[[#This Row],[Attachment A Expenditure Subcategory]], Table2[Attachment A Subcategory])),"")</f>
        <v/>
      </c>
    </row>
    <row r="509" spans="2:24" x14ac:dyDescent="0.25">
      <c r="B509" s="127"/>
      <c r="C509" s="128"/>
      <c r="D509" s="128"/>
      <c r="E509" s="128"/>
      <c r="F509" s="128"/>
      <c r="G509" s="144"/>
      <c r="H509" s="32" t="s">
        <v>558</v>
      </c>
      <c r="I509" s="144"/>
      <c r="J509" s="16"/>
      <c r="K509" s="144"/>
      <c r="L509" s="130"/>
      <c r="M509" s="129"/>
      <c r="N509" s="129"/>
      <c r="O509" s="51"/>
      <c r="P509" s="51"/>
      <c r="Q509" s="74"/>
      <c r="R509" s="158">
        <f>IF(Table579[[#This Row],[FEMA Reimbursable?]]="Yes", Table579[[#This Row],[Total Grant Amount]]*0.25,Table579[[#This Row],[Total Grant Amount]])</f>
        <v>0</v>
      </c>
      <c r="S509" s="74"/>
      <c r="T509" s="158">
        <f>IF(Table579[[#This Row],[FEMA Reimbursable?]]="Yes", Table579[[#This Row],[Total Quarterly Obligation Amount]]*0.25,Table579[[#This Row],[Total Quarterly Obligation Amount]])</f>
        <v>0</v>
      </c>
      <c r="U509" s="74"/>
      <c r="V509" s="160">
        <f>IF(Table579[[#This Row],[FEMA Reimbursable?]]="Yes", Table579[[#This Row],[Total Quarterly Expenditure Amount]]*0.25,Table579[[#This Row],[Total Quarterly Expenditure Amount]])</f>
        <v>0</v>
      </c>
      <c r="W509" s="113" t="str">
        <f>IFERROR(INDEX(Table2[Attachment A Category], MATCH(Table579[[#This Row],[Attachment A Expenditure Subcategory]], Table2[Attachment A Subcategory])),"")</f>
        <v/>
      </c>
      <c r="X509" s="114" t="str">
        <f>IFERROR(INDEX(Table2[Treasury OIG Category], MATCH(Table579[[#This Row],[Attachment A Expenditure Subcategory]], Table2[Attachment A Subcategory])),"")</f>
        <v/>
      </c>
    </row>
    <row r="510" spans="2:24" x14ac:dyDescent="0.25">
      <c r="B510" s="131"/>
      <c r="C510" s="132"/>
      <c r="D510" s="132"/>
      <c r="E510" s="132"/>
      <c r="F510" s="132"/>
      <c r="G510" s="145"/>
      <c r="H510" s="33" t="s">
        <v>559</v>
      </c>
      <c r="I510" s="145"/>
      <c r="J510" s="25"/>
      <c r="K510" s="145"/>
      <c r="L510" s="134"/>
      <c r="M510" s="133"/>
      <c r="N510" s="133"/>
      <c r="O510" s="52"/>
      <c r="P510" s="52"/>
      <c r="Q510" s="82"/>
      <c r="R510" s="159">
        <f>IF(Table579[[#This Row],[FEMA Reimbursable?]]="Yes", Table579[[#This Row],[Total Grant Amount]]*0.25,Table579[[#This Row],[Total Grant Amount]])</f>
        <v>0</v>
      </c>
      <c r="S510" s="82"/>
      <c r="T510" s="159">
        <f>IF(Table579[[#This Row],[FEMA Reimbursable?]]="Yes", Table579[[#This Row],[Total Quarterly Obligation Amount]]*0.25,Table579[[#This Row],[Total Quarterly Obligation Amount]])</f>
        <v>0</v>
      </c>
      <c r="U510" s="82"/>
      <c r="V510" s="161">
        <f>IF(Table579[[#This Row],[FEMA Reimbursable?]]="Yes", Table579[[#This Row],[Total Quarterly Expenditure Amount]]*0.25,Table579[[#This Row],[Total Quarterly Expenditure Amount]])</f>
        <v>0</v>
      </c>
      <c r="W510" s="115" t="str">
        <f>IFERROR(INDEX(Table2[Attachment A Category], MATCH(Table579[[#This Row],[Attachment A Expenditure Subcategory]], Table2[Attachment A Subcategory])),"")</f>
        <v/>
      </c>
      <c r="X510" s="116" t="str">
        <f>IFERROR(INDEX(Table2[Treasury OIG Category], MATCH(Table579[[#This Row],[Attachment A Expenditure Subcategory]], Table2[Attachment A Subcategory])),"")</f>
        <v/>
      </c>
    </row>
  </sheetData>
  <sheetProtection algorithmName="SHA-512" hashValue="GGqXZQpj9Ygh4Bu1Tr/mQ3qaUSAQGnxMTvlHyVEdxPr61CXq4XLqNhYqlLIcJjBh2t875zoGi6feHt32gTN5mw==" saltValue="YfpZNruubzDQbKz5iqjPdg==" spinCount="100000" sheet="1" objects="1" scenarios="1"/>
  <mergeCells count="3">
    <mergeCell ref="B9:G9"/>
    <mergeCell ref="H9:V9"/>
    <mergeCell ref="B5:G8"/>
  </mergeCells>
  <phoneticPr fontId="3" type="noConversion"/>
  <pageMargins left="0.7" right="0.7" top="0.75" bottom="0.75" header="0.3" footer="0.3"/>
  <pageSetup orientation="portrait" horizontalDpi="300" verticalDpi="300"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682C50AD-F7A0-4725-ADB6-A3B1C22544A4}">
          <x14:formula1>
            <xm:f>'Muni Data'!$K$2:$K$38</xm:f>
          </x14:formula1>
          <xm:sqref>O11:O510</xm:sqref>
        </x14:dataValidation>
        <x14:dataValidation type="list" allowBlank="1" showInputMessage="1" showErrorMessage="1" xr:uid="{12736191-A95C-47B0-B7F0-2FB2F36B9276}">
          <x14:formula1>
            <xm:f>'Muni Data'!$U$2:$U$3</xm:f>
          </x14:formula1>
          <xm:sqref>J11:J510</xm:sqref>
        </x14:dataValidation>
        <x14:dataValidation type="list" allowBlank="1" showInputMessage="1" showErrorMessage="1" xr:uid="{A366BBC0-9C78-4CD8-AD59-D68E1968ED86}">
          <x14:formula1>
            <xm:f>'Muni Data'!$S$2:$S$3</xm:f>
          </x14:formula1>
          <xm:sqref>P11:P510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3BA06-F6D0-485E-99D7-39DF640A8A6D}">
  <sheetPr codeName="Sheet12">
    <tabColor rgb="FF92D050"/>
  </sheetPr>
  <dimension ref="A1:U510"/>
  <sheetViews>
    <sheetView zoomScale="80" zoomScaleNormal="80" workbookViewId="0"/>
  </sheetViews>
  <sheetFormatPr defaultColWidth="9.140625" defaultRowHeight="15" x14ac:dyDescent="0.25"/>
  <cols>
    <col min="1" max="1" width="4.5703125" style="14" customWidth="1"/>
    <col min="2" max="6" width="21.7109375" style="14" customWidth="1"/>
    <col min="7" max="7" width="21.7109375" style="28" customWidth="1"/>
    <col min="8" max="11" width="21.7109375" style="14" customWidth="1"/>
    <col min="12" max="12" width="26" style="14" customWidth="1"/>
    <col min="13" max="17" width="21.7109375" style="14" customWidth="1"/>
    <col min="18" max="19" width="21.7109375" style="29" customWidth="1"/>
    <col min="20" max="21" width="28.42578125" style="14" hidden="1" customWidth="1"/>
    <col min="22" max="22" width="9.140625" style="14" customWidth="1"/>
    <col min="23" max="16384" width="9.140625" style="14"/>
  </cols>
  <sheetData>
    <row r="1" spans="1:21" ht="20.100000000000001" customHeight="1" x14ac:dyDescent="0.3">
      <c r="A1" s="151" t="s">
        <v>1011</v>
      </c>
      <c r="B1" s="102"/>
      <c r="C1" s="102"/>
      <c r="D1" s="102"/>
      <c r="E1" s="102"/>
      <c r="F1" s="102"/>
      <c r="G1" s="103"/>
      <c r="H1" s="102"/>
      <c r="I1" s="102"/>
      <c r="J1" s="102"/>
      <c r="K1" s="102"/>
      <c r="L1" s="102"/>
      <c r="M1" s="102"/>
      <c r="N1" s="102"/>
      <c r="O1" s="102"/>
      <c r="P1" s="102"/>
      <c r="Q1" s="102"/>
      <c r="R1" s="107"/>
      <c r="S1" s="107"/>
    </row>
    <row r="2" spans="1:21" ht="15.95" customHeight="1" x14ac:dyDescent="0.25">
      <c r="A2" s="105" t="s">
        <v>1012</v>
      </c>
      <c r="B2" s="105"/>
      <c r="C2" s="105"/>
      <c r="D2" s="105"/>
      <c r="E2" s="105"/>
      <c r="F2" s="105"/>
      <c r="G2" s="106"/>
      <c r="H2" s="105"/>
      <c r="I2" s="105"/>
      <c r="J2" s="105"/>
      <c r="K2" s="105"/>
      <c r="L2" s="105"/>
      <c r="M2" s="105"/>
      <c r="N2" s="105"/>
      <c r="O2" s="105"/>
      <c r="P2" s="105"/>
      <c r="Q2" s="105"/>
      <c r="R2" s="108"/>
      <c r="S2" s="108"/>
    </row>
    <row r="4" spans="1:21" x14ac:dyDescent="0.25">
      <c r="B4" s="109" t="s">
        <v>1006</v>
      </c>
      <c r="C4" s="37">
        <f>SUM(S11:S510)</f>
        <v>0</v>
      </c>
    </row>
    <row r="5" spans="1:21" x14ac:dyDescent="0.25">
      <c r="B5" s="177" t="s">
        <v>1056</v>
      </c>
      <c r="C5" s="177"/>
      <c r="D5" s="177"/>
      <c r="E5" s="177"/>
      <c r="F5" s="177"/>
      <c r="G5" s="177"/>
    </row>
    <row r="6" spans="1:21" x14ac:dyDescent="0.25">
      <c r="B6" s="177"/>
      <c r="C6" s="177"/>
      <c r="D6" s="177"/>
      <c r="E6" s="177"/>
      <c r="F6" s="177"/>
      <c r="G6" s="177"/>
      <c r="K6" s="38"/>
    </row>
    <row r="7" spans="1:21" x14ac:dyDescent="0.25">
      <c r="B7" s="177"/>
      <c r="C7" s="177"/>
      <c r="D7" s="177"/>
      <c r="E7" s="177"/>
      <c r="F7" s="177"/>
      <c r="G7" s="177"/>
      <c r="K7" s="38"/>
    </row>
    <row r="8" spans="1:21" x14ac:dyDescent="0.25">
      <c r="B8" s="178"/>
      <c r="C8" s="178"/>
      <c r="D8" s="178"/>
      <c r="E8" s="178"/>
      <c r="F8" s="178"/>
      <c r="G8" s="178"/>
      <c r="K8" s="38"/>
    </row>
    <row r="9" spans="1:21" x14ac:dyDescent="0.25">
      <c r="B9" s="174" t="s">
        <v>34</v>
      </c>
      <c r="C9" s="175"/>
      <c r="D9" s="175"/>
      <c r="E9" s="175"/>
      <c r="F9" s="175"/>
      <c r="G9" s="176"/>
      <c r="H9" s="174" t="s">
        <v>568</v>
      </c>
      <c r="I9" s="175"/>
      <c r="J9" s="175"/>
      <c r="K9" s="175"/>
      <c r="L9" s="175"/>
      <c r="M9" s="175"/>
      <c r="N9" s="175"/>
      <c r="O9" s="175"/>
      <c r="P9" s="175"/>
      <c r="Q9" s="175"/>
      <c r="R9" s="175"/>
      <c r="S9" s="176"/>
      <c r="T9" s="44"/>
      <c r="U9" s="45"/>
    </row>
    <row r="10" spans="1:21" s="27" customFormat="1" ht="30" customHeight="1" x14ac:dyDescent="0.25">
      <c r="B10" s="39" t="s">
        <v>1058</v>
      </c>
      <c r="C10" s="20" t="s">
        <v>37</v>
      </c>
      <c r="D10" s="20" t="s">
        <v>38</v>
      </c>
      <c r="E10" s="20" t="s">
        <v>39</v>
      </c>
      <c r="F10" s="20" t="s">
        <v>40</v>
      </c>
      <c r="G10" s="21" t="s">
        <v>41</v>
      </c>
      <c r="H10" s="19" t="s">
        <v>569</v>
      </c>
      <c r="I10" s="20" t="s">
        <v>570</v>
      </c>
      <c r="J10" s="20" t="s">
        <v>571</v>
      </c>
      <c r="K10" s="20" t="s">
        <v>572</v>
      </c>
      <c r="L10" s="49" t="s">
        <v>49</v>
      </c>
      <c r="M10" s="20" t="s">
        <v>50</v>
      </c>
      <c r="N10" s="34" t="s">
        <v>573</v>
      </c>
      <c r="O10" s="34" t="s">
        <v>574</v>
      </c>
      <c r="P10" s="50" t="s">
        <v>53</v>
      </c>
      <c r="Q10" s="34" t="s">
        <v>54</v>
      </c>
      <c r="R10" s="34" t="s">
        <v>55</v>
      </c>
      <c r="S10" s="30" t="s">
        <v>56</v>
      </c>
      <c r="T10" s="46" t="s">
        <v>57</v>
      </c>
      <c r="U10" s="47" t="s">
        <v>58</v>
      </c>
    </row>
    <row r="11" spans="1:21" x14ac:dyDescent="0.25">
      <c r="B11" s="22"/>
      <c r="C11" s="16"/>
      <c r="D11" s="16"/>
      <c r="E11" s="16"/>
      <c r="F11" s="16"/>
      <c r="G11" s="23"/>
      <c r="H11" s="31" t="s">
        <v>59</v>
      </c>
      <c r="I11" s="16"/>
      <c r="J11" s="16"/>
      <c r="K11" s="17"/>
      <c r="L11" s="51"/>
      <c r="M11" s="51"/>
      <c r="N11" s="74"/>
      <c r="O11" s="90">
        <f>IF(Table5712[[#This Row],[FEMA Reimbursable?]]="Yes",Table5712[[#This Row],[Total Transfer  Amount]]*0.25, Table5712[[#This Row],[Total Transfer  Amount]])</f>
        <v>0</v>
      </c>
      <c r="P11" s="74"/>
      <c r="Q11" s="90">
        <f>IF(Table5712[[#This Row],[FEMA Reimbursable?]]="Yes",Table5712[[#This Row],[Total Quarterly Obligation Amount]]*0.25, Table5712[[#This Row],[Total Quarterly Obligation Amount]])</f>
        <v>0</v>
      </c>
      <c r="R11" s="74"/>
      <c r="S11" s="79">
        <f>IF(Table5712[[#This Row],[FEMA Reimbursable?]]="Yes", Table5712[[#This Row],[Total Quarterly Expenditure Amount]]*0.25, Table5712[[#This Row],[Total Quarterly Expenditure Amount]])</f>
        <v>0</v>
      </c>
      <c r="T11" s="113" t="str">
        <f>IFERROR(INDEX(Table2[Attachment A Category], MATCH(Table5712[[#This Row],[Attachment A Expenditure Subcategory]], Table2[Attachment A Subcategory])),"")</f>
        <v/>
      </c>
      <c r="U11" s="114" t="str">
        <f>IFERROR(INDEX(Table2[Treasury OIG Category], MATCH(Table5712[[#This Row],[Attachment A Expenditure Subcategory]], Table2[Attachment A Subcategory])),"")</f>
        <v/>
      </c>
    </row>
    <row r="12" spans="1:21" x14ac:dyDescent="0.25">
      <c r="B12" s="70"/>
      <c r="C12" s="71"/>
      <c r="D12" s="71"/>
      <c r="E12" s="71"/>
      <c r="F12" s="71"/>
      <c r="G12" s="72"/>
      <c r="H12" s="32" t="s">
        <v>60</v>
      </c>
      <c r="I12" s="71"/>
      <c r="J12" s="16"/>
      <c r="K12" s="75"/>
      <c r="L12" s="51"/>
      <c r="M12" s="51"/>
      <c r="N12" s="78"/>
      <c r="O12" s="90">
        <f>IF(Table5712[[#This Row],[FEMA Reimbursable?]]="Yes",Table5712[[#This Row],[Total Transfer  Amount]]*0.25, Table5712[[#This Row],[Total Transfer  Amount]])</f>
        <v>0</v>
      </c>
      <c r="P12" s="78"/>
      <c r="Q12" s="90">
        <f>IF(Table5712[[#This Row],[FEMA Reimbursable?]]="Yes",Table5712[[#This Row],[Total Quarterly Obligation Amount]]*0.25, Table5712[[#This Row],[Total Quarterly Obligation Amount]])</f>
        <v>0</v>
      </c>
      <c r="R12" s="78"/>
      <c r="S12" s="79">
        <f>IF(Table5712[[#This Row],[FEMA Reimbursable?]]="Yes", Table5712[[#This Row],[Total Quarterly Expenditure Amount]]*0.25, Table5712[[#This Row],[Total Quarterly Expenditure Amount]])</f>
        <v>0</v>
      </c>
      <c r="T12" s="113" t="str">
        <f>IFERROR(INDEX(Table2[Attachment A Category], MATCH(Table5712[[#This Row],[Attachment A Expenditure Subcategory]], Table2[Attachment A Subcategory])),"")</f>
        <v/>
      </c>
      <c r="U12" s="114" t="str">
        <f>IFERROR(INDEX(Table2[Treasury OIG Category], MATCH(Table5712[[#This Row],[Attachment A Expenditure Subcategory]], Table2[Attachment A Subcategory])),"")</f>
        <v/>
      </c>
    </row>
    <row r="13" spans="1:21" x14ac:dyDescent="0.25">
      <c r="B13" s="22"/>
      <c r="C13" s="16"/>
      <c r="D13" s="16"/>
      <c r="E13" s="16"/>
      <c r="F13" s="16"/>
      <c r="G13" s="23"/>
      <c r="H13" s="32" t="s">
        <v>61</v>
      </c>
      <c r="I13" s="16"/>
      <c r="J13" s="16"/>
      <c r="K13" s="17"/>
      <c r="L13" s="51"/>
      <c r="M13" s="51"/>
      <c r="N13" s="74"/>
      <c r="O13" s="90">
        <f>IF(Table5712[[#This Row],[FEMA Reimbursable?]]="Yes",Table5712[[#This Row],[Total Transfer  Amount]]*0.25, Table5712[[#This Row],[Total Transfer  Amount]])</f>
        <v>0</v>
      </c>
      <c r="P13" s="74"/>
      <c r="Q13" s="90">
        <f>IF(Table5712[[#This Row],[FEMA Reimbursable?]]="Yes",Table5712[[#This Row],[Total Quarterly Obligation Amount]]*0.25, Table5712[[#This Row],[Total Quarterly Obligation Amount]])</f>
        <v>0</v>
      </c>
      <c r="R13" s="74"/>
      <c r="S13" s="79">
        <f>IF(Table5712[[#This Row],[FEMA Reimbursable?]]="Yes", Table5712[[#This Row],[Total Quarterly Expenditure Amount]]*0.25, Table5712[[#This Row],[Total Quarterly Expenditure Amount]])</f>
        <v>0</v>
      </c>
      <c r="T13" s="113" t="str">
        <f>IFERROR(INDEX(Table2[Attachment A Category], MATCH(Table5712[[#This Row],[Attachment A Expenditure Subcategory]], Table2[Attachment A Subcategory])),"")</f>
        <v/>
      </c>
      <c r="U13" s="114" t="str">
        <f>IFERROR(INDEX(Table2[Treasury OIG Category], MATCH(Table5712[[#This Row],[Attachment A Expenditure Subcategory]], Table2[Attachment A Subcategory])),"")</f>
        <v/>
      </c>
    </row>
    <row r="14" spans="1:21" x14ac:dyDescent="0.25">
      <c r="B14" s="22"/>
      <c r="C14" s="16"/>
      <c r="D14" s="16"/>
      <c r="E14" s="16"/>
      <c r="F14" s="16"/>
      <c r="G14" s="23"/>
      <c r="H14" s="32" t="s">
        <v>62</v>
      </c>
      <c r="I14" s="16"/>
      <c r="J14" s="16"/>
      <c r="K14" s="17"/>
      <c r="L14" s="51"/>
      <c r="M14" s="51"/>
      <c r="N14" s="74"/>
      <c r="O14" s="90">
        <f>IF(Table5712[[#This Row],[FEMA Reimbursable?]]="Yes",Table5712[[#This Row],[Total Transfer  Amount]]*0.25, Table5712[[#This Row],[Total Transfer  Amount]])</f>
        <v>0</v>
      </c>
      <c r="P14" s="74"/>
      <c r="Q14" s="90">
        <f>IF(Table5712[[#This Row],[FEMA Reimbursable?]]="Yes",Table5712[[#This Row],[Total Quarterly Obligation Amount]]*0.25, Table5712[[#This Row],[Total Quarterly Obligation Amount]])</f>
        <v>0</v>
      </c>
      <c r="R14" s="74"/>
      <c r="S14" s="79">
        <f>IF(Table5712[[#This Row],[FEMA Reimbursable?]]="Yes", Table5712[[#This Row],[Total Quarterly Expenditure Amount]]*0.25, Table5712[[#This Row],[Total Quarterly Expenditure Amount]])</f>
        <v>0</v>
      </c>
      <c r="T14" s="113" t="str">
        <f>IFERROR(INDEX(Table2[Attachment A Category], MATCH(Table5712[[#This Row],[Attachment A Expenditure Subcategory]], Table2[Attachment A Subcategory])),"")</f>
        <v/>
      </c>
      <c r="U14" s="114" t="str">
        <f>IFERROR(INDEX(Table2[Treasury OIG Category], MATCH(Table5712[[#This Row],[Attachment A Expenditure Subcategory]], Table2[Attachment A Subcategory])),"")</f>
        <v/>
      </c>
    </row>
    <row r="15" spans="1:21" x14ac:dyDescent="0.25">
      <c r="B15" s="22"/>
      <c r="C15" s="16"/>
      <c r="D15" s="16"/>
      <c r="E15" s="16"/>
      <c r="F15" s="16"/>
      <c r="G15" s="23"/>
      <c r="H15" s="32" t="s">
        <v>63</v>
      </c>
      <c r="I15" s="16"/>
      <c r="J15" s="16"/>
      <c r="K15" s="17"/>
      <c r="L15" s="51"/>
      <c r="M15" s="51"/>
      <c r="N15" s="74"/>
      <c r="O15" s="90">
        <f>IF(Table5712[[#This Row],[FEMA Reimbursable?]]="Yes",Table5712[[#This Row],[Total Transfer  Amount]]*0.25, Table5712[[#This Row],[Total Transfer  Amount]])</f>
        <v>0</v>
      </c>
      <c r="P15" s="74"/>
      <c r="Q15" s="90">
        <f>IF(Table5712[[#This Row],[FEMA Reimbursable?]]="Yes",Table5712[[#This Row],[Total Quarterly Obligation Amount]]*0.25, Table5712[[#This Row],[Total Quarterly Obligation Amount]])</f>
        <v>0</v>
      </c>
      <c r="R15" s="74"/>
      <c r="S15" s="79">
        <f>IF(Table5712[[#This Row],[FEMA Reimbursable?]]="Yes", Table5712[[#This Row],[Total Quarterly Expenditure Amount]]*0.25, Table5712[[#This Row],[Total Quarterly Expenditure Amount]])</f>
        <v>0</v>
      </c>
      <c r="T15" s="113" t="str">
        <f>IFERROR(INDEX(Table2[Attachment A Category], MATCH(Table5712[[#This Row],[Attachment A Expenditure Subcategory]], Table2[Attachment A Subcategory])),"")</f>
        <v/>
      </c>
      <c r="U15" s="114" t="str">
        <f>IFERROR(INDEX(Table2[Treasury OIG Category], MATCH(Table5712[[#This Row],[Attachment A Expenditure Subcategory]], Table2[Attachment A Subcategory])),"")</f>
        <v/>
      </c>
    </row>
    <row r="16" spans="1:21" x14ac:dyDescent="0.25">
      <c r="B16" s="22"/>
      <c r="C16" s="16"/>
      <c r="D16" s="16"/>
      <c r="E16" s="16"/>
      <c r="F16" s="16"/>
      <c r="G16" s="23"/>
      <c r="H16" s="31" t="s">
        <v>64</v>
      </c>
      <c r="I16" s="16"/>
      <c r="J16" s="16"/>
      <c r="K16" s="17"/>
      <c r="L16" s="51"/>
      <c r="M16" s="51"/>
      <c r="N16" s="74"/>
      <c r="O16" s="90">
        <f>IF(Table5712[[#This Row],[FEMA Reimbursable?]]="Yes",Table5712[[#This Row],[Total Transfer  Amount]]*0.25, Table5712[[#This Row],[Total Transfer  Amount]])</f>
        <v>0</v>
      </c>
      <c r="P16" s="74"/>
      <c r="Q16" s="90">
        <f>IF(Table5712[[#This Row],[FEMA Reimbursable?]]="Yes",Table5712[[#This Row],[Total Quarterly Obligation Amount]]*0.25, Table5712[[#This Row],[Total Quarterly Obligation Amount]])</f>
        <v>0</v>
      </c>
      <c r="R16" s="74"/>
      <c r="S16" s="79">
        <f>IF(Table5712[[#This Row],[FEMA Reimbursable?]]="Yes", Table5712[[#This Row],[Total Quarterly Expenditure Amount]]*0.25, Table5712[[#This Row],[Total Quarterly Expenditure Amount]])</f>
        <v>0</v>
      </c>
      <c r="T16" s="113" t="str">
        <f>IFERROR(INDEX(Table2[Attachment A Category], MATCH(Table5712[[#This Row],[Attachment A Expenditure Subcategory]], Table2[Attachment A Subcategory])),"")</f>
        <v/>
      </c>
      <c r="U16" s="114" t="str">
        <f>IFERROR(INDEX(Table2[Treasury OIG Category], MATCH(Table5712[[#This Row],[Attachment A Expenditure Subcategory]], Table2[Attachment A Subcategory])),"")</f>
        <v/>
      </c>
    </row>
    <row r="17" spans="2:21" x14ac:dyDescent="0.25">
      <c r="B17" s="22"/>
      <c r="C17" s="16"/>
      <c r="D17" s="16"/>
      <c r="E17" s="16"/>
      <c r="F17" s="16"/>
      <c r="G17" s="23"/>
      <c r="H17" s="32" t="s">
        <v>65</v>
      </c>
      <c r="I17" s="16"/>
      <c r="J17" s="16"/>
      <c r="K17" s="17"/>
      <c r="L17" s="51"/>
      <c r="M17" s="51"/>
      <c r="N17" s="74"/>
      <c r="O17" s="90">
        <f>IF(Table5712[[#This Row],[FEMA Reimbursable?]]="Yes",Table5712[[#This Row],[Total Transfer  Amount]]*0.25, Table5712[[#This Row],[Total Transfer  Amount]])</f>
        <v>0</v>
      </c>
      <c r="P17" s="74"/>
      <c r="Q17" s="90">
        <f>IF(Table5712[[#This Row],[FEMA Reimbursable?]]="Yes",Table5712[[#This Row],[Total Quarterly Obligation Amount]]*0.25, Table5712[[#This Row],[Total Quarterly Obligation Amount]])</f>
        <v>0</v>
      </c>
      <c r="R17" s="74"/>
      <c r="S17" s="79">
        <f>IF(Table5712[[#This Row],[FEMA Reimbursable?]]="Yes", Table5712[[#This Row],[Total Quarterly Expenditure Amount]]*0.25, Table5712[[#This Row],[Total Quarterly Expenditure Amount]])</f>
        <v>0</v>
      </c>
      <c r="T17" s="113" t="str">
        <f>IFERROR(INDEX(Table2[Attachment A Category], MATCH(Table5712[[#This Row],[Attachment A Expenditure Subcategory]], Table2[Attachment A Subcategory])),"")</f>
        <v/>
      </c>
      <c r="U17" s="114" t="str">
        <f>IFERROR(INDEX(Table2[Treasury OIG Category], MATCH(Table5712[[#This Row],[Attachment A Expenditure Subcategory]], Table2[Attachment A Subcategory])),"")</f>
        <v/>
      </c>
    </row>
    <row r="18" spans="2:21" x14ac:dyDescent="0.25">
      <c r="B18" s="22"/>
      <c r="C18" s="16"/>
      <c r="D18" s="16"/>
      <c r="E18" s="16"/>
      <c r="F18" s="16"/>
      <c r="G18" s="23"/>
      <c r="H18" s="32" t="s">
        <v>66</v>
      </c>
      <c r="I18" s="16"/>
      <c r="J18" s="16"/>
      <c r="K18" s="17"/>
      <c r="L18" s="51"/>
      <c r="M18" s="51"/>
      <c r="N18" s="74"/>
      <c r="O18" s="90">
        <f>IF(Table5712[[#This Row],[FEMA Reimbursable?]]="Yes",Table5712[[#This Row],[Total Transfer  Amount]]*0.25, Table5712[[#This Row],[Total Transfer  Amount]])</f>
        <v>0</v>
      </c>
      <c r="P18" s="74"/>
      <c r="Q18" s="90">
        <f>IF(Table5712[[#This Row],[FEMA Reimbursable?]]="Yes",Table5712[[#This Row],[Total Quarterly Obligation Amount]]*0.25, Table5712[[#This Row],[Total Quarterly Obligation Amount]])</f>
        <v>0</v>
      </c>
      <c r="R18" s="74"/>
      <c r="S18" s="79">
        <f>IF(Table5712[[#This Row],[FEMA Reimbursable?]]="Yes", Table5712[[#This Row],[Total Quarterly Expenditure Amount]]*0.25, Table5712[[#This Row],[Total Quarterly Expenditure Amount]])</f>
        <v>0</v>
      </c>
      <c r="T18" s="113" t="str">
        <f>IFERROR(INDEX(Table2[Attachment A Category], MATCH(Table5712[[#This Row],[Attachment A Expenditure Subcategory]], Table2[Attachment A Subcategory])),"")</f>
        <v/>
      </c>
      <c r="U18" s="114" t="str">
        <f>IFERROR(INDEX(Table2[Treasury OIG Category], MATCH(Table5712[[#This Row],[Attachment A Expenditure Subcategory]], Table2[Attachment A Subcategory])),"")</f>
        <v/>
      </c>
    </row>
    <row r="19" spans="2:21" x14ac:dyDescent="0.25">
      <c r="B19" s="22"/>
      <c r="C19" s="16"/>
      <c r="D19" s="16"/>
      <c r="E19" s="16"/>
      <c r="F19" s="16"/>
      <c r="G19" s="23"/>
      <c r="H19" s="31" t="s">
        <v>67</v>
      </c>
      <c r="I19" s="16"/>
      <c r="J19" s="16"/>
      <c r="K19" s="17"/>
      <c r="L19" s="51"/>
      <c r="M19" s="51"/>
      <c r="N19" s="74"/>
      <c r="O19" s="90">
        <f>IF(Table5712[[#This Row],[FEMA Reimbursable?]]="Yes",Table5712[[#This Row],[Total Transfer  Amount]]*0.25, Table5712[[#This Row],[Total Transfer  Amount]])</f>
        <v>0</v>
      </c>
      <c r="P19" s="74"/>
      <c r="Q19" s="90">
        <f>IF(Table5712[[#This Row],[FEMA Reimbursable?]]="Yes",Table5712[[#This Row],[Total Quarterly Obligation Amount]]*0.25, Table5712[[#This Row],[Total Quarterly Obligation Amount]])</f>
        <v>0</v>
      </c>
      <c r="R19" s="74"/>
      <c r="S19" s="79">
        <f>IF(Table5712[[#This Row],[FEMA Reimbursable?]]="Yes", Table5712[[#This Row],[Total Quarterly Expenditure Amount]]*0.25, Table5712[[#This Row],[Total Quarterly Expenditure Amount]])</f>
        <v>0</v>
      </c>
      <c r="T19" s="113" t="str">
        <f>IFERROR(INDEX(Table2[Attachment A Category], MATCH(Table5712[[#This Row],[Attachment A Expenditure Subcategory]], Table2[Attachment A Subcategory])),"")</f>
        <v/>
      </c>
      <c r="U19" s="114" t="str">
        <f>IFERROR(INDEX(Table2[Treasury OIG Category], MATCH(Table5712[[#This Row],[Attachment A Expenditure Subcategory]], Table2[Attachment A Subcategory])),"")</f>
        <v/>
      </c>
    </row>
    <row r="20" spans="2:21" x14ac:dyDescent="0.25">
      <c r="B20" s="22"/>
      <c r="C20" s="16"/>
      <c r="D20" s="16"/>
      <c r="E20" s="16"/>
      <c r="F20" s="16"/>
      <c r="G20" s="23"/>
      <c r="H20" s="32" t="s">
        <v>68</v>
      </c>
      <c r="I20" s="16"/>
      <c r="J20" s="16"/>
      <c r="K20" s="17"/>
      <c r="L20" s="51"/>
      <c r="M20" s="51"/>
      <c r="N20" s="74"/>
      <c r="O20" s="90">
        <f>IF(Table5712[[#This Row],[FEMA Reimbursable?]]="Yes",Table5712[[#This Row],[Total Transfer  Amount]]*0.25, Table5712[[#This Row],[Total Transfer  Amount]])</f>
        <v>0</v>
      </c>
      <c r="P20" s="74"/>
      <c r="Q20" s="90">
        <f>IF(Table5712[[#This Row],[FEMA Reimbursable?]]="Yes",Table5712[[#This Row],[Total Quarterly Obligation Amount]]*0.25, Table5712[[#This Row],[Total Quarterly Obligation Amount]])</f>
        <v>0</v>
      </c>
      <c r="R20" s="74"/>
      <c r="S20" s="79">
        <f>IF(Table5712[[#This Row],[FEMA Reimbursable?]]="Yes", Table5712[[#This Row],[Total Quarterly Expenditure Amount]]*0.25, Table5712[[#This Row],[Total Quarterly Expenditure Amount]])</f>
        <v>0</v>
      </c>
      <c r="T20" s="113" t="str">
        <f>IFERROR(INDEX(Table2[Attachment A Category], MATCH(Table5712[[#This Row],[Attachment A Expenditure Subcategory]], Table2[Attachment A Subcategory])),"")</f>
        <v/>
      </c>
      <c r="U20" s="114" t="str">
        <f>IFERROR(INDEX(Table2[Treasury OIG Category], MATCH(Table5712[[#This Row],[Attachment A Expenditure Subcategory]], Table2[Attachment A Subcategory])),"")</f>
        <v/>
      </c>
    </row>
    <row r="21" spans="2:21" x14ac:dyDescent="0.25">
      <c r="B21" s="22"/>
      <c r="C21" s="16"/>
      <c r="D21" s="16"/>
      <c r="E21" s="16"/>
      <c r="F21" s="16"/>
      <c r="G21" s="23"/>
      <c r="H21" s="32" t="s">
        <v>69</v>
      </c>
      <c r="I21" s="16"/>
      <c r="J21" s="16"/>
      <c r="K21" s="17"/>
      <c r="L21" s="51"/>
      <c r="M21" s="51"/>
      <c r="N21" s="74"/>
      <c r="O21" s="90">
        <f>IF(Table5712[[#This Row],[FEMA Reimbursable?]]="Yes",Table5712[[#This Row],[Total Transfer  Amount]]*0.25, Table5712[[#This Row],[Total Transfer  Amount]])</f>
        <v>0</v>
      </c>
      <c r="P21" s="74"/>
      <c r="Q21" s="90">
        <f>IF(Table5712[[#This Row],[FEMA Reimbursable?]]="Yes",Table5712[[#This Row],[Total Quarterly Obligation Amount]]*0.25, Table5712[[#This Row],[Total Quarterly Obligation Amount]])</f>
        <v>0</v>
      </c>
      <c r="R21" s="74"/>
      <c r="S21" s="79">
        <f>IF(Table5712[[#This Row],[FEMA Reimbursable?]]="Yes", Table5712[[#This Row],[Total Quarterly Expenditure Amount]]*0.25, Table5712[[#This Row],[Total Quarterly Expenditure Amount]])</f>
        <v>0</v>
      </c>
      <c r="T21" s="113" t="str">
        <f>IFERROR(INDEX(Table2[Attachment A Category], MATCH(Table5712[[#This Row],[Attachment A Expenditure Subcategory]], Table2[Attachment A Subcategory])),"")</f>
        <v/>
      </c>
      <c r="U21" s="114" t="str">
        <f>IFERROR(INDEX(Table2[Treasury OIG Category], MATCH(Table5712[[#This Row],[Attachment A Expenditure Subcategory]], Table2[Attachment A Subcategory])),"")</f>
        <v/>
      </c>
    </row>
    <row r="22" spans="2:21" x14ac:dyDescent="0.25">
      <c r="B22" s="22"/>
      <c r="C22" s="16"/>
      <c r="D22" s="16"/>
      <c r="E22" s="16"/>
      <c r="F22" s="16"/>
      <c r="G22" s="23"/>
      <c r="H22" s="32" t="s">
        <v>70</v>
      </c>
      <c r="I22" s="16"/>
      <c r="J22" s="16"/>
      <c r="K22" s="17"/>
      <c r="L22" s="51"/>
      <c r="M22" s="51"/>
      <c r="N22" s="74"/>
      <c r="O22" s="90">
        <f>IF(Table5712[[#This Row],[FEMA Reimbursable?]]="Yes",Table5712[[#This Row],[Total Transfer  Amount]]*0.25, Table5712[[#This Row],[Total Transfer  Amount]])</f>
        <v>0</v>
      </c>
      <c r="P22" s="74"/>
      <c r="Q22" s="90">
        <f>IF(Table5712[[#This Row],[FEMA Reimbursable?]]="Yes",Table5712[[#This Row],[Total Quarterly Obligation Amount]]*0.25, Table5712[[#This Row],[Total Quarterly Obligation Amount]])</f>
        <v>0</v>
      </c>
      <c r="R22" s="74"/>
      <c r="S22" s="79">
        <f>IF(Table5712[[#This Row],[FEMA Reimbursable?]]="Yes", Table5712[[#This Row],[Total Quarterly Expenditure Amount]]*0.25, Table5712[[#This Row],[Total Quarterly Expenditure Amount]])</f>
        <v>0</v>
      </c>
      <c r="T22" s="113" t="str">
        <f>IFERROR(INDEX(Table2[Attachment A Category], MATCH(Table5712[[#This Row],[Attachment A Expenditure Subcategory]], Table2[Attachment A Subcategory])),"")</f>
        <v/>
      </c>
      <c r="U22" s="114" t="str">
        <f>IFERROR(INDEX(Table2[Treasury OIG Category], MATCH(Table5712[[#This Row],[Attachment A Expenditure Subcategory]], Table2[Attachment A Subcategory])),"")</f>
        <v/>
      </c>
    </row>
    <row r="23" spans="2:21" x14ac:dyDescent="0.25">
      <c r="B23" s="22"/>
      <c r="C23" s="16"/>
      <c r="D23" s="16"/>
      <c r="E23" s="16"/>
      <c r="F23" s="16"/>
      <c r="G23" s="23"/>
      <c r="H23" s="32" t="s">
        <v>71</v>
      </c>
      <c r="I23" s="16"/>
      <c r="J23" s="16"/>
      <c r="K23" s="17"/>
      <c r="L23" s="51"/>
      <c r="M23" s="51"/>
      <c r="N23" s="74"/>
      <c r="O23" s="90">
        <f>IF(Table5712[[#This Row],[FEMA Reimbursable?]]="Yes",Table5712[[#This Row],[Total Transfer  Amount]]*0.25, Table5712[[#This Row],[Total Transfer  Amount]])</f>
        <v>0</v>
      </c>
      <c r="P23" s="74"/>
      <c r="Q23" s="90">
        <f>IF(Table5712[[#This Row],[FEMA Reimbursable?]]="Yes",Table5712[[#This Row],[Total Quarterly Obligation Amount]]*0.25, Table5712[[#This Row],[Total Quarterly Obligation Amount]])</f>
        <v>0</v>
      </c>
      <c r="R23" s="74"/>
      <c r="S23" s="79">
        <f>IF(Table5712[[#This Row],[FEMA Reimbursable?]]="Yes", Table5712[[#This Row],[Total Quarterly Expenditure Amount]]*0.25, Table5712[[#This Row],[Total Quarterly Expenditure Amount]])</f>
        <v>0</v>
      </c>
      <c r="T23" s="113" t="str">
        <f>IFERROR(INDEX(Table2[Attachment A Category], MATCH(Table5712[[#This Row],[Attachment A Expenditure Subcategory]], Table2[Attachment A Subcategory])),"")</f>
        <v/>
      </c>
      <c r="U23" s="114" t="str">
        <f>IFERROR(INDEX(Table2[Treasury OIG Category], MATCH(Table5712[[#This Row],[Attachment A Expenditure Subcategory]], Table2[Attachment A Subcategory])),"")</f>
        <v/>
      </c>
    </row>
    <row r="24" spans="2:21" x14ac:dyDescent="0.25">
      <c r="B24" s="22"/>
      <c r="C24" s="16"/>
      <c r="D24" s="16"/>
      <c r="E24" s="16"/>
      <c r="F24" s="16"/>
      <c r="G24" s="23"/>
      <c r="H24" s="31" t="s">
        <v>72</v>
      </c>
      <c r="I24" s="16"/>
      <c r="J24" s="16"/>
      <c r="K24" s="17"/>
      <c r="L24" s="51"/>
      <c r="M24" s="51"/>
      <c r="N24" s="74"/>
      <c r="O24" s="90">
        <f>IF(Table5712[[#This Row],[FEMA Reimbursable?]]="Yes",Table5712[[#This Row],[Total Transfer  Amount]]*0.25, Table5712[[#This Row],[Total Transfer  Amount]])</f>
        <v>0</v>
      </c>
      <c r="P24" s="74"/>
      <c r="Q24" s="90">
        <f>IF(Table5712[[#This Row],[FEMA Reimbursable?]]="Yes",Table5712[[#This Row],[Total Quarterly Obligation Amount]]*0.25, Table5712[[#This Row],[Total Quarterly Obligation Amount]])</f>
        <v>0</v>
      </c>
      <c r="R24" s="74"/>
      <c r="S24" s="79">
        <f>IF(Table5712[[#This Row],[FEMA Reimbursable?]]="Yes", Table5712[[#This Row],[Total Quarterly Expenditure Amount]]*0.25, Table5712[[#This Row],[Total Quarterly Expenditure Amount]])</f>
        <v>0</v>
      </c>
      <c r="T24" s="113" t="str">
        <f>IFERROR(INDEX(Table2[Attachment A Category], MATCH(Table5712[[#This Row],[Attachment A Expenditure Subcategory]], Table2[Attachment A Subcategory])),"")</f>
        <v/>
      </c>
      <c r="U24" s="114" t="str">
        <f>IFERROR(INDEX(Table2[Treasury OIG Category], MATCH(Table5712[[#This Row],[Attachment A Expenditure Subcategory]], Table2[Attachment A Subcategory])),"")</f>
        <v/>
      </c>
    </row>
    <row r="25" spans="2:21" x14ac:dyDescent="0.25">
      <c r="B25" s="22"/>
      <c r="C25" s="16"/>
      <c r="D25" s="16"/>
      <c r="E25" s="16"/>
      <c r="F25" s="16"/>
      <c r="G25" s="23"/>
      <c r="H25" s="32" t="s">
        <v>73</v>
      </c>
      <c r="I25" s="16"/>
      <c r="J25" s="16"/>
      <c r="K25" s="17"/>
      <c r="L25" s="51"/>
      <c r="M25" s="51"/>
      <c r="N25" s="74"/>
      <c r="O25" s="90">
        <f>IF(Table5712[[#This Row],[FEMA Reimbursable?]]="Yes",Table5712[[#This Row],[Total Transfer  Amount]]*0.25, Table5712[[#This Row],[Total Transfer  Amount]])</f>
        <v>0</v>
      </c>
      <c r="P25" s="74"/>
      <c r="Q25" s="90">
        <f>IF(Table5712[[#This Row],[FEMA Reimbursable?]]="Yes",Table5712[[#This Row],[Total Quarterly Obligation Amount]]*0.25, Table5712[[#This Row],[Total Quarterly Obligation Amount]])</f>
        <v>0</v>
      </c>
      <c r="R25" s="74"/>
      <c r="S25" s="79">
        <f>IF(Table5712[[#This Row],[FEMA Reimbursable?]]="Yes", Table5712[[#This Row],[Total Quarterly Expenditure Amount]]*0.25, Table5712[[#This Row],[Total Quarterly Expenditure Amount]])</f>
        <v>0</v>
      </c>
      <c r="T25" s="113" t="str">
        <f>IFERROR(INDEX(Table2[Attachment A Category], MATCH(Table5712[[#This Row],[Attachment A Expenditure Subcategory]], Table2[Attachment A Subcategory])),"")</f>
        <v/>
      </c>
      <c r="U25" s="114" t="str">
        <f>IFERROR(INDEX(Table2[Treasury OIG Category], MATCH(Table5712[[#This Row],[Attachment A Expenditure Subcategory]], Table2[Attachment A Subcategory])),"")</f>
        <v/>
      </c>
    </row>
    <row r="26" spans="2:21" x14ac:dyDescent="0.25">
      <c r="B26" s="22"/>
      <c r="C26" s="16"/>
      <c r="D26" s="16"/>
      <c r="E26" s="16"/>
      <c r="F26" s="16"/>
      <c r="G26" s="23"/>
      <c r="H26" s="32" t="s">
        <v>74</v>
      </c>
      <c r="I26" s="16"/>
      <c r="J26" s="16"/>
      <c r="K26" s="17"/>
      <c r="L26" s="51"/>
      <c r="M26" s="51"/>
      <c r="N26" s="74"/>
      <c r="O26" s="90">
        <f>IF(Table5712[[#This Row],[FEMA Reimbursable?]]="Yes",Table5712[[#This Row],[Total Transfer  Amount]]*0.25, Table5712[[#This Row],[Total Transfer  Amount]])</f>
        <v>0</v>
      </c>
      <c r="P26" s="74"/>
      <c r="Q26" s="90">
        <f>IF(Table5712[[#This Row],[FEMA Reimbursable?]]="Yes",Table5712[[#This Row],[Total Quarterly Obligation Amount]]*0.25, Table5712[[#This Row],[Total Quarterly Obligation Amount]])</f>
        <v>0</v>
      </c>
      <c r="R26" s="74"/>
      <c r="S26" s="79">
        <f>IF(Table5712[[#This Row],[FEMA Reimbursable?]]="Yes", Table5712[[#This Row],[Total Quarterly Expenditure Amount]]*0.25, Table5712[[#This Row],[Total Quarterly Expenditure Amount]])</f>
        <v>0</v>
      </c>
      <c r="T26" s="113" t="str">
        <f>IFERROR(INDEX(Table2[Attachment A Category], MATCH(Table5712[[#This Row],[Attachment A Expenditure Subcategory]], Table2[Attachment A Subcategory])),"")</f>
        <v/>
      </c>
      <c r="U26" s="114" t="str">
        <f>IFERROR(INDEX(Table2[Treasury OIG Category], MATCH(Table5712[[#This Row],[Attachment A Expenditure Subcategory]], Table2[Attachment A Subcategory])),"")</f>
        <v/>
      </c>
    </row>
    <row r="27" spans="2:21" x14ac:dyDescent="0.25">
      <c r="B27" s="22"/>
      <c r="C27" s="16"/>
      <c r="D27" s="16"/>
      <c r="E27" s="16"/>
      <c r="F27" s="16"/>
      <c r="G27" s="23"/>
      <c r="H27" s="31" t="s">
        <v>75</v>
      </c>
      <c r="I27" s="16"/>
      <c r="J27" s="16"/>
      <c r="K27" s="17"/>
      <c r="L27" s="51"/>
      <c r="M27" s="51"/>
      <c r="N27" s="74"/>
      <c r="O27" s="90">
        <f>IF(Table5712[[#This Row],[FEMA Reimbursable?]]="Yes",Table5712[[#This Row],[Total Transfer  Amount]]*0.25, Table5712[[#This Row],[Total Transfer  Amount]])</f>
        <v>0</v>
      </c>
      <c r="P27" s="74"/>
      <c r="Q27" s="90">
        <f>IF(Table5712[[#This Row],[FEMA Reimbursable?]]="Yes",Table5712[[#This Row],[Total Quarterly Obligation Amount]]*0.25, Table5712[[#This Row],[Total Quarterly Obligation Amount]])</f>
        <v>0</v>
      </c>
      <c r="R27" s="74"/>
      <c r="S27" s="79">
        <f>IF(Table5712[[#This Row],[FEMA Reimbursable?]]="Yes", Table5712[[#This Row],[Total Quarterly Expenditure Amount]]*0.25, Table5712[[#This Row],[Total Quarterly Expenditure Amount]])</f>
        <v>0</v>
      </c>
      <c r="T27" s="113" t="str">
        <f>IFERROR(INDEX(Table2[Attachment A Category], MATCH(Table5712[[#This Row],[Attachment A Expenditure Subcategory]], Table2[Attachment A Subcategory])),"")</f>
        <v/>
      </c>
      <c r="U27" s="114" t="str">
        <f>IFERROR(INDEX(Table2[Treasury OIG Category], MATCH(Table5712[[#This Row],[Attachment A Expenditure Subcategory]], Table2[Attachment A Subcategory])),"")</f>
        <v/>
      </c>
    </row>
    <row r="28" spans="2:21" x14ac:dyDescent="0.25">
      <c r="B28" s="22"/>
      <c r="C28" s="16"/>
      <c r="D28" s="16"/>
      <c r="E28" s="16"/>
      <c r="F28" s="16"/>
      <c r="G28" s="23"/>
      <c r="H28" s="32" t="s">
        <v>76</v>
      </c>
      <c r="I28" s="16"/>
      <c r="J28" s="16"/>
      <c r="K28" s="17"/>
      <c r="L28" s="51"/>
      <c r="M28" s="51"/>
      <c r="N28" s="74"/>
      <c r="O28" s="90">
        <f>IF(Table5712[[#This Row],[FEMA Reimbursable?]]="Yes",Table5712[[#This Row],[Total Transfer  Amount]]*0.25, Table5712[[#This Row],[Total Transfer  Amount]])</f>
        <v>0</v>
      </c>
      <c r="P28" s="74"/>
      <c r="Q28" s="90">
        <f>IF(Table5712[[#This Row],[FEMA Reimbursable?]]="Yes",Table5712[[#This Row],[Total Quarterly Obligation Amount]]*0.25, Table5712[[#This Row],[Total Quarterly Obligation Amount]])</f>
        <v>0</v>
      </c>
      <c r="R28" s="74"/>
      <c r="S28" s="79">
        <f>IF(Table5712[[#This Row],[FEMA Reimbursable?]]="Yes", Table5712[[#This Row],[Total Quarterly Expenditure Amount]]*0.25, Table5712[[#This Row],[Total Quarterly Expenditure Amount]])</f>
        <v>0</v>
      </c>
      <c r="T28" s="113" t="str">
        <f>IFERROR(INDEX(Table2[Attachment A Category], MATCH(Table5712[[#This Row],[Attachment A Expenditure Subcategory]], Table2[Attachment A Subcategory])),"")</f>
        <v/>
      </c>
      <c r="U28" s="114" t="str">
        <f>IFERROR(INDEX(Table2[Treasury OIG Category], MATCH(Table5712[[#This Row],[Attachment A Expenditure Subcategory]], Table2[Attachment A Subcategory])),"")</f>
        <v/>
      </c>
    </row>
    <row r="29" spans="2:21" x14ac:dyDescent="0.25">
      <c r="B29" s="22"/>
      <c r="C29" s="16"/>
      <c r="D29" s="16"/>
      <c r="E29" s="16"/>
      <c r="F29" s="16"/>
      <c r="G29" s="23"/>
      <c r="H29" s="32" t="s">
        <v>77</v>
      </c>
      <c r="I29" s="16"/>
      <c r="J29" s="16"/>
      <c r="K29" s="17"/>
      <c r="L29" s="51"/>
      <c r="M29" s="51"/>
      <c r="N29" s="74"/>
      <c r="O29" s="90">
        <f>IF(Table5712[[#This Row],[FEMA Reimbursable?]]="Yes",Table5712[[#This Row],[Total Transfer  Amount]]*0.25, Table5712[[#This Row],[Total Transfer  Amount]])</f>
        <v>0</v>
      </c>
      <c r="P29" s="74"/>
      <c r="Q29" s="90">
        <f>IF(Table5712[[#This Row],[FEMA Reimbursable?]]="Yes",Table5712[[#This Row],[Total Quarterly Obligation Amount]]*0.25, Table5712[[#This Row],[Total Quarterly Obligation Amount]])</f>
        <v>0</v>
      </c>
      <c r="R29" s="74"/>
      <c r="S29" s="79">
        <f>IF(Table5712[[#This Row],[FEMA Reimbursable?]]="Yes", Table5712[[#This Row],[Total Quarterly Expenditure Amount]]*0.25, Table5712[[#This Row],[Total Quarterly Expenditure Amount]])</f>
        <v>0</v>
      </c>
      <c r="T29" s="113" t="str">
        <f>IFERROR(INDEX(Table2[Attachment A Category], MATCH(Table5712[[#This Row],[Attachment A Expenditure Subcategory]], Table2[Attachment A Subcategory])),"")</f>
        <v/>
      </c>
      <c r="U29" s="114" t="str">
        <f>IFERROR(INDEX(Table2[Treasury OIG Category], MATCH(Table5712[[#This Row],[Attachment A Expenditure Subcategory]], Table2[Attachment A Subcategory])),"")</f>
        <v/>
      </c>
    </row>
    <row r="30" spans="2:21" x14ac:dyDescent="0.25">
      <c r="B30" s="22"/>
      <c r="C30" s="16"/>
      <c r="D30" s="16"/>
      <c r="E30" s="16"/>
      <c r="F30" s="16"/>
      <c r="G30" s="23"/>
      <c r="H30" s="32" t="s">
        <v>78</v>
      </c>
      <c r="I30" s="16"/>
      <c r="J30" s="16"/>
      <c r="K30" s="17"/>
      <c r="L30" s="51"/>
      <c r="M30" s="51"/>
      <c r="N30" s="74"/>
      <c r="O30" s="90">
        <f>IF(Table5712[[#This Row],[FEMA Reimbursable?]]="Yes",Table5712[[#This Row],[Total Transfer  Amount]]*0.25, Table5712[[#This Row],[Total Transfer  Amount]])</f>
        <v>0</v>
      </c>
      <c r="P30" s="74"/>
      <c r="Q30" s="90">
        <f>IF(Table5712[[#This Row],[FEMA Reimbursable?]]="Yes",Table5712[[#This Row],[Total Quarterly Obligation Amount]]*0.25, Table5712[[#This Row],[Total Quarterly Obligation Amount]])</f>
        <v>0</v>
      </c>
      <c r="R30" s="74"/>
      <c r="S30" s="79">
        <f>IF(Table5712[[#This Row],[FEMA Reimbursable?]]="Yes", Table5712[[#This Row],[Total Quarterly Expenditure Amount]]*0.25, Table5712[[#This Row],[Total Quarterly Expenditure Amount]])</f>
        <v>0</v>
      </c>
      <c r="T30" s="113" t="str">
        <f>IFERROR(INDEX(Table2[Attachment A Category], MATCH(Table5712[[#This Row],[Attachment A Expenditure Subcategory]], Table2[Attachment A Subcategory])),"")</f>
        <v/>
      </c>
      <c r="U30" s="114" t="str">
        <f>IFERROR(INDEX(Table2[Treasury OIG Category], MATCH(Table5712[[#This Row],[Attachment A Expenditure Subcategory]], Table2[Attachment A Subcategory])),"")</f>
        <v/>
      </c>
    </row>
    <row r="31" spans="2:21" x14ac:dyDescent="0.25">
      <c r="B31" s="22"/>
      <c r="C31" s="16"/>
      <c r="D31" s="16"/>
      <c r="E31" s="16"/>
      <c r="F31" s="16"/>
      <c r="G31" s="23"/>
      <c r="H31" s="32" t="s">
        <v>79</v>
      </c>
      <c r="I31" s="16"/>
      <c r="J31" s="16"/>
      <c r="K31" s="17"/>
      <c r="L31" s="51"/>
      <c r="M31" s="51"/>
      <c r="N31" s="74"/>
      <c r="O31" s="90">
        <f>IF(Table5712[[#This Row],[FEMA Reimbursable?]]="Yes",Table5712[[#This Row],[Total Transfer  Amount]]*0.25, Table5712[[#This Row],[Total Transfer  Amount]])</f>
        <v>0</v>
      </c>
      <c r="P31" s="74"/>
      <c r="Q31" s="90">
        <f>IF(Table5712[[#This Row],[FEMA Reimbursable?]]="Yes",Table5712[[#This Row],[Total Quarterly Obligation Amount]]*0.25, Table5712[[#This Row],[Total Quarterly Obligation Amount]])</f>
        <v>0</v>
      </c>
      <c r="R31" s="74"/>
      <c r="S31" s="79">
        <f>IF(Table5712[[#This Row],[FEMA Reimbursable?]]="Yes", Table5712[[#This Row],[Total Quarterly Expenditure Amount]]*0.25, Table5712[[#This Row],[Total Quarterly Expenditure Amount]])</f>
        <v>0</v>
      </c>
      <c r="T31" s="113" t="str">
        <f>IFERROR(INDEX(Table2[Attachment A Category], MATCH(Table5712[[#This Row],[Attachment A Expenditure Subcategory]], Table2[Attachment A Subcategory])),"")</f>
        <v/>
      </c>
      <c r="U31" s="114" t="str">
        <f>IFERROR(INDEX(Table2[Treasury OIG Category], MATCH(Table5712[[#This Row],[Attachment A Expenditure Subcategory]], Table2[Attachment A Subcategory])),"")</f>
        <v/>
      </c>
    </row>
    <row r="32" spans="2:21" x14ac:dyDescent="0.25">
      <c r="B32" s="22"/>
      <c r="C32" s="16"/>
      <c r="D32" s="16"/>
      <c r="E32" s="16"/>
      <c r="F32" s="16"/>
      <c r="G32" s="23"/>
      <c r="H32" s="31" t="s">
        <v>80</v>
      </c>
      <c r="I32" s="16"/>
      <c r="J32" s="16"/>
      <c r="K32" s="17"/>
      <c r="L32" s="51"/>
      <c r="M32" s="51"/>
      <c r="N32" s="74"/>
      <c r="O32" s="90">
        <f>IF(Table5712[[#This Row],[FEMA Reimbursable?]]="Yes",Table5712[[#This Row],[Total Transfer  Amount]]*0.25, Table5712[[#This Row],[Total Transfer  Amount]])</f>
        <v>0</v>
      </c>
      <c r="P32" s="74"/>
      <c r="Q32" s="90">
        <f>IF(Table5712[[#This Row],[FEMA Reimbursable?]]="Yes",Table5712[[#This Row],[Total Quarterly Obligation Amount]]*0.25, Table5712[[#This Row],[Total Quarterly Obligation Amount]])</f>
        <v>0</v>
      </c>
      <c r="R32" s="74"/>
      <c r="S32" s="79">
        <f>IF(Table5712[[#This Row],[FEMA Reimbursable?]]="Yes", Table5712[[#This Row],[Total Quarterly Expenditure Amount]]*0.25, Table5712[[#This Row],[Total Quarterly Expenditure Amount]])</f>
        <v>0</v>
      </c>
      <c r="T32" s="113" t="str">
        <f>IFERROR(INDEX(Table2[Attachment A Category], MATCH(Table5712[[#This Row],[Attachment A Expenditure Subcategory]], Table2[Attachment A Subcategory])),"")</f>
        <v/>
      </c>
      <c r="U32" s="114" t="str">
        <f>IFERROR(INDEX(Table2[Treasury OIG Category], MATCH(Table5712[[#This Row],[Attachment A Expenditure Subcategory]], Table2[Attachment A Subcategory])),"")</f>
        <v/>
      </c>
    </row>
    <row r="33" spans="2:21" x14ac:dyDescent="0.25">
      <c r="B33" s="22"/>
      <c r="C33" s="16"/>
      <c r="D33" s="16"/>
      <c r="E33" s="16"/>
      <c r="F33" s="16"/>
      <c r="G33" s="23"/>
      <c r="H33" s="32" t="s">
        <v>81</v>
      </c>
      <c r="I33" s="16"/>
      <c r="J33" s="16"/>
      <c r="K33" s="17"/>
      <c r="L33" s="51"/>
      <c r="M33" s="51"/>
      <c r="N33" s="74"/>
      <c r="O33" s="90">
        <f>IF(Table5712[[#This Row],[FEMA Reimbursable?]]="Yes",Table5712[[#This Row],[Total Transfer  Amount]]*0.25, Table5712[[#This Row],[Total Transfer  Amount]])</f>
        <v>0</v>
      </c>
      <c r="P33" s="74"/>
      <c r="Q33" s="90">
        <f>IF(Table5712[[#This Row],[FEMA Reimbursable?]]="Yes",Table5712[[#This Row],[Total Quarterly Obligation Amount]]*0.25, Table5712[[#This Row],[Total Quarterly Obligation Amount]])</f>
        <v>0</v>
      </c>
      <c r="R33" s="74"/>
      <c r="S33" s="79">
        <f>IF(Table5712[[#This Row],[FEMA Reimbursable?]]="Yes", Table5712[[#This Row],[Total Quarterly Expenditure Amount]]*0.25, Table5712[[#This Row],[Total Quarterly Expenditure Amount]])</f>
        <v>0</v>
      </c>
      <c r="T33" s="113" t="str">
        <f>IFERROR(INDEX(Table2[Attachment A Category], MATCH(Table5712[[#This Row],[Attachment A Expenditure Subcategory]], Table2[Attachment A Subcategory])),"")</f>
        <v/>
      </c>
      <c r="U33" s="114" t="str">
        <f>IFERROR(INDEX(Table2[Treasury OIG Category], MATCH(Table5712[[#This Row],[Attachment A Expenditure Subcategory]], Table2[Attachment A Subcategory])),"")</f>
        <v/>
      </c>
    </row>
    <row r="34" spans="2:21" x14ac:dyDescent="0.25">
      <c r="B34" s="22"/>
      <c r="C34" s="16"/>
      <c r="D34" s="16"/>
      <c r="E34" s="16"/>
      <c r="F34" s="16"/>
      <c r="G34" s="23"/>
      <c r="H34" s="32" t="s">
        <v>82</v>
      </c>
      <c r="I34" s="16"/>
      <c r="J34" s="16"/>
      <c r="K34" s="17"/>
      <c r="L34" s="51"/>
      <c r="M34" s="51"/>
      <c r="N34" s="74"/>
      <c r="O34" s="90">
        <f>IF(Table5712[[#This Row],[FEMA Reimbursable?]]="Yes",Table5712[[#This Row],[Total Transfer  Amount]]*0.25, Table5712[[#This Row],[Total Transfer  Amount]])</f>
        <v>0</v>
      </c>
      <c r="P34" s="74"/>
      <c r="Q34" s="90">
        <f>IF(Table5712[[#This Row],[FEMA Reimbursable?]]="Yes",Table5712[[#This Row],[Total Quarterly Obligation Amount]]*0.25, Table5712[[#This Row],[Total Quarterly Obligation Amount]])</f>
        <v>0</v>
      </c>
      <c r="R34" s="74"/>
      <c r="S34" s="79">
        <f>IF(Table5712[[#This Row],[FEMA Reimbursable?]]="Yes", Table5712[[#This Row],[Total Quarterly Expenditure Amount]]*0.25, Table5712[[#This Row],[Total Quarterly Expenditure Amount]])</f>
        <v>0</v>
      </c>
      <c r="T34" s="113" t="str">
        <f>IFERROR(INDEX(Table2[Attachment A Category], MATCH(Table5712[[#This Row],[Attachment A Expenditure Subcategory]], Table2[Attachment A Subcategory])),"")</f>
        <v/>
      </c>
      <c r="U34" s="114" t="str">
        <f>IFERROR(INDEX(Table2[Treasury OIG Category], MATCH(Table5712[[#This Row],[Attachment A Expenditure Subcategory]], Table2[Attachment A Subcategory])),"")</f>
        <v/>
      </c>
    </row>
    <row r="35" spans="2:21" x14ac:dyDescent="0.25">
      <c r="B35" s="22"/>
      <c r="C35" s="16"/>
      <c r="D35" s="16"/>
      <c r="E35" s="16"/>
      <c r="F35" s="16"/>
      <c r="G35" s="23"/>
      <c r="H35" s="31" t="s">
        <v>83</v>
      </c>
      <c r="I35" s="16"/>
      <c r="J35" s="16"/>
      <c r="K35" s="17"/>
      <c r="L35" s="51"/>
      <c r="M35" s="51"/>
      <c r="N35" s="74"/>
      <c r="O35" s="90">
        <f>IF(Table5712[[#This Row],[FEMA Reimbursable?]]="Yes",Table5712[[#This Row],[Total Transfer  Amount]]*0.25, Table5712[[#This Row],[Total Transfer  Amount]])</f>
        <v>0</v>
      </c>
      <c r="P35" s="74"/>
      <c r="Q35" s="90">
        <f>IF(Table5712[[#This Row],[FEMA Reimbursable?]]="Yes",Table5712[[#This Row],[Total Quarterly Obligation Amount]]*0.25, Table5712[[#This Row],[Total Quarterly Obligation Amount]])</f>
        <v>0</v>
      </c>
      <c r="R35" s="74"/>
      <c r="S35" s="79">
        <f>IF(Table5712[[#This Row],[FEMA Reimbursable?]]="Yes", Table5712[[#This Row],[Total Quarterly Expenditure Amount]]*0.25, Table5712[[#This Row],[Total Quarterly Expenditure Amount]])</f>
        <v>0</v>
      </c>
      <c r="T35" s="113" t="str">
        <f>IFERROR(INDEX(Table2[Attachment A Category], MATCH(Table5712[[#This Row],[Attachment A Expenditure Subcategory]], Table2[Attachment A Subcategory])),"")</f>
        <v/>
      </c>
      <c r="U35" s="114" t="str">
        <f>IFERROR(INDEX(Table2[Treasury OIG Category], MATCH(Table5712[[#This Row],[Attachment A Expenditure Subcategory]], Table2[Attachment A Subcategory])),"")</f>
        <v/>
      </c>
    </row>
    <row r="36" spans="2:21" x14ac:dyDescent="0.25">
      <c r="B36" s="22"/>
      <c r="C36" s="16"/>
      <c r="D36" s="16"/>
      <c r="E36" s="16"/>
      <c r="F36" s="16"/>
      <c r="G36" s="23"/>
      <c r="H36" s="32" t="s">
        <v>84</v>
      </c>
      <c r="I36" s="16"/>
      <c r="J36" s="16"/>
      <c r="K36" s="17"/>
      <c r="L36" s="51"/>
      <c r="M36" s="51"/>
      <c r="N36" s="74"/>
      <c r="O36" s="90">
        <f>IF(Table5712[[#This Row],[FEMA Reimbursable?]]="Yes",Table5712[[#This Row],[Total Transfer  Amount]]*0.25, Table5712[[#This Row],[Total Transfer  Amount]])</f>
        <v>0</v>
      </c>
      <c r="P36" s="74"/>
      <c r="Q36" s="90">
        <f>IF(Table5712[[#This Row],[FEMA Reimbursable?]]="Yes",Table5712[[#This Row],[Total Quarterly Obligation Amount]]*0.25, Table5712[[#This Row],[Total Quarterly Obligation Amount]])</f>
        <v>0</v>
      </c>
      <c r="R36" s="74"/>
      <c r="S36" s="79">
        <f>IF(Table5712[[#This Row],[FEMA Reimbursable?]]="Yes", Table5712[[#This Row],[Total Quarterly Expenditure Amount]]*0.25, Table5712[[#This Row],[Total Quarterly Expenditure Amount]])</f>
        <v>0</v>
      </c>
      <c r="T36" s="113" t="str">
        <f>IFERROR(INDEX(Table2[Attachment A Category], MATCH(Table5712[[#This Row],[Attachment A Expenditure Subcategory]], Table2[Attachment A Subcategory])),"")</f>
        <v/>
      </c>
      <c r="U36" s="114" t="str">
        <f>IFERROR(INDEX(Table2[Treasury OIG Category], MATCH(Table5712[[#This Row],[Attachment A Expenditure Subcategory]], Table2[Attachment A Subcategory])),"")</f>
        <v/>
      </c>
    </row>
    <row r="37" spans="2:21" x14ac:dyDescent="0.25">
      <c r="B37" s="22"/>
      <c r="C37" s="16"/>
      <c r="D37" s="16"/>
      <c r="E37" s="16"/>
      <c r="F37" s="16"/>
      <c r="G37" s="23"/>
      <c r="H37" s="32" t="s">
        <v>85</v>
      </c>
      <c r="I37" s="16"/>
      <c r="J37" s="16"/>
      <c r="K37" s="17"/>
      <c r="L37" s="51"/>
      <c r="M37" s="51"/>
      <c r="N37" s="74"/>
      <c r="O37" s="90">
        <f>IF(Table5712[[#This Row],[FEMA Reimbursable?]]="Yes",Table5712[[#This Row],[Total Transfer  Amount]]*0.25, Table5712[[#This Row],[Total Transfer  Amount]])</f>
        <v>0</v>
      </c>
      <c r="P37" s="74"/>
      <c r="Q37" s="90">
        <f>IF(Table5712[[#This Row],[FEMA Reimbursable?]]="Yes",Table5712[[#This Row],[Total Quarterly Obligation Amount]]*0.25, Table5712[[#This Row],[Total Quarterly Obligation Amount]])</f>
        <v>0</v>
      </c>
      <c r="R37" s="74"/>
      <c r="S37" s="79">
        <f>IF(Table5712[[#This Row],[FEMA Reimbursable?]]="Yes", Table5712[[#This Row],[Total Quarterly Expenditure Amount]]*0.25, Table5712[[#This Row],[Total Quarterly Expenditure Amount]])</f>
        <v>0</v>
      </c>
      <c r="T37" s="113" t="str">
        <f>IFERROR(INDEX(Table2[Attachment A Category], MATCH(Table5712[[#This Row],[Attachment A Expenditure Subcategory]], Table2[Attachment A Subcategory])),"")</f>
        <v/>
      </c>
      <c r="U37" s="114" t="str">
        <f>IFERROR(INDEX(Table2[Treasury OIG Category], MATCH(Table5712[[#This Row],[Attachment A Expenditure Subcategory]], Table2[Attachment A Subcategory])),"")</f>
        <v/>
      </c>
    </row>
    <row r="38" spans="2:21" x14ac:dyDescent="0.25">
      <c r="B38" s="22"/>
      <c r="C38" s="16"/>
      <c r="D38" s="16"/>
      <c r="E38" s="16"/>
      <c r="F38" s="16"/>
      <c r="G38" s="23"/>
      <c r="H38" s="32" t="s">
        <v>86</v>
      </c>
      <c r="I38" s="16"/>
      <c r="J38" s="16"/>
      <c r="K38" s="17"/>
      <c r="L38" s="51"/>
      <c r="M38" s="51"/>
      <c r="N38" s="74"/>
      <c r="O38" s="90">
        <f>IF(Table5712[[#This Row],[FEMA Reimbursable?]]="Yes",Table5712[[#This Row],[Total Transfer  Amount]]*0.25, Table5712[[#This Row],[Total Transfer  Amount]])</f>
        <v>0</v>
      </c>
      <c r="P38" s="74"/>
      <c r="Q38" s="90">
        <f>IF(Table5712[[#This Row],[FEMA Reimbursable?]]="Yes",Table5712[[#This Row],[Total Quarterly Obligation Amount]]*0.25, Table5712[[#This Row],[Total Quarterly Obligation Amount]])</f>
        <v>0</v>
      </c>
      <c r="R38" s="74"/>
      <c r="S38" s="79">
        <f>IF(Table5712[[#This Row],[FEMA Reimbursable?]]="Yes", Table5712[[#This Row],[Total Quarterly Expenditure Amount]]*0.25, Table5712[[#This Row],[Total Quarterly Expenditure Amount]])</f>
        <v>0</v>
      </c>
      <c r="T38" s="113" t="str">
        <f>IFERROR(INDEX(Table2[Attachment A Category], MATCH(Table5712[[#This Row],[Attachment A Expenditure Subcategory]], Table2[Attachment A Subcategory])),"")</f>
        <v/>
      </c>
      <c r="U38" s="114" t="str">
        <f>IFERROR(INDEX(Table2[Treasury OIG Category], MATCH(Table5712[[#This Row],[Attachment A Expenditure Subcategory]], Table2[Attachment A Subcategory])),"")</f>
        <v/>
      </c>
    </row>
    <row r="39" spans="2:21" x14ac:dyDescent="0.25">
      <c r="B39" s="22"/>
      <c r="C39" s="16"/>
      <c r="D39" s="16"/>
      <c r="E39" s="16"/>
      <c r="F39" s="16"/>
      <c r="G39" s="23"/>
      <c r="H39" s="32" t="s">
        <v>87</v>
      </c>
      <c r="I39" s="16"/>
      <c r="J39" s="16"/>
      <c r="K39" s="17"/>
      <c r="L39" s="51"/>
      <c r="M39" s="51"/>
      <c r="N39" s="74"/>
      <c r="O39" s="90">
        <f>IF(Table5712[[#This Row],[FEMA Reimbursable?]]="Yes",Table5712[[#This Row],[Total Transfer  Amount]]*0.25, Table5712[[#This Row],[Total Transfer  Amount]])</f>
        <v>0</v>
      </c>
      <c r="P39" s="74"/>
      <c r="Q39" s="90">
        <f>IF(Table5712[[#This Row],[FEMA Reimbursable?]]="Yes",Table5712[[#This Row],[Total Quarterly Obligation Amount]]*0.25, Table5712[[#This Row],[Total Quarterly Obligation Amount]])</f>
        <v>0</v>
      </c>
      <c r="R39" s="74"/>
      <c r="S39" s="79">
        <f>IF(Table5712[[#This Row],[FEMA Reimbursable?]]="Yes", Table5712[[#This Row],[Total Quarterly Expenditure Amount]]*0.25, Table5712[[#This Row],[Total Quarterly Expenditure Amount]])</f>
        <v>0</v>
      </c>
      <c r="T39" s="113" t="str">
        <f>IFERROR(INDEX(Table2[Attachment A Category], MATCH(Table5712[[#This Row],[Attachment A Expenditure Subcategory]], Table2[Attachment A Subcategory])),"")</f>
        <v/>
      </c>
      <c r="U39" s="114" t="str">
        <f>IFERROR(INDEX(Table2[Treasury OIG Category], MATCH(Table5712[[#This Row],[Attachment A Expenditure Subcategory]], Table2[Attachment A Subcategory])),"")</f>
        <v/>
      </c>
    </row>
    <row r="40" spans="2:21" x14ac:dyDescent="0.25">
      <c r="B40" s="22"/>
      <c r="C40" s="16"/>
      <c r="D40" s="16"/>
      <c r="E40" s="16"/>
      <c r="F40" s="16"/>
      <c r="G40" s="23"/>
      <c r="H40" s="31" t="s">
        <v>88</v>
      </c>
      <c r="I40" s="16"/>
      <c r="J40" s="16"/>
      <c r="K40" s="17"/>
      <c r="L40" s="51"/>
      <c r="M40" s="51"/>
      <c r="N40" s="74"/>
      <c r="O40" s="90">
        <f>IF(Table5712[[#This Row],[FEMA Reimbursable?]]="Yes",Table5712[[#This Row],[Total Transfer  Amount]]*0.25, Table5712[[#This Row],[Total Transfer  Amount]])</f>
        <v>0</v>
      </c>
      <c r="P40" s="74"/>
      <c r="Q40" s="90">
        <f>IF(Table5712[[#This Row],[FEMA Reimbursable?]]="Yes",Table5712[[#This Row],[Total Quarterly Obligation Amount]]*0.25, Table5712[[#This Row],[Total Quarterly Obligation Amount]])</f>
        <v>0</v>
      </c>
      <c r="R40" s="74"/>
      <c r="S40" s="79">
        <f>IF(Table5712[[#This Row],[FEMA Reimbursable?]]="Yes", Table5712[[#This Row],[Total Quarterly Expenditure Amount]]*0.25, Table5712[[#This Row],[Total Quarterly Expenditure Amount]])</f>
        <v>0</v>
      </c>
      <c r="T40" s="113" t="str">
        <f>IFERROR(INDEX(Table2[Attachment A Category], MATCH(Table5712[[#This Row],[Attachment A Expenditure Subcategory]], Table2[Attachment A Subcategory])),"")</f>
        <v/>
      </c>
      <c r="U40" s="114" t="str">
        <f>IFERROR(INDEX(Table2[Treasury OIG Category], MATCH(Table5712[[#This Row],[Attachment A Expenditure Subcategory]], Table2[Attachment A Subcategory])),"")</f>
        <v/>
      </c>
    </row>
    <row r="41" spans="2:21" x14ac:dyDescent="0.25">
      <c r="B41" s="22"/>
      <c r="C41" s="16"/>
      <c r="D41" s="16"/>
      <c r="E41" s="16"/>
      <c r="F41" s="16"/>
      <c r="G41" s="23"/>
      <c r="H41" s="32" t="s">
        <v>89</v>
      </c>
      <c r="I41" s="16"/>
      <c r="J41" s="16"/>
      <c r="K41" s="17"/>
      <c r="L41" s="51"/>
      <c r="M41" s="51"/>
      <c r="N41" s="74"/>
      <c r="O41" s="90">
        <f>IF(Table5712[[#This Row],[FEMA Reimbursable?]]="Yes",Table5712[[#This Row],[Total Transfer  Amount]]*0.25, Table5712[[#This Row],[Total Transfer  Amount]])</f>
        <v>0</v>
      </c>
      <c r="P41" s="74"/>
      <c r="Q41" s="90">
        <f>IF(Table5712[[#This Row],[FEMA Reimbursable?]]="Yes",Table5712[[#This Row],[Total Quarterly Obligation Amount]]*0.25, Table5712[[#This Row],[Total Quarterly Obligation Amount]])</f>
        <v>0</v>
      </c>
      <c r="R41" s="74"/>
      <c r="S41" s="79">
        <f>IF(Table5712[[#This Row],[FEMA Reimbursable?]]="Yes", Table5712[[#This Row],[Total Quarterly Expenditure Amount]]*0.25, Table5712[[#This Row],[Total Quarterly Expenditure Amount]])</f>
        <v>0</v>
      </c>
      <c r="T41" s="113" t="str">
        <f>IFERROR(INDEX(Table2[Attachment A Category], MATCH(Table5712[[#This Row],[Attachment A Expenditure Subcategory]], Table2[Attachment A Subcategory])),"")</f>
        <v/>
      </c>
      <c r="U41" s="114" t="str">
        <f>IFERROR(INDEX(Table2[Treasury OIG Category], MATCH(Table5712[[#This Row],[Attachment A Expenditure Subcategory]], Table2[Attachment A Subcategory])),"")</f>
        <v/>
      </c>
    </row>
    <row r="42" spans="2:21" x14ac:dyDescent="0.25">
      <c r="B42" s="22"/>
      <c r="C42" s="16"/>
      <c r="D42" s="16"/>
      <c r="E42" s="16"/>
      <c r="F42" s="16"/>
      <c r="G42" s="23"/>
      <c r="H42" s="32" t="s">
        <v>90</v>
      </c>
      <c r="I42" s="16"/>
      <c r="J42" s="16"/>
      <c r="K42" s="17"/>
      <c r="L42" s="51"/>
      <c r="M42" s="51"/>
      <c r="N42" s="74"/>
      <c r="O42" s="90">
        <f>IF(Table5712[[#This Row],[FEMA Reimbursable?]]="Yes",Table5712[[#This Row],[Total Transfer  Amount]]*0.25, Table5712[[#This Row],[Total Transfer  Amount]])</f>
        <v>0</v>
      </c>
      <c r="P42" s="74"/>
      <c r="Q42" s="90">
        <f>IF(Table5712[[#This Row],[FEMA Reimbursable?]]="Yes",Table5712[[#This Row],[Total Quarterly Obligation Amount]]*0.25, Table5712[[#This Row],[Total Quarterly Obligation Amount]])</f>
        <v>0</v>
      </c>
      <c r="R42" s="74"/>
      <c r="S42" s="79">
        <f>IF(Table5712[[#This Row],[FEMA Reimbursable?]]="Yes", Table5712[[#This Row],[Total Quarterly Expenditure Amount]]*0.25, Table5712[[#This Row],[Total Quarterly Expenditure Amount]])</f>
        <v>0</v>
      </c>
      <c r="T42" s="113" t="str">
        <f>IFERROR(INDEX(Table2[Attachment A Category], MATCH(Table5712[[#This Row],[Attachment A Expenditure Subcategory]], Table2[Attachment A Subcategory])),"")</f>
        <v/>
      </c>
      <c r="U42" s="114" t="str">
        <f>IFERROR(INDEX(Table2[Treasury OIG Category], MATCH(Table5712[[#This Row],[Attachment A Expenditure Subcategory]], Table2[Attachment A Subcategory])),"")</f>
        <v/>
      </c>
    </row>
    <row r="43" spans="2:21" x14ac:dyDescent="0.25">
      <c r="B43" s="22"/>
      <c r="C43" s="16"/>
      <c r="D43" s="16"/>
      <c r="E43" s="16"/>
      <c r="F43" s="16"/>
      <c r="G43" s="23"/>
      <c r="H43" s="31" t="s">
        <v>91</v>
      </c>
      <c r="I43" s="16"/>
      <c r="J43" s="16"/>
      <c r="K43" s="17"/>
      <c r="L43" s="51"/>
      <c r="M43" s="51"/>
      <c r="N43" s="74"/>
      <c r="O43" s="90">
        <f>IF(Table5712[[#This Row],[FEMA Reimbursable?]]="Yes",Table5712[[#This Row],[Total Transfer  Amount]]*0.25, Table5712[[#This Row],[Total Transfer  Amount]])</f>
        <v>0</v>
      </c>
      <c r="P43" s="74"/>
      <c r="Q43" s="90">
        <f>IF(Table5712[[#This Row],[FEMA Reimbursable?]]="Yes",Table5712[[#This Row],[Total Quarterly Obligation Amount]]*0.25, Table5712[[#This Row],[Total Quarterly Obligation Amount]])</f>
        <v>0</v>
      </c>
      <c r="R43" s="74"/>
      <c r="S43" s="79">
        <f>IF(Table5712[[#This Row],[FEMA Reimbursable?]]="Yes", Table5712[[#This Row],[Total Quarterly Expenditure Amount]]*0.25, Table5712[[#This Row],[Total Quarterly Expenditure Amount]])</f>
        <v>0</v>
      </c>
      <c r="T43" s="113" t="str">
        <f>IFERROR(INDEX(Table2[Attachment A Category], MATCH(Table5712[[#This Row],[Attachment A Expenditure Subcategory]], Table2[Attachment A Subcategory])),"")</f>
        <v/>
      </c>
      <c r="U43" s="114" t="str">
        <f>IFERROR(INDEX(Table2[Treasury OIG Category], MATCH(Table5712[[#This Row],[Attachment A Expenditure Subcategory]], Table2[Attachment A Subcategory])),"")</f>
        <v/>
      </c>
    </row>
    <row r="44" spans="2:21" x14ac:dyDescent="0.25">
      <c r="B44" s="22"/>
      <c r="C44" s="16"/>
      <c r="D44" s="16"/>
      <c r="E44" s="16"/>
      <c r="F44" s="16"/>
      <c r="G44" s="23"/>
      <c r="H44" s="32" t="s">
        <v>92</v>
      </c>
      <c r="I44" s="16"/>
      <c r="J44" s="16"/>
      <c r="K44" s="17"/>
      <c r="L44" s="51"/>
      <c r="M44" s="51"/>
      <c r="N44" s="74"/>
      <c r="O44" s="90">
        <f>IF(Table5712[[#This Row],[FEMA Reimbursable?]]="Yes",Table5712[[#This Row],[Total Transfer  Amount]]*0.25, Table5712[[#This Row],[Total Transfer  Amount]])</f>
        <v>0</v>
      </c>
      <c r="P44" s="74"/>
      <c r="Q44" s="90">
        <f>IF(Table5712[[#This Row],[FEMA Reimbursable?]]="Yes",Table5712[[#This Row],[Total Quarterly Obligation Amount]]*0.25, Table5712[[#This Row],[Total Quarterly Obligation Amount]])</f>
        <v>0</v>
      </c>
      <c r="R44" s="74"/>
      <c r="S44" s="79">
        <f>IF(Table5712[[#This Row],[FEMA Reimbursable?]]="Yes", Table5712[[#This Row],[Total Quarterly Expenditure Amount]]*0.25, Table5712[[#This Row],[Total Quarterly Expenditure Amount]])</f>
        <v>0</v>
      </c>
      <c r="T44" s="113" t="str">
        <f>IFERROR(INDEX(Table2[Attachment A Category], MATCH(Table5712[[#This Row],[Attachment A Expenditure Subcategory]], Table2[Attachment A Subcategory])),"")</f>
        <v/>
      </c>
      <c r="U44" s="114" t="str">
        <f>IFERROR(INDEX(Table2[Treasury OIG Category], MATCH(Table5712[[#This Row],[Attachment A Expenditure Subcategory]], Table2[Attachment A Subcategory])),"")</f>
        <v/>
      </c>
    </row>
    <row r="45" spans="2:21" x14ac:dyDescent="0.25">
      <c r="B45" s="22"/>
      <c r="C45" s="16"/>
      <c r="D45" s="16"/>
      <c r="E45" s="16"/>
      <c r="F45" s="16"/>
      <c r="G45" s="23"/>
      <c r="H45" s="32" t="s">
        <v>93</v>
      </c>
      <c r="I45" s="16"/>
      <c r="J45" s="16"/>
      <c r="K45" s="17"/>
      <c r="L45" s="51"/>
      <c r="M45" s="51"/>
      <c r="N45" s="74"/>
      <c r="O45" s="90">
        <f>IF(Table5712[[#This Row],[FEMA Reimbursable?]]="Yes",Table5712[[#This Row],[Total Transfer  Amount]]*0.25, Table5712[[#This Row],[Total Transfer  Amount]])</f>
        <v>0</v>
      </c>
      <c r="P45" s="74"/>
      <c r="Q45" s="90">
        <f>IF(Table5712[[#This Row],[FEMA Reimbursable?]]="Yes",Table5712[[#This Row],[Total Quarterly Obligation Amount]]*0.25, Table5712[[#This Row],[Total Quarterly Obligation Amount]])</f>
        <v>0</v>
      </c>
      <c r="R45" s="74"/>
      <c r="S45" s="79">
        <f>IF(Table5712[[#This Row],[FEMA Reimbursable?]]="Yes", Table5712[[#This Row],[Total Quarterly Expenditure Amount]]*0.25, Table5712[[#This Row],[Total Quarterly Expenditure Amount]])</f>
        <v>0</v>
      </c>
      <c r="T45" s="113" t="str">
        <f>IFERROR(INDEX(Table2[Attachment A Category], MATCH(Table5712[[#This Row],[Attachment A Expenditure Subcategory]], Table2[Attachment A Subcategory])),"")</f>
        <v/>
      </c>
      <c r="U45" s="114" t="str">
        <f>IFERROR(INDEX(Table2[Treasury OIG Category], MATCH(Table5712[[#This Row],[Attachment A Expenditure Subcategory]], Table2[Attachment A Subcategory])),"")</f>
        <v/>
      </c>
    </row>
    <row r="46" spans="2:21" x14ac:dyDescent="0.25">
      <c r="B46" s="22"/>
      <c r="C46" s="16"/>
      <c r="D46" s="16"/>
      <c r="E46" s="16"/>
      <c r="F46" s="16"/>
      <c r="G46" s="23"/>
      <c r="H46" s="32" t="s">
        <v>94</v>
      </c>
      <c r="I46" s="16"/>
      <c r="J46" s="16"/>
      <c r="K46" s="17"/>
      <c r="L46" s="51"/>
      <c r="M46" s="51"/>
      <c r="N46" s="74"/>
      <c r="O46" s="90">
        <f>IF(Table5712[[#This Row],[FEMA Reimbursable?]]="Yes",Table5712[[#This Row],[Total Transfer  Amount]]*0.25, Table5712[[#This Row],[Total Transfer  Amount]])</f>
        <v>0</v>
      </c>
      <c r="P46" s="74"/>
      <c r="Q46" s="90">
        <f>IF(Table5712[[#This Row],[FEMA Reimbursable?]]="Yes",Table5712[[#This Row],[Total Quarterly Obligation Amount]]*0.25, Table5712[[#This Row],[Total Quarterly Obligation Amount]])</f>
        <v>0</v>
      </c>
      <c r="R46" s="74"/>
      <c r="S46" s="79">
        <f>IF(Table5712[[#This Row],[FEMA Reimbursable?]]="Yes", Table5712[[#This Row],[Total Quarterly Expenditure Amount]]*0.25, Table5712[[#This Row],[Total Quarterly Expenditure Amount]])</f>
        <v>0</v>
      </c>
      <c r="T46" s="113" t="str">
        <f>IFERROR(INDEX(Table2[Attachment A Category], MATCH(Table5712[[#This Row],[Attachment A Expenditure Subcategory]], Table2[Attachment A Subcategory])),"")</f>
        <v/>
      </c>
      <c r="U46" s="114" t="str">
        <f>IFERROR(INDEX(Table2[Treasury OIG Category], MATCH(Table5712[[#This Row],[Attachment A Expenditure Subcategory]], Table2[Attachment A Subcategory])),"")</f>
        <v/>
      </c>
    </row>
    <row r="47" spans="2:21" x14ac:dyDescent="0.25">
      <c r="B47" s="22"/>
      <c r="C47" s="16"/>
      <c r="D47" s="16"/>
      <c r="E47" s="16"/>
      <c r="F47" s="16"/>
      <c r="G47" s="23"/>
      <c r="H47" s="32" t="s">
        <v>95</v>
      </c>
      <c r="I47" s="16"/>
      <c r="J47" s="16"/>
      <c r="K47" s="17"/>
      <c r="L47" s="51"/>
      <c r="M47" s="51"/>
      <c r="N47" s="74"/>
      <c r="O47" s="90">
        <f>IF(Table5712[[#This Row],[FEMA Reimbursable?]]="Yes",Table5712[[#This Row],[Total Transfer  Amount]]*0.25, Table5712[[#This Row],[Total Transfer  Amount]])</f>
        <v>0</v>
      </c>
      <c r="P47" s="74"/>
      <c r="Q47" s="90">
        <f>IF(Table5712[[#This Row],[FEMA Reimbursable?]]="Yes",Table5712[[#This Row],[Total Quarterly Obligation Amount]]*0.25, Table5712[[#This Row],[Total Quarterly Obligation Amount]])</f>
        <v>0</v>
      </c>
      <c r="R47" s="74"/>
      <c r="S47" s="79">
        <f>IF(Table5712[[#This Row],[FEMA Reimbursable?]]="Yes", Table5712[[#This Row],[Total Quarterly Expenditure Amount]]*0.25, Table5712[[#This Row],[Total Quarterly Expenditure Amount]])</f>
        <v>0</v>
      </c>
      <c r="T47" s="113" t="str">
        <f>IFERROR(INDEX(Table2[Attachment A Category], MATCH(Table5712[[#This Row],[Attachment A Expenditure Subcategory]], Table2[Attachment A Subcategory])),"")</f>
        <v/>
      </c>
      <c r="U47" s="114" t="str">
        <f>IFERROR(INDEX(Table2[Treasury OIG Category], MATCH(Table5712[[#This Row],[Attachment A Expenditure Subcategory]], Table2[Attachment A Subcategory])),"")</f>
        <v/>
      </c>
    </row>
    <row r="48" spans="2:21" x14ac:dyDescent="0.25">
      <c r="B48" s="22"/>
      <c r="C48" s="16"/>
      <c r="D48" s="16"/>
      <c r="E48" s="16"/>
      <c r="F48" s="16"/>
      <c r="G48" s="23"/>
      <c r="H48" s="31" t="s">
        <v>96</v>
      </c>
      <c r="I48" s="16"/>
      <c r="J48" s="16"/>
      <c r="K48" s="17"/>
      <c r="L48" s="51"/>
      <c r="M48" s="51"/>
      <c r="N48" s="74"/>
      <c r="O48" s="90">
        <f>IF(Table5712[[#This Row],[FEMA Reimbursable?]]="Yes",Table5712[[#This Row],[Total Transfer  Amount]]*0.25, Table5712[[#This Row],[Total Transfer  Amount]])</f>
        <v>0</v>
      </c>
      <c r="P48" s="74"/>
      <c r="Q48" s="90">
        <f>IF(Table5712[[#This Row],[FEMA Reimbursable?]]="Yes",Table5712[[#This Row],[Total Quarterly Obligation Amount]]*0.25, Table5712[[#This Row],[Total Quarterly Obligation Amount]])</f>
        <v>0</v>
      </c>
      <c r="R48" s="74"/>
      <c r="S48" s="79">
        <f>IF(Table5712[[#This Row],[FEMA Reimbursable?]]="Yes", Table5712[[#This Row],[Total Quarterly Expenditure Amount]]*0.25, Table5712[[#This Row],[Total Quarterly Expenditure Amount]])</f>
        <v>0</v>
      </c>
      <c r="T48" s="113" t="str">
        <f>IFERROR(INDEX(Table2[Attachment A Category], MATCH(Table5712[[#This Row],[Attachment A Expenditure Subcategory]], Table2[Attachment A Subcategory])),"")</f>
        <v/>
      </c>
      <c r="U48" s="114" t="str">
        <f>IFERROR(INDEX(Table2[Treasury OIG Category], MATCH(Table5712[[#This Row],[Attachment A Expenditure Subcategory]], Table2[Attachment A Subcategory])),"")</f>
        <v/>
      </c>
    </row>
    <row r="49" spans="2:21" x14ac:dyDescent="0.25">
      <c r="B49" s="22"/>
      <c r="C49" s="16"/>
      <c r="D49" s="16"/>
      <c r="E49" s="16"/>
      <c r="F49" s="16"/>
      <c r="G49" s="23"/>
      <c r="H49" s="32" t="s">
        <v>97</v>
      </c>
      <c r="I49" s="16"/>
      <c r="J49" s="16"/>
      <c r="K49" s="17"/>
      <c r="L49" s="51"/>
      <c r="M49" s="51"/>
      <c r="N49" s="74"/>
      <c r="O49" s="90">
        <f>IF(Table5712[[#This Row],[FEMA Reimbursable?]]="Yes",Table5712[[#This Row],[Total Transfer  Amount]]*0.25, Table5712[[#This Row],[Total Transfer  Amount]])</f>
        <v>0</v>
      </c>
      <c r="P49" s="74"/>
      <c r="Q49" s="90">
        <f>IF(Table5712[[#This Row],[FEMA Reimbursable?]]="Yes",Table5712[[#This Row],[Total Quarterly Obligation Amount]]*0.25, Table5712[[#This Row],[Total Quarterly Obligation Amount]])</f>
        <v>0</v>
      </c>
      <c r="R49" s="74"/>
      <c r="S49" s="79">
        <f>IF(Table5712[[#This Row],[FEMA Reimbursable?]]="Yes", Table5712[[#This Row],[Total Quarterly Expenditure Amount]]*0.25, Table5712[[#This Row],[Total Quarterly Expenditure Amount]])</f>
        <v>0</v>
      </c>
      <c r="T49" s="113" t="str">
        <f>IFERROR(INDEX(Table2[Attachment A Category], MATCH(Table5712[[#This Row],[Attachment A Expenditure Subcategory]], Table2[Attachment A Subcategory])),"")</f>
        <v/>
      </c>
      <c r="U49" s="114" t="str">
        <f>IFERROR(INDEX(Table2[Treasury OIG Category], MATCH(Table5712[[#This Row],[Attachment A Expenditure Subcategory]], Table2[Attachment A Subcategory])),"")</f>
        <v/>
      </c>
    </row>
    <row r="50" spans="2:21" x14ac:dyDescent="0.25">
      <c r="B50" s="22"/>
      <c r="C50" s="16"/>
      <c r="D50" s="16"/>
      <c r="E50" s="16"/>
      <c r="F50" s="16"/>
      <c r="G50" s="23"/>
      <c r="H50" s="32" t="s">
        <v>98</v>
      </c>
      <c r="I50" s="16"/>
      <c r="J50" s="16"/>
      <c r="K50" s="17"/>
      <c r="L50" s="51"/>
      <c r="M50" s="51"/>
      <c r="N50" s="74"/>
      <c r="O50" s="90">
        <f>IF(Table5712[[#This Row],[FEMA Reimbursable?]]="Yes",Table5712[[#This Row],[Total Transfer  Amount]]*0.25, Table5712[[#This Row],[Total Transfer  Amount]])</f>
        <v>0</v>
      </c>
      <c r="P50" s="74"/>
      <c r="Q50" s="90">
        <f>IF(Table5712[[#This Row],[FEMA Reimbursable?]]="Yes",Table5712[[#This Row],[Total Quarterly Obligation Amount]]*0.25, Table5712[[#This Row],[Total Quarterly Obligation Amount]])</f>
        <v>0</v>
      </c>
      <c r="R50" s="74"/>
      <c r="S50" s="79">
        <f>IF(Table5712[[#This Row],[FEMA Reimbursable?]]="Yes", Table5712[[#This Row],[Total Quarterly Expenditure Amount]]*0.25, Table5712[[#This Row],[Total Quarterly Expenditure Amount]])</f>
        <v>0</v>
      </c>
      <c r="T50" s="113" t="str">
        <f>IFERROR(INDEX(Table2[Attachment A Category], MATCH(Table5712[[#This Row],[Attachment A Expenditure Subcategory]], Table2[Attachment A Subcategory])),"")</f>
        <v/>
      </c>
      <c r="U50" s="114" t="str">
        <f>IFERROR(INDEX(Table2[Treasury OIG Category], MATCH(Table5712[[#This Row],[Attachment A Expenditure Subcategory]], Table2[Attachment A Subcategory])),"")</f>
        <v/>
      </c>
    </row>
    <row r="51" spans="2:21" x14ac:dyDescent="0.25">
      <c r="B51" s="22"/>
      <c r="C51" s="16"/>
      <c r="D51" s="16"/>
      <c r="E51" s="16"/>
      <c r="F51" s="16"/>
      <c r="G51" s="23"/>
      <c r="H51" s="31" t="s">
        <v>99</v>
      </c>
      <c r="I51" s="16"/>
      <c r="J51" s="16"/>
      <c r="K51" s="17"/>
      <c r="L51" s="51"/>
      <c r="M51" s="51"/>
      <c r="N51" s="74"/>
      <c r="O51" s="90">
        <f>IF(Table5712[[#This Row],[FEMA Reimbursable?]]="Yes",Table5712[[#This Row],[Total Transfer  Amount]]*0.25, Table5712[[#This Row],[Total Transfer  Amount]])</f>
        <v>0</v>
      </c>
      <c r="P51" s="74"/>
      <c r="Q51" s="90">
        <f>IF(Table5712[[#This Row],[FEMA Reimbursable?]]="Yes",Table5712[[#This Row],[Total Quarterly Obligation Amount]]*0.25, Table5712[[#This Row],[Total Quarterly Obligation Amount]])</f>
        <v>0</v>
      </c>
      <c r="R51" s="74"/>
      <c r="S51" s="79">
        <f>IF(Table5712[[#This Row],[FEMA Reimbursable?]]="Yes", Table5712[[#This Row],[Total Quarterly Expenditure Amount]]*0.25, Table5712[[#This Row],[Total Quarterly Expenditure Amount]])</f>
        <v>0</v>
      </c>
      <c r="T51" s="113" t="str">
        <f>IFERROR(INDEX(Table2[Attachment A Category], MATCH(Table5712[[#This Row],[Attachment A Expenditure Subcategory]], Table2[Attachment A Subcategory])),"")</f>
        <v/>
      </c>
      <c r="U51" s="114" t="str">
        <f>IFERROR(INDEX(Table2[Treasury OIG Category], MATCH(Table5712[[#This Row],[Attachment A Expenditure Subcategory]], Table2[Attachment A Subcategory])),"")</f>
        <v/>
      </c>
    </row>
    <row r="52" spans="2:21" x14ac:dyDescent="0.25">
      <c r="B52" s="22"/>
      <c r="C52" s="16"/>
      <c r="D52" s="16"/>
      <c r="E52" s="16"/>
      <c r="F52" s="16"/>
      <c r="G52" s="23"/>
      <c r="H52" s="32" t="s">
        <v>100</v>
      </c>
      <c r="I52" s="16"/>
      <c r="J52" s="16"/>
      <c r="K52" s="17"/>
      <c r="L52" s="51"/>
      <c r="M52" s="51"/>
      <c r="N52" s="74"/>
      <c r="O52" s="90">
        <f>IF(Table5712[[#This Row],[FEMA Reimbursable?]]="Yes",Table5712[[#This Row],[Total Transfer  Amount]]*0.25, Table5712[[#This Row],[Total Transfer  Amount]])</f>
        <v>0</v>
      </c>
      <c r="P52" s="74"/>
      <c r="Q52" s="90">
        <f>IF(Table5712[[#This Row],[FEMA Reimbursable?]]="Yes",Table5712[[#This Row],[Total Quarterly Obligation Amount]]*0.25, Table5712[[#This Row],[Total Quarterly Obligation Amount]])</f>
        <v>0</v>
      </c>
      <c r="R52" s="74"/>
      <c r="S52" s="79">
        <f>IF(Table5712[[#This Row],[FEMA Reimbursable?]]="Yes", Table5712[[#This Row],[Total Quarterly Expenditure Amount]]*0.25, Table5712[[#This Row],[Total Quarterly Expenditure Amount]])</f>
        <v>0</v>
      </c>
      <c r="T52" s="113" t="str">
        <f>IFERROR(INDEX(Table2[Attachment A Category], MATCH(Table5712[[#This Row],[Attachment A Expenditure Subcategory]], Table2[Attachment A Subcategory])),"")</f>
        <v/>
      </c>
      <c r="U52" s="114" t="str">
        <f>IFERROR(INDEX(Table2[Treasury OIG Category], MATCH(Table5712[[#This Row],[Attachment A Expenditure Subcategory]], Table2[Attachment A Subcategory])),"")</f>
        <v/>
      </c>
    </row>
    <row r="53" spans="2:21" x14ac:dyDescent="0.25">
      <c r="B53" s="22"/>
      <c r="C53" s="16"/>
      <c r="D53" s="16"/>
      <c r="E53" s="16"/>
      <c r="F53" s="16"/>
      <c r="G53" s="23"/>
      <c r="H53" s="32" t="s">
        <v>101</v>
      </c>
      <c r="I53" s="16"/>
      <c r="J53" s="16"/>
      <c r="K53" s="17"/>
      <c r="L53" s="51"/>
      <c r="M53" s="51"/>
      <c r="N53" s="74"/>
      <c r="O53" s="90">
        <f>IF(Table5712[[#This Row],[FEMA Reimbursable?]]="Yes",Table5712[[#This Row],[Total Transfer  Amount]]*0.25, Table5712[[#This Row],[Total Transfer  Amount]])</f>
        <v>0</v>
      </c>
      <c r="P53" s="74"/>
      <c r="Q53" s="90">
        <f>IF(Table5712[[#This Row],[FEMA Reimbursable?]]="Yes",Table5712[[#This Row],[Total Quarterly Obligation Amount]]*0.25, Table5712[[#This Row],[Total Quarterly Obligation Amount]])</f>
        <v>0</v>
      </c>
      <c r="R53" s="74"/>
      <c r="S53" s="79">
        <f>IF(Table5712[[#This Row],[FEMA Reimbursable?]]="Yes", Table5712[[#This Row],[Total Quarterly Expenditure Amount]]*0.25, Table5712[[#This Row],[Total Quarterly Expenditure Amount]])</f>
        <v>0</v>
      </c>
      <c r="T53" s="113" t="str">
        <f>IFERROR(INDEX(Table2[Attachment A Category], MATCH(Table5712[[#This Row],[Attachment A Expenditure Subcategory]], Table2[Attachment A Subcategory])),"")</f>
        <v/>
      </c>
      <c r="U53" s="114" t="str">
        <f>IFERROR(INDEX(Table2[Treasury OIG Category], MATCH(Table5712[[#This Row],[Attachment A Expenditure Subcategory]], Table2[Attachment A Subcategory])),"")</f>
        <v/>
      </c>
    </row>
    <row r="54" spans="2:21" x14ac:dyDescent="0.25">
      <c r="B54" s="22"/>
      <c r="C54" s="16"/>
      <c r="D54" s="16"/>
      <c r="E54" s="16"/>
      <c r="F54" s="16"/>
      <c r="G54" s="23"/>
      <c r="H54" s="32" t="s">
        <v>102</v>
      </c>
      <c r="I54" s="16"/>
      <c r="J54" s="16"/>
      <c r="K54" s="17"/>
      <c r="L54" s="51"/>
      <c r="M54" s="51"/>
      <c r="N54" s="74"/>
      <c r="O54" s="90">
        <f>IF(Table5712[[#This Row],[FEMA Reimbursable?]]="Yes",Table5712[[#This Row],[Total Transfer  Amount]]*0.25, Table5712[[#This Row],[Total Transfer  Amount]])</f>
        <v>0</v>
      </c>
      <c r="P54" s="74"/>
      <c r="Q54" s="90">
        <f>IF(Table5712[[#This Row],[FEMA Reimbursable?]]="Yes",Table5712[[#This Row],[Total Quarterly Obligation Amount]]*0.25, Table5712[[#This Row],[Total Quarterly Obligation Amount]])</f>
        <v>0</v>
      </c>
      <c r="R54" s="74"/>
      <c r="S54" s="79">
        <f>IF(Table5712[[#This Row],[FEMA Reimbursable?]]="Yes", Table5712[[#This Row],[Total Quarterly Expenditure Amount]]*0.25, Table5712[[#This Row],[Total Quarterly Expenditure Amount]])</f>
        <v>0</v>
      </c>
      <c r="T54" s="113" t="str">
        <f>IFERROR(INDEX(Table2[Attachment A Category], MATCH(Table5712[[#This Row],[Attachment A Expenditure Subcategory]], Table2[Attachment A Subcategory])),"")</f>
        <v/>
      </c>
      <c r="U54" s="114" t="str">
        <f>IFERROR(INDEX(Table2[Treasury OIG Category], MATCH(Table5712[[#This Row],[Attachment A Expenditure Subcategory]], Table2[Attachment A Subcategory])),"")</f>
        <v/>
      </c>
    </row>
    <row r="55" spans="2:21" x14ac:dyDescent="0.25">
      <c r="B55" s="22"/>
      <c r="C55" s="16"/>
      <c r="D55" s="16"/>
      <c r="E55" s="16"/>
      <c r="F55" s="16"/>
      <c r="G55" s="23"/>
      <c r="H55" s="32" t="s">
        <v>103</v>
      </c>
      <c r="I55" s="16"/>
      <c r="J55" s="16"/>
      <c r="K55" s="17"/>
      <c r="L55" s="51"/>
      <c r="M55" s="51"/>
      <c r="N55" s="74"/>
      <c r="O55" s="90">
        <f>IF(Table5712[[#This Row],[FEMA Reimbursable?]]="Yes",Table5712[[#This Row],[Total Transfer  Amount]]*0.25, Table5712[[#This Row],[Total Transfer  Amount]])</f>
        <v>0</v>
      </c>
      <c r="P55" s="74"/>
      <c r="Q55" s="90">
        <f>IF(Table5712[[#This Row],[FEMA Reimbursable?]]="Yes",Table5712[[#This Row],[Total Quarterly Obligation Amount]]*0.25, Table5712[[#This Row],[Total Quarterly Obligation Amount]])</f>
        <v>0</v>
      </c>
      <c r="R55" s="74"/>
      <c r="S55" s="79">
        <f>IF(Table5712[[#This Row],[FEMA Reimbursable?]]="Yes", Table5712[[#This Row],[Total Quarterly Expenditure Amount]]*0.25, Table5712[[#This Row],[Total Quarterly Expenditure Amount]])</f>
        <v>0</v>
      </c>
      <c r="T55" s="113" t="str">
        <f>IFERROR(INDEX(Table2[Attachment A Category], MATCH(Table5712[[#This Row],[Attachment A Expenditure Subcategory]], Table2[Attachment A Subcategory])),"")</f>
        <v/>
      </c>
      <c r="U55" s="114" t="str">
        <f>IFERROR(INDEX(Table2[Treasury OIG Category], MATCH(Table5712[[#This Row],[Attachment A Expenditure Subcategory]], Table2[Attachment A Subcategory])),"")</f>
        <v/>
      </c>
    </row>
    <row r="56" spans="2:21" x14ac:dyDescent="0.25">
      <c r="B56" s="22"/>
      <c r="C56" s="16"/>
      <c r="D56" s="16"/>
      <c r="E56" s="16"/>
      <c r="F56" s="16"/>
      <c r="G56" s="23"/>
      <c r="H56" s="31" t="s">
        <v>104</v>
      </c>
      <c r="I56" s="16"/>
      <c r="J56" s="16"/>
      <c r="K56" s="17"/>
      <c r="L56" s="51"/>
      <c r="M56" s="51"/>
      <c r="N56" s="74"/>
      <c r="O56" s="90">
        <f>IF(Table5712[[#This Row],[FEMA Reimbursable?]]="Yes",Table5712[[#This Row],[Total Transfer  Amount]]*0.25, Table5712[[#This Row],[Total Transfer  Amount]])</f>
        <v>0</v>
      </c>
      <c r="P56" s="74"/>
      <c r="Q56" s="90">
        <f>IF(Table5712[[#This Row],[FEMA Reimbursable?]]="Yes",Table5712[[#This Row],[Total Quarterly Obligation Amount]]*0.25, Table5712[[#This Row],[Total Quarterly Obligation Amount]])</f>
        <v>0</v>
      </c>
      <c r="R56" s="74"/>
      <c r="S56" s="79">
        <f>IF(Table5712[[#This Row],[FEMA Reimbursable?]]="Yes", Table5712[[#This Row],[Total Quarterly Expenditure Amount]]*0.25, Table5712[[#This Row],[Total Quarterly Expenditure Amount]])</f>
        <v>0</v>
      </c>
      <c r="T56" s="113" t="str">
        <f>IFERROR(INDEX(Table2[Attachment A Category], MATCH(Table5712[[#This Row],[Attachment A Expenditure Subcategory]], Table2[Attachment A Subcategory])),"")</f>
        <v/>
      </c>
      <c r="U56" s="114" t="str">
        <f>IFERROR(INDEX(Table2[Treasury OIG Category], MATCH(Table5712[[#This Row],[Attachment A Expenditure Subcategory]], Table2[Attachment A Subcategory])),"")</f>
        <v/>
      </c>
    </row>
    <row r="57" spans="2:21" x14ac:dyDescent="0.25">
      <c r="B57" s="22"/>
      <c r="C57" s="16"/>
      <c r="D57" s="16"/>
      <c r="E57" s="16"/>
      <c r="F57" s="16"/>
      <c r="G57" s="23"/>
      <c r="H57" s="32" t="s">
        <v>105</v>
      </c>
      <c r="I57" s="16"/>
      <c r="J57" s="16"/>
      <c r="K57" s="17"/>
      <c r="L57" s="51"/>
      <c r="M57" s="51"/>
      <c r="N57" s="74"/>
      <c r="O57" s="90">
        <f>IF(Table5712[[#This Row],[FEMA Reimbursable?]]="Yes",Table5712[[#This Row],[Total Transfer  Amount]]*0.25, Table5712[[#This Row],[Total Transfer  Amount]])</f>
        <v>0</v>
      </c>
      <c r="P57" s="74"/>
      <c r="Q57" s="90">
        <f>IF(Table5712[[#This Row],[FEMA Reimbursable?]]="Yes",Table5712[[#This Row],[Total Quarterly Obligation Amount]]*0.25, Table5712[[#This Row],[Total Quarterly Obligation Amount]])</f>
        <v>0</v>
      </c>
      <c r="R57" s="74"/>
      <c r="S57" s="79">
        <f>IF(Table5712[[#This Row],[FEMA Reimbursable?]]="Yes", Table5712[[#This Row],[Total Quarterly Expenditure Amount]]*0.25, Table5712[[#This Row],[Total Quarterly Expenditure Amount]])</f>
        <v>0</v>
      </c>
      <c r="T57" s="113" t="str">
        <f>IFERROR(INDEX(Table2[Attachment A Category], MATCH(Table5712[[#This Row],[Attachment A Expenditure Subcategory]], Table2[Attachment A Subcategory])),"")</f>
        <v/>
      </c>
      <c r="U57" s="114" t="str">
        <f>IFERROR(INDEX(Table2[Treasury OIG Category], MATCH(Table5712[[#This Row],[Attachment A Expenditure Subcategory]], Table2[Attachment A Subcategory])),"")</f>
        <v/>
      </c>
    </row>
    <row r="58" spans="2:21" x14ac:dyDescent="0.25">
      <c r="B58" s="22"/>
      <c r="C58" s="16"/>
      <c r="D58" s="16"/>
      <c r="E58" s="16"/>
      <c r="F58" s="16"/>
      <c r="G58" s="23"/>
      <c r="H58" s="32" t="s">
        <v>106</v>
      </c>
      <c r="I58" s="16"/>
      <c r="J58" s="16"/>
      <c r="K58" s="17"/>
      <c r="L58" s="51"/>
      <c r="M58" s="51"/>
      <c r="N58" s="74"/>
      <c r="O58" s="90">
        <f>IF(Table5712[[#This Row],[FEMA Reimbursable?]]="Yes",Table5712[[#This Row],[Total Transfer  Amount]]*0.25, Table5712[[#This Row],[Total Transfer  Amount]])</f>
        <v>0</v>
      </c>
      <c r="P58" s="74"/>
      <c r="Q58" s="90">
        <f>IF(Table5712[[#This Row],[FEMA Reimbursable?]]="Yes",Table5712[[#This Row],[Total Quarterly Obligation Amount]]*0.25, Table5712[[#This Row],[Total Quarterly Obligation Amount]])</f>
        <v>0</v>
      </c>
      <c r="R58" s="74"/>
      <c r="S58" s="79">
        <f>IF(Table5712[[#This Row],[FEMA Reimbursable?]]="Yes", Table5712[[#This Row],[Total Quarterly Expenditure Amount]]*0.25, Table5712[[#This Row],[Total Quarterly Expenditure Amount]])</f>
        <v>0</v>
      </c>
      <c r="T58" s="113" t="str">
        <f>IFERROR(INDEX(Table2[Attachment A Category], MATCH(Table5712[[#This Row],[Attachment A Expenditure Subcategory]], Table2[Attachment A Subcategory])),"")</f>
        <v/>
      </c>
      <c r="U58" s="114" t="str">
        <f>IFERROR(INDEX(Table2[Treasury OIG Category], MATCH(Table5712[[#This Row],[Attachment A Expenditure Subcategory]], Table2[Attachment A Subcategory])),"")</f>
        <v/>
      </c>
    </row>
    <row r="59" spans="2:21" x14ac:dyDescent="0.25">
      <c r="B59" s="22"/>
      <c r="C59" s="16"/>
      <c r="D59" s="16"/>
      <c r="E59" s="16"/>
      <c r="F59" s="16"/>
      <c r="G59" s="23"/>
      <c r="H59" s="31" t="s">
        <v>107</v>
      </c>
      <c r="I59" s="16"/>
      <c r="J59" s="16"/>
      <c r="K59" s="17"/>
      <c r="L59" s="51"/>
      <c r="M59" s="51"/>
      <c r="N59" s="74"/>
      <c r="O59" s="90">
        <f>IF(Table5712[[#This Row],[FEMA Reimbursable?]]="Yes",Table5712[[#This Row],[Total Transfer  Amount]]*0.25, Table5712[[#This Row],[Total Transfer  Amount]])</f>
        <v>0</v>
      </c>
      <c r="P59" s="74"/>
      <c r="Q59" s="90">
        <f>IF(Table5712[[#This Row],[FEMA Reimbursable?]]="Yes",Table5712[[#This Row],[Total Quarterly Obligation Amount]]*0.25, Table5712[[#This Row],[Total Quarterly Obligation Amount]])</f>
        <v>0</v>
      </c>
      <c r="R59" s="74"/>
      <c r="S59" s="79">
        <f>IF(Table5712[[#This Row],[FEMA Reimbursable?]]="Yes", Table5712[[#This Row],[Total Quarterly Expenditure Amount]]*0.25, Table5712[[#This Row],[Total Quarterly Expenditure Amount]])</f>
        <v>0</v>
      </c>
      <c r="T59" s="113" t="str">
        <f>IFERROR(INDEX(Table2[Attachment A Category], MATCH(Table5712[[#This Row],[Attachment A Expenditure Subcategory]], Table2[Attachment A Subcategory])),"")</f>
        <v/>
      </c>
      <c r="U59" s="114" t="str">
        <f>IFERROR(INDEX(Table2[Treasury OIG Category], MATCH(Table5712[[#This Row],[Attachment A Expenditure Subcategory]], Table2[Attachment A Subcategory])),"")</f>
        <v/>
      </c>
    </row>
    <row r="60" spans="2:21" x14ac:dyDescent="0.25">
      <c r="B60" s="22"/>
      <c r="C60" s="16"/>
      <c r="D60" s="16"/>
      <c r="E60" s="16"/>
      <c r="F60" s="16"/>
      <c r="G60" s="23"/>
      <c r="H60" s="32" t="s">
        <v>108</v>
      </c>
      <c r="I60" s="16"/>
      <c r="J60" s="16"/>
      <c r="K60" s="17"/>
      <c r="L60" s="51"/>
      <c r="M60" s="51"/>
      <c r="N60" s="74"/>
      <c r="O60" s="90">
        <f>IF(Table5712[[#This Row],[FEMA Reimbursable?]]="Yes",Table5712[[#This Row],[Total Transfer  Amount]]*0.25, Table5712[[#This Row],[Total Transfer  Amount]])</f>
        <v>0</v>
      </c>
      <c r="P60" s="74"/>
      <c r="Q60" s="90">
        <f>IF(Table5712[[#This Row],[FEMA Reimbursable?]]="Yes",Table5712[[#This Row],[Total Quarterly Obligation Amount]]*0.25, Table5712[[#This Row],[Total Quarterly Obligation Amount]])</f>
        <v>0</v>
      </c>
      <c r="R60" s="74"/>
      <c r="S60" s="79">
        <f>IF(Table5712[[#This Row],[FEMA Reimbursable?]]="Yes", Table5712[[#This Row],[Total Quarterly Expenditure Amount]]*0.25, Table5712[[#This Row],[Total Quarterly Expenditure Amount]])</f>
        <v>0</v>
      </c>
      <c r="T60" s="113" t="str">
        <f>IFERROR(INDEX(Table2[Attachment A Category], MATCH(Table5712[[#This Row],[Attachment A Expenditure Subcategory]], Table2[Attachment A Subcategory])),"")</f>
        <v/>
      </c>
      <c r="U60" s="114" t="str">
        <f>IFERROR(INDEX(Table2[Treasury OIG Category], MATCH(Table5712[[#This Row],[Attachment A Expenditure Subcategory]], Table2[Attachment A Subcategory])),"")</f>
        <v/>
      </c>
    </row>
    <row r="61" spans="2:21" x14ac:dyDescent="0.25">
      <c r="B61" s="22"/>
      <c r="C61" s="16"/>
      <c r="D61" s="16"/>
      <c r="E61" s="16"/>
      <c r="F61" s="16"/>
      <c r="G61" s="23"/>
      <c r="H61" s="32" t="s">
        <v>109</v>
      </c>
      <c r="I61" s="16"/>
      <c r="J61" s="16"/>
      <c r="K61" s="17"/>
      <c r="L61" s="51"/>
      <c r="M61" s="51"/>
      <c r="N61" s="74"/>
      <c r="O61" s="90">
        <f>IF(Table5712[[#This Row],[FEMA Reimbursable?]]="Yes",Table5712[[#This Row],[Total Transfer  Amount]]*0.25, Table5712[[#This Row],[Total Transfer  Amount]])</f>
        <v>0</v>
      </c>
      <c r="P61" s="74"/>
      <c r="Q61" s="90">
        <f>IF(Table5712[[#This Row],[FEMA Reimbursable?]]="Yes",Table5712[[#This Row],[Total Quarterly Obligation Amount]]*0.25, Table5712[[#This Row],[Total Quarterly Obligation Amount]])</f>
        <v>0</v>
      </c>
      <c r="R61" s="74"/>
      <c r="S61" s="79">
        <f>IF(Table5712[[#This Row],[FEMA Reimbursable?]]="Yes", Table5712[[#This Row],[Total Quarterly Expenditure Amount]]*0.25, Table5712[[#This Row],[Total Quarterly Expenditure Amount]])</f>
        <v>0</v>
      </c>
      <c r="T61" s="113" t="str">
        <f>IFERROR(INDEX(Table2[Attachment A Category], MATCH(Table5712[[#This Row],[Attachment A Expenditure Subcategory]], Table2[Attachment A Subcategory])),"")</f>
        <v/>
      </c>
      <c r="U61" s="114" t="str">
        <f>IFERROR(INDEX(Table2[Treasury OIG Category], MATCH(Table5712[[#This Row],[Attachment A Expenditure Subcategory]], Table2[Attachment A Subcategory])),"")</f>
        <v/>
      </c>
    </row>
    <row r="62" spans="2:21" x14ac:dyDescent="0.25">
      <c r="B62" s="22"/>
      <c r="C62" s="16"/>
      <c r="D62" s="16"/>
      <c r="E62" s="16"/>
      <c r="F62" s="16"/>
      <c r="G62" s="23"/>
      <c r="H62" s="32" t="s">
        <v>111</v>
      </c>
      <c r="I62" s="16"/>
      <c r="J62" s="16"/>
      <c r="K62" s="17"/>
      <c r="L62" s="51"/>
      <c r="M62" s="51"/>
      <c r="N62" s="74"/>
      <c r="O62" s="90">
        <f>IF(Table5712[[#This Row],[FEMA Reimbursable?]]="Yes",Table5712[[#This Row],[Total Transfer  Amount]]*0.25, Table5712[[#This Row],[Total Transfer  Amount]])</f>
        <v>0</v>
      </c>
      <c r="P62" s="74"/>
      <c r="Q62" s="90">
        <f>IF(Table5712[[#This Row],[FEMA Reimbursable?]]="Yes",Table5712[[#This Row],[Total Quarterly Obligation Amount]]*0.25, Table5712[[#This Row],[Total Quarterly Obligation Amount]])</f>
        <v>0</v>
      </c>
      <c r="R62" s="74"/>
      <c r="S62" s="79">
        <f>IF(Table5712[[#This Row],[FEMA Reimbursable?]]="Yes", Table5712[[#This Row],[Total Quarterly Expenditure Amount]]*0.25, Table5712[[#This Row],[Total Quarterly Expenditure Amount]])</f>
        <v>0</v>
      </c>
      <c r="T62" s="113" t="str">
        <f>IFERROR(INDEX(Table2[Attachment A Category], MATCH(Table5712[[#This Row],[Attachment A Expenditure Subcategory]], Table2[Attachment A Subcategory])),"")</f>
        <v/>
      </c>
      <c r="U62" s="114" t="str">
        <f>IFERROR(INDEX(Table2[Treasury OIG Category], MATCH(Table5712[[#This Row],[Attachment A Expenditure Subcategory]], Table2[Attachment A Subcategory])),"")</f>
        <v/>
      </c>
    </row>
    <row r="63" spans="2:21" x14ac:dyDescent="0.25">
      <c r="B63" s="22"/>
      <c r="C63" s="16"/>
      <c r="D63" s="16"/>
      <c r="E63" s="16"/>
      <c r="F63" s="16"/>
      <c r="G63" s="23"/>
      <c r="H63" s="32" t="s">
        <v>112</v>
      </c>
      <c r="I63" s="16"/>
      <c r="J63" s="16"/>
      <c r="K63" s="17"/>
      <c r="L63" s="51"/>
      <c r="M63" s="51"/>
      <c r="N63" s="74"/>
      <c r="O63" s="90">
        <f>IF(Table5712[[#This Row],[FEMA Reimbursable?]]="Yes",Table5712[[#This Row],[Total Transfer  Amount]]*0.25, Table5712[[#This Row],[Total Transfer  Amount]])</f>
        <v>0</v>
      </c>
      <c r="P63" s="74"/>
      <c r="Q63" s="90">
        <f>IF(Table5712[[#This Row],[FEMA Reimbursable?]]="Yes",Table5712[[#This Row],[Total Quarterly Obligation Amount]]*0.25, Table5712[[#This Row],[Total Quarterly Obligation Amount]])</f>
        <v>0</v>
      </c>
      <c r="R63" s="74"/>
      <c r="S63" s="79">
        <f>IF(Table5712[[#This Row],[FEMA Reimbursable?]]="Yes", Table5712[[#This Row],[Total Quarterly Expenditure Amount]]*0.25, Table5712[[#This Row],[Total Quarterly Expenditure Amount]])</f>
        <v>0</v>
      </c>
      <c r="T63" s="113" t="str">
        <f>IFERROR(INDEX(Table2[Attachment A Category], MATCH(Table5712[[#This Row],[Attachment A Expenditure Subcategory]], Table2[Attachment A Subcategory])),"")</f>
        <v/>
      </c>
      <c r="U63" s="114" t="str">
        <f>IFERROR(INDEX(Table2[Treasury OIG Category], MATCH(Table5712[[#This Row],[Attachment A Expenditure Subcategory]], Table2[Attachment A Subcategory])),"")</f>
        <v/>
      </c>
    </row>
    <row r="64" spans="2:21" x14ac:dyDescent="0.25">
      <c r="B64" s="22"/>
      <c r="C64" s="16"/>
      <c r="D64" s="16"/>
      <c r="E64" s="16"/>
      <c r="F64" s="16"/>
      <c r="G64" s="23"/>
      <c r="H64" s="31" t="s">
        <v>113</v>
      </c>
      <c r="I64" s="16"/>
      <c r="J64" s="16"/>
      <c r="K64" s="17"/>
      <c r="L64" s="51"/>
      <c r="M64" s="51"/>
      <c r="N64" s="74"/>
      <c r="O64" s="90">
        <f>IF(Table5712[[#This Row],[FEMA Reimbursable?]]="Yes",Table5712[[#This Row],[Total Transfer  Amount]]*0.25, Table5712[[#This Row],[Total Transfer  Amount]])</f>
        <v>0</v>
      </c>
      <c r="P64" s="74"/>
      <c r="Q64" s="90">
        <f>IF(Table5712[[#This Row],[FEMA Reimbursable?]]="Yes",Table5712[[#This Row],[Total Quarterly Obligation Amount]]*0.25, Table5712[[#This Row],[Total Quarterly Obligation Amount]])</f>
        <v>0</v>
      </c>
      <c r="R64" s="74"/>
      <c r="S64" s="79">
        <f>IF(Table5712[[#This Row],[FEMA Reimbursable?]]="Yes", Table5712[[#This Row],[Total Quarterly Expenditure Amount]]*0.25, Table5712[[#This Row],[Total Quarterly Expenditure Amount]])</f>
        <v>0</v>
      </c>
      <c r="T64" s="113" t="str">
        <f>IFERROR(INDEX(Table2[Attachment A Category], MATCH(Table5712[[#This Row],[Attachment A Expenditure Subcategory]], Table2[Attachment A Subcategory])),"")</f>
        <v/>
      </c>
      <c r="U64" s="114" t="str">
        <f>IFERROR(INDEX(Table2[Treasury OIG Category], MATCH(Table5712[[#This Row],[Attachment A Expenditure Subcategory]], Table2[Attachment A Subcategory])),"")</f>
        <v/>
      </c>
    </row>
    <row r="65" spans="2:21" x14ac:dyDescent="0.25">
      <c r="B65" s="22"/>
      <c r="C65" s="16"/>
      <c r="D65" s="16"/>
      <c r="E65" s="16"/>
      <c r="F65" s="16"/>
      <c r="G65" s="23"/>
      <c r="H65" s="32" t="s">
        <v>114</v>
      </c>
      <c r="I65" s="16"/>
      <c r="J65" s="16"/>
      <c r="K65" s="17"/>
      <c r="L65" s="51"/>
      <c r="M65" s="51"/>
      <c r="N65" s="74"/>
      <c r="O65" s="90">
        <f>IF(Table5712[[#This Row],[FEMA Reimbursable?]]="Yes",Table5712[[#This Row],[Total Transfer  Amount]]*0.25, Table5712[[#This Row],[Total Transfer  Amount]])</f>
        <v>0</v>
      </c>
      <c r="P65" s="74"/>
      <c r="Q65" s="90">
        <f>IF(Table5712[[#This Row],[FEMA Reimbursable?]]="Yes",Table5712[[#This Row],[Total Quarterly Obligation Amount]]*0.25, Table5712[[#This Row],[Total Quarterly Obligation Amount]])</f>
        <v>0</v>
      </c>
      <c r="R65" s="74"/>
      <c r="S65" s="79">
        <f>IF(Table5712[[#This Row],[FEMA Reimbursable?]]="Yes", Table5712[[#This Row],[Total Quarterly Expenditure Amount]]*0.25, Table5712[[#This Row],[Total Quarterly Expenditure Amount]])</f>
        <v>0</v>
      </c>
      <c r="T65" s="113" t="str">
        <f>IFERROR(INDEX(Table2[Attachment A Category], MATCH(Table5712[[#This Row],[Attachment A Expenditure Subcategory]], Table2[Attachment A Subcategory])),"")</f>
        <v/>
      </c>
      <c r="U65" s="114" t="str">
        <f>IFERROR(INDEX(Table2[Treasury OIG Category], MATCH(Table5712[[#This Row],[Attachment A Expenditure Subcategory]], Table2[Attachment A Subcategory])),"")</f>
        <v/>
      </c>
    </row>
    <row r="66" spans="2:21" x14ac:dyDescent="0.25">
      <c r="B66" s="22"/>
      <c r="C66" s="16"/>
      <c r="D66" s="16"/>
      <c r="E66" s="16"/>
      <c r="F66" s="16"/>
      <c r="G66" s="23"/>
      <c r="H66" s="32" t="s">
        <v>115</v>
      </c>
      <c r="I66" s="16"/>
      <c r="J66" s="16"/>
      <c r="K66" s="17"/>
      <c r="L66" s="51"/>
      <c r="M66" s="51"/>
      <c r="N66" s="74"/>
      <c r="O66" s="90">
        <f>IF(Table5712[[#This Row],[FEMA Reimbursable?]]="Yes",Table5712[[#This Row],[Total Transfer  Amount]]*0.25, Table5712[[#This Row],[Total Transfer  Amount]])</f>
        <v>0</v>
      </c>
      <c r="P66" s="74"/>
      <c r="Q66" s="90">
        <f>IF(Table5712[[#This Row],[FEMA Reimbursable?]]="Yes",Table5712[[#This Row],[Total Quarterly Obligation Amount]]*0.25, Table5712[[#This Row],[Total Quarterly Obligation Amount]])</f>
        <v>0</v>
      </c>
      <c r="R66" s="74"/>
      <c r="S66" s="79">
        <f>IF(Table5712[[#This Row],[FEMA Reimbursable?]]="Yes", Table5712[[#This Row],[Total Quarterly Expenditure Amount]]*0.25, Table5712[[#This Row],[Total Quarterly Expenditure Amount]])</f>
        <v>0</v>
      </c>
      <c r="T66" s="113" t="str">
        <f>IFERROR(INDEX(Table2[Attachment A Category], MATCH(Table5712[[#This Row],[Attachment A Expenditure Subcategory]], Table2[Attachment A Subcategory])),"")</f>
        <v/>
      </c>
      <c r="U66" s="114" t="str">
        <f>IFERROR(INDEX(Table2[Treasury OIG Category], MATCH(Table5712[[#This Row],[Attachment A Expenditure Subcategory]], Table2[Attachment A Subcategory])),"")</f>
        <v/>
      </c>
    </row>
    <row r="67" spans="2:21" x14ac:dyDescent="0.25">
      <c r="B67" s="22"/>
      <c r="C67" s="16"/>
      <c r="D67" s="16"/>
      <c r="E67" s="16"/>
      <c r="F67" s="16"/>
      <c r="G67" s="23"/>
      <c r="H67" s="31" t="s">
        <v>116</v>
      </c>
      <c r="I67" s="16"/>
      <c r="J67" s="16"/>
      <c r="K67" s="17"/>
      <c r="L67" s="51"/>
      <c r="M67" s="51"/>
      <c r="N67" s="74"/>
      <c r="O67" s="90">
        <f>IF(Table5712[[#This Row],[FEMA Reimbursable?]]="Yes",Table5712[[#This Row],[Total Transfer  Amount]]*0.25, Table5712[[#This Row],[Total Transfer  Amount]])</f>
        <v>0</v>
      </c>
      <c r="P67" s="74"/>
      <c r="Q67" s="90">
        <f>IF(Table5712[[#This Row],[FEMA Reimbursable?]]="Yes",Table5712[[#This Row],[Total Quarterly Obligation Amount]]*0.25, Table5712[[#This Row],[Total Quarterly Obligation Amount]])</f>
        <v>0</v>
      </c>
      <c r="R67" s="74"/>
      <c r="S67" s="79">
        <f>IF(Table5712[[#This Row],[FEMA Reimbursable?]]="Yes", Table5712[[#This Row],[Total Quarterly Expenditure Amount]]*0.25, Table5712[[#This Row],[Total Quarterly Expenditure Amount]])</f>
        <v>0</v>
      </c>
      <c r="T67" s="113" t="str">
        <f>IFERROR(INDEX(Table2[Attachment A Category], MATCH(Table5712[[#This Row],[Attachment A Expenditure Subcategory]], Table2[Attachment A Subcategory])),"")</f>
        <v/>
      </c>
      <c r="U67" s="114" t="str">
        <f>IFERROR(INDEX(Table2[Treasury OIG Category], MATCH(Table5712[[#This Row],[Attachment A Expenditure Subcategory]], Table2[Attachment A Subcategory])),"")</f>
        <v/>
      </c>
    </row>
    <row r="68" spans="2:21" x14ac:dyDescent="0.25">
      <c r="B68" s="22"/>
      <c r="C68" s="16"/>
      <c r="D68" s="16"/>
      <c r="E68" s="16"/>
      <c r="F68" s="16"/>
      <c r="G68" s="23"/>
      <c r="H68" s="32" t="s">
        <v>117</v>
      </c>
      <c r="I68" s="16"/>
      <c r="J68" s="16"/>
      <c r="K68" s="17"/>
      <c r="L68" s="51"/>
      <c r="M68" s="51"/>
      <c r="N68" s="74"/>
      <c r="O68" s="90">
        <f>IF(Table5712[[#This Row],[FEMA Reimbursable?]]="Yes",Table5712[[#This Row],[Total Transfer  Amount]]*0.25, Table5712[[#This Row],[Total Transfer  Amount]])</f>
        <v>0</v>
      </c>
      <c r="P68" s="74"/>
      <c r="Q68" s="90">
        <f>IF(Table5712[[#This Row],[FEMA Reimbursable?]]="Yes",Table5712[[#This Row],[Total Quarterly Obligation Amount]]*0.25, Table5712[[#This Row],[Total Quarterly Obligation Amount]])</f>
        <v>0</v>
      </c>
      <c r="R68" s="74"/>
      <c r="S68" s="79">
        <f>IF(Table5712[[#This Row],[FEMA Reimbursable?]]="Yes", Table5712[[#This Row],[Total Quarterly Expenditure Amount]]*0.25, Table5712[[#This Row],[Total Quarterly Expenditure Amount]])</f>
        <v>0</v>
      </c>
      <c r="T68" s="113" t="str">
        <f>IFERROR(INDEX(Table2[Attachment A Category], MATCH(Table5712[[#This Row],[Attachment A Expenditure Subcategory]], Table2[Attachment A Subcategory])),"")</f>
        <v/>
      </c>
      <c r="U68" s="114" t="str">
        <f>IFERROR(INDEX(Table2[Treasury OIG Category], MATCH(Table5712[[#This Row],[Attachment A Expenditure Subcategory]], Table2[Attachment A Subcategory])),"")</f>
        <v/>
      </c>
    </row>
    <row r="69" spans="2:21" x14ac:dyDescent="0.25">
      <c r="B69" s="22"/>
      <c r="C69" s="16"/>
      <c r="D69" s="16"/>
      <c r="E69" s="16"/>
      <c r="F69" s="16"/>
      <c r="G69" s="23"/>
      <c r="H69" s="32" t="s">
        <v>118</v>
      </c>
      <c r="I69" s="16"/>
      <c r="J69" s="16"/>
      <c r="K69" s="17"/>
      <c r="L69" s="51"/>
      <c r="M69" s="51"/>
      <c r="N69" s="74"/>
      <c r="O69" s="90">
        <f>IF(Table5712[[#This Row],[FEMA Reimbursable?]]="Yes",Table5712[[#This Row],[Total Transfer  Amount]]*0.25, Table5712[[#This Row],[Total Transfer  Amount]])</f>
        <v>0</v>
      </c>
      <c r="P69" s="74"/>
      <c r="Q69" s="90">
        <f>IF(Table5712[[#This Row],[FEMA Reimbursable?]]="Yes",Table5712[[#This Row],[Total Quarterly Obligation Amount]]*0.25, Table5712[[#This Row],[Total Quarterly Obligation Amount]])</f>
        <v>0</v>
      </c>
      <c r="R69" s="74"/>
      <c r="S69" s="79">
        <f>IF(Table5712[[#This Row],[FEMA Reimbursable?]]="Yes", Table5712[[#This Row],[Total Quarterly Expenditure Amount]]*0.25, Table5712[[#This Row],[Total Quarterly Expenditure Amount]])</f>
        <v>0</v>
      </c>
      <c r="T69" s="113" t="str">
        <f>IFERROR(INDEX(Table2[Attachment A Category], MATCH(Table5712[[#This Row],[Attachment A Expenditure Subcategory]], Table2[Attachment A Subcategory])),"")</f>
        <v/>
      </c>
      <c r="U69" s="114" t="str">
        <f>IFERROR(INDEX(Table2[Treasury OIG Category], MATCH(Table5712[[#This Row],[Attachment A Expenditure Subcategory]], Table2[Attachment A Subcategory])),"")</f>
        <v/>
      </c>
    </row>
    <row r="70" spans="2:21" x14ac:dyDescent="0.25">
      <c r="B70" s="22"/>
      <c r="C70" s="16"/>
      <c r="D70" s="16"/>
      <c r="E70" s="16"/>
      <c r="F70" s="16"/>
      <c r="G70" s="23"/>
      <c r="H70" s="32" t="s">
        <v>119</v>
      </c>
      <c r="I70" s="16"/>
      <c r="J70" s="16"/>
      <c r="K70" s="17"/>
      <c r="L70" s="51"/>
      <c r="M70" s="51"/>
      <c r="N70" s="74"/>
      <c r="O70" s="90">
        <f>IF(Table5712[[#This Row],[FEMA Reimbursable?]]="Yes",Table5712[[#This Row],[Total Transfer  Amount]]*0.25, Table5712[[#This Row],[Total Transfer  Amount]])</f>
        <v>0</v>
      </c>
      <c r="P70" s="74"/>
      <c r="Q70" s="90">
        <f>IF(Table5712[[#This Row],[FEMA Reimbursable?]]="Yes",Table5712[[#This Row],[Total Quarterly Obligation Amount]]*0.25, Table5712[[#This Row],[Total Quarterly Obligation Amount]])</f>
        <v>0</v>
      </c>
      <c r="R70" s="74"/>
      <c r="S70" s="79">
        <f>IF(Table5712[[#This Row],[FEMA Reimbursable?]]="Yes", Table5712[[#This Row],[Total Quarterly Expenditure Amount]]*0.25, Table5712[[#This Row],[Total Quarterly Expenditure Amount]])</f>
        <v>0</v>
      </c>
      <c r="T70" s="113" t="str">
        <f>IFERROR(INDEX(Table2[Attachment A Category], MATCH(Table5712[[#This Row],[Attachment A Expenditure Subcategory]], Table2[Attachment A Subcategory])),"")</f>
        <v/>
      </c>
      <c r="U70" s="114" t="str">
        <f>IFERROR(INDEX(Table2[Treasury OIG Category], MATCH(Table5712[[#This Row],[Attachment A Expenditure Subcategory]], Table2[Attachment A Subcategory])),"")</f>
        <v/>
      </c>
    </row>
    <row r="71" spans="2:21" x14ac:dyDescent="0.25">
      <c r="B71" s="22"/>
      <c r="C71" s="16"/>
      <c r="D71" s="16"/>
      <c r="E71" s="16"/>
      <c r="F71" s="16"/>
      <c r="G71" s="23"/>
      <c r="H71" s="32" t="s">
        <v>120</v>
      </c>
      <c r="I71" s="16"/>
      <c r="J71" s="16"/>
      <c r="K71" s="17"/>
      <c r="L71" s="51"/>
      <c r="M71" s="51"/>
      <c r="N71" s="74"/>
      <c r="O71" s="90">
        <f>IF(Table5712[[#This Row],[FEMA Reimbursable?]]="Yes",Table5712[[#This Row],[Total Transfer  Amount]]*0.25, Table5712[[#This Row],[Total Transfer  Amount]])</f>
        <v>0</v>
      </c>
      <c r="P71" s="74"/>
      <c r="Q71" s="90">
        <f>IF(Table5712[[#This Row],[FEMA Reimbursable?]]="Yes",Table5712[[#This Row],[Total Quarterly Obligation Amount]]*0.25, Table5712[[#This Row],[Total Quarterly Obligation Amount]])</f>
        <v>0</v>
      </c>
      <c r="R71" s="74"/>
      <c r="S71" s="79">
        <f>IF(Table5712[[#This Row],[FEMA Reimbursable?]]="Yes", Table5712[[#This Row],[Total Quarterly Expenditure Amount]]*0.25, Table5712[[#This Row],[Total Quarterly Expenditure Amount]])</f>
        <v>0</v>
      </c>
      <c r="T71" s="113" t="str">
        <f>IFERROR(INDEX(Table2[Attachment A Category], MATCH(Table5712[[#This Row],[Attachment A Expenditure Subcategory]], Table2[Attachment A Subcategory])),"")</f>
        <v/>
      </c>
      <c r="U71" s="114" t="str">
        <f>IFERROR(INDEX(Table2[Treasury OIG Category], MATCH(Table5712[[#This Row],[Attachment A Expenditure Subcategory]], Table2[Attachment A Subcategory])),"")</f>
        <v/>
      </c>
    </row>
    <row r="72" spans="2:21" x14ac:dyDescent="0.25">
      <c r="B72" s="22"/>
      <c r="C72" s="16"/>
      <c r="D72" s="16"/>
      <c r="E72" s="16"/>
      <c r="F72" s="16"/>
      <c r="G72" s="23"/>
      <c r="H72" s="31" t="s">
        <v>121</v>
      </c>
      <c r="I72" s="16"/>
      <c r="J72" s="16"/>
      <c r="K72" s="17"/>
      <c r="L72" s="51"/>
      <c r="M72" s="51"/>
      <c r="N72" s="74"/>
      <c r="O72" s="90">
        <f>IF(Table5712[[#This Row],[FEMA Reimbursable?]]="Yes",Table5712[[#This Row],[Total Transfer  Amount]]*0.25, Table5712[[#This Row],[Total Transfer  Amount]])</f>
        <v>0</v>
      </c>
      <c r="P72" s="74"/>
      <c r="Q72" s="90">
        <f>IF(Table5712[[#This Row],[FEMA Reimbursable?]]="Yes",Table5712[[#This Row],[Total Quarterly Obligation Amount]]*0.25, Table5712[[#This Row],[Total Quarterly Obligation Amount]])</f>
        <v>0</v>
      </c>
      <c r="R72" s="74"/>
      <c r="S72" s="79">
        <f>IF(Table5712[[#This Row],[FEMA Reimbursable?]]="Yes", Table5712[[#This Row],[Total Quarterly Expenditure Amount]]*0.25, Table5712[[#This Row],[Total Quarterly Expenditure Amount]])</f>
        <v>0</v>
      </c>
      <c r="T72" s="113" t="str">
        <f>IFERROR(INDEX(Table2[Attachment A Category], MATCH(Table5712[[#This Row],[Attachment A Expenditure Subcategory]], Table2[Attachment A Subcategory])),"")</f>
        <v/>
      </c>
      <c r="U72" s="114" t="str">
        <f>IFERROR(INDEX(Table2[Treasury OIG Category], MATCH(Table5712[[#This Row],[Attachment A Expenditure Subcategory]], Table2[Attachment A Subcategory])),"")</f>
        <v/>
      </c>
    </row>
    <row r="73" spans="2:21" x14ac:dyDescent="0.25">
      <c r="B73" s="22"/>
      <c r="C73" s="16"/>
      <c r="D73" s="16"/>
      <c r="E73" s="16"/>
      <c r="F73" s="16"/>
      <c r="G73" s="23"/>
      <c r="H73" s="32" t="s">
        <v>122</v>
      </c>
      <c r="I73" s="16"/>
      <c r="J73" s="16"/>
      <c r="K73" s="17"/>
      <c r="L73" s="51"/>
      <c r="M73" s="51"/>
      <c r="N73" s="74"/>
      <c r="O73" s="90">
        <f>IF(Table5712[[#This Row],[FEMA Reimbursable?]]="Yes",Table5712[[#This Row],[Total Transfer  Amount]]*0.25, Table5712[[#This Row],[Total Transfer  Amount]])</f>
        <v>0</v>
      </c>
      <c r="P73" s="74"/>
      <c r="Q73" s="90">
        <f>IF(Table5712[[#This Row],[FEMA Reimbursable?]]="Yes",Table5712[[#This Row],[Total Quarterly Obligation Amount]]*0.25, Table5712[[#This Row],[Total Quarterly Obligation Amount]])</f>
        <v>0</v>
      </c>
      <c r="R73" s="74"/>
      <c r="S73" s="79">
        <f>IF(Table5712[[#This Row],[FEMA Reimbursable?]]="Yes", Table5712[[#This Row],[Total Quarterly Expenditure Amount]]*0.25, Table5712[[#This Row],[Total Quarterly Expenditure Amount]])</f>
        <v>0</v>
      </c>
      <c r="T73" s="113" t="str">
        <f>IFERROR(INDEX(Table2[Attachment A Category], MATCH(Table5712[[#This Row],[Attachment A Expenditure Subcategory]], Table2[Attachment A Subcategory])),"")</f>
        <v/>
      </c>
      <c r="U73" s="114" t="str">
        <f>IFERROR(INDEX(Table2[Treasury OIG Category], MATCH(Table5712[[#This Row],[Attachment A Expenditure Subcategory]], Table2[Attachment A Subcategory])),"")</f>
        <v/>
      </c>
    </row>
    <row r="74" spans="2:21" x14ac:dyDescent="0.25">
      <c r="B74" s="22"/>
      <c r="C74" s="16"/>
      <c r="D74" s="16"/>
      <c r="E74" s="16"/>
      <c r="F74" s="16"/>
      <c r="G74" s="23"/>
      <c r="H74" s="32" t="s">
        <v>123</v>
      </c>
      <c r="I74" s="16"/>
      <c r="J74" s="16"/>
      <c r="K74" s="17"/>
      <c r="L74" s="51"/>
      <c r="M74" s="51"/>
      <c r="N74" s="74"/>
      <c r="O74" s="90">
        <f>IF(Table5712[[#This Row],[FEMA Reimbursable?]]="Yes",Table5712[[#This Row],[Total Transfer  Amount]]*0.25, Table5712[[#This Row],[Total Transfer  Amount]])</f>
        <v>0</v>
      </c>
      <c r="P74" s="74"/>
      <c r="Q74" s="90">
        <f>IF(Table5712[[#This Row],[FEMA Reimbursable?]]="Yes",Table5712[[#This Row],[Total Quarterly Obligation Amount]]*0.25, Table5712[[#This Row],[Total Quarterly Obligation Amount]])</f>
        <v>0</v>
      </c>
      <c r="R74" s="74"/>
      <c r="S74" s="79">
        <f>IF(Table5712[[#This Row],[FEMA Reimbursable?]]="Yes", Table5712[[#This Row],[Total Quarterly Expenditure Amount]]*0.25, Table5712[[#This Row],[Total Quarterly Expenditure Amount]])</f>
        <v>0</v>
      </c>
      <c r="T74" s="113" t="str">
        <f>IFERROR(INDEX(Table2[Attachment A Category], MATCH(Table5712[[#This Row],[Attachment A Expenditure Subcategory]], Table2[Attachment A Subcategory])),"")</f>
        <v/>
      </c>
      <c r="U74" s="114" t="str">
        <f>IFERROR(INDEX(Table2[Treasury OIG Category], MATCH(Table5712[[#This Row],[Attachment A Expenditure Subcategory]], Table2[Attachment A Subcategory])),"")</f>
        <v/>
      </c>
    </row>
    <row r="75" spans="2:21" x14ac:dyDescent="0.25">
      <c r="B75" s="22"/>
      <c r="C75" s="16"/>
      <c r="D75" s="16"/>
      <c r="E75" s="16"/>
      <c r="F75" s="16"/>
      <c r="G75" s="23"/>
      <c r="H75" s="31" t="s">
        <v>124</v>
      </c>
      <c r="I75" s="16"/>
      <c r="J75" s="16"/>
      <c r="K75" s="17"/>
      <c r="L75" s="51"/>
      <c r="M75" s="51"/>
      <c r="N75" s="74"/>
      <c r="O75" s="90">
        <f>IF(Table5712[[#This Row],[FEMA Reimbursable?]]="Yes",Table5712[[#This Row],[Total Transfer  Amount]]*0.25, Table5712[[#This Row],[Total Transfer  Amount]])</f>
        <v>0</v>
      </c>
      <c r="P75" s="74"/>
      <c r="Q75" s="90">
        <f>IF(Table5712[[#This Row],[FEMA Reimbursable?]]="Yes",Table5712[[#This Row],[Total Quarterly Obligation Amount]]*0.25, Table5712[[#This Row],[Total Quarterly Obligation Amount]])</f>
        <v>0</v>
      </c>
      <c r="R75" s="74"/>
      <c r="S75" s="79">
        <f>IF(Table5712[[#This Row],[FEMA Reimbursable?]]="Yes", Table5712[[#This Row],[Total Quarterly Expenditure Amount]]*0.25, Table5712[[#This Row],[Total Quarterly Expenditure Amount]])</f>
        <v>0</v>
      </c>
      <c r="T75" s="113" t="str">
        <f>IFERROR(INDEX(Table2[Attachment A Category], MATCH(Table5712[[#This Row],[Attachment A Expenditure Subcategory]], Table2[Attachment A Subcategory])),"")</f>
        <v/>
      </c>
      <c r="U75" s="114" t="str">
        <f>IFERROR(INDEX(Table2[Treasury OIG Category], MATCH(Table5712[[#This Row],[Attachment A Expenditure Subcategory]], Table2[Attachment A Subcategory])),"")</f>
        <v/>
      </c>
    </row>
    <row r="76" spans="2:21" x14ac:dyDescent="0.25">
      <c r="B76" s="22"/>
      <c r="C76" s="16"/>
      <c r="D76" s="16"/>
      <c r="E76" s="16"/>
      <c r="F76" s="16"/>
      <c r="G76" s="23"/>
      <c r="H76" s="32" t="s">
        <v>125</v>
      </c>
      <c r="I76" s="16"/>
      <c r="J76" s="16"/>
      <c r="K76" s="17"/>
      <c r="L76" s="51"/>
      <c r="M76" s="51"/>
      <c r="N76" s="74"/>
      <c r="O76" s="90">
        <f>IF(Table5712[[#This Row],[FEMA Reimbursable?]]="Yes",Table5712[[#This Row],[Total Transfer  Amount]]*0.25, Table5712[[#This Row],[Total Transfer  Amount]])</f>
        <v>0</v>
      </c>
      <c r="P76" s="74"/>
      <c r="Q76" s="90">
        <f>IF(Table5712[[#This Row],[FEMA Reimbursable?]]="Yes",Table5712[[#This Row],[Total Quarterly Obligation Amount]]*0.25, Table5712[[#This Row],[Total Quarterly Obligation Amount]])</f>
        <v>0</v>
      </c>
      <c r="R76" s="74"/>
      <c r="S76" s="79">
        <f>IF(Table5712[[#This Row],[FEMA Reimbursable?]]="Yes", Table5712[[#This Row],[Total Quarterly Expenditure Amount]]*0.25, Table5712[[#This Row],[Total Quarterly Expenditure Amount]])</f>
        <v>0</v>
      </c>
      <c r="T76" s="113" t="str">
        <f>IFERROR(INDEX(Table2[Attachment A Category], MATCH(Table5712[[#This Row],[Attachment A Expenditure Subcategory]], Table2[Attachment A Subcategory])),"")</f>
        <v/>
      </c>
      <c r="U76" s="114" t="str">
        <f>IFERROR(INDEX(Table2[Treasury OIG Category], MATCH(Table5712[[#This Row],[Attachment A Expenditure Subcategory]], Table2[Attachment A Subcategory])),"")</f>
        <v/>
      </c>
    </row>
    <row r="77" spans="2:21" x14ac:dyDescent="0.25">
      <c r="B77" s="22"/>
      <c r="C77" s="16"/>
      <c r="D77" s="16"/>
      <c r="E77" s="16"/>
      <c r="F77" s="16"/>
      <c r="G77" s="23"/>
      <c r="H77" s="32" t="s">
        <v>126</v>
      </c>
      <c r="I77" s="16"/>
      <c r="J77" s="16"/>
      <c r="K77" s="17"/>
      <c r="L77" s="51"/>
      <c r="M77" s="51"/>
      <c r="N77" s="74"/>
      <c r="O77" s="90">
        <f>IF(Table5712[[#This Row],[FEMA Reimbursable?]]="Yes",Table5712[[#This Row],[Total Transfer  Amount]]*0.25, Table5712[[#This Row],[Total Transfer  Amount]])</f>
        <v>0</v>
      </c>
      <c r="P77" s="74"/>
      <c r="Q77" s="90">
        <f>IF(Table5712[[#This Row],[FEMA Reimbursable?]]="Yes",Table5712[[#This Row],[Total Quarterly Obligation Amount]]*0.25, Table5712[[#This Row],[Total Quarterly Obligation Amount]])</f>
        <v>0</v>
      </c>
      <c r="R77" s="74"/>
      <c r="S77" s="79">
        <f>IF(Table5712[[#This Row],[FEMA Reimbursable?]]="Yes", Table5712[[#This Row],[Total Quarterly Expenditure Amount]]*0.25, Table5712[[#This Row],[Total Quarterly Expenditure Amount]])</f>
        <v>0</v>
      </c>
      <c r="T77" s="113" t="str">
        <f>IFERROR(INDEX(Table2[Attachment A Category], MATCH(Table5712[[#This Row],[Attachment A Expenditure Subcategory]], Table2[Attachment A Subcategory])),"")</f>
        <v/>
      </c>
      <c r="U77" s="114" t="str">
        <f>IFERROR(INDEX(Table2[Treasury OIG Category], MATCH(Table5712[[#This Row],[Attachment A Expenditure Subcategory]], Table2[Attachment A Subcategory])),"")</f>
        <v/>
      </c>
    </row>
    <row r="78" spans="2:21" x14ac:dyDescent="0.25">
      <c r="B78" s="22"/>
      <c r="C78" s="16"/>
      <c r="D78" s="16"/>
      <c r="E78" s="16"/>
      <c r="F78" s="16"/>
      <c r="G78" s="23"/>
      <c r="H78" s="32" t="s">
        <v>127</v>
      </c>
      <c r="I78" s="16"/>
      <c r="J78" s="16"/>
      <c r="K78" s="17"/>
      <c r="L78" s="51"/>
      <c r="M78" s="51"/>
      <c r="N78" s="74"/>
      <c r="O78" s="90">
        <f>IF(Table5712[[#This Row],[FEMA Reimbursable?]]="Yes",Table5712[[#This Row],[Total Transfer  Amount]]*0.25, Table5712[[#This Row],[Total Transfer  Amount]])</f>
        <v>0</v>
      </c>
      <c r="P78" s="74"/>
      <c r="Q78" s="90">
        <f>IF(Table5712[[#This Row],[FEMA Reimbursable?]]="Yes",Table5712[[#This Row],[Total Quarterly Obligation Amount]]*0.25, Table5712[[#This Row],[Total Quarterly Obligation Amount]])</f>
        <v>0</v>
      </c>
      <c r="R78" s="74"/>
      <c r="S78" s="79">
        <f>IF(Table5712[[#This Row],[FEMA Reimbursable?]]="Yes", Table5712[[#This Row],[Total Quarterly Expenditure Amount]]*0.25, Table5712[[#This Row],[Total Quarterly Expenditure Amount]])</f>
        <v>0</v>
      </c>
      <c r="T78" s="113" t="str">
        <f>IFERROR(INDEX(Table2[Attachment A Category], MATCH(Table5712[[#This Row],[Attachment A Expenditure Subcategory]], Table2[Attachment A Subcategory])),"")</f>
        <v/>
      </c>
      <c r="U78" s="114" t="str">
        <f>IFERROR(INDEX(Table2[Treasury OIG Category], MATCH(Table5712[[#This Row],[Attachment A Expenditure Subcategory]], Table2[Attachment A Subcategory])),"")</f>
        <v/>
      </c>
    </row>
    <row r="79" spans="2:21" x14ac:dyDescent="0.25">
      <c r="B79" s="22"/>
      <c r="C79" s="16"/>
      <c r="D79" s="16"/>
      <c r="E79" s="16"/>
      <c r="F79" s="16"/>
      <c r="G79" s="23"/>
      <c r="H79" s="32" t="s">
        <v>128</v>
      </c>
      <c r="I79" s="16"/>
      <c r="J79" s="16"/>
      <c r="K79" s="17"/>
      <c r="L79" s="51"/>
      <c r="M79" s="51"/>
      <c r="N79" s="74"/>
      <c r="O79" s="90">
        <f>IF(Table5712[[#This Row],[FEMA Reimbursable?]]="Yes",Table5712[[#This Row],[Total Transfer  Amount]]*0.25, Table5712[[#This Row],[Total Transfer  Amount]])</f>
        <v>0</v>
      </c>
      <c r="P79" s="74"/>
      <c r="Q79" s="90">
        <f>IF(Table5712[[#This Row],[FEMA Reimbursable?]]="Yes",Table5712[[#This Row],[Total Quarterly Obligation Amount]]*0.25, Table5712[[#This Row],[Total Quarterly Obligation Amount]])</f>
        <v>0</v>
      </c>
      <c r="R79" s="74"/>
      <c r="S79" s="79">
        <f>IF(Table5712[[#This Row],[FEMA Reimbursable?]]="Yes", Table5712[[#This Row],[Total Quarterly Expenditure Amount]]*0.25, Table5712[[#This Row],[Total Quarterly Expenditure Amount]])</f>
        <v>0</v>
      </c>
      <c r="T79" s="113" t="str">
        <f>IFERROR(INDEX(Table2[Attachment A Category], MATCH(Table5712[[#This Row],[Attachment A Expenditure Subcategory]], Table2[Attachment A Subcategory])),"")</f>
        <v/>
      </c>
      <c r="U79" s="114" t="str">
        <f>IFERROR(INDEX(Table2[Treasury OIG Category], MATCH(Table5712[[#This Row],[Attachment A Expenditure Subcategory]], Table2[Attachment A Subcategory])),"")</f>
        <v/>
      </c>
    </row>
    <row r="80" spans="2:21" x14ac:dyDescent="0.25">
      <c r="B80" s="22"/>
      <c r="C80" s="16"/>
      <c r="D80" s="16"/>
      <c r="E80" s="16"/>
      <c r="F80" s="16"/>
      <c r="G80" s="23"/>
      <c r="H80" s="31" t="s">
        <v>129</v>
      </c>
      <c r="I80" s="16"/>
      <c r="J80" s="16"/>
      <c r="K80" s="17"/>
      <c r="L80" s="51"/>
      <c r="M80" s="51"/>
      <c r="N80" s="74"/>
      <c r="O80" s="90">
        <f>IF(Table5712[[#This Row],[FEMA Reimbursable?]]="Yes",Table5712[[#This Row],[Total Transfer  Amount]]*0.25, Table5712[[#This Row],[Total Transfer  Amount]])</f>
        <v>0</v>
      </c>
      <c r="P80" s="74"/>
      <c r="Q80" s="90">
        <f>IF(Table5712[[#This Row],[FEMA Reimbursable?]]="Yes",Table5712[[#This Row],[Total Quarterly Obligation Amount]]*0.25, Table5712[[#This Row],[Total Quarterly Obligation Amount]])</f>
        <v>0</v>
      </c>
      <c r="R80" s="74"/>
      <c r="S80" s="79">
        <f>IF(Table5712[[#This Row],[FEMA Reimbursable?]]="Yes", Table5712[[#This Row],[Total Quarterly Expenditure Amount]]*0.25, Table5712[[#This Row],[Total Quarterly Expenditure Amount]])</f>
        <v>0</v>
      </c>
      <c r="T80" s="113" t="str">
        <f>IFERROR(INDEX(Table2[Attachment A Category], MATCH(Table5712[[#This Row],[Attachment A Expenditure Subcategory]], Table2[Attachment A Subcategory])),"")</f>
        <v/>
      </c>
      <c r="U80" s="114" t="str">
        <f>IFERROR(INDEX(Table2[Treasury OIG Category], MATCH(Table5712[[#This Row],[Attachment A Expenditure Subcategory]], Table2[Attachment A Subcategory])),"")</f>
        <v/>
      </c>
    </row>
    <row r="81" spans="2:21" x14ac:dyDescent="0.25">
      <c r="B81" s="22"/>
      <c r="C81" s="16"/>
      <c r="D81" s="16"/>
      <c r="E81" s="16"/>
      <c r="F81" s="16"/>
      <c r="G81" s="23"/>
      <c r="H81" s="32" t="s">
        <v>130</v>
      </c>
      <c r="I81" s="16"/>
      <c r="J81" s="16"/>
      <c r="K81" s="17"/>
      <c r="L81" s="51"/>
      <c r="M81" s="51"/>
      <c r="N81" s="74"/>
      <c r="O81" s="90">
        <f>IF(Table5712[[#This Row],[FEMA Reimbursable?]]="Yes",Table5712[[#This Row],[Total Transfer  Amount]]*0.25, Table5712[[#This Row],[Total Transfer  Amount]])</f>
        <v>0</v>
      </c>
      <c r="P81" s="74"/>
      <c r="Q81" s="90">
        <f>IF(Table5712[[#This Row],[FEMA Reimbursable?]]="Yes",Table5712[[#This Row],[Total Quarterly Obligation Amount]]*0.25, Table5712[[#This Row],[Total Quarterly Obligation Amount]])</f>
        <v>0</v>
      </c>
      <c r="R81" s="74"/>
      <c r="S81" s="79">
        <f>IF(Table5712[[#This Row],[FEMA Reimbursable?]]="Yes", Table5712[[#This Row],[Total Quarterly Expenditure Amount]]*0.25, Table5712[[#This Row],[Total Quarterly Expenditure Amount]])</f>
        <v>0</v>
      </c>
      <c r="T81" s="113" t="str">
        <f>IFERROR(INDEX(Table2[Attachment A Category], MATCH(Table5712[[#This Row],[Attachment A Expenditure Subcategory]], Table2[Attachment A Subcategory])),"")</f>
        <v/>
      </c>
      <c r="U81" s="114" t="str">
        <f>IFERROR(INDEX(Table2[Treasury OIG Category], MATCH(Table5712[[#This Row],[Attachment A Expenditure Subcategory]], Table2[Attachment A Subcategory])),"")</f>
        <v/>
      </c>
    </row>
    <row r="82" spans="2:21" x14ac:dyDescent="0.25">
      <c r="B82" s="22"/>
      <c r="C82" s="16"/>
      <c r="D82" s="16"/>
      <c r="E82" s="16"/>
      <c r="F82" s="16"/>
      <c r="G82" s="23"/>
      <c r="H82" s="32" t="s">
        <v>131</v>
      </c>
      <c r="I82" s="16"/>
      <c r="J82" s="16"/>
      <c r="K82" s="17"/>
      <c r="L82" s="51"/>
      <c r="M82" s="51"/>
      <c r="N82" s="74"/>
      <c r="O82" s="90">
        <f>IF(Table5712[[#This Row],[FEMA Reimbursable?]]="Yes",Table5712[[#This Row],[Total Transfer  Amount]]*0.25, Table5712[[#This Row],[Total Transfer  Amount]])</f>
        <v>0</v>
      </c>
      <c r="P82" s="74"/>
      <c r="Q82" s="90">
        <f>IF(Table5712[[#This Row],[FEMA Reimbursable?]]="Yes",Table5712[[#This Row],[Total Quarterly Obligation Amount]]*0.25, Table5712[[#This Row],[Total Quarterly Obligation Amount]])</f>
        <v>0</v>
      </c>
      <c r="R82" s="74"/>
      <c r="S82" s="79">
        <f>IF(Table5712[[#This Row],[FEMA Reimbursable?]]="Yes", Table5712[[#This Row],[Total Quarterly Expenditure Amount]]*0.25, Table5712[[#This Row],[Total Quarterly Expenditure Amount]])</f>
        <v>0</v>
      </c>
      <c r="T82" s="113" t="str">
        <f>IFERROR(INDEX(Table2[Attachment A Category], MATCH(Table5712[[#This Row],[Attachment A Expenditure Subcategory]], Table2[Attachment A Subcategory])),"")</f>
        <v/>
      </c>
      <c r="U82" s="114" t="str">
        <f>IFERROR(INDEX(Table2[Treasury OIG Category], MATCH(Table5712[[#This Row],[Attachment A Expenditure Subcategory]], Table2[Attachment A Subcategory])),"")</f>
        <v/>
      </c>
    </row>
    <row r="83" spans="2:21" x14ac:dyDescent="0.25">
      <c r="B83" s="22"/>
      <c r="C83" s="16"/>
      <c r="D83" s="16"/>
      <c r="E83" s="16"/>
      <c r="F83" s="16"/>
      <c r="G83" s="23"/>
      <c r="H83" s="31" t="s">
        <v>132</v>
      </c>
      <c r="I83" s="16"/>
      <c r="J83" s="16"/>
      <c r="K83" s="17"/>
      <c r="L83" s="51"/>
      <c r="M83" s="51"/>
      <c r="N83" s="74"/>
      <c r="O83" s="90">
        <f>IF(Table5712[[#This Row],[FEMA Reimbursable?]]="Yes",Table5712[[#This Row],[Total Transfer  Amount]]*0.25, Table5712[[#This Row],[Total Transfer  Amount]])</f>
        <v>0</v>
      </c>
      <c r="P83" s="74"/>
      <c r="Q83" s="90">
        <f>IF(Table5712[[#This Row],[FEMA Reimbursable?]]="Yes",Table5712[[#This Row],[Total Quarterly Obligation Amount]]*0.25, Table5712[[#This Row],[Total Quarterly Obligation Amount]])</f>
        <v>0</v>
      </c>
      <c r="R83" s="74"/>
      <c r="S83" s="79">
        <f>IF(Table5712[[#This Row],[FEMA Reimbursable?]]="Yes", Table5712[[#This Row],[Total Quarterly Expenditure Amount]]*0.25, Table5712[[#This Row],[Total Quarterly Expenditure Amount]])</f>
        <v>0</v>
      </c>
      <c r="T83" s="113" t="str">
        <f>IFERROR(INDEX(Table2[Attachment A Category], MATCH(Table5712[[#This Row],[Attachment A Expenditure Subcategory]], Table2[Attachment A Subcategory])),"")</f>
        <v/>
      </c>
      <c r="U83" s="114" t="str">
        <f>IFERROR(INDEX(Table2[Treasury OIG Category], MATCH(Table5712[[#This Row],[Attachment A Expenditure Subcategory]], Table2[Attachment A Subcategory])),"")</f>
        <v/>
      </c>
    </row>
    <row r="84" spans="2:21" x14ac:dyDescent="0.25">
      <c r="B84" s="22"/>
      <c r="C84" s="16"/>
      <c r="D84" s="16"/>
      <c r="E84" s="16"/>
      <c r="F84" s="16"/>
      <c r="G84" s="23"/>
      <c r="H84" s="32" t="s">
        <v>133</v>
      </c>
      <c r="I84" s="16"/>
      <c r="J84" s="16"/>
      <c r="K84" s="17"/>
      <c r="L84" s="51"/>
      <c r="M84" s="51"/>
      <c r="N84" s="74"/>
      <c r="O84" s="90">
        <f>IF(Table5712[[#This Row],[FEMA Reimbursable?]]="Yes",Table5712[[#This Row],[Total Transfer  Amount]]*0.25, Table5712[[#This Row],[Total Transfer  Amount]])</f>
        <v>0</v>
      </c>
      <c r="P84" s="74"/>
      <c r="Q84" s="90">
        <f>IF(Table5712[[#This Row],[FEMA Reimbursable?]]="Yes",Table5712[[#This Row],[Total Quarterly Obligation Amount]]*0.25, Table5712[[#This Row],[Total Quarterly Obligation Amount]])</f>
        <v>0</v>
      </c>
      <c r="R84" s="74"/>
      <c r="S84" s="79">
        <f>IF(Table5712[[#This Row],[FEMA Reimbursable?]]="Yes", Table5712[[#This Row],[Total Quarterly Expenditure Amount]]*0.25, Table5712[[#This Row],[Total Quarterly Expenditure Amount]])</f>
        <v>0</v>
      </c>
      <c r="T84" s="113" t="str">
        <f>IFERROR(INDEX(Table2[Attachment A Category], MATCH(Table5712[[#This Row],[Attachment A Expenditure Subcategory]], Table2[Attachment A Subcategory])),"")</f>
        <v/>
      </c>
      <c r="U84" s="114" t="str">
        <f>IFERROR(INDEX(Table2[Treasury OIG Category], MATCH(Table5712[[#This Row],[Attachment A Expenditure Subcategory]], Table2[Attachment A Subcategory])),"")</f>
        <v/>
      </c>
    </row>
    <row r="85" spans="2:21" x14ac:dyDescent="0.25">
      <c r="B85" s="22"/>
      <c r="C85" s="16"/>
      <c r="D85" s="16"/>
      <c r="E85" s="16"/>
      <c r="F85" s="16"/>
      <c r="G85" s="23"/>
      <c r="H85" s="32" t="s">
        <v>134</v>
      </c>
      <c r="I85" s="16"/>
      <c r="J85" s="16"/>
      <c r="K85" s="17"/>
      <c r="L85" s="51"/>
      <c r="M85" s="51"/>
      <c r="N85" s="74"/>
      <c r="O85" s="90">
        <f>IF(Table5712[[#This Row],[FEMA Reimbursable?]]="Yes",Table5712[[#This Row],[Total Transfer  Amount]]*0.25, Table5712[[#This Row],[Total Transfer  Amount]])</f>
        <v>0</v>
      </c>
      <c r="P85" s="74"/>
      <c r="Q85" s="90">
        <f>IF(Table5712[[#This Row],[FEMA Reimbursable?]]="Yes",Table5712[[#This Row],[Total Quarterly Obligation Amount]]*0.25, Table5712[[#This Row],[Total Quarterly Obligation Amount]])</f>
        <v>0</v>
      </c>
      <c r="R85" s="74"/>
      <c r="S85" s="79">
        <f>IF(Table5712[[#This Row],[FEMA Reimbursable?]]="Yes", Table5712[[#This Row],[Total Quarterly Expenditure Amount]]*0.25, Table5712[[#This Row],[Total Quarterly Expenditure Amount]])</f>
        <v>0</v>
      </c>
      <c r="T85" s="113" t="str">
        <f>IFERROR(INDEX(Table2[Attachment A Category], MATCH(Table5712[[#This Row],[Attachment A Expenditure Subcategory]], Table2[Attachment A Subcategory])),"")</f>
        <v/>
      </c>
      <c r="U85" s="114" t="str">
        <f>IFERROR(INDEX(Table2[Treasury OIG Category], MATCH(Table5712[[#This Row],[Attachment A Expenditure Subcategory]], Table2[Attachment A Subcategory])),"")</f>
        <v/>
      </c>
    </row>
    <row r="86" spans="2:21" x14ac:dyDescent="0.25">
      <c r="B86" s="22"/>
      <c r="C86" s="16"/>
      <c r="D86" s="16"/>
      <c r="E86" s="16"/>
      <c r="F86" s="16"/>
      <c r="G86" s="23"/>
      <c r="H86" s="32" t="s">
        <v>135</v>
      </c>
      <c r="I86" s="16"/>
      <c r="J86" s="16"/>
      <c r="K86" s="17"/>
      <c r="L86" s="51"/>
      <c r="M86" s="51"/>
      <c r="N86" s="74"/>
      <c r="O86" s="90">
        <f>IF(Table5712[[#This Row],[FEMA Reimbursable?]]="Yes",Table5712[[#This Row],[Total Transfer  Amount]]*0.25, Table5712[[#This Row],[Total Transfer  Amount]])</f>
        <v>0</v>
      </c>
      <c r="P86" s="74"/>
      <c r="Q86" s="90">
        <f>IF(Table5712[[#This Row],[FEMA Reimbursable?]]="Yes",Table5712[[#This Row],[Total Quarterly Obligation Amount]]*0.25, Table5712[[#This Row],[Total Quarterly Obligation Amount]])</f>
        <v>0</v>
      </c>
      <c r="R86" s="74"/>
      <c r="S86" s="79">
        <f>IF(Table5712[[#This Row],[FEMA Reimbursable?]]="Yes", Table5712[[#This Row],[Total Quarterly Expenditure Amount]]*0.25, Table5712[[#This Row],[Total Quarterly Expenditure Amount]])</f>
        <v>0</v>
      </c>
      <c r="T86" s="113" t="str">
        <f>IFERROR(INDEX(Table2[Attachment A Category], MATCH(Table5712[[#This Row],[Attachment A Expenditure Subcategory]], Table2[Attachment A Subcategory])),"")</f>
        <v/>
      </c>
      <c r="U86" s="114" t="str">
        <f>IFERROR(INDEX(Table2[Treasury OIG Category], MATCH(Table5712[[#This Row],[Attachment A Expenditure Subcategory]], Table2[Attachment A Subcategory])),"")</f>
        <v/>
      </c>
    </row>
    <row r="87" spans="2:21" x14ac:dyDescent="0.25">
      <c r="B87" s="22"/>
      <c r="C87" s="16"/>
      <c r="D87" s="16"/>
      <c r="E87" s="16"/>
      <c r="F87" s="16"/>
      <c r="G87" s="23"/>
      <c r="H87" s="32" t="s">
        <v>136</v>
      </c>
      <c r="I87" s="16"/>
      <c r="J87" s="16"/>
      <c r="K87" s="17"/>
      <c r="L87" s="51"/>
      <c r="M87" s="51"/>
      <c r="N87" s="74"/>
      <c r="O87" s="90">
        <f>IF(Table5712[[#This Row],[FEMA Reimbursable?]]="Yes",Table5712[[#This Row],[Total Transfer  Amount]]*0.25, Table5712[[#This Row],[Total Transfer  Amount]])</f>
        <v>0</v>
      </c>
      <c r="P87" s="74"/>
      <c r="Q87" s="90">
        <f>IF(Table5712[[#This Row],[FEMA Reimbursable?]]="Yes",Table5712[[#This Row],[Total Quarterly Obligation Amount]]*0.25, Table5712[[#This Row],[Total Quarterly Obligation Amount]])</f>
        <v>0</v>
      </c>
      <c r="R87" s="74"/>
      <c r="S87" s="79">
        <f>IF(Table5712[[#This Row],[FEMA Reimbursable?]]="Yes", Table5712[[#This Row],[Total Quarterly Expenditure Amount]]*0.25, Table5712[[#This Row],[Total Quarterly Expenditure Amount]])</f>
        <v>0</v>
      </c>
      <c r="T87" s="113" t="str">
        <f>IFERROR(INDEX(Table2[Attachment A Category], MATCH(Table5712[[#This Row],[Attachment A Expenditure Subcategory]], Table2[Attachment A Subcategory])),"")</f>
        <v/>
      </c>
      <c r="U87" s="114" t="str">
        <f>IFERROR(INDEX(Table2[Treasury OIG Category], MATCH(Table5712[[#This Row],[Attachment A Expenditure Subcategory]], Table2[Attachment A Subcategory])),"")</f>
        <v/>
      </c>
    </row>
    <row r="88" spans="2:21" x14ac:dyDescent="0.25">
      <c r="B88" s="22"/>
      <c r="C88" s="16"/>
      <c r="D88" s="16"/>
      <c r="E88" s="16"/>
      <c r="F88" s="16"/>
      <c r="G88" s="23"/>
      <c r="H88" s="31" t="s">
        <v>137</v>
      </c>
      <c r="I88" s="16"/>
      <c r="J88" s="16"/>
      <c r="K88" s="17"/>
      <c r="L88" s="51"/>
      <c r="M88" s="51"/>
      <c r="N88" s="74"/>
      <c r="O88" s="90">
        <f>IF(Table5712[[#This Row],[FEMA Reimbursable?]]="Yes",Table5712[[#This Row],[Total Transfer  Amount]]*0.25, Table5712[[#This Row],[Total Transfer  Amount]])</f>
        <v>0</v>
      </c>
      <c r="P88" s="74"/>
      <c r="Q88" s="90">
        <f>IF(Table5712[[#This Row],[FEMA Reimbursable?]]="Yes",Table5712[[#This Row],[Total Quarterly Obligation Amount]]*0.25, Table5712[[#This Row],[Total Quarterly Obligation Amount]])</f>
        <v>0</v>
      </c>
      <c r="R88" s="74"/>
      <c r="S88" s="79">
        <f>IF(Table5712[[#This Row],[FEMA Reimbursable?]]="Yes", Table5712[[#This Row],[Total Quarterly Expenditure Amount]]*0.25, Table5712[[#This Row],[Total Quarterly Expenditure Amount]])</f>
        <v>0</v>
      </c>
      <c r="T88" s="113" t="str">
        <f>IFERROR(INDEX(Table2[Attachment A Category], MATCH(Table5712[[#This Row],[Attachment A Expenditure Subcategory]], Table2[Attachment A Subcategory])),"")</f>
        <v/>
      </c>
      <c r="U88" s="114" t="str">
        <f>IFERROR(INDEX(Table2[Treasury OIG Category], MATCH(Table5712[[#This Row],[Attachment A Expenditure Subcategory]], Table2[Attachment A Subcategory])),"")</f>
        <v/>
      </c>
    </row>
    <row r="89" spans="2:21" x14ac:dyDescent="0.25">
      <c r="B89" s="22"/>
      <c r="C89" s="16"/>
      <c r="D89" s="16"/>
      <c r="E89" s="16"/>
      <c r="F89" s="16"/>
      <c r="G89" s="23"/>
      <c r="H89" s="32" t="s">
        <v>138</v>
      </c>
      <c r="I89" s="16"/>
      <c r="J89" s="16"/>
      <c r="K89" s="17"/>
      <c r="L89" s="51"/>
      <c r="M89" s="51"/>
      <c r="N89" s="74"/>
      <c r="O89" s="90">
        <f>IF(Table5712[[#This Row],[FEMA Reimbursable?]]="Yes",Table5712[[#This Row],[Total Transfer  Amount]]*0.25, Table5712[[#This Row],[Total Transfer  Amount]])</f>
        <v>0</v>
      </c>
      <c r="P89" s="74"/>
      <c r="Q89" s="90">
        <f>IF(Table5712[[#This Row],[FEMA Reimbursable?]]="Yes",Table5712[[#This Row],[Total Quarterly Obligation Amount]]*0.25, Table5712[[#This Row],[Total Quarterly Obligation Amount]])</f>
        <v>0</v>
      </c>
      <c r="R89" s="74"/>
      <c r="S89" s="79">
        <f>IF(Table5712[[#This Row],[FEMA Reimbursable?]]="Yes", Table5712[[#This Row],[Total Quarterly Expenditure Amount]]*0.25, Table5712[[#This Row],[Total Quarterly Expenditure Amount]])</f>
        <v>0</v>
      </c>
      <c r="T89" s="113" t="str">
        <f>IFERROR(INDEX(Table2[Attachment A Category], MATCH(Table5712[[#This Row],[Attachment A Expenditure Subcategory]], Table2[Attachment A Subcategory])),"")</f>
        <v/>
      </c>
      <c r="U89" s="114" t="str">
        <f>IFERROR(INDEX(Table2[Treasury OIG Category], MATCH(Table5712[[#This Row],[Attachment A Expenditure Subcategory]], Table2[Attachment A Subcategory])),"")</f>
        <v/>
      </c>
    </row>
    <row r="90" spans="2:21" x14ac:dyDescent="0.25">
      <c r="B90" s="22"/>
      <c r="C90" s="16"/>
      <c r="D90" s="16"/>
      <c r="E90" s="16"/>
      <c r="F90" s="16"/>
      <c r="G90" s="23"/>
      <c r="H90" s="32" t="s">
        <v>139</v>
      </c>
      <c r="I90" s="16"/>
      <c r="J90" s="16"/>
      <c r="K90" s="17"/>
      <c r="L90" s="51"/>
      <c r="M90" s="51"/>
      <c r="N90" s="74"/>
      <c r="O90" s="90">
        <f>IF(Table5712[[#This Row],[FEMA Reimbursable?]]="Yes",Table5712[[#This Row],[Total Transfer  Amount]]*0.25, Table5712[[#This Row],[Total Transfer  Amount]])</f>
        <v>0</v>
      </c>
      <c r="P90" s="74"/>
      <c r="Q90" s="90">
        <f>IF(Table5712[[#This Row],[FEMA Reimbursable?]]="Yes",Table5712[[#This Row],[Total Quarterly Obligation Amount]]*0.25, Table5712[[#This Row],[Total Quarterly Obligation Amount]])</f>
        <v>0</v>
      </c>
      <c r="R90" s="74"/>
      <c r="S90" s="79">
        <f>IF(Table5712[[#This Row],[FEMA Reimbursable?]]="Yes", Table5712[[#This Row],[Total Quarterly Expenditure Amount]]*0.25, Table5712[[#This Row],[Total Quarterly Expenditure Amount]])</f>
        <v>0</v>
      </c>
      <c r="T90" s="113" t="str">
        <f>IFERROR(INDEX(Table2[Attachment A Category], MATCH(Table5712[[#This Row],[Attachment A Expenditure Subcategory]], Table2[Attachment A Subcategory])),"")</f>
        <v/>
      </c>
      <c r="U90" s="114" t="str">
        <f>IFERROR(INDEX(Table2[Treasury OIG Category], MATCH(Table5712[[#This Row],[Attachment A Expenditure Subcategory]], Table2[Attachment A Subcategory])),"")</f>
        <v/>
      </c>
    </row>
    <row r="91" spans="2:21" x14ac:dyDescent="0.25">
      <c r="B91" s="22"/>
      <c r="C91" s="16"/>
      <c r="D91" s="16"/>
      <c r="E91" s="16"/>
      <c r="F91" s="16"/>
      <c r="G91" s="23"/>
      <c r="H91" s="31" t="s">
        <v>140</v>
      </c>
      <c r="I91" s="16"/>
      <c r="J91" s="16"/>
      <c r="K91" s="17"/>
      <c r="L91" s="51"/>
      <c r="M91" s="51"/>
      <c r="N91" s="74"/>
      <c r="O91" s="90">
        <f>IF(Table5712[[#This Row],[FEMA Reimbursable?]]="Yes",Table5712[[#This Row],[Total Transfer  Amount]]*0.25, Table5712[[#This Row],[Total Transfer  Amount]])</f>
        <v>0</v>
      </c>
      <c r="P91" s="74"/>
      <c r="Q91" s="90">
        <f>IF(Table5712[[#This Row],[FEMA Reimbursable?]]="Yes",Table5712[[#This Row],[Total Quarterly Obligation Amount]]*0.25, Table5712[[#This Row],[Total Quarterly Obligation Amount]])</f>
        <v>0</v>
      </c>
      <c r="R91" s="74"/>
      <c r="S91" s="79">
        <f>IF(Table5712[[#This Row],[FEMA Reimbursable?]]="Yes", Table5712[[#This Row],[Total Quarterly Expenditure Amount]]*0.25, Table5712[[#This Row],[Total Quarterly Expenditure Amount]])</f>
        <v>0</v>
      </c>
      <c r="T91" s="113" t="str">
        <f>IFERROR(INDEX(Table2[Attachment A Category], MATCH(Table5712[[#This Row],[Attachment A Expenditure Subcategory]], Table2[Attachment A Subcategory])),"")</f>
        <v/>
      </c>
      <c r="U91" s="114" t="str">
        <f>IFERROR(INDEX(Table2[Treasury OIG Category], MATCH(Table5712[[#This Row],[Attachment A Expenditure Subcategory]], Table2[Attachment A Subcategory])),"")</f>
        <v/>
      </c>
    </row>
    <row r="92" spans="2:21" x14ac:dyDescent="0.25">
      <c r="B92" s="22"/>
      <c r="C92" s="16"/>
      <c r="D92" s="16"/>
      <c r="E92" s="16"/>
      <c r="F92" s="16"/>
      <c r="G92" s="23"/>
      <c r="H92" s="32" t="s">
        <v>141</v>
      </c>
      <c r="I92" s="16"/>
      <c r="J92" s="16"/>
      <c r="K92" s="17"/>
      <c r="L92" s="51"/>
      <c r="M92" s="51"/>
      <c r="N92" s="74"/>
      <c r="O92" s="90">
        <f>IF(Table5712[[#This Row],[FEMA Reimbursable?]]="Yes",Table5712[[#This Row],[Total Transfer  Amount]]*0.25, Table5712[[#This Row],[Total Transfer  Amount]])</f>
        <v>0</v>
      </c>
      <c r="P92" s="74"/>
      <c r="Q92" s="90">
        <f>IF(Table5712[[#This Row],[FEMA Reimbursable?]]="Yes",Table5712[[#This Row],[Total Quarterly Obligation Amount]]*0.25, Table5712[[#This Row],[Total Quarterly Obligation Amount]])</f>
        <v>0</v>
      </c>
      <c r="R92" s="74"/>
      <c r="S92" s="79">
        <f>IF(Table5712[[#This Row],[FEMA Reimbursable?]]="Yes", Table5712[[#This Row],[Total Quarterly Expenditure Amount]]*0.25, Table5712[[#This Row],[Total Quarterly Expenditure Amount]])</f>
        <v>0</v>
      </c>
      <c r="T92" s="113" t="str">
        <f>IFERROR(INDEX(Table2[Attachment A Category], MATCH(Table5712[[#This Row],[Attachment A Expenditure Subcategory]], Table2[Attachment A Subcategory])),"")</f>
        <v/>
      </c>
      <c r="U92" s="114" t="str">
        <f>IFERROR(INDEX(Table2[Treasury OIG Category], MATCH(Table5712[[#This Row],[Attachment A Expenditure Subcategory]], Table2[Attachment A Subcategory])),"")</f>
        <v/>
      </c>
    </row>
    <row r="93" spans="2:21" x14ac:dyDescent="0.25">
      <c r="B93" s="22"/>
      <c r="C93" s="16"/>
      <c r="D93" s="16"/>
      <c r="E93" s="16"/>
      <c r="F93" s="16"/>
      <c r="G93" s="23"/>
      <c r="H93" s="32" t="s">
        <v>142</v>
      </c>
      <c r="I93" s="16"/>
      <c r="J93" s="16"/>
      <c r="K93" s="17"/>
      <c r="L93" s="51"/>
      <c r="M93" s="51"/>
      <c r="N93" s="74"/>
      <c r="O93" s="90">
        <f>IF(Table5712[[#This Row],[FEMA Reimbursable?]]="Yes",Table5712[[#This Row],[Total Transfer  Amount]]*0.25, Table5712[[#This Row],[Total Transfer  Amount]])</f>
        <v>0</v>
      </c>
      <c r="P93" s="74"/>
      <c r="Q93" s="90">
        <f>IF(Table5712[[#This Row],[FEMA Reimbursable?]]="Yes",Table5712[[#This Row],[Total Quarterly Obligation Amount]]*0.25, Table5712[[#This Row],[Total Quarterly Obligation Amount]])</f>
        <v>0</v>
      </c>
      <c r="R93" s="74"/>
      <c r="S93" s="79">
        <f>IF(Table5712[[#This Row],[FEMA Reimbursable?]]="Yes", Table5712[[#This Row],[Total Quarterly Expenditure Amount]]*0.25, Table5712[[#This Row],[Total Quarterly Expenditure Amount]])</f>
        <v>0</v>
      </c>
      <c r="T93" s="113" t="str">
        <f>IFERROR(INDEX(Table2[Attachment A Category], MATCH(Table5712[[#This Row],[Attachment A Expenditure Subcategory]], Table2[Attachment A Subcategory])),"")</f>
        <v/>
      </c>
      <c r="U93" s="114" t="str">
        <f>IFERROR(INDEX(Table2[Treasury OIG Category], MATCH(Table5712[[#This Row],[Attachment A Expenditure Subcategory]], Table2[Attachment A Subcategory])),"")</f>
        <v/>
      </c>
    </row>
    <row r="94" spans="2:21" x14ac:dyDescent="0.25">
      <c r="B94" s="22"/>
      <c r="C94" s="16"/>
      <c r="D94" s="16"/>
      <c r="E94" s="16"/>
      <c r="F94" s="16"/>
      <c r="G94" s="23"/>
      <c r="H94" s="32" t="s">
        <v>143</v>
      </c>
      <c r="I94" s="16"/>
      <c r="J94" s="16"/>
      <c r="K94" s="17"/>
      <c r="L94" s="51"/>
      <c r="M94" s="51"/>
      <c r="N94" s="74"/>
      <c r="O94" s="90">
        <f>IF(Table5712[[#This Row],[FEMA Reimbursable?]]="Yes",Table5712[[#This Row],[Total Transfer  Amount]]*0.25, Table5712[[#This Row],[Total Transfer  Amount]])</f>
        <v>0</v>
      </c>
      <c r="P94" s="74"/>
      <c r="Q94" s="90">
        <f>IF(Table5712[[#This Row],[FEMA Reimbursable?]]="Yes",Table5712[[#This Row],[Total Quarterly Obligation Amount]]*0.25, Table5712[[#This Row],[Total Quarterly Obligation Amount]])</f>
        <v>0</v>
      </c>
      <c r="R94" s="74"/>
      <c r="S94" s="79">
        <f>IF(Table5712[[#This Row],[FEMA Reimbursable?]]="Yes", Table5712[[#This Row],[Total Quarterly Expenditure Amount]]*0.25, Table5712[[#This Row],[Total Quarterly Expenditure Amount]])</f>
        <v>0</v>
      </c>
      <c r="T94" s="113" t="str">
        <f>IFERROR(INDEX(Table2[Attachment A Category], MATCH(Table5712[[#This Row],[Attachment A Expenditure Subcategory]], Table2[Attachment A Subcategory])),"")</f>
        <v/>
      </c>
      <c r="U94" s="114" t="str">
        <f>IFERROR(INDEX(Table2[Treasury OIG Category], MATCH(Table5712[[#This Row],[Attachment A Expenditure Subcategory]], Table2[Attachment A Subcategory])),"")</f>
        <v/>
      </c>
    </row>
    <row r="95" spans="2:21" x14ac:dyDescent="0.25">
      <c r="B95" s="22"/>
      <c r="C95" s="16"/>
      <c r="D95" s="16"/>
      <c r="E95" s="16"/>
      <c r="F95" s="16"/>
      <c r="G95" s="23"/>
      <c r="H95" s="32" t="s">
        <v>144</v>
      </c>
      <c r="I95" s="16"/>
      <c r="J95" s="16"/>
      <c r="K95" s="17"/>
      <c r="L95" s="51"/>
      <c r="M95" s="51"/>
      <c r="N95" s="74"/>
      <c r="O95" s="90">
        <f>IF(Table5712[[#This Row],[FEMA Reimbursable?]]="Yes",Table5712[[#This Row],[Total Transfer  Amount]]*0.25, Table5712[[#This Row],[Total Transfer  Amount]])</f>
        <v>0</v>
      </c>
      <c r="P95" s="74"/>
      <c r="Q95" s="90">
        <f>IF(Table5712[[#This Row],[FEMA Reimbursable?]]="Yes",Table5712[[#This Row],[Total Quarterly Obligation Amount]]*0.25, Table5712[[#This Row],[Total Quarterly Obligation Amount]])</f>
        <v>0</v>
      </c>
      <c r="R95" s="74"/>
      <c r="S95" s="79">
        <f>IF(Table5712[[#This Row],[FEMA Reimbursable?]]="Yes", Table5712[[#This Row],[Total Quarterly Expenditure Amount]]*0.25, Table5712[[#This Row],[Total Quarterly Expenditure Amount]])</f>
        <v>0</v>
      </c>
      <c r="T95" s="113" t="str">
        <f>IFERROR(INDEX(Table2[Attachment A Category], MATCH(Table5712[[#This Row],[Attachment A Expenditure Subcategory]], Table2[Attachment A Subcategory])),"")</f>
        <v/>
      </c>
      <c r="U95" s="114" t="str">
        <f>IFERROR(INDEX(Table2[Treasury OIG Category], MATCH(Table5712[[#This Row],[Attachment A Expenditure Subcategory]], Table2[Attachment A Subcategory])),"")</f>
        <v/>
      </c>
    </row>
    <row r="96" spans="2:21" x14ac:dyDescent="0.25">
      <c r="B96" s="22"/>
      <c r="C96" s="16"/>
      <c r="D96" s="16"/>
      <c r="E96" s="16"/>
      <c r="F96" s="16"/>
      <c r="G96" s="23"/>
      <c r="H96" s="31" t="s">
        <v>145</v>
      </c>
      <c r="I96" s="16"/>
      <c r="J96" s="16"/>
      <c r="K96" s="17"/>
      <c r="L96" s="51"/>
      <c r="M96" s="51"/>
      <c r="N96" s="74"/>
      <c r="O96" s="90">
        <f>IF(Table5712[[#This Row],[FEMA Reimbursable?]]="Yes",Table5712[[#This Row],[Total Transfer  Amount]]*0.25, Table5712[[#This Row],[Total Transfer  Amount]])</f>
        <v>0</v>
      </c>
      <c r="P96" s="74"/>
      <c r="Q96" s="90">
        <f>IF(Table5712[[#This Row],[FEMA Reimbursable?]]="Yes",Table5712[[#This Row],[Total Quarterly Obligation Amount]]*0.25, Table5712[[#This Row],[Total Quarterly Obligation Amount]])</f>
        <v>0</v>
      </c>
      <c r="R96" s="74"/>
      <c r="S96" s="79">
        <f>IF(Table5712[[#This Row],[FEMA Reimbursable?]]="Yes", Table5712[[#This Row],[Total Quarterly Expenditure Amount]]*0.25, Table5712[[#This Row],[Total Quarterly Expenditure Amount]])</f>
        <v>0</v>
      </c>
      <c r="T96" s="113" t="str">
        <f>IFERROR(INDEX(Table2[Attachment A Category], MATCH(Table5712[[#This Row],[Attachment A Expenditure Subcategory]], Table2[Attachment A Subcategory])),"")</f>
        <v/>
      </c>
      <c r="U96" s="114" t="str">
        <f>IFERROR(INDEX(Table2[Treasury OIG Category], MATCH(Table5712[[#This Row],[Attachment A Expenditure Subcategory]], Table2[Attachment A Subcategory])),"")</f>
        <v/>
      </c>
    </row>
    <row r="97" spans="2:21" x14ac:dyDescent="0.25">
      <c r="B97" s="22"/>
      <c r="C97" s="16"/>
      <c r="D97" s="16"/>
      <c r="E97" s="16"/>
      <c r="F97" s="16"/>
      <c r="G97" s="23"/>
      <c r="H97" s="32" t="s">
        <v>146</v>
      </c>
      <c r="I97" s="16"/>
      <c r="J97" s="16"/>
      <c r="K97" s="17"/>
      <c r="L97" s="51"/>
      <c r="M97" s="51"/>
      <c r="N97" s="74"/>
      <c r="O97" s="90">
        <f>IF(Table5712[[#This Row],[FEMA Reimbursable?]]="Yes",Table5712[[#This Row],[Total Transfer  Amount]]*0.25, Table5712[[#This Row],[Total Transfer  Amount]])</f>
        <v>0</v>
      </c>
      <c r="P97" s="74"/>
      <c r="Q97" s="90">
        <f>IF(Table5712[[#This Row],[FEMA Reimbursable?]]="Yes",Table5712[[#This Row],[Total Quarterly Obligation Amount]]*0.25, Table5712[[#This Row],[Total Quarterly Obligation Amount]])</f>
        <v>0</v>
      </c>
      <c r="R97" s="74"/>
      <c r="S97" s="79">
        <f>IF(Table5712[[#This Row],[FEMA Reimbursable?]]="Yes", Table5712[[#This Row],[Total Quarterly Expenditure Amount]]*0.25, Table5712[[#This Row],[Total Quarterly Expenditure Amount]])</f>
        <v>0</v>
      </c>
      <c r="T97" s="113" t="str">
        <f>IFERROR(INDEX(Table2[Attachment A Category], MATCH(Table5712[[#This Row],[Attachment A Expenditure Subcategory]], Table2[Attachment A Subcategory])),"")</f>
        <v/>
      </c>
      <c r="U97" s="114" t="str">
        <f>IFERROR(INDEX(Table2[Treasury OIG Category], MATCH(Table5712[[#This Row],[Attachment A Expenditure Subcategory]], Table2[Attachment A Subcategory])),"")</f>
        <v/>
      </c>
    </row>
    <row r="98" spans="2:21" x14ac:dyDescent="0.25">
      <c r="B98" s="22"/>
      <c r="C98" s="16"/>
      <c r="D98" s="16"/>
      <c r="E98" s="16"/>
      <c r="F98" s="16"/>
      <c r="G98" s="23"/>
      <c r="H98" s="32" t="s">
        <v>147</v>
      </c>
      <c r="I98" s="16"/>
      <c r="J98" s="16"/>
      <c r="K98" s="17"/>
      <c r="L98" s="51"/>
      <c r="M98" s="51"/>
      <c r="N98" s="74"/>
      <c r="O98" s="90">
        <f>IF(Table5712[[#This Row],[FEMA Reimbursable?]]="Yes",Table5712[[#This Row],[Total Transfer  Amount]]*0.25, Table5712[[#This Row],[Total Transfer  Amount]])</f>
        <v>0</v>
      </c>
      <c r="P98" s="74"/>
      <c r="Q98" s="90">
        <f>IF(Table5712[[#This Row],[FEMA Reimbursable?]]="Yes",Table5712[[#This Row],[Total Quarterly Obligation Amount]]*0.25, Table5712[[#This Row],[Total Quarterly Obligation Amount]])</f>
        <v>0</v>
      </c>
      <c r="R98" s="74"/>
      <c r="S98" s="79">
        <f>IF(Table5712[[#This Row],[FEMA Reimbursable?]]="Yes", Table5712[[#This Row],[Total Quarterly Expenditure Amount]]*0.25, Table5712[[#This Row],[Total Quarterly Expenditure Amount]])</f>
        <v>0</v>
      </c>
      <c r="T98" s="113" t="str">
        <f>IFERROR(INDEX(Table2[Attachment A Category], MATCH(Table5712[[#This Row],[Attachment A Expenditure Subcategory]], Table2[Attachment A Subcategory])),"")</f>
        <v/>
      </c>
      <c r="U98" s="114" t="str">
        <f>IFERROR(INDEX(Table2[Treasury OIG Category], MATCH(Table5712[[#This Row],[Attachment A Expenditure Subcategory]], Table2[Attachment A Subcategory])),"")</f>
        <v/>
      </c>
    </row>
    <row r="99" spans="2:21" x14ac:dyDescent="0.25">
      <c r="B99" s="22"/>
      <c r="C99" s="16"/>
      <c r="D99" s="16"/>
      <c r="E99" s="16"/>
      <c r="F99" s="16"/>
      <c r="G99" s="23"/>
      <c r="H99" s="31" t="s">
        <v>148</v>
      </c>
      <c r="I99" s="16"/>
      <c r="J99" s="16"/>
      <c r="K99" s="17"/>
      <c r="L99" s="51"/>
      <c r="M99" s="51"/>
      <c r="N99" s="74"/>
      <c r="O99" s="90">
        <f>IF(Table5712[[#This Row],[FEMA Reimbursable?]]="Yes",Table5712[[#This Row],[Total Transfer  Amount]]*0.25, Table5712[[#This Row],[Total Transfer  Amount]])</f>
        <v>0</v>
      </c>
      <c r="P99" s="74"/>
      <c r="Q99" s="90">
        <f>IF(Table5712[[#This Row],[FEMA Reimbursable?]]="Yes",Table5712[[#This Row],[Total Quarterly Obligation Amount]]*0.25, Table5712[[#This Row],[Total Quarterly Obligation Amount]])</f>
        <v>0</v>
      </c>
      <c r="R99" s="74"/>
      <c r="S99" s="79">
        <f>IF(Table5712[[#This Row],[FEMA Reimbursable?]]="Yes", Table5712[[#This Row],[Total Quarterly Expenditure Amount]]*0.25, Table5712[[#This Row],[Total Quarterly Expenditure Amount]])</f>
        <v>0</v>
      </c>
      <c r="T99" s="113" t="str">
        <f>IFERROR(INDEX(Table2[Attachment A Category], MATCH(Table5712[[#This Row],[Attachment A Expenditure Subcategory]], Table2[Attachment A Subcategory])),"")</f>
        <v/>
      </c>
      <c r="U99" s="114" t="str">
        <f>IFERROR(INDEX(Table2[Treasury OIG Category], MATCH(Table5712[[#This Row],[Attachment A Expenditure Subcategory]], Table2[Attachment A Subcategory])),"")</f>
        <v/>
      </c>
    </row>
    <row r="100" spans="2:21" x14ac:dyDescent="0.25">
      <c r="B100" s="22"/>
      <c r="C100" s="16"/>
      <c r="D100" s="16"/>
      <c r="E100" s="16"/>
      <c r="F100" s="16"/>
      <c r="G100" s="23"/>
      <c r="H100" s="32" t="s">
        <v>149</v>
      </c>
      <c r="I100" s="16"/>
      <c r="J100" s="16"/>
      <c r="K100" s="17"/>
      <c r="L100" s="51"/>
      <c r="M100" s="51"/>
      <c r="N100" s="74"/>
      <c r="O100" s="90">
        <f>IF(Table5712[[#This Row],[FEMA Reimbursable?]]="Yes",Table5712[[#This Row],[Total Transfer  Amount]]*0.25, Table5712[[#This Row],[Total Transfer  Amount]])</f>
        <v>0</v>
      </c>
      <c r="P100" s="74"/>
      <c r="Q100" s="90">
        <f>IF(Table5712[[#This Row],[FEMA Reimbursable?]]="Yes",Table5712[[#This Row],[Total Quarterly Obligation Amount]]*0.25, Table5712[[#This Row],[Total Quarterly Obligation Amount]])</f>
        <v>0</v>
      </c>
      <c r="R100" s="74"/>
      <c r="S100" s="79">
        <f>IF(Table5712[[#This Row],[FEMA Reimbursable?]]="Yes", Table5712[[#This Row],[Total Quarterly Expenditure Amount]]*0.25, Table5712[[#This Row],[Total Quarterly Expenditure Amount]])</f>
        <v>0</v>
      </c>
      <c r="T100" s="113" t="str">
        <f>IFERROR(INDEX(Table2[Attachment A Category], MATCH(Table5712[[#This Row],[Attachment A Expenditure Subcategory]], Table2[Attachment A Subcategory])),"")</f>
        <v/>
      </c>
      <c r="U100" s="114" t="str">
        <f>IFERROR(INDEX(Table2[Treasury OIG Category], MATCH(Table5712[[#This Row],[Attachment A Expenditure Subcategory]], Table2[Attachment A Subcategory])),"")</f>
        <v/>
      </c>
    </row>
    <row r="101" spans="2:21" x14ac:dyDescent="0.25">
      <c r="B101" s="22"/>
      <c r="C101" s="16"/>
      <c r="D101" s="16"/>
      <c r="E101" s="16"/>
      <c r="F101" s="16"/>
      <c r="G101" s="23"/>
      <c r="H101" s="32" t="s">
        <v>150</v>
      </c>
      <c r="I101" s="16"/>
      <c r="J101" s="16"/>
      <c r="K101" s="17"/>
      <c r="L101" s="51"/>
      <c r="M101" s="51"/>
      <c r="N101" s="74"/>
      <c r="O101" s="90">
        <f>IF(Table5712[[#This Row],[FEMA Reimbursable?]]="Yes",Table5712[[#This Row],[Total Transfer  Amount]]*0.25, Table5712[[#This Row],[Total Transfer  Amount]])</f>
        <v>0</v>
      </c>
      <c r="P101" s="74"/>
      <c r="Q101" s="90">
        <f>IF(Table5712[[#This Row],[FEMA Reimbursable?]]="Yes",Table5712[[#This Row],[Total Quarterly Obligation Amount]]*0.25, Table5712[[#This Row],[Total Quarterly Obligation Amount]])</f>
        <v>0</v>
      </c>
      <c r="R101" s="74"/>
      <c r="S101" s="79">
        <f>IF(Table5712[[#This Row],[FEMA Reimbursable?]]="Yes", Table5712[[#This Row],[Total Quarterly Expenditure Amount]]*0.25, Table5712[[#This Row],[Total Quarterly Expenditure Amount]])</f>
        <v>0</v>
      </c>
      <c r="T101" s="113" t="str">
        <f>IFERROR(INDEX(Table2[Attachment A Category], MATCH(Table5712[[#This Row],[Attachment A Expenditure Subcategory]], Table2[Attachment A Subcategory])),"")</f>
        <v/>
      </c>
      <c r="U101" s="114" t="str">
        <f>IFERROR(INDEX(Table2[Treasury OIG Category], MATCH(Table5712[[#This Row],[Attachment A Expenditure Subcategory]], Table2[Attachment A Subcategory])),"")</f>
        <v/>
      </c>
    </row>
    <row r="102" spans="2:21" x14ac:dyDescent="0.25">
      <c r="B102" s="22"/>
      <c r="C102" s="16"/>
      <c r="D102" s="16"/>
      <c r="E102" s="16"/>
      <c r="F102" s="16"/>
      <c r="G102" s="23"/>
      <c r="H102" s="32" t="s">
        <v>151</v>
      </c>
      <c r="I102" s="16"/>
      <c r="J102" s="16"/>
      <c r="K102" s="17"/>
      <c r="L102" s="51"/>
      <c r="M102" s="51"/>
      <c r="N102" s="74"/>
      <c r="O102" s="90">
        <f>IF(Table5712[[#This Row],[FEMA Reimbursable?]]="Yes",Table5712[[#This Row],[Total Transfer  Amount]]*0.25, Table5712[[#This Row],[Total Transfer  Amount]])</f>
        <v>0</v>
      </c>
      <c r="P102" s="74"/>
      <c r="Q102" s="90">
        <f>IF(Table5712[[#This Row],[FEMA Reimbursable?]]="Yes",Table5712[[#This Row],[Total Quarterly Obligation Amount]]*0.25, Table5712[[#This Row],[Total Quarterly Obligation Amount]])</f>
        <v>0</v>
      </c>
      <c r="R102" s="74"/>
      <c r="S102" s="79">
        <f>IF(Table5712[[#This Row],[FEMA Reimbursable?]]="Yes", Table5712[[#This Row],[Total Quarterly Expenditure Amount]]*0.25, Table5712[[#This Row],[Total Quarterly Expenditure Amount]])</f>
        <v>0</v>
      </c>
      <c r="T102" s="113" t="str">
        <f>IFERROR(INDEX(Table2[Attachment A Category], MATCH(Table5712[[#This Row],[Attachment A Expenditure Subcategory]], Table2[Attachment A Subcategory])),"")</f>
        <v/>
      </c>
      <c r="U102" s="114" t="str">
        <f>IFERROR(INDEX(Table2[Treasury OIG Category], MATCH(Table5712[[#This Row],[Attachment A Expenditure Subcategory]], Table2[Attachment A Subcategory])),"")</f>
        <v/>
      </c>
    </row>
    <row r="103" spans="2:21" x14ac:dyDescent="0.25">
      <c r="B103" s="22"/>
      <c r="C103" s="16"/>
      <c r="D103" s="16"/>
      <c r="E103" s="16"/>
      <c r="F103" s="16"/>
      <c r="G103" s="23"/>
      <c r="H103" s="32" t="s">
        <v>152</v>
      </c>
      <c r="I103" s="16"/>
      <c r="J103" s="16"/>
      <c r="K103" s="17"/>
      <c r="L103" s="51"/>
      <c r="M103" s="51"/>
      <c r="N103" s="74"/>
      <c r="O103" s="90">
        <f>IF(Table5712[[#This Row],[FEMA Reimbursable?]]="Yes",Table5712[[#This Row],[Total Transfer  Amount]]*0.25, Table5712[[#This Row],[Total Transfer  Amount]])</f>
        <v>0</v>
      </c>
      <c r="P103" s="74"/>
      <c r="Q103" s="90">
        <f>IF(Table5712[[#This Row],[FEMA Reimbursable?]]="Yes",Table5712[[#This Row],[Total Quarterly Obligation Amount]]*0.25, Table5712[[#This Row],[Total Quarterly Obligation Amount]])</f>
        <v>0</v>
      </c>
      <c r="R103" s="74"/>
      <c r="S103" s="79">
        <f>IF(Table5712[[#This Row],[FEMA Reimbursable?]]="Yes", Table5712[[#This Row],[Total Quarterly Expenditure Amount]]*0.25, Table5712[[#This Row],[Total Quarterly Expenditure Amount]])</f>
        <v>0</v>
      </c>
      <c r="T103" s="113" t="str">
        <f>IFERROR(INDEX(Table2[Attachment A Category], MATCH(Table5712[[#This Row],[Attachment A Expenditure Subcategory]], Table2[Attachment A Subcategory])),"")</f>
        <v/>
      </c>
      <c r="U103" s="114" t="str">
        <f>IFERROR(INDEX(Table2[Treasury OIG Category], MATCH(Table5712[[#This Row],[Attachment A Expenditure Subcategory]], Table2[Attachment A Subcategory])),"")</f>
        <v/>
      </c>
    </row>
    <row r="104" spans="2:21" x14ac:dyDescent="0.25">
      <c r="B104" s="22"/>
      <c r="C104" s="16"/>
      <c r="D104" s="16"/>
      <c r="E104" s="16"/>
      <c r="F104" s="16"/>
      <c r="G104" s="23"/>
      <c r="H104" s="31" t="s">
        <v>153</v>
      </c>
      <c r="I104" s="16"/>
      <c r="J104" s="16"/>
      <c r="K104" s="17"/>
      <c r="L104" s="51"/>
      <c r="M104" s="51"/>
      <c r="N104" s="74"/>
      <c r="O104" s="90">
        <f>IF(Table5712[[#This Row],[FEMA Reimbursable?]]="Yes",Table5712[[#This Row],[Total Transfer  Amount]]*0.25, Table5712[[#This Row],[Total Transfer  Amount]])</f>
        <v>0</v>
      </c>
      <c r="P104" s="74"/>
      <c r="Q104" s="90">
        <f>IF(Table5712[[#This Row],[FEMA Reimbursable?]]="Yes",Table5712[[#This Row],[Total Quarterly Obligation Amount]]*0.25, Table5712[[#This Row],[Total Quarterly Obligation Amount]])</f>
        <v>0</v>
      </c>
      <c r="R104" s="74"/>
      <c r="S104" s="79">
        <f>IF(Table5712[[#This Row],[FEMA Reimbursable?]]="Yes", Table5712[[#This Row],[Total Quarterly Expenditure Amount]]*0.25, Table5712[[#This Row],[Total Quarterly Expenditure Amount]])</f>
        <v>0</v>
      </c>
      <c r="T104" s="113" t="str">
        <f>IFERROR(INDEX(Table2[Attachment A Category], MATCH(Table5712[[#This Row],[Attachment A Expenditure Subcategory]], Table2[Attachment A Subcategory])),"")</f>
        <v/>
      </c>
      <c r="U104" s="114" t="str">
        <f>IFERROR(INDEX(Table2[Treasury OIG Category], MATCH(Table5712[[#This Row],[Attachment A Expenditure Subcategory]], Table2[Attachment A Subcategory])),"")</f>
        <v/>
      </c>
    </row>
    <row r="105" spans="2:21" x14ac:dyDescent="0.25">
      <c r="B105" s="22"/>
      <c r="C105" s="16"/>
      <c r="D105" s="16"/>
      <c r="E105" s="16"/>
      <c r="F105" s="16"/>
      <c r="G105" s="23"/>
      <c r="H105" s="32" t="s">
        <v>154</v>
      </c>
      <c r="I105" s="16"/>
      <c r="J105" s="16"/>
      <c r="K105" s="17"/>
      <c r="L105" s="51"/>
      <c r="M105" s="51"/>
      <c r="N105" s="74"/>
      <c r="O105" s="90">
        <f>IF(Table5712[[#This Row],[FEMA Reimbursable?]]="Yes",Table5712[[#This Row],[Total Transfer  Amount]]*0.25, Table5712[[#This Row],[Total Transfer  Amount]])</f>
        <v>0</v>
      </c>
      <c r="P105" s="74"/>
      <c r="Q105" s="90">
        <f>IF(Table5712[[#This Row],[FEMA Reimbursable?]]="Yes",Table5712[[#This Row],[Total Quarterly Obligation Amount]]*0.25, Table5712[[#This Row],[Total Quarterly Obligation Amount]])</f>
        <v>0</v>
      </c>
      <c r="R105" s="74"/>
      <c r="S105" s="79">
        <f>IF(Table5712[[#This Row],[FEMA Reimbursable?]]="Yes", Table5712[[#This Row],[Total Quarterly Expenditure Amount]]*0.25, Table5712[[#This Row],[Total Quarterly Expenditure Amount]])</f>
        <v>0</v>
      </c>
      <c r="T105" s="113" t="str">
        <f>IFERROR(INDEX(Table2[Attachment A Category], MATCH(Table5712[[#This Row],[Attachment A Expenditure Subcategory]], Table2[Attachment A Subcategory])),"")</f>
        <v/>
      </c>
      <c r="U105" s="114" t="str">
        <f>IFERROR(INDEX(Table2[Treasury OIG Category], MATCH(Table5712[[#This Row],[Attachment A Expenditure Subcategory]], Table2[Attachment A Subcategory])),"")</f>
        <v/>
      </c>
    </row>
    <row r="106" spans="2:21" x14ac:dyDescent="0.25">
      <c r="B106" s="22"/>
      <c r="C106" s="16"/>
      <c r="D106" s="16"/>
      <c r="E106" s="16"/>
      <c r="F106" s="16"/>
      <c r="G106" s="23"/>
      <c r="H106" s="32" t="s">
        <v>155</v>
      </c>
      <c r="I106" s="16"/>
      <c r="J106" s="16"/>
      <c r="K106" s="17"/>
      <c r="L106" s="51"/>
      <c r="M106" s="51"/>
      <c r="N106" s="74"/>
      <c r="O106" s="90">
        <f>IF(Table5712[[#This Row],[FEMA Reimbursable?]]="Yes",Table5712[[#This Row],[Total Transfer  Amount]]*0.25, Table5712[[#This Row],[Total Transfer  Amount]])</f>
        <v>0</v>
      </c>
      <c r="P106" s="74"/>
      <c r="Q106" s="90">
        <f>IF(Table5712[[#This Row],[FEMA Reimbursable?]]="Yes",Table5712[[#This Row],[Total Quarterly Obligation Amount]]*0.25, Table5712[[#This Row],[Total Quarterly Obligation Amount]])</f>
        <v>0</v>
      </c>
      <c r="R106" s="74"/>
      <c r="S106" s="79">
        <f>IF(Table5712[[#This Row],[FEMA Reimbursable?]]="Yes", Table5712[[#This Row],[Total Quarterly Expenditure Amount]]*0.25, Table5712[[#This Row],[Total Quarterly Expenditure Amount]])</f>
        <v>0</v>
      </c>
      <c r="T106" s="113" t="str">
        <f>IFERROR(INDEX(Table2[Attachment A Category], MATCH(Table5712[[#This Row],[Attachment A Expenditure Subcategory]], Table2[Attachment A Subcategory])),"")</f>
        <v/>
      </c>
      <c r="U106" s="114" t="str">
        <f>IFERROR(INDEX(Table2[Treasury OIG Category], MATCH(Table5712[[#This Row],[Attachment A Expenditure Subcategory]], Table2[Attachment A Subcategory])),"")</f>
        <v/>
      </c>
    </row>
    <row r="107" spans="2:21" x14ac:dyDescent="0.25">
      <c r="B107" s="22"/>
      <c r="C107" s="16"/>
      <c r="D107" s="16"/>
      <c r="E107" s="16"/>
      <c r="F107" s="16"/>
      <c r="G107" s="23"/>
      <c r="H107" s="31" t="s">
        <v>156</v>
      </c>
      <c r="I107" s="16"/>
      <c r="J107" s="16"/>
      <c r="K107" s="17"/>
      <c r="L107" s="51"/>
      <c r="M107" s="51"/>
      <c r="N107" s="74"/>
      <c r="O107" s="90">
        <f>IF(Table5712[[#This Row],[FEMA Reimbursable?]]="Yes",Table5712[[#This Row],[Total Transfer  Amount]]*0.25, Table5712[[#This Row],[Total Transfer  Amount]])</f>
        <v>0</v>
      </c>
      <c r="P107" s="74"/>
      <c r="Q107" s="90">
        <f>IF(Table5712[[#This Row],[FEMA Reimbursable?]]="Yes",Table5712[[#This Row],[Total Quarterly Obligation Amount]]*0.25, Table5712[[#This Row],[Total Quarterly Obligation Amount]])</f>
        <v>0</v>
      </c>
      <c r="R107" s="74"/>
      <c r="S107" s="79">
        <f>IF(Table5712[[#This Row],[FEMA Reimbursable?]]="Yes", Table5712[[#This Row],[Total Quarterly Expenditure Amount]]*0.25, Table5712[[#This Row],[Total Quarterly Expenditure Amount]])</f>
        <v>0</v>
      </c>
      <c r="T107" s="113" t="str">
        <f>IFERROR(INDEX(Table2[Attachment A Category], MATCH(Table5712[[#This Row],[Attachment A Expenditure Subcategory]], Table2[Attachment A Subcategory])),"")</f>
        <v/>
      </c>
      <c r="U107" s="114" t="str">
        <f>IFERROR(INDEX(Table2[Treasury OIG Category], MATCH(Table5712[[#This Row],[Attachment A Expenditure Subcategory]], Table2[Attachment A Subcategory])),"")</f>
        <v/>
      </c>
    </row>
    <row r="108" spans="2:21" x14ac:dyDescent="0.25">
      <c r="B108" s="22"/>
      <c r="C108" s="16"/>
      <c r="D108" s="16"/>
      <c r="E108" s="16"/>
      <c r="F108" s="16"/>
      <c r="G108" s="23"/>
      <c r="H108" s="32" t="s">
        <v>157</v>
      </c>
      <c r="I108" s="16"/>
      <c r="J108" s="16"/>
      <c r="K108" s="17"/>
      <c r="L108" s="51"/>
      <c r="M108" s="51"/>
      <c r="N108" s="74"/>
      <c r="O108" s="90">
        <f>IF(Table5712[[#This Row],[FEMA Reimbursable?]]="Yes",Table5712[[#This Row],[Total Transfer  Amount]]*0.25, Table5712[[#This Row],[Total Transfer  Amount]])</f>
        <v>0</v>
      </c>
      <c r="P108" s="74"/>
      <c r="Q108" s="90">
        <f>IF(Table5712[[#This Row],[FEMA Reimbursable?]]="Yes",Table5712[[#This Row],[Total Quarterly Obligation Amount]]*0.25, Table5712[[#This Row],[Total Quarterly Obligation Amount]])</f>
        <v>0</v>
      </c>
      <c r="R108" s="74"/>
      <c r="S108" s="79">
        <f>IF(Table5712[[#This Row],[FEMA Reimbursable?]]="Yes", Table5712[[#This Row],[Total Quarterly Expenditure Amount]]*0.25, Table5712[[#This Row],[Total Quarterly Expenditure Amount]])</f>
        <v>0</v>
      </c>
      <c r="T108" s="113" t="str">
        <f>IFERROR(INDEX(Table2[Attachment A Category], MATCH(Table5712[[#This Row],[Attachment A Expenditure Subcategory]], Table2[Attachment A Subcategory])),"")</f>
        <v/>
      </c>
      <c r="U108" s="114" t="str">
        <f>IFERROR(INDEX(Table2[Treasury OIG Category], MATCH(Table5712[[#This Row],[Attachment A Expenditure Subcategory]], Table2[Attachment A Subcategory])),"")</f>
        <v/>
      </c>
    </row>
    <row r="109" spans="2:21" x14ac:dyDescent="0.25">
      <c r="B109" s="22"/>
      <c r="C109" s="16"/>
      <c r="D109" s="16"/>
      <c r="E109" s="16"/>
      <c r="F109" s="16"/>
      <c r="G109" s="23"/>
      <c r="H109" s="32" t="s">
        <v>158</v>
      </c>
      <c r="I109" s="16"/>
      <c r="J109" s="16"/>
      <c r="K109" s="17"/>
      <c r="L109" s="51"/>
      <c r="M109" s="51"/>
      <c r="N109" s="74"/>
      <c r="O109" s="90">
        <f>IF(Table5712[[#This Row],[FEMA Reimbursable?]]="Yes",Table5712[[#This Row],[Total Transfer  Amount]]*0.25, Table5712[[#This Row],[Total Transfer  Amount]])</f>
        <v>0</v>
      </c>
      <c r="P109" s="74"/>
      <c r="Q109" s="90">
        <f>IF(Table5712[[#This Row],[FEMA Reimbursable?]]="Yes",Table5712[[#This Row],[Total Quarterly Obligation Amount]]*0.25, Table5712[[#This Row],[Total Quarterly Obligation Amount]])</f>
        <v>0</v>
      </c>
      <c r="R109" s="74"/>
      <c r="S109" s="79">
        <f>IF(Table5712[[#This Row],[FEMA Reimbursable?]]="Yes", Table5712[[#This Row],[Total Quarterly Expenditure Amount]]*0.25, Table5712[[#This Row],[Total Quarterly Expenditure Amount]])</f>
        <v>0</v>
      </c>
      <c r="T109" s="113" t="str">
        <f>IFERROR(INDEX(Table2[Attachment A Category], MATCH(Table5712[[#This Row],[Attachment A Expenditure Subcategory]], Table2[Attachment A Subcategory])),"")</f>
        <v/>
      </c>
      <c r="U109" s="114" t="str">
        <f>IFERROR(INDEX(Table2[Treasury OIG Category], MATCH(Table5712[[#This Row],[Attachment A Expenditure Subcategory]], Table2[Attachment A Subcategory])),"")</f>
        <v/>
      </c>
    </row>
    <row r="110" spans="2:21" x14ac:dyDescent="0.25">
      <c r="B110" s="22"/>
      <c r="C110" s="16"/>
      <c r="D110" s="16"/>
      <c r="E110" s="16"/>
      <c r="F110" s="16"/>
      <c r="G110" s="23"/>
      <c r="H110" s="32" t="s">
        <v>159</v>
      </c>
      <c r="I110" s="16"/>
      <c r="J110" s="16"/>
      <c r="K110" s="17"/>
      <c r="L110" s="51"/>
      <c r="M110" s="51"/>
      <c r="N110" s="74"/>
      <c r="O110" s="90">
        <f>IF(Table5712[[#This Row],[FEMA Reimbursable?]]="Yes",Table5712[[#This Row],[Total Transfer  Amount]]*0.25, Table5712[[#This Row],[Total Transfer  Amount]])</f>
        <v>0</v>
      </c>
      <c r="P110" s="74"/>
      <c r="Q110" s="90">
        <f>IF(Table5712[[#This Row],[FEMA Reimbursable?]]="Yes",Table5712[[#This Row],[Total Quarterly Obligation Amount]]*0.25, Table5712[[#This Row],[Total Quarterly Obligation Amount]])</f>
        <v>0</v>
      </c>
      <c r="R110" s="74"/>
      <c r="S110" s="79">
        <f>IF(Table5712[[#This Row],[FEMA Reimbursable?]]="Yes", Table5712[[#This Row],[Total Quarterly Expenditure Amount]]*0.25, Table5712[[#This Row],[Total Quarterly Expenditure Amount]])</f>
        <v>0</v>
      </c>
      <c r="T110" s="113" t="str">
        <f>IFERROR(INDEX(Table2[Attachment A Category], MATCH(Table5712[[#This Row],[Attachment A Expenditure Subcategory]], Table2[Attachment A Subcategory])),"")</f>
        <v/>
      </c>
      <c r="U110" s="114" t="str">
        <f>IFERROR(INDEX(Table2[Treasury OIG Category], MATCH(Table5712[[#This Row],[Attachment A Expenditure Subcategory]], Table2[Attachment A Subcategory])),"")</f>
        <v/>
      </c>
    </row>
    <row r="111" spans="2:21" x14ac:dyDescent="0.25">
      <c r="B111" s="22"/>
      <c r="C111" s="16"/>
      <c r="D111" s="16"/>
      <c r="E111" s="16"/>
      <c r="F111" s="16"/>
      <c r="G111" s="23"/>
      <c r="H111" s="32" t="s">
        <v>160</v>
      </c>
      <c r="I111" s="36"/>
      <c r="J111" s="16"/>
      <c r="K111" s="73"/>
      <c r="L111" s="51"/>
      <c r="M111" s="51"/>
      <c r="N111" s="80"/>
      <c r="O111" s="90">
        <f>IF(Table5712[[#This Row],[FEMA Reimbursable?]]="Yes",Table5712[[#This Row],[Total Transfer  Amount]]*0.25, Table5712[[#This Row],[Total Transfer  Amount]])</f>
        <v>0</v>
      </c>
      <c r="P111" s="80"/>
      <c r="Q111" s="90">
        <f>IF(Table5712[[#This Row],[FEMA Reimbursable?]]="Yes",Table5712[[#This Row],[Total Quarterly Obligation Amount]]*0.25, Table5712[[#This Row],[Total Quarterly Obligation Amount]])</f>
        <v>0</v>
      </c>
      <c r="R111" s="80"/>
      <c r="S111" s="81">
        <f>IF(Table5712[[#This Row],[FEMA Reimbursable?]]="Yes", Table5712[[#This Row],[Total Quarterly Expenditure Amount]]*0.25, Table5712[[#This Row],[Total Quarterly Expenditure Amount]])</f>
        <v>0</v>
      </c>
      <c r="T111" s="113" t="str">
        <f>IFERROR(INDEX(Table2[Attachment A Category], MATCH(Table5712[[#This Row],[Attachment A Expenditure Subcategory]], Table2[Attachment A Subcategory])),"")</f>
        <v/>
      </c>
      <c r="U111" s="114" t="str">
        <f>IFERROR(INDEX(Table2[Treasury OIG Category], MATCH(Table5712[[#This Row],[Attachment A Expenditure Subcategory]], Table2[Attachment A Subcategory])),"")</f>
        <v/>
      </c>
    </row>
    <row r="112" spans="2:21" x14ac:dyDescent="0.25">
      <c r="B112" s="22"/>
      <c r="C112" s="16"/>
      <c r="D112" s="16"/>
      <c r="E112" s="16"/>
      <c r="F112" s="16"/>
      <c r="G112" s="23"/>
      <c r="H112" s="32" t="s">
        <v>161</v>
      </c>
      <c r="I112" s="16"/>
      <c r="J112" s="16"/>
      <c r="K112" s="17"/>
      <c r="L112" s="51"/>
      <c r="M112" s="51"/>
      <c r="N112" s="74"/>
      <c r="O112" s="90">
        <f>IF(Table5712[[#This Row],[FEMA Reimbursable?]]="Yes",Table5712[[#This Row],[Total Transfer  Amount]]*0.25, Table5712[[#This Row],[Total Transfer  Amount]])</f>
        <v>0</v>
      </c>
      <c r="P112" s="74"/>
      <c r="Q112" s="90">
        <f>IF(Table5712[[#This Row],[FEMA Reimbursable?]]="Yes",Table5712[[#This Row],[Total Quarterly Obligation Amount]]*0.25, Table5712[[#This Row],[Total Quarterly Obligation Amount]])</f>
        <v>0</v>
      </c>
      <c r="R112" s="74"/>
      <c r="S112" s="79">
        <f>IF(Table5712[[#This Row],[FEMA Reimbursable?]]="Yes", Table5712[[#This Row],[Total Quarterly Expenditure Amount]]*0.25, Table5712[[#This Row],[Total Quarterly Expenditure Amount]])</f>
        <v>0</v>
      </c>
      <c r="T112" s="113" t="str">
        <f>IFERROR(INDEX(Table2[Attachment A Category], MATCH(Table5712[[#This Row],[Attachment A Expenditure Subcategory]], Table2[Attachment A Subcategory])),"")</f>
        <v/>
      </c>
      <c r="U112" s="114" t="str">
        <f>IFERROR(INDEX(Table2[Treasury OIG Category], MATCH(Table5712[[#This Row],[Attachment A Expenditure Subcategory]], Table2[Attachment A Subcategory])),"")</f>
        <v/>
      </c>
    </row>
    <row r="113" spans="2:21" x14ac:dyDescent="0.25">
      <c r="B113" s="22"/>
      <c r="C113" s="16"/>
      <c r="D113" s="16"/>
      <c r="E113" s="16"/>
      <c r="F113" s="16"/>
      <c r="G113" s="23"/>
      <c r="H113" s="32" t="s">
        <v>162</v>
      </c>
      <c r="I113" s="16"/>
      <c r="J113" s="16"/>
      <c r="K113" s="17"/>
      <c r="L113" s="51"/>
      <c r="M113" s="51"/>
      <c r="N113" s="74"/>
      <c r="O113" s="90">
        <f>IF(Table5712[[#This Row],[FEMA Reimbursable?]]="Yes",Table5712[[#This Row],[Total Transfer  Amount]]*0.25, Table5712[[#This Row],[Total Transfer  Amount]])</f>
        <v>0</v>
      </c>
      <c r="P113" s="74"/>
      <c r="Q113" s="90">
        <f>IF(Table5712[[#This Row],[FEMA Reimbursable?]]="Yes",Table5712[[#This Row],[Total Quarterly Obligation Amount]]*0.25, Table5712[[#This Row],[Total Quarterly Obligation Amount]])</f>
        <v>0</v>
      </c>
      <c r="R113" s="74"/>
      <c r="S113" s="79">
        <f>IF(Table5712[[#This Row],[FEMA Reimbursable?]]="Yes", Table5712[[#This Row],[Total Quarterly Expenditure Amount]]*0.25, Table5712[[#This Row],[Total Quarterly Expenditure Amount]])</f>
        <v>0</v>
      </c>
      <c r="T113" s="113" t="str">
        <f>IFERROR(INDEX(Table2[Attachment A Category], MATCH(Table5712[[#This Row],[Attachment A Expenditure Subcategory]], Table2[Attachment A Subcategory])),"")</f>
        <v/>
      </c>
      <c r="U113" s="114" t="str">
        <f>IFERROR(INDEX(Table2[Treasury OIG Category], MATCH(Table5712[[#This Row],[Attachment A Expenditure Subcategory]], Table2[Attachment A Subcategory])),"")</f>
        <v/>
      </c>
    </row>
    <row r="114" spans="2:21" x14ac:dyDescent="0.25">
      <c r="B114" s="22"/>
      <c r="C114" s="16"/>
      <c r="D114" s="16"/>
      <c r="E114" s="16"/>
      <c r="F114" s="16"/>
      <c r="G114" s="23"/>
      <c r="H114" s="32" t="s">
        <v>163</v>
      </c>
      <c r="I114" s="16"/>
      <c r="J114" s="16"/>
      <c r="K114" s="17"/>
      <c r="L114" s="51"/>
      <c r="M114" s="51"/>
      <c r="N114" s="74"/>
      <c r="O114" s="90">
        <f>IF(Table5712[[#This Row],[FEMA Reimbursable?]]="Yes",Table5712[[#This Row],[Total Transfer  Amount]]*0.25, Table5712[[#This Row],[Total Transfer  Amount]])</f>
        <v>0</v>
      </c>
      <c r="P114" s="74"/>
      <c r="Q114" s="90">
        <f>IF(Table5712[[#This Row],[FEMA Reimbursable?]]="Yes",Table5712[[#This Row],[Total Quarterly Obligation Amount]]*0.25, Table5712[[#This Row],[Total Quarterly Obligation Amount]])</f>
        <v>0</v>
      </c>
      <c r="R114" s="74"/>
      <c r="S114" s="79">
        <f>IF(Table5712[[#This Row],[FEMA Reimbursable?]]="Yes", Table5712[[#This Row],[Total Quarterly Expenditure Amount]]*0.25, Table5712[[#This Row],[Total Quarterly Expenditure Amount]])</f>
        <v>0</v>
      </c>
      <c r="T114" s="113" t="str">
        <f>IFERROR(INDEX(Table2[Attachment A Category], MATCH(Table5712[[#This Row],[Attachment A Expenditure Subcategory]], Table2[Attachment A Subcategory])),"")</f>
        <v/>
      </c>
      <c r="U114" s="114" t="str">
        <f>IFERROR(INDEX(Table2[Treasury OIG Category], MATCH(Table5712[[#This Row],[Attachment A Expenditure Subcategory]], Table2[Attachment A Subcategory])),"")</f>
        <v/>
      </c>
    </row>
    <row r="115" spans="2:21" x14ac:dyDescent="0.25">
      <c r="B115" s="22"/>
      <c r="C115" s="16"/>
      <c r="D115" s="16"/>
      <c r="E115" s="16"/>
      <c r="F115" s="16"/>
      <c r="G115" s="23"/>
      <c r="H115" s="32" t="s">
        <v>164</v>
      </c>
      <c r="I115" s="16"/>
      <c r="J115" s="16"/>
      <c r="K115" s="17"/>
      <c r="L115" s="51"/>
      <c r="M115" s="51"/>
      <c r="N115" s="74"/>
      <c r="O115" s="90">
        <f>IF(Table5712[[#This Row],[FEMA Reimbursable?]]="Yes",Table5712[[#This Row],[Total Transfer  Amount]]*0.25, Table5712[[#This Row],[Total Transfer  Amount]])</f>
        <v>0</v>
      </c>
      <c r="P115" s="74"/>
      <c r="Q115" s="90">
        <f>IF(Table5712[[#This Row],[FEMA Reimbursable?]]="Yes",Table5712[[#This Row],[Total Quarterly Obligation Amount]]*0.25, Table5712[[#This Row],[Total Quarterly Obligation Amount]])</f>
        <v>0</v>
      </c>
      <c r="R115" s="74"/>
      <c r="S115" s="79">
        <f>IF(Table5712[[#This Row],[FEMA Reimbursable?]]="Yes", Table5712[[#This Row],[Total Quarterly Expenditure Amount]]*0.25, Table5712[[#This Row],[Total Quarterly Expenditure Amount]])</f>
        <v>0</v>
      </c>
      <c r="T115" s="113" t="str">
        <f>IFERROR(INDEX(Table2[Attachment A Category], MATCH(Table5712[[#This Row],[Attachment A Expenditure Subcategory]], Table2[Attachment A Subcategory])),"")</f>
        <v/>
      </c>
      <c r="U115" s="114" t="str">
        <f>IFERROR(INDEX(Table2[Treasury OIG Category], MATCH(Table5712[[#This Row],[Attachment A Expenditure Subcategory]], Table2[Attachment A Subcategory])),"")</f>
        <v/>
      </c>
    </row>
    <row r="116" spans="2:21" x14ac:dyDescent="0.25">
      <c r="B116" s="22"/>
      <c r="C116" s="16"/>
      <c r="D116" s="16"/>
      <c r="E116" s="16"/>
      <c r="F116" s="16"/>
      <c r="G116" s="23"/>
      <c r="H116" s="32" t="s">
        <v>165</v>
      </c>
      <c r="I116" s="16"/>
      <c r="J116" s="16"/>
      <c r="K116" s="17"/>
      <c r="L116" s="51"/>
      <c r="M116" s="51"/>
      <c r="N116" s="74"/>
      <c r="O116" s="90">
        <f>IF(Table5712[[#This Row],[FEMA Reimbursable?]]="Yes",Table5712[[#This Row],[Total Transfer  Amount]]*0.25, Table5712[[#This Row],[Total Transfer  Amount]])</f>
        <v>0</v>
      </c>
      <c r="P116" s="74"/>
      <c r="Q116" s="90">
        <f>IF(Table5712[[#This Row],[FEMA Reimbursable?]]="Yes",Table5712[[#This Row],[Total Quarterly Obligation Amount]]*0.25, Table5712[[#This Row],[Total Quarterly Obligation Amount]])</f>
        <v>0</v>
      </c>
      <c r="R116" s="74"/>
      <c r="S116" s="79">
        <f>IF(Table5712[[#This Row],[FEMA Reimbursable?]]="Yes", Table5712[[#This Row],[Total Quarterly Expenditure Amount]]*0.25, Table5712[[#This Row],[Total Quarterly Expenditure Amount]])</f>
        <v>0</v>
      </c>
      <c r="T116" s="113" t="str">
        <f>IFERROR(INDEX(Table2[Attachment A Category], MATCH(Table5712[[#This Row],[Attachment A Expenditure Subcategory]], Table2[Attachment A Subcategory])),"")</f>
        <v/>
      </c>
      <c r="U116" s="114" t="str">
        <f>IFERROR(INDEX(Table2[Treasury OIG Category], MATCH(Table5712[[#This Row],[Attachment A Expenditure Subcategory]], Table2[Attachment A Subcategory])),"")</f>
        <v/>
      </c>
    </row>
    <row r="117" spans="2:21" x14ac:dyDescent="0.25">
      <c r="B117" s="22"/>
      <c r="C117" s="16"/>
      <c r="D117" s="16"/>
      <c r="E117" s="16"/>
      <c r="F117" s="16"/>
      <c r="G117" s="23"/>
      <c r="H117" s="32" t="s">
        <v>166</v>
      </c>
      <c r="I117" s="16"/>
      <c r="J117" s="16"/>
      <c r="K117" s="17"/>
      <c r="L117" s="51"/>
      <c r="M117" s="51"/>
      <c r="N117" s="74"/>
      <c r="O117" s="90">
        <f>IF(Table5712[[#This Row],[FEMA Reimbursable?]]="Yes",Table5712[[#This Row],[Total Transfer  Amount]]*0.25, Table5712[[#This Row],[Total Transfer  Amount]])</f>
        <v>0</v>
      </c>
      <c r="P117" s="74"/>
      <c r="Q117" s="90">
        <f>IF(Table5712[[#This Row],[FEMA Reimbursable?]]="Yes",Table5712[[#This Row],[Total Quarterly Obligation Amount]]*0.25, Table5712[[#This Row],[Total Quarterly Obligation Amount]])</f>
        <v>0</v>
      </c>
      <c r="R117" s="74"/>
      <c r="S117" s="79">
        <f>IF(Table5712[[#This Row],[FEMA Reimbursable?]]="Yes", Table5712[[#This Row],[Total Quarterly Expenditure Amount]]*0.25, Table5712[[#This Row],[Total Quarterly Expenditure Amount]])</f>
        <v>0</v>
      </c>
      <c r="T117" s="113" t="str">
        <f>IFERROR(INDEX(Table2[Attachment A Category], MATCH(Table5712[[#This Row],[Attachment A Expenditure Subcategory]], Table2[Attachment A Subcategory])),"")</f>
        <v/>
      </c>
      <c r="U117" s="114" t="str">
        <f>IFERROR(INDEX(Table2[Treasury OIG Category], MATCH(Table5712[[#This Row],[Attachment A Expenditure Subcategory]], Table2[Attachment A Subcategory])),"")</f>
        <v/>
      </c>
    </row>
    <row r="118" spans="2:21" x14ac:dyDescent="0.25">
      <c r="B118" s="22"/>
      <c r="C118" s="16"/>
      <c r="D118" s="16"/>
      <c r="E118" s="16"/>
      <c r="F118" s="16"/>
      <c r="G118" s="23"/>
      <c r="H118" s="32" t="s">
        <v>167</v>
      </c>
      <c r="I118" s="16"/>
      <c r="J118" s="16"/>
      <c r="K118" s="17"/>
      <c r="L118" s="51"/>
      <c r="M118" s="51"/>
      <c r="N118" s="74"/>
      <c r="O118" s="90">
        <f>IF(Table5712[[#This Row],[FEMA Reimbursable?]]="Yes",Table5712[[#This Row],[Total Transfer  Amount]]*0.25, Table5712[[#This Row],[Total Transfer  Amount]])</f>
        <v>0</v>
      </c>
      <c r="P118" s="74"/>
      <c r="Q118" s="90">
        <f>IF(Table5712[[#This Row],[FEMA Reimbursable?]]="Yes",Table5712[[#This Row],[Total Quarterly Obligation Amount]]*0.25, Table5712[[#This Row],[Total Quarterly Obligation Amount]])</f>
        <v>0</v>
      </c>
      <c r="R118" s="74"/>
      <c r="S118" s="79">
        <f>IF(Table5712[[#This Row],[FEMA Reimbursable?]]="Yes", Table5712[[#This Row],[Total Quarterly Expenditure Amount]]*0.25, Table5712[[#This Row],[Total Quarterly Expenditure Amount]])</f>
        <v>0</v>
      </c>
      <c r="T118" s="113" t="str">
        <f>IFERROR(INDEX(Table2[Attachment A Category], MATCH(Table5712[[#This Row],[Attachment A Expenditure Subcategory]], Table2[Attachment A Subcategory])),"")</f>
        <v/>
      </c>
      <c r="U118" s="114" t="str">
        <f>IFERROR(INDEX(Table2[Treasury OIG Category], MATCH(Table5712[[#This Row],[Attachment A Expenditure Subcategory]], Table2[Attachment A Subcategory])),"")</f>
        <v/>
      </c>
    </row>
    <row r="119" spans="2:21" x14ac:dyDescent="0.25">
      <c r="B119" s="22"/>
      <c r="C119" s="16"/>
      <c r="D119" s="16"/>
      <c r="E119" s="16"/>
      <c r="F119" s="16"/>
      <c r="G119" s="23"/>
      <c r="H119" s="32" t="s">
        <v>168</v>
      </c>
      <c r="I119" s="16"/>
      <c r="J119" s="16"/>
      <c r="K119" s="17"/>
      <c r="L119" s="51"/>
      <c r="M119" s="51"/>
      <c r="N119" s="74"/>
      <c r="O119" s="90">
        <f>IF(Table5712[[#This Row],[FEMA Reimbursable?]]="Yes",Table5712[[#This Row],[Total Transfer  Amount]]*0.25, Table5712[[#This Row],[Total Transfer  Amount]])</f>
        <v>0</v>
      </c>
      <c r="P119" s="74"/>
      <c r="Q119" s="90">
        <f>IF(Table5712[[#This Row],[FEMA Reimbursable?]]="Yes",Table5712[[#This Row],[Total Quarterly Obligation Amount]]*0.25, Table5712[[#This Row],[Total Quarterly Obligation Amount]])</f>
        <v>0</v>
      </c>
      <c r="R119" s="74"/>
      <c r="S119" s="79">
        <f>IF(Table5712[[#This Row],[FEMA Reimbursable?]]="Yes", Table5712[[#This Row],[Total Quarterly Expenditure Amount]]*0.25, Table5712[[#This Row],[Total Quarterly Expenditure Amount]])</f>
        <v>0</v>
      </c>
      <c r="T119" s="113" t="str">
        <f>IFERROR(INDEX(Table2[Attachment A Category], MATCH(Table5712[[#This Row],[Attachment A Expenditure Subcategory]], Table2[Attachment A Subcategory])),"")</f>
        <v/>
      </c>
      <c r="U119" s="114" t="str">
        <f>IFERROR(INDEX(Table2[Treasury OIG Category], MATCH(Table5712[[#This Row],[Attachment A Expenditure Subcategory]], Table2[Attachment A Subcategory])),"")</f>
        <v/>
      </c>
    </row>
    <row r="120" spans="2:21" x14ac:dyDescent="0.25">
      <c r="B120" s="22"/>
      <c r="C120" s="16"/>
      <c r="D120" s="16"/>
      <c r="E120" s="16"/>
      <c r="F120" s="16"/>
      <c r="G120" s="23"/>
      <c r="H120" s="32" t="s">
        <v>169</v>
      </c>
      <c r="I120" s="16"/>
      <c r="J120" s="16"/>
      <c r="K120" s="17"/>
      <c r="L120" s="51"/>
      <c r="M120" s="51"/>
      <c r="N120" s="74"/>
      <c r="O120" s="90">
        <f>IF(Table5712[[#This Row],[FEMA Reimbursable?]]="Yes",Table5712[[#This Row],[Total Transfer  Amount]]*0.25, Table5712[[#This Row],[Total Transfer  Amount]])</f>
        <v>0</v>
      </c>
      <c r="P120" s="74"/>
      <c r="Q120" s="90">
        <f>IF(Table5712[[#This Row],[FEMA Reimbursable?]]="Yes",Table5712[[#This Row],[Total Quarterly Obligation Amount]]*0.25, Table5712[[#This Row],[Total Quarterly Obligation Amount]])</f>
        <v>0</v>
      </c>
      <c r="R120" s="74"/>
      <c r="S120" s="79">
        <f>IF(Table5712[[#This Row],[FEMA Reimbursable?]]="Yes", Table5712[[#This Row],[Total Quarterly Expenditure Amount]]*0.25, Table5712[[#This Row],[Total Quarterly Expenditure Amount]])</f>
        <v>0</v>
      </c>
      <c r="T120" s="113" t="str">
        <f>IFERROR(INDEX(Table2[Attachment A Category], MATCH(Table5712[[#This Row],[Attachment A Expenditure Subcategory]], Table2[Attachment A Subcategory])),"")</f>
        <v/>
      </c>
      <c r="U120" s="114" t="str">
        <f>IFERROR(INDEX(Table2[Treasury OIG Category], MATCH(Table5712[[#This Row],[Attachment A Expenditure Subcategory]], Table2[Attachment A Subcategory])),"")</f>
        <v/>
      </c>
    </row>
    <row r="121" spans="2:21" x14ac:dyDescent="0.25">
      <c r="B121" s="22"/>
      <c r="C121" s="16"/>
      <c r="D121" s="16"/>
      <c r="E121" s="16"/>
      <c r="F121" s="16"/>
      <c r="G121" s="23"/>
      <c r="H121" s="32" t="s">
        <v>170</v>
      </c>
      <c r="I121" s="16"/>
      <c r="J121" s="16"/>
      <c r="K121" s="17"/>
      <c r="L121" s="51"/>
      <c r="M121" s="51"/>
      <c r="N121" s="74"/>
      <c r="O121" s="90">
        <f>IF(Table5712[[#This Row],[FEMA Reimbursable?]]="Yes",Table5712[[#This Row],[Total Transfer  Amount]]*0.25, Table5712[[#This Row],[Total Transfer  Amount]])</f>
        <v>0</v>
      </c>
      <c r="P121" s="74"/>
      <c r="Q121" s="90">
        <f>IF(Table5712[[#This Row],[FEMA Reimbursable?]]="Yes",Table5712[[#This Row],[Total Quarterly Obligation Amount]]*0.25, Table5712[[#This Row],[Total Quarterly Obligation Amount]])</f>
        <v>0</v>
      </c>
      <c r="R121" s="74"/>
      <c r="S121" s="79">
        <f>IF(Table5712[[#This Row],[FEMA Reimbursable?]]="Yes", Table5712[[#This Row],[Total Quarterly Expenditure Amount]]*0.25, Table5712[[#This Row],[Total Quarterly Expenditure Amount]])</f>
        <v>0</v>
      </c>
      <c r="T121" s="113" t="str">
        <f>IFERROR(INDEX(Table2[Attachment A Category], MATCH(Table5712[[#This Row],[Attachment A Expenditure Subcategory]], Table2[Attachment A Subcategory])),"")</f>
        <v/>
      </c>
      <c r="U121" s="114" t="str">
        <f>IFERROR(INDEX(Table2[Treasury OIG Category], MATCH(Table5712[[#This Row],[Attachment A Expenditure Subcategory]], Table2[Attachment A Subcategory])),"")</f>
        <v/>
      </c>
    </row>
    <row r="122" spans="2:21" x14ac:dyDescent="0.25">
      <c r="B122" s="22"/>
      <c r="C122" s="16"/>
      <c r="D122" s="16"/>
      <c r="E122" s="16"/>
      <c r="F122" s="16"/>
      <c r="G122" s="23"/>
      <c r="H122" s="32" t="s">
        <v>171</v>
      </c>
      <c r="I122" s="16"/>
      <c r="J122" s="16"/>
      <c r="K122" s="17"/>
      <c r="L122" s="51"/>
      <c r="M122" s="51"/>
      <c r="N122" s="74"/>
      <c r="O122" s="90">
        <f>IF(Table5712[[#This Row],[FEMA Reimbursable?]]="Yes",Table5712[[#This Row],[Total Transfer  Amount]]*0.25, Table5712[[#This Row],[Total Transfer  Amount]])</f>
        <v>0</v>
      </c>
      <c r="P122" s="74"/>
      <c r="Q122" s="90">
        <f>IF(Table5712[[#This Row],[FEMA Reimbursable?]]="Yes",Table5712[[#This Row],[Total Quarterly Obligation Amount]]*0.25, Table5712[[#This Row],[Total Quarterly Obligation Amount]])</f>
        <v>0</v>
      </c>
      <c r="R122" s="74"/>
      <c r="S122" s="79">
        <f>IF(Table5712[[#This Row],[FEMA Reimbursable?]]="Yes", Table5712[[#This Row],[Total Quarterly Expenditure Amount]]*0.25, Table5712[[#This Row],[Total Quarterly Expenditure Amount]])</f>
        <v>0</v>
      </c>
      <c r="T122" s="113" t="str">
        <f>IFERROR(INDEX(Table2[Attachment A Category], MATCH(Table5712[[#This Row],[Attachment A Expenditure Subcategory]], Table2[Attachment A Subcategory])),"")</f>
        <v/>
      </c>
      <c r="U122" s="114" t="str">
        <f>IFERROR(INDEX(Table2[Treasury OIG Category], MATCH(Table5712[[#This Row],[Attachment A Expenditure Subcategory]], Table2[Attachment A Subcategory])),"")</f>
        <v/>
      </c>
    </row>
    <row r="123" spans="2:21" x14ac:dyDescent="0.25">
      <c r="B123" s="22"/>
      <c r="C123" s="16"/>
      <c r="D123" s="16"/>
      <c r="E123" s="16"/>
      <c r="F123" s="16"/>
      <c r="G123" s="23"/>
      <c r="H123" s="32" t="s">
        <v>172</v>
      </c>
      <c r="I123" s="16"/>
      <c r="J123" s="16"/>
      <c r="K123" s="17"/>
      <c r="L123" s="51"/>
      <c r="M123" s="51"/>
      <c r="N123" s="74"/>
      <c r="O123" s="90">
        <f>IF(Table5712[[#This Row],[FEMA Reimbursable?]]="Yes",Table5712[[#This Row],[Total Transfer  Amount]]*0.25, Table5712[[#This Row],[Total Transfer  Amount]])</f>
        <v>0</v>
      </c>
      <c r="P123" s="74"/>
      <c r="Q123" s="90">
        <f>IF(Table5712[[#This Row],[FEMA Reimbursable?]]="Yes",Table5712[[#This Row],[Total Quarterly Obligation Amount]]*0.25, Table5712[[#This Row],[Total Quarterly Obligation Amount]])</f>
        <v>0</v>
      </c>
      <c r="R123" s="74"/>
      <c r="S123" s="79">
        <f>IF(Table5712[[#This Row],[FEMA Reimbursable?]]="Yes", Table5712[[#This Row],[Total Quarterly Expenditure Amount]]*0.25, Table5712[[#This Row],[Total Quarterly Expenditure Amount]])</f>
        <v>0</v>
      </c>
      <c r="T123" s="113" t="str">
        <f>IFERROR(INDEX(Table2[Attachment A Category], MATCH(Table5712[[#This Row],[Attachment A Expenditure Subcategory]], Table2[Attachment A Subcategory])),"")</f>
        <v/>
      </c>
      <c r="U123" s="114" t="str">
        <f>IFERROR(INDEX(Table2[Treasury OIG Category], MATCH(Table5712[[#This Row],[Attachment A Expenditure Subcategory]], Table2[Attachment A Subcategory])),"")</f>
        <v/>
      </c>
    </row>
    <row r="124" spans="2:21" x14ac:dyDescent="0.25">
      <c r="B124" s="22"/>
      <c r="C124" s="16"/>
      <c r="D124" s="16"/>
      <c r="E124" s="16"/>
      <c r="F124" s="16"/>
      <c r="G124" s="23"/>
      <c r="H124" s="32" t="s">
        <v>173</v>
      </c>
      <c r="I124" s="16"/>
      <c r="J124" s="16"/>
      <c r="K124" s="17"/>
      <c r="L124" s="51"/>
      <c r="M124" s="51"/>
      <c r="N124" s="74"/>
      <c r="O124" s="90">
        <f>IF(Table5712[[#This Row],[FEMA Reimbursable?]]="Yes",Table5712[[#This Row],[Total Transfer  Amount]]*0.25, Table5712[[#This Row],[Total Transfer  Amount]])</f>
        <v>0</v>
      </c>
      <c r="P124" s="74"/>
      <c r="Q124" s="90">
        <f>IF(Table5712[[#This Row],[FEMA Reimbursable?]]="Yes",Table5712[[#This Row],[Total Quarterly Obligation Amount]]*0.25, Table5712[[#This Row],[Total Quarterly Obligation Amount]])</f>
        <v>0</v>
      </c>
      <c r="R124" s="74"/>
      <c r="S124" s="79">
        <f>IF(Table5712[[#This Row],[FEMA Reimbursable?]]="Yes", Table5712[[#This Row],[Total Quarterly Expenditure Amount]]*0.25, Table5712[[#This Row],[Total Quarterly Expenditure Amount]])</f>
        <v>0</v>
      </c>
      <c r="T124" s="113" t="str">
        <f>IFERROR(INDEX(Table2[Attachment A Category], MATCH(Table5712[[#This Row],[Attachment A Expenditure Subcategory]], Table2[Attachment A Subcategory])),"")</f>
        <v/>
      </c>
      <c r="U124" s="114" t="str">
        <f>IFERROR(INDEX(Table2[Treasury OIG Category], MATCH(Table5712[[#This Row],[Attachment A Expenditure Subcategory]], Table2[Attachment A Subcategory])),"")</f>
        <v/>
      </c>
    </row>
    <row r="125" spans="2:21" x14ac:dyDescent="0.25">
      <c r="B125" s="22"/>
      <c r="C125" s="16"/>
      <c r="D125" s="16"/>
      <c r="E125" s="16"/>
      <c r="F125" s="16"/>
      <c r="G125" s="23"/>
      <c r="H125" s="32" t="s">
        <v>174</v>
      </c>
      <c r="I125" s="16"/>
      <c r="J125" s="16"/>
      <c r="K125" s="17"/>
      <c r="L125" s="51"/>
      <c r="M125" s="51"/>
      <c r="N125" s="74"/>
      <c r="O125" s="90">
        <f>IF(Table5712[[#This Row],[FEMA Reimbursable?]]="Yes",Table5712[[#This Row],[Total Transfer  Amount]]*0.25, Table5712[[#This Row],[Total Transfer  Amount]])</f>
        <v>0</v>
      </c>
      <c r="P125" s="74"/>
      <c r="Q125" s="90">
        <f>IF(Table5712[[#This Row],[FEMA Reimbursable?]]="Yes",Table5712[[#This Row],[Total Quarterly Obligation Amount]]*0.25, Table5712[[#This Row],[Total Quarterly Obligation Amount]])</f>
        <v>0</v>
      </c>
      <c r="R125" s="74"/>
      <c r="S125" s="79">
        <f>IF(Table5712[[#This Row],[FEMA Reimbursable?]]="Yes", Table5712[[#This Row],[Total Quarterly Expenditure Amount]]*0.25, Table5712[[#This Row],[Total Quarterly Expenditure Amount]])</f>
        <v>0</v>
      </c>
      <c r="T125" s="113" t="str">
        <f>IFERROR(INDEX(Table2[Attachment A Category], MATCH(Table5712[[#This Row],[Attachment A Expenditure Subcategory]], Table2[Attachment A Subcategory])),"")</f>
        <v/>
      </c>
      <c r="U125" s="114" t="str">
        <f>IFERROR(INDEX(Table2[Treasury OIG Category], MATCH(Table5712[[#This Row],[Attachment A Expenditure Subcategory]], Table2[Attachment A Subcategory])),"")</f>
        <v/>
      </c>
    </row>
    <row r="126" spans="2:21" x14ac:dyDescent="0.25">
      <c r="B126" s="22"/>
      <c r="C126" s="16"/>
      <c r="D126" s="16"/>
      <c r="E126" s="16"/>
      <c r="F126" s="16"/>
      <c r="G126" s="23"/>
      <c r="H126" s="32" t="s">
        <v>175</v>
      </c>
      <c r="I126" s="16"/>
      <c r="J126" s="16"/>
      <c r="K126" s="17"/>
      <c r="L126" s="51"/>
      <c r="M126" s="51"/>
      <c r="N126" s="74"/>
      <c r="O126" s="90">
        <f>IF(Table5712[[#This Row],[FEMA Reimbursable?]]="Yes",Table5712[[#This Row],[Total Transfer  Amount]]*0.25, Table5712[[#This Row],[Total Transfer  Amount]])</f>
        <v>0</v>
      </c>
      <c r="P126" s="74"/>
      <c r="Q126" s="90">
        <f>IF(Table5712[[#This Row],[FEMA Reimbursable?]]="Yes",Table5712[[#This Row],[Total Quarterly Obligation Amount]]*0.25, Table5712[[#This Row],[Total Quarterly Obligation Amount]])</f>
        <v>0</v>
      </c>
      <c r="R126" s="74"/>
      <c r="S126" s="79">
        <f>IF(Table5712[[#This Row],[FEMA Reimbursable?]]="Yes", Table5712[[#This Row],[Total Quarterly Expenditure Amount]]*0.25, Table5712[[#This Row],[Total Quarterly Expenditure Amount]])</f>
        <v>0</v>
      </c>
      <c r="T126" s="113" t="str">
        <f>IFERROR(INDEX(Table2[Attachment A Category], MATCH(Table5712[[#This Row],[Attachment A Expenditure Subcategory]], Table2[Attachment A Subcategory])),"")</f>
        <v/>
      </c>
      <c r="U126" s="114" t="str">
        <f>IFERROR(INDEX(Table2[Treasury OIG Category], MATCH(Table5712[[#This Row],[Attachment A Expenditure Subcategory]], Table2[Attachment A Subcategory])),"")</f>
        <v/>
      </c>
    </row>
    <row r="127" spans="2:21" x14ac:dyDescent="0.25">
      <c r="B127" s="22"/>
      <c r="C127" s="16"/>
      <c r="D127" s="16"/>
      <c r="E127" s="16"/>
      <c r="F127" s="16"/>
      <c r="G127" s="23"/>
      <c r="H127" s="32" t="s">
        <v>176</v>
      </c>
      <c r="I127" s="16"/>
      <c r="J127" s="16"/>
      <c r="K127" s="17"/>
      <c r="L127" s="51"/>
      <c r="M127" s="51"/>
      <c r="N127" s="74"/>
      <c r="O127" s="90">
        <f>IF(Table5712[[#This Row],[FEMA Reimbursable?]]="Yes",Table5712[[#This Row],[Total Transfer  Amount]]*0.25, Table5712[[#This Row],[Total Transfer  Amount]])</f>
        <v>0</v>
      </c>
      <c r="P127" s="74"/>
      <c r="Q127" s="90">
        <f>IF(Table5712[[#This Row],[FEMA Reimbursable?]]="Yes",Table5712[[#This Row],[Total Quarterly Obligation Amount]]*0.25, Table5712[[#This Row],[Total Quarterly Obligation Amount]])</f>
        <v>0</v>
      </c>
      <c r="R127" s="74"/>
      <c r="S127" s="79">
        <f>IF(Table5712[[#This Row],[FEMA Reimbursable?]]="Yes", Table5712[[#This Row],[Total Quarterly Expenditure Amount]]*0.25, Table5712[[#This Row],[Total Quarterly Expenditure Amount]])</f>
        <v>0</v>
      </c>
      <c r="T127" s="113" t="str">
        <f>IFERROR(INDEX(Table2[Attachment A Category], MATCH(Table5712[[#This Row],[Attachment A Expenditure Subcategory]], Table2[Attachment A Subcategory])),"")</f>
        <v/>
      </c>
      <c r="U127" s="114" t="str">
        <f>IFERROR(INDEX(Table2[Treasury OIG Category], MATCH(Table5712[[#This Row],[Attachment A Expenditure Subcategory]], Table2[Attachment A Subcategory])),"")</f>
        <v/>
      </c>
    </row>
    <row r="128" spans="2:21" x14ac:dyDescent="0.25">
      <c r="B128" s="22"/>
      <c r="C128" s="16"/>
      <c r="D128" s="16"/>
      <c r="E128" s="16"/>
      <c r="F128" s="16"/>
      <c r="G128" s="23"/>
      <c r="H128" s="32" t="s">
        <v>177</v>
      </c>
      <c r="I128" s="16"/>
      <c r="J128" s="16"/>
      <c r="K128" s="17"/>
      <c r="L128" s="51"/>
      <c r="M128" s="51"/>
      <c r="N128" s="74"/>
      <c r="O128" s="90">
        <f>IF(Table5712[[#This Row],[FEMA Reimbursable?]]="Yes",Table5712[[#This Row],[Total Transfer  Amount]]*0.25, Table5712[[#This Row],[Total Transfer  Amount]])</f>
        <v>0</v>
      </c>
      <c r="P128" s="74"/>
      <c r="Q128" s="90">
        <f>IF(Table5712[[#This Row],[FEMA Reimbursable?]]="Yes",Table5712[[#This Row],[Total Quarterly Obligation Amount]]*0.25, Table5712[[#This Row],[Total Quarterly Obligation Amount]])</f>
        <v>0</v>
      </c>
      <c r="R128" s="74"/>
      <c r="S128" s="79">
        <f>IF(Table5712[[#This Row],[FEMA Reimbursable?]]="Yes", Table5712[[#This Row],[Total Quarterly Expenditure Amount]]*0.25, Table5712[[#This Row],[Total Quarterly Expenditure Amount]])</f>
        <v>0</v>
      </c>
      <c r="T128" s="113" t="str">
        <f>IFERROR(INDEX(Table2[Attachment A Category], MATCH(Table5712[[#This Row],[Attachment A Expenditure Subcategory]], Table2[Attachment A Subcategory])),"")</f>
        <v/>
      </c>
      <c r="U128" s="114" t="str">
        <f>IFERROR(INDEX(Table2[Treasury OIG Category], MATCH(Table5712[[#This Row],[Attachment A Expenditure Subcategory]], Table2[Attachment A Subcategory])),"")</f>
        <v/>
      </c>
    </row>
    <row r="129" spans="2:21" x14ac:dyDescent="0.25">
      <c r="B129" s="22"/>
      <c r="C129" s="16"/>
      <c r="D129" s="16"/>
      <c r="E129" s="16"/>
      <c r="F129" s="16"/>
      <c r="G129" s="23"/>
      <c r="H129" s="32" t="s">
        <v>178</v>
      </c>
      <c r="I129" s="16"/>
      <c r="J129" s="16"/>
      <c r="K129" s="17"/>
      <c r="L129" s="51"/>
      <c r="M129" s="51"/>
      <c r="N129" s="74"/>
      <c r="O129" s="90">
        <f>IF(Table5712[[#This Row],[FEMA Reimbursable?]]="Yes",Table5712[[#This Row],[Total Transfer  Amount]]*0.25, Table5712[[#This Row],[Total Transfer  Amount]])</f>
        <v>0</v>
      </c>
      <c r="P129" s="74"/>
      <c r="Q129" s="90">
        <f>IF(Table5712[[#This Row],[FEMA Reimbursable?]]="Yes",Table5712[[#This Row],[Total Quarterly Obligation Amount]]*0.25, Table5712[[#This Row],[Total Quarterly Obligation Amount]])</f>
        <v>0</v>
      </c>
      <c r="R129" s="74"/>
      <c r="S129" s="79">
        <f>IF(Table5712[[#This Row],[FEMA Reimbursable?]]="Yes", Table5712[[#This Row],[Total Quarterly Expenditure Amount]]*0.25, Table5712[[#This Row],[Total Quarterly Expenditure Amount]])</f>
        <v>0</v>
      </c>
      <c r="T129" s="113" t="str">
        <f>IFERROR(INDEX(Table2[Attachment A Category], MATCH(Table5712[[#This Row],[Attachment A Expenditure Subcategory]], Table2[Attachment A Subcategory])),"")</f>
        <v/>
      </c>
      <c r="U129" s="114" t="str">
        <f>IFERROR(INDEX(Table2[Treasury OIG Category], MATCH(Table5712[[#This Row],[Attachment A Expenditure Subcategory]], Table2[Attachment A Subcategory])),"")</f>
        <v/>
      </c>
    </row>
    <row r="130" spans="2:21" x14ac:dyDescent="0.25">
      <c r="B130" s="22"/>
      <c r="C130" s="16"/>
      <c r="D130" s="16"/>
      <c r="E130" s="16"/>
      <c r="F130" s="16"/>
      <c r="G130" s="23"/>
      <c r="H130" s="32" t="s">
        <v>179</v>
      </c>
      <c r="I130" s="16"/>
      <c r="J130" s="16"/>
      <c r="K130" s="17"/>
      <c r="L130" s="51"/>
      <c r="M130" s="51"/>
      <c r="N130" s="74"/>
      <c r="O130" s="90">
        <f>IF(Table5712[[#This Row],[FEMA Reimbursable?]]="Yes",Table5712[[#This Row],[Total Transfer  Amount]]*0.25, Table5712[[#This Row],[Total Transfer  Amount]])</f>
        <v>0</v>
      </c>
      <c r="P130" s="74"/>
      <c r="Q130" s="90">
        <f>IF(Table5712[[#This Row],[FEMA Reimbursable?]]="Yes",Table5712[[#This Row],[Total Quarterly Obligation Amount]]*0.25, Table5712[[#This Row],[Total Quarterly Obligation Amount]])</f>
        <v>0</v>
      </c>
      <c r="R130" s="74"/>
      <c r="S130" s="79">
        <f>IF(Table5712[[#This Row],[FEMA Reimbursable?]]="Yes", Table5712[[#This Row],[Total Quarterly Expenditure Amount]]*0.25, Table5712[[#This Row],[Total Quarterly Expenditure Amount]])</f>
        <v>0</v>
      </c>
      <c r="T130" s="113" t="str">
        <f>IFERROR(INDEX(Table2[Attachment A Category], MATCH(Table5712[[#This Row],[Attachment A Expenditure Subcategory]], Table2[Attachment A Subcategory])),"")</f>
        <v/>
      </c>
      <c r="U130" s="114" t="str">
        <f>IFERROR(INDEX(Table2[Treasury OIG Category], MATCH(Table5712[[#This Row],[Attachment A Expenditure Subcategory]], Table2[Attachment A Subcategory])),"")</f>
        <v/>
      </c>
    </row>
    <row r="131" spans="2:21" x14ac:dyDescent="0.25">
      <c r="B131" s="22"/>
      <c r="C131" s="16"/>
      <c r="D131" s="16"/>
      <c r="E131" s="16"/>
      <c r="F131" s="16"/>
      <c r="G131" s="23"/>
      <c r="H131" s="32" t="s">
        <v>180</v>
      </c>
      <c r="I131" s="16"/>
      <c r="J131" s="16"/>
      <c r="K131" s="17"/>
      <c r="L131" s="51"/>
      <c r="M131" s="51"/>
      <c r="N131" s="74"/>
      <c r="O131" s="90">
        <f>IF(Table5712[[#This Row],[FEMA Reimbursable?]]="Yes",Table5712[[#This Row],[Total Transfer  Amount]]*0.25, Table5712[[#This Row],[Total Transfer  Amount]])</f>
        <v>0</v>
      </c>
      <c r="P131" s="74"/>
      <c r="Q131" s="90">
        <f>IF(Table5712[[#This Row],[FEMA Reimbursable?]]="Yes",Table5712[[#This Row],[Total Quarterly Obligation Amount]]*0.25, Table5712[[#This Row],[Total Quarterly Obligation Amount]])</f>
        <v>0</v>
      </c>
      <c r="R131" s="74"/>
      <c r="S131" s="79">
        <f>IF(Table5712[[#This Row],[FEMA Reimbursable?]]="Yes", Table5712[[#This Row],[Total Quarterly Expenditure Amount]]*0.25, Table5712[[#This Row],[Total Quarterly Expenditure Amount]])</f>
        <v>0</v>
      </c>
      <c r="T131" s="113" t="str">
        <f>IFERROR(INDEX(Table2[Attachment A Category], MATCH(Table5712[[#This Row],[Attachment A Expenditure Subcategory]], Table2[Attachment A Subcategory])),"")</f>
        <v/>
      </c>
      <c r="U131" s="114" t="str">
        <f>IFERROR(INDEX(Table2[Treasury OIG Category], MATCH(Table5712[[#This Row],[Attachment A Expenditure Subcategory]], Table2[Attachment A Subcategory])),"")</f>
        <v/>
      </c>
    </row>
    <row r="132" spans="2:21" x14ac:dyDescent="0.25">
      <c r="B132" s="22"/>
      <c r="C132" s="16"/>
      <c r="D132" s="16"/>
      <c r="E132" s="16"/>
      <c r="F132" s="16"/>
      <c r="G132" s="23"/>
      <c r="H132" s="32" t="s">
        <v>181</v>
      </c>
      <c r="I132" s="16"/>
      <c r="J132" s="16"/>
      <c r="K132" s="17"/>
      <c r="L132" s="51"/>
      <c r="M132" s="51"/>
      <c r="N132" s="74"/>
      <c r="O132" s="90">
        <f>IF(Table5712[[#This Row],[FEMA Reimbursable?]]="Yes",Table5712[[#This Row],[Total Transfer  Amount]]*0.25, Table5712[[#This Row],[Total Transfer  Amount]])</f>
        <v>0</v>
      </c>
      <c r="P132" s="74"/>
      <c r="Q132" s="90">
        <f>IF(Table5712[[#This Row],[FEMA Reimbursable?]]="Yes",Table5712[[#This Row],[Total Quarterly Obligation Amount]]*0.25, Table5712[[#This Row],[Total Quarterly Obligation Amount]])</f>
        <v>0</v>
      </c>
      <c r="R132" s="74"/>
      <c r="S132" s="79">
        <f>IF(Table5712[[#This Row],[FEMA Reimbursable?]]="Yes", Table5712[[#This Row],[Total Quarterly Expenditure Amount]]*0.25, Table5712[[#This Row],[Total Quarterly Expenditure Amount]])</f>
        <v>0</v>
      </c>
      <c r="T132" s="113" t="str">
        <f>IFERROR(INDEX(Table2[Attachment A Category], MATCH(Table5712[[#This Row],[Attachment A Expenditure Subcategory]], Table2[Attachment A Subcategory])),"")</f>
        <v/>
      </c>
      <c r="U132" s="114" t="str">
        <f>IFERROR(INDEX(Table2[Treasury OIG Category], MATCH(Table5712[[#This Row],[Attachment A Expenditure Subcategory]], Table2[Attachment A Subcategory])),"")</f>
        <v/>
      </c>
    </row>
    <row r="133" spans="2:21" x14ac:dyDescent="0.25">
      <c r="B133" s="22"/>
      <c r="C133" s="16"/>
      <c r="D133" s="16"/>
      <c r="E133" s="16"/>
      <c r="F133" s="16"/>
      <c r="G133" s="23"/>
      <c r="H133" s="32" t="s">
        <v>182</v>
      </c>
      <c r="I133" s="16"/>
      <c r="J133" s="16"/>
      <c r="K133" s="17"/>
      <c r="L133" s="51"/>
      <c r="M133" s="51"/>
      <c r="N133" s="74"/>
      <c r="O133" s="90">
        <f>IF(Table5712[[#This Row],[FEMA Reimbursable?]]="Yes",Table5712[[#This Row],[Total Transfer  Amount]]*0.25, Table5712[[#This Row],[Total Transfer  Amount]])</f>
        <v>0</v>
      </c>
      <c r="P133" s="74"/>
      <c r="Q133" s="90">
        <f>IF(Table5712[[#This Row],[FEMA Reimbursable?]]="Yes",Table5712[[#This Row],[Total Quarterly Obligation Amount]]*0.25, Table5712[[#This Row],[Total Quarterly Obligation Amount]])</f>
        <v>0</v>
      </c>
      <c r="R133" s="74"/>
      <c r="S133" s="79">
        <f>IF(Table5712[[#This Row],[FEMA Reimbursable?]]="Yes", Table5712[[#This Row],[Total Quarterly Expenditure Amount]]*0.25, Table5712[[#This Row],[Total Quarterly Expenditure Amount]])</f>
        <v>0</v>
      </c>
      <c r="T133" s="113" t="str">
        <f>IFERROR(INDEX(Table2[Attachment A Category], MATCH(Table5712[[#This Row],[Attachment A Expenditure Subcategory]], Table2[Attachment A Subcategory])),"")</f>
        <v/>
      </c>
      <c r="U133" s="114" t="str">
        <f>IFERROR(INDEX(Table2[Treasury OIG Category], MATCH(Table5712[[#This Row],[Attachment A Expenditure Subcategory]], Table2[Attachment A Subcategory])),"")</f>
        <v/>
      </c>
    </row>
    <row r="134" spans="2:21" x14ac:dyDescent="0.25">
      <c r="B134" s="22"/>
      <c r="C134" s="16"/>
      <c r="D134" s="16"/>
      <c r="E134" s="16"/>
      <c r="F134" s="16"/>
      <c r="G134" s="23"/>
      <c r="H134" s="32" t="s">
        <v>183</v>
      </c>
      <c r="I134" s="16"/>
      <c r="J134" s="16"/>
      <c r="K134" s="17"/>
      <c r="L134" s="51"/>
      <c r="M134" s="51"/>
      <c r="N134" s="74"/>
      <c r="O134" s="90">
        <f>IF(Table5712[[#This Row],[FEMA Reimbursable?]]="Yes",Table5712[[#This Row],[Total Transfer  Amount]]*0.25, Table5712[[#This Row],[Total Transfer  Amount]])</f>
        <v>0</v>
      </c>
      <c r="P134" s="74"/>
      <c r="Q134" s="90">
        <f>IF(Table5712[[#This Row],[FEMA Reimbursable?]]="Yes",Table5712[[#This Row],[Total Quarterly Obligation Amount]]*0.25, Table5712[[#This Row],[Total Quarterly Obligation Amount]])</f>
        <v>0</v>
      </c>
      <c r="R134" s="74"/>
      <c r="S134" s="79">
        <f>IF(Table5712[[#This Row],[FEMA Reimbursable?]]="Yes", Table5712[[#This Row],[Total Quarterly Expenditure Amount]]*0.25, Table5712[[#This Row],[Total Quarterly Expenditure Amount]])</f>
        <v>0</v>
      </c>
      <c r="T134" s="113" t="str">
        <f>IFERROR(INDEX(Table2[Attachment A Category], MATCH(Table5712[[#This Row],[Attachment A Expenditure Subcategory]], Table2[Attachment A Subcategory])),"")</f>
        <v/>
      </c>
      <c r="U134" s="114" t="str">
        <f>IFERROR(INDEX(Table2[Treasury OIG Category], MATCH(Table5712[[#This Row],[Attachment A Expenditure Subcategory]], Table2[Attachment A Subcategory])),"")</f>
        <v/>
      </c>
    </row>
    <row r="135" spans="2:21" x14ac:dyDescent="0.25">
      <c r="B135" s="22"/>
      <c r="C135" s="16"/>
      <c r="D135" s="16"/>
      <c r="E135" s="16"/>
      <c r="F135" s="16"/>
      <c r="G135" s="23"/>
      <c r="H135" s="32" t="s">
        <v>184</v>
      </c>
      <c r="I135" s="16"/>
      <c r="J135" s="16"/>
      <c r="K135" s="17"/>
      <c r="L135" s="51"/>
      <c r="M135" s="51"/>
      <c r="N135" s="74"/>
      <c r="O135" s="90">
        <f>IF(Table5712[[#This Row],[FEMA Reimbursable?]]="Yes",Table5712[[#This Row],[Total Transfer  Amount]]*0.25, Table5712[[#This Row],[Total Transfer  Amount]])</f>
        <v>0</v>
      </c>
      <c r="P135" s="74"/>
      <c r="Q135" s="90">
        <f>IF(Table5712[[#This Row],[FEMA Reimbursable?]]="Yes",Table5712[[#This Row],[Total Quarterly Obligation Amount]]*0.25, Table5712[[#This Row],[Total Quarterly Obligation Amount]])</f>
        <v>0</v>
      </c>
      <c r="R135" s="74"/>
      <c r="S135" s="79">
        <f>IF(Table5712[[#This Row],[FEMA Reimbursable?]]="Yes", Table5712[[#This Row],[Total Quarterly Expenditure Amount]]*0.25, Table5712[[#This Row],[Total Quarterly Expenditure Amount]])</f>
        <v>0</v>
      </c>
      <c r="T135" s="113" t="str">
        <f>IFERROR(INDEX(Table2[Attachment A Category], MATCH(Table5712[[#This Row],[Attachment A Expenditure Subcategory]], Table2[Attachment A Subcategory])),"")</f>
        <v/>
      </c>
      <c r="U135" s="114" t="str">
        <f>IFERROR(INDEX(Table2[Treasury OIG Category], MATCH(Table5712[[#This Row],[Attachment A Expenditure Subcategory]], Table2[Attachment A Subcategory])),"")</f>
        <v/>
      </c>
    </row>
    <row r="136" spans="2:21" x14ac:dyDescent="0.25">
      <c r="B136" s="22"/>
      <c r="C136" s="16"/>
      <c r="D136" s="16"/>
      <c r="E136" s="16"/>
      <c r="F136" s="16"/>
      <c r="G136" s="23"/>
      <c r="H136" s="32" t="s">
        <v>185</v>
      </c>
      <c r="I136" s="16"/>
      <c r="J136" s="16"/>
      <c r="K136" s="17"/>
      <c r="L136" s="51"/>
      <c r="M136" s="51"/>
      <c r="N136" s="74"/>
      <c r="O136" s="90">
        <f>IF(Table5712[[#This Row],[FEMA Reimbursable?]]="Yes",Table5712[[#This Row],[Total Transfer  Amount]]*0.25, Table5712[[#This Row],[Total Transfer  Amount]])</f>
        <v>0</v>
      </c>
      <c r="P136" s="74"/>
      <c r="Q136" s="90">
        <f>IF(Table5712[[#This Row],[FEMA Reimbursable?]]="Yes",Table5712[[#This Row],[Total Quarterly Obligation Amount]]*0.25, Table5712[[#This Row],[Total Quarterly Obligation Amount]])</f>
        <v>0</v>
      </c>
      <c r="R136" s="74"/>
      <c r="S136" s="79">
        <f>IF(Table5712[[#This Row],[FEMA Reimbursable?]]="Yes", Table5712[[#This Row],[Total Quarterly Expenditure Amount]]*0.25, Table5712[[#This Row],[Total Quarterly Expenditure Amount]])</f>
        <v>0</v>
      </c>
      <c r="T136" s="113" t="str">
        <f>IFERROR(INDEX(Table2[Attachment A Category], MATCH(Table5712[[#This Row],[Attachment A Expenditure Subcategory]], Table2[Attachment A Subcategory])),"")</f>
        <v/>
      </c>
      <c r="U136" s="114" t="str">
        <f>IFERROR(INDEX(Table2[Treasury OIG Category], MATCH(Table5712[[#This Row],[Attachment A Expenditure Subcategory]], Table2[Attachment A Subcategory])),"")</f>
        <v/>
      </c>
    </row>
    <row r="137" spans="2:21" x14ac:dyDescent="0.25">
      <c r="B137" s="22"/>
      <c r="C137" s="16"/>
      <c r="D137" s="16"/>
      <c r="E137" s="16"/>
      <c r="F137" s="16"/>
      <c r="G137" s="23"/>
      <c r="H137" s="32" t="s">
        <v>186</v>
      </c>
      <c r="I137" s="16"/>
      <c r="J137" s="16"/>
      <c r="K137" s="17"/>
      <c r="L137" s="51"/>
      <c r="M137" s="51"/>
      <c r="N137" s="74"/>
      <c r="O137" s="90">
        <f>IF(Table5712[[#This Row],[FEMA Reimbursable?]]="Yes",Table5712[[#This Row],[Total Transfer  Amount]]*0.25, Table5712[[#This Row],[Total Transfer  Amount]])</f>
        <v>0</v>
      </c>
      <c r="P137" s="74"/>
      <c r="Q137" s="90">
        <f>IF(Table5712[[#This Row],[FEMA Reimbursable?]]="Yes",Table5712[[#This Row],[Total Quarterly Obligation Amount]]*0.25, Table5712[[#This Row],[Total Quarterly Obligation Amount]])</f>
        <v>0</v>
      </c>
      <c r="R137" s="74"/>
      <c r="S137" s="79">
        <f>IF(Table5712[[#This Row],[FEMA Reimbursable?]]="Yes", Table5712[[#This Row],[Total Quarterly Expenditure Amount]]*0.25, Table5712[[#This Row],[Total Quarterly Expenditure Amount]])</f>
        <v>0</v>
      </c>
      <c r="T137" s="113" t="str">
        <f>IFERROR(INDEX(Table2[Attachment A Category], MATCH(Table5712[[#This Row],[Attachment A Expenditure Subcategory]], Table2[Attachment A Subcategory])),"")</f>
        <v/>
      </c>
      <c r="U137" s="114" t="str">
        <f>IFERROR(INDEX(Table2[Treasury OIG Category], MATCH(Table5712[[#This Row],[Attachment A Expenditure Subcategory]], Table2[Attachment A Subcategory])),"")</f>
        <v/>
      </c>
    </row>
    <row r="138" spans="2:21" x14ac:dyDescent="0.25">
      <c r="B138" s="22"/>
      <c r="C138" s="16"/>
      <c r="D138" s="16"/>
      <c r="E138" s="16"/>
      <c r="F138" s="16"/>
      <c r="G138" s="23"/>
      <c r="H138" s="32" t="s">
        <v>187</v>
      </c>
      <c r="I138" s="16"/>
      <c r="J138" s="16"/>
      <c r="K138" s="17"/>
      <c r="L138" s="51"/>
      <c r="M138" s="51"/>
      <c r="N138" s="74"/>
      <c r="O138" s="90">
        <f>IF(Table5712[[#This Row],[FEMA Reimbursable?]]="Yes",Table5712[[#This Row],[Total Transfer  Amount]]*0.25, Table5712[[#This Row],[Total Transfer  Amount]])</f>
        <v>0</v>
      </c>
      <c r="P138" s="74"/>
      <c r="Q138" s="90">
        <f>IF(Table5712[[#This Row],[FEMA Reimbursable?]]="Yes",Table5712[[#This Row],[Total Quarterly Obligation Amount]]*0.25, Table5712[[#This Row],[Total Quarterly Obligation Amount]])</f>
        <v>0</v>
      </c>
      <c r="R138" s="74"/>
      <c r="S138" s="79">
        <f>IF(Table5712[[#This Row],[FEMA Reimbursable?]]="Yes", Table5712[[#This Row],[Total Quarterly Expenditure Amount]]*0.25, Table5712[[#This Row],[Total Quarterly Expenditure Amount]])</f>
        <v>0</v>
      </c>
      <c r="T138" s="113" t="str">
        <f>IFERROR(INDEX(Table2[Attachment A Category], MATCH(Table5712[[#This Row],[Attachment A Expenditure Subcategory]], Table2[Attachment A Subcategory])),"")</f>
        <v/>
      </c>
      <c r="U138" s="114" t="str">
        <f>IFERROR(INDEX(Table2[Treasury OIG Category], MATCH(Table5712[[#This Row],[Attachment A Expenditure Subcategory]], Table2[Attachment A Subcategory])),"")</f>
        <v/>
      </c>
    </row>
    <row r="139" spans="2:21" x14ac:dyDescent="0.25">
      <c r="B139" s="22"/>
      <c r="C139" s="16"/>
      <c r="D139" s="16"/>
      <c r="E139" s="16"/>
      <c r="F139" s="16"/>
      <c r="G139" s="23"/>
      <c r="H139" s="32" t="s">
        <v>188</v>
      </c>
      <c r="I139" s="16"/>
      <c r="J139" s="16"/>
      <c r="K139" s="17"/>
      <c r="L139" s="51"/>
      <c r="M139" s="51"/>
      <c r="N139" s="74"/>
      <c r="O139" s="90">
        <f>IF(Table5712[[#This Row],[FEMA Reimbursable?]]="Yes",Table5712[[#This Row],[Total Transfer  Amount]]*0.25, Table5712[[#This Row],[Total Transfer  Amount]])</f>
        <v>0</v>
      </c>
      <c r="P139" s="74"/>
      <c r="Q139" s="90">
        <f>IF(Table5712[[#This Row],[FEMA Reimbursable?]]="Yes",Table5712[[#This Row],[Total Quarterly Obligation Amount]]*0.25, Table5712[[#This Row],[Total Quarterly Obligation Amount]])</f>
        <v>0</v>
      </c>
      <c r="R139" s="74"/>
      <c r="S139" s="79">
        <f>IF(Table5712[[#This Row],[FEMA Reimbursable?]]="Yes", Table5712[[#This Row],[Total Quarterly Expenditure Amount]]*0.25, Table5712[[#This Row],[Total Quarterly Expenditure Amount]])</f>
        <v>0</v>
      </c>
      <c r="T139" s="113" t="str">
        <f>IFERROR(INDEX(Table2[Attachment A Category], MATCH(Table5712[[#This Row],[Attachment A Expenditure Subcategory]], Table2[Attachment A Subcategory])),"")</f>
        <v/>
      </c>
      <c r="U139" s="114" t="str">
        <f>IFERROR(INDEX(Table2[Treasury OIG Category], MATCH(Table5712[[#This Row],[Attachment A Expenditure Subcategory]], Table2[Attachment A Subcategory])),"")</f>
        <v/>
      </c>
    </row>
    <row r="140" spans="2:21" x14ac:dyDescent="0.25">
      <c r="B140" s="22"/>
      <c r="C140" s="16"/>
      <c r="D140" s="16"/>
      <c r="E140" s="16"/>
      <c r="F140" s="16"/>
      <c r="G140" s="23"/>
      <c r="H140" s="32" t="s">
        <v>189</v>
      </c>
      <c r="I140" s="16"/>
      <c r="J140" s="16"/>
      <c r="K140" s="17"/>
      <c r="L140" s="51"/>
      <c r="M140" s="51"/>
      <c r="N140" s="74"/>
      <c r="O140" s="90">
        <f>IF(Table5712[[#This Row],[FEMA Reimbursable?]]="Yes",Table5712[[#This Row],[Total Transfer  Amount]]*0.25, Table5712[[#This Row],[Total Transfer  Amount]])</f>
        <v>0</v>
      </c>
      <c r="P140" s="74"/>
      <c r="Q140" s="90">
        <f>IF(Table5712[[#This Row],[FEMA Reimbursable?]]="Yes",Table5712[[#This Row],[Total Quarterly Obligation Amount]]*0.25, Table5712[[#This Row],[Total Quarterly Obligation Amount]])</f>
        <v>0</v>
      </c>
      <c r="R140" s="74"/>
      <c r="S140" s="79">
        <f>IF(Table5712[[#This Row],[FEMA Reimbursable?]]="Yes", Table5712[[#This Row],[Total Quarterly Expenditure Amount]]*0.25, Table5712[[#This Row],[Total Quarterly Expenditure Amount]])</f>
        <v>0</v>
      </c>
      <c r="T140" s="113" t="str">
        <f>IFERROR(INDEX(Table2[Attachment A Category], MATCH(Table5712[[#This Row],[Attachment A Expenditure Subcategory]], Table2[Attachment A Subcategory])),"")</f>
        <v/>
      </c>
      <c r="U140" s="114" t="str">
        <f>IFERROR(INDEX(Table2[Treasury OIG Category], MATCH(Table5712[[#This Row],[Attachment A Expenditure Subcategory]], Table2[Attachment A Subcategory])),"")</f>
        <v/>
      </c>
    </row>
    <row r="141" spans="2:21" x14ac:dyDescent="0.25">
      <c r="B141" s="22"/>
      <c r="C141" s="16"/>
      <c r="D141" s="16"/>
      <c r="E141" s="16"/>
      <c r="F141" s="16"/>
      <c r="G141" s="23"/>
      <c r="H141" s="32" t="s">
        <v>190</v>
      </c>
      <c r="I141" s="16"/>
      <c r="J141" s="16"/>
      <c r="K141" s="17"/>
      <c r="L141" s="51"/>
      <c r="M141" s="51"/>
      <c r="N141" s="74"/>
      <c r="O141" s="90">
        <f>IF(Table5712[[#This Row],[FEMA Reimbursable?]]="Yes",Table5712[[#This Row],[Total Transfer  Amount]]*0.25, Table5712[[#This Row],[Total Transfer  Amount]])</f>
        <v>0</v>
      </c>
      <c r="P141" s="74"/>
      <c r="Q141" s="90">
        <f>IF(Table5712[[#This Row],[FEMA Reimbursable?]]="Yes",Table5712[[#This Row],[Total Quarterly Obligation Amount]]*0.25, Table5712[[#This Row],[Total Quarterly Obligation Amount]])</f>
        <v>0</v>
      </c>
      <c r="R141" s="74"/>
      <c r="S141" s="79">
        <f>IF(Table5712[[#This Row],[FEMA Reimbursable?]]="Yes", Table5712[[#This Row],[Total Quarterly Expenditure Amount]]*0.25, Table5712[[#This Row],[Total Quarterly Expenditure Amount]])</f>
        <v>0</v>
      </c>
      <c r="T141" s="113" t="str">
        <f>IFERROR(INDEX(Table2[Attachment A Category], MATCH(Table5712[[#This Row],[Attachment A Expenditure Subcategory]], Table2[Attachment A Subcategory])),"")</f>
        <v/>
      </c>
      <c r="U141" s="114" t="str">
        <f>IFERROR(INDEX(Table2[Treasury OIG Category], MATCH(Table5712[[#This Row],[Attachment A Expenditure Subcategory]], Table2[Attachment A Subcategory])),"")</f>
        <v/>
      </c>
    </row>
    <row r="142" spans="2:21" x14ac:dyDescent="0.25">
      <c r="B142" s="22"/>
      <c r="C142" s="16"/>
      <c r="D142" s="16"/>
      <c r="E142" s="16"/>
      <c r="F142" s="16"/>
      <c r="G142" s="23"/>
      <c r="H142" s="32" t="s">
        <v>191</v>
      </c>
      <c r="I142" s="16"/>
      <c r="J142" s="16"/>
      <c r="K142" s="17"/>
      <c r="L142" s="51"/>
      <c r="M142" s="51"/>
      <c r="N142" s="74"/>
      <c r="O142" s="90">
        <f>IF(Table5712[[#This Row],[FEMA Reimbursable?]]="Yes",Table5712[[#This Row],[Total Transfer  Amount]]*0.25, Table5712[[#This Row],[Total Transfer  Amount]])</f>
        <v>0</v>
      </c>
      <c r="P142" s="74"/>
      <c r="Q142" s="90">
        <f>IF(Table5712[[#This Row],[FEMA Reimbursable?]]="Yes",Table5712[[#This Row],[Total Quarterly Obligation Amount]]*0.25, Table5712[[#This Row],[Total Quarterly Obligation Amount]])</f>
        <v>0</v>
      </c>
      <c r="R142" s="74"/>
      <c r="S142" s="79">
        <f>IF(Table5712[[#This Row],[FEMA Reimbursable?]]="Yes", Table5712[[#This Row],[Total Quarterly Expenditure Amount]]*0.25, Table5712[[#This Row],[Total Quarterly Expenditure Amount]])</f>
        <v>0</v>
      </c>
      <c r="T142" s="113" t="str">
        <f>IFERROR(INDEX(Table2[Attachment A Category], MATCH(Table5712[[#This Row],[Attachment A Expenditure Subcategory]], Table2[Attachment A Subcategory])),"")</f>
        <v/>
      </c>
      <c r="U142" s="114" t="str">
        <f>IFERROR(INDEX(Table2[Treasury OIG Category], MATCH(Table5712[[#This Row],[Attachment A Expenditure Subcategory]], Table2[Attachment A Subcategory])),"")</f>
        <v/>
      </c>
    </row>
    <row r="143" spans="2:21" x14ac:dyDescent="0.25">
      <c r="B143" s="22"/>
      <c r="C143" s="16"/>
      <c r="D143" s="16"/>
      <c r="E143" s="16"/>
      <c r="F143" s="16"/>
      <c r="G143" s="23"/>
      <c r="H143" s="32" t="s">
        <v>192</v>
      </c>
      <c r="I143" s="16"/>
      <c r="J143" s="16"/>
      <c r="K143" s="17"/>
      <c r="L143" s="51"/>
      <c r="M143" s="51"/>
      <c r="N143" s="74"/>
      <c r="O143" s="90">
        <f>IF(Table5712[[#This Row],[FEMA Reimbursable?]]="Yes",Table5712[[#This Row],[Total Transfer  Amount]]*0.25, Table5712[[#This Row],[Total Transfer  Amount]])</f>
        <v>0</v>
      </c>
      <c r="P143" s="74"/>
      <c r="Q143" s="90">
        <f>IF(Table5712[[#This Row],[FEMA Reimbursable?]]="Yes",Table5712[[#This Row],[Total Quarterly Obligation Amount]]*0.25, Table5712[[#This Row],[Total Quarterly Obligation Amount]])</f>
        <v>0</v>
      </c>
      <c r="R143" s="74"/>
      <c r="S143" s="79">
        <f>IF(Table5712[[#This Row],[FEMA Reimbursable?]]="Yes", Table5712[[#This Row],[Total Quarterly Expenditure Amount]]*0.25, Table5712[[#This Row],[Total Quarterly Expenditure Amount]])</f>
        <v>0</v>
      </c>
      <c r="T143" s="113" t="str">
        <f>IFERROR(INDEX(Table2[Attachment A Category], MATCH(Table5712[[#This Row],[Attachment A Expenditure Subcategory]], Table2[Attachment A Subcategory])),"")</f>
        <v/>
      </c>
      <c r="U143" s="114" t="str">
        <f>IFERROR(INDEX(Table2[Treasury OIG Category], MATCH(Table5712[[#This Row],[Attachment A Expenditure Subcategory]], Table2[Attachment A Subcategory])),"")</f>
        <v/>
      </c>
    </row>
    <row r="144" spans="2:21" x14ac:dyDescent="0.25">
      <c r="B144" s="22"/>
      <c r="C144" s="16"/>
      <c r="D144" s="16"/>
      <c r="E144" s="16"/>
      <c r="F144" s="16"/>
      <c r="G144" s="23"/>
      <c r="H144" s="32" t="s">
        <v>193</v>
      </c>
      <c r="I144" s="16"/>
      <c r="J144" s="16"/>
      <c r="K144" s="17"/>
      <c r="L144" s="51"/>
      <c r="M144" s="51"/>
      <c r="N144" s="74"/>
      <c r="O144" s="90">
        <f>IF(Table5712[[#This Row],[FEMA Reimbursable?]]="Yes",Table5712[[#This Row],[Total Transfer  Amount]]*0.25, Table5712[[#This Row],[Total Transfer  Amount]])</f>
        <v>0</v>
      </c>
      <c r="P144" s="74"/>
      <c r="Q144" s="90">
        <f>IF(Table5712[[#This Row],[FEMA Reimbursable?]]="Yes",Table5712[[#This Row],[Total Quarterly Obligation Amount]]*0.25, Table5712[[#This Row],[Total Quarterly Obligation Amount]])</f>
        <v>0</v>
      </c>
      <c r="R144" s="74"/>
      <c r="S144" s="79">
        <f>IF(Table5712[[#This Row],[FEMA Reimbursable?]]="Yes", Table5712[[#This Row],[Total Quarterly Expenditure Amount]]*0.25, Table5712[[#This Row],[Total Quarterly Expenditure Amount]])</f>
        <v>0</v>
      </c>
      <c r="T144" s="113" t="str">
        <f>IFERROR(INDEX(Table2[Attachment A Category], MATCH(Table5712[[#This Row],[Attachment A Expenditure Subcategory]], Table2[Attachment A Subcategory])),"")</f>
        <v/>
      </c>
      <c r="U144" s="114" t="str">
        <f>IFERROR(INDEX(Table2[Treasury OIG Category], MATCH(Table5712[[#This Row],[Attachment A Expenditure Subcategory]], Table2[Attachment A Subcategory])),"")</f>
        <v/>
      </c>
    </row>
    <row r="145" spans="2:21" x14ac:dyDescent="0.25">
      <c r="B145" s="22"/>
      <c r="C145" s="16"/>
      <c r="D145" s="16"/>
      <c r="E145" s="16"/>
      <c r="F145" s="16"/>
      <c r="G145" s="23"/>
      <c r="H145" s="32" t="s">
        <v>194</v>
      </c>
      <c r="I145" s="16"/>
      <c r="J145" s="16"/>
      <c r="K145" s="17"/>
      <c r="L145" s="51"/>
      <c r="M145" s="51"/>
      <c r="N145" s="74"/>
      <c r="O145" s="90">
        <f>IF(Table5712[[#This Row],[FEMA Reimbursable?]]="Yes",Table5712[[#This Row],[Total Transfer  Amount]]*0.25, Table5712[[#This Row],[Total Transfer  Amount]])</f>
        <v>0</v>
      </c>
      <c r="P145" s="74"/>
      <c r="Q145" s="90">
        <f>IF(Table5712[[#This Row],[FEMA Reimbursable?]]="Yes",Table5712[[#This Row],[Total Quarterly Obligation Amount]]*0.25, Table5712[[#This Row],[Total Quarterly Obligation Amount]])</f>
        <v>0</v>
      </c>
      <c r="R145" s="74"/>
      <c r="S145" s="79">
        <f>IF(Table5712[[#This Row],[FEMA Reimbursable?]]="Yes", Table5712[[#This Row],[Total Quarterly Expenditure Amount]]*0.25, Table5712[[#This Row],[Total Quarterly Expenditure Amount]])</f>
        <v>0</v>
      </c>
      <c r="T145" s="113" t="str">
        <f>IFERROR(INDEX(Table2[Attachment A Category], MATCH(Table5712[[#This Row],[Attachment A Expenditure Subcategory]], Table2[Attachment A Subcategory])),"")</f>
        <v/>
      </c>
      <c r="U145" s="114" t="str">
        <f>IFERROR(INDEX(Table2[Treasury OIG Category], MATCH(Table5712[[#This Row],[Attachment A Expenditure Subcategory]], Table2[Attachment A Subcategory])),"")</f>
        <v/>
      </c>
    </row>
    <row r="146" spans="2:21" x14ac:dyDescent="0.25">
      <c r="B146" s="22"/>
      <c r="C146" s="16"/>
      <c r="D146" s="16"/>
      <c r="E146" s="16"/>
      <c r="F146" s="16"/>
      <c r="G146" s="23"/>
      <c r="H146" s="32" t="s">
        <v>195</v>
      </c>
      <c r="I146" s="16"/>
      <c r="J146" s="16"/>
      <c r="K146" s="17"/>
      <c r="L146" s="51"/>
      <c r="M146" s="51"/>
      <c r="N146" s="74"/>
      <c r="O146" s="90">
        <f>IF(Table5712[[#This Row],[FEMA Reimbursable?]]="Yes",Table5712[[#This Row],[Total Transfer  Amount]]*0.25, Table5712[[#This Row],[Total Transfer  Amount]])</f>
        <v>0</v>
      </c>
      <c r="P146" s="74"/>
      <c r="Q146" s="90">
        <f>IF(Table5712[[#This Row],[FEMA Reimbursable?]]="Yes",Table5712[[#This Row],[Total Quarterly Obligation Amount]]*0.25, Table5712[[#This Row],[Total Quarterly Obligation Amount]])</f>
        <v>0</v>
      </c>
      <c r="R146" s="74"/>
      <c r="S146" s="79">
        <f>IF(Table5712[[#This Row],[FEMA Reimbursable?]]="Yes", Table5712[[#This Row],[Total Quarterly Expenditure Amount]]*0.25, Table5712[[#This Row],[Total Quarterly Expenditure Amount]])</f>
        <v>0</v>
      </c>
      <c r="T146" s="113" t="str">
        <f>IFERROR(INDEX(Table2[Attachment A Category], MATCH(Table5712[[#This Row],[Attachment A Expenditure Subcategory]], Table2[Attachment A Subcategory])),"")</f>
        <v/>
      </c>
      <c r="U146" s="114" t="str">
        <f>IFERROR(INDEX(Table2[Treasury OIG Category], MATCH(Table5712[[#This Row],[Attachment A Expenditure Subcategory]], Table2[Attachment A Subcategory])),"")</f>
        <v/>
      </c>
    </row>
    <row r="147" spans="2:21" x14ac:dyDescent="0.25">
      <c r="B147" s="22"/>
      <c r="C147" s="16"/>
      <c r="D147" s="16"/>
      <c r="E147" s="16"/>
      <c r="F147" s="16"/>
      <c r="G147" s="23"/>
      <c r="H147" s="32" t="s">
        <v>196</v>
      </c>
      <c r="I147" s="16"/>
      <c r="J147" s="16"/>
      <c r="K147" s="17"/>
      <c r="L147" s="51"/>
      <c r="M147" s="51"/>
      <c r="N147" s="74"/>
      <c r="O147" s="90">
        <f>IF(Table5712[[#This Row],[FEMA Reimbursable?]]="Yes",Table5712[[#This Row],[Total Transfer  Amount]]*0.25, Table5712[[#This Row],[Total Transfer  Amount]])</f>
        <v>0</v>
      </c>
      <c r="P147" s="74"/>
      <c r="Q147" s="90">
        <f>IF(Table5712[[#This Row],[FEMA Reimbursable?]]="Yes",Table5712[[#This Row],[Total Quarterly Obligation Amount]]*0.25, Table5712[[#This Row],[Total Quarterly Obligation Amount]])</f>
        <v>0</v>
      </c>
      <c r="R147" s="74"/>
      <c r="S147" s="79">
        <f>IF(Table5712[[#This Row],[FEMA Reimbursable?]]="Yes", Table5712[[#This Row],[Total Quarterly Expenditure Amount]]*0.25, Table5712[[#This Row],[Total Quarterly Expenditure Amount]])</f>
        <v>0</v>
      </c>
      <c r="T147" s="113" t="str">
        <f>IFERROR(INDEX(Table2[Attachment A Category], MATCH(Table5712[[#This Row],[Attachment A Expenditure Subcategory]], Table2[Attachment A Subcategory])),"")</f>
        <v/>
      </c>
      <c r="U147" s="114" t="str">
        <f>IFERROR(INDEX(Table2[Treasury OIG Category], MATCH(Table5712[[#This Row],[Attachment A Expenditure Subcategory]], Table2[Attachment A Subcategory])),"")</f>
        <v/>
      </c>
    </row>
    <row r="148" spans="2:21" x14ac:dyDescent="0.25">
      <c r="B148" s="22"/>
      <c r="C148" s="16"/>
      <c r="D148" s="16"/>
      <c r="E148" s="16"/>
      <c r="F148" s="16"/>
      <c r="G148" s="23"/>
      <c r="H148" s="32" t="s">
        <v>197</v>
      </c>
      <c r="I148" s="16"/>
      <c r="J148" s="16"/>
      <c r="K148" s="17"/>
      <c r="L148" s="51"/>
      <c r="M148" s="51"/>
      <c r="N148" s="74"/>
      <c r="O148" s="90">
        <f>IF(Table5712[[#This Row],[FEMA Reimbursable?]]="Yes",Table5712[[#This Row],[Total Transfer  Amount]]*0.25, Table5712[[#This Row],[Total Transfer  Amount]])</f>
        <v>0</v>
      </c>
      <c r="P148" s="74"/>
      <c r="Q148" s="90">
        <f>IF(Table5712[[#This Row],[FEMA Reimbursable?]]="Yes",Table5712[[#This Row],[Total Quarterly Obligation Amount]]*0.25, Table5712[[#This Row],[Total Quarterly Obligation Amount]])</f>
        <v>0</v>
      </c>
      <c r="R148" s="74"/>
      <c r="S148" s="79">
        <f>IF(Table5712[[#This Row],[FEMA Reimbursable?]]="Yes", Table5712[[#This Row],[Total Quarterly Expenditure Amount]]*0.25, Table5712[[#This Row],[Total Quarterly Expenditure Amount]])</f>
        <v>0</v>
      </c>
      <c r="T148" s="113" t="str">
        <f>IFERROR(INDEX(Table2[Attachment A Category], MATCH(Table5712[[#This Row],[Attachment A Expenditure Subcategory]], Table2[Attachment A Subcategory])),"")</f>
        <v/>
      </c>
      <c r="U148" s="114" t="str">
        <f>IFERROR(INDEX(Table2[Treasury OIG Category], MATCH(Table5712[[#This Row],[Attachment A Expenditure Subcategory]], Table2[Attachment A Subcategory])),"")</f>
        <v/>
      </c>
    </row>
    <row r="149" spans="2:21" x14ac:dyDescent="0.25">
      <c r="B149" s="22"/>
      <c r="C149" s="16"/>
      <c r="D149" s="16"/>
      <c r="E149" s="16"/>
      <c r="F149" s="16"/>
      <c r="G149" s="23"/>
      <c r="H149" s="32" t="s">
        <v>198</v>
      </c>
      <c r="I149" s="16"/>
      <c r="J149" s="16"/>
      <c r="K149" s="17"/>
      <c r="L149" s="51"/>
      <c r="M149" s="51"/>
      <c r="N149" s="74"/>
      <c r="O149" s="90">
        <f>IF(Table5712[[#This Row],[FEMA Reimbursable?]]="Yes",Table5712[[#This Row],[Total Transfer  Amount]]*0.25, Table5712[[#This Row],[Total Transfer  Amount]])</f>
        <v>0</v>
      </c>
      <c r="P149" s="74"/>
      <c r="Q149" s="90">
        <f>IF(Table5712[[#This Row],[FEMA Reimbursable?]]="Yes",Table5712[[#This Row],[Total Quarterly Obligation Amount]]*0.25, Table5712[[#This Row],[Total Quarterly Obligation Amount]])</f>
        <v>0</v>
      </c>
      <c r="R149" s="74"/>
      <c r="S149" s="79">
        <f>IF(Table5712[[#This Row],[FEMA Reimbursable?]]="Yes", Table5712[[#This Row],[Total Quarterly Expenditure Amount]]*0.25, Table5712[[#This Row],[Total Quarterly Expenditure Amount]])</f>
        <v>0</v>
      </c>
      <c r="T149" s="113" t="str">
        <f>IFERROR(INDEX(Table2[Attachment A Category], MATCH(Table5712[[#This Row],[Attachment A Expenditure Subcategory]], Table2[Attachment A Subcategory])),"")</f>
        <v/>
      </c>
      <c r="U149" s="114" t="str">
        <f>IFERROR(INDEX(Table2[Treasury OIG Category], MATCH(Table5712[[#This Row],[Attachment A Expenditure Subcategory]], Table2[Attachment A Subcategory])),"")</f>
        <v/>
      </c>
    </row>
    <row r="150" spans="2:21" x14ac:dyDescent="0.25">
      <c r="B150" s="22"/>
      <c r="C150" s="16"/>
      <c r="D150" s="16"/>
      <c r="E150" s="16"/>
      <c r="F150" s="16"/>
      <c r="G150" s="23"/>
      <c r="H150" s="32" t="s">
        <v>199</v>
      </c>
      <c r="I150" s="16"/>
      <c r="J150" s="16"/>
      <c r="K150" s="17"/>
      <c r="L150" s="51"/>
      <c r="M150" s="51"/>
      <c r="N150" s="74"/>
      <c r="O150" s="90">
        <f>IF(Table5712[[#This Row],[FEMA Reimbursable?]]="Yes",Table5712[[#This Row],[Total Transfer  Amount]]*0.25, Table5712[[#This Row],[Total Transfer  Amount]])</f>
        <v>0</v>
      </c>
      <c r="P150" s="74"/>
      <c r="Q150" s="90">
        <f>IF(Table5712[[#This Row],[FEMA Reimbursable?]]="Yes",Table5712[[#This Row],[Total Quarterly Obligation Amount]]*0.25, Table5712[[#This Row],[Total Quarterly Obligation Amount]])</f>
        <v>0</v>
      </c>
      <c r="R150" s="74"/>
      <c r="S150" s="79">
        <f>IF(Table5712[[#This Row],[FEMA Reimbursable?]]="Yes", Table5712[[#This Row],[Total Quarterly Expenditure Amount]]*0.25, Table5712[[#This Row],[Total Quarterly Expenditure Amount]])</f>
        <v>0</v>
      </c>
      <c r="T150" s="113" t="str">
        <f>IFERROR(INDEX(Table2[Attachment A Category], MATCH(Table5712[[#This Row],[Attachment A Expenditure Subcategory]], Table2[Attachment A Subcategory])),"")</f>
        <v/>
      </c>
      <c r="U150" s="114" t="str">
        <f>IFERROR(INDEX(Table2[Treasury OIG Category], MATCH(Table5712[[#This Row],[Attachment A Expenditure Subcategory]], Table2[Attachment A Subcategory])),"")</f>
        <v/>
      </c>
    </row>
    <row r="151" spans="2:21" x14ac:dyDescent="0.25">
      <c r="B151" s="22"/>
      <c r="C151" s="16"/>
      <c r="D151" s="16"/>
      <c r="E151" s="16"/>
      <c r="F151" s="16"/>
      <c r="G151" s="23"/>
      <c r="H151" s="32" t="s">
        <v>200</v>
      </c>
      <c r="I151" s="16"/>
      <c r="J151" s="16"/>
      <c r="K151" s="17"/>
      <c r="L151" s="51"/>
      <c r="M151" s="51"/>
      <c r="N151" s="74"/>
      <c r="O151" s="90">
        <f>IF(Table5712[[#This Row],[FEMA Reimbursable?]]="Yes",Table5712[[#This Row],[Total Transfer  Amount]]*0.25, Table5712[[#This Row],[Total Transfer  Amount]])</f>
        <v>0</v>
      </c>
      <c r="P151" s="74"/>
      <c r="Q151" s="90">
        <f>IF(Table5712[[#This Row],[FEMA Reimbursable?]]="Yes",Table5712[[#This Row],[Total Quarterly Obligation Amount]]*0.25, Table5712[[#This Row],[Total Quarterly Obligation Amount]])</f>
        <v>0</v>
      </c>
      <c r="R151" s="74"/>
      <c r="S151" s="79">
        <f>IF(Table5712[[#This Row],[FEMA Reimbursable?]]="Yes", Table5712[[#This Row],[Total Quarterly Expenditure Amount]]*0.25, Table5712[[#This Row],[Total Quarterly Expenditure Amount]])</f>
        <v>0</v>
      </c>
      <c r="T151" s="113" t="str">
        <f>IFERROR(INDEX(Table2[Attachment A Category], MATCH(Table5712[[#This Row],[Attachment A Expenditure Subcategory]], Table2[Attachment A Subcategory])),"")</f>
        <v/>
      </c>
      <c r="U151" s="114" t="str">
        <f>IFERROR(INDEX(Table2[Treasury OIG Category], MATCH(Table5712[[#This Row],[Attachment A Expenditure Subcategory]], Table2[Attachment A Subcategory])),"")</f>
        <v/>
      </c>
    </row>
    <row r="152" spans="2:21" x14ac:dyDescent="0.25">
      <c r="B152" s="22"/>
      <c r="C152" s="16"/>
      <c r="D152" s="16"/>
      <c r="E152" s="16"/>
      <c r="F152" s="16"/>
      <c r="G152" s="23"/>
      <c r="H152" s="32" t="s">
        <v>201</v>
      </c>
      <c r="I152" s="16"/>
      <c r="J152" s="16"/>
      <c r="K152" s="17"/>
      <c r="L152" s="51"/>
      <c r="M152" s="51"/>
      <c r="N152" s="74"/>
      <c r="O152" s="90">
        <f>IF(Table5712[[#This Row],[FEMA Reimbursable?]]="Yes",Table5712[[#This Row],[Total Transfer  Amount]]*0.25, Table5712[[#This Row],[Total Transfer  Amount]])</f>
        <v>0</v>
      </c>
      <c r="P152" s="74"/>
      <c r="Q152" s="90">
        <f>IF(Table5712[[#This Row],[FEMA Reimbursable?]]="Yes",Table5712[[#This Row],[Total Quarterly Obligation Amount]]*0.25, Table5712[[#This Row],[Total Quarterly Obligation Amount]])</f>
        <v>0</v>
      </c>
      <c r="R152" s="74"/>
      <c r="S152" s="79">
        <f>IF(Table5712[[#This Row],[FEMA Reimbursable?]]="Yes", Table5712[[#This Row],[Total Quarterly Expenditure Amount]]*0.25, Table5712[[#This Row],[Total Quarterly Expenditure Amount]])</f>
        <v>0</v>
      </c>
      <c r="T152" s="113" t="str">
        <f>IFERROR(INDEX(Table2[Attachment A Category], MATCH(Table5712[[#This Row],[Attachment A Expenditure Subcategory]], Table2[Attachment A Subcategory])),"")</f>
        <v/>
      </c>
      <c r="U152" s="114" t="str">
        <f>IFERROR(INDEX(Table2[Treasury OIG Category], MATCH(Table5712[[#This Row],[Attachment A Expenditure Subcategory]], Table2[Attachment A Subcategory])),"")</f>
        <v/>
      </c>
    </row>
    <row r="153" spans="2:21" x14ac:dyDescent="0.25">
      <c r="B153" s="22"/>
      <c r="C153" s="16"/>
      <c r="D153" s="16"/>
      <c r="E153" s="16"/>
      <c r="F153" s="16"/>
      <c r="G153" s="23"/>
      <c r="H153" s="32" t="s">
        <v>202</v>
      </c>
      <c r="I153" s="16"/>
      <c r="J153" s="16"/>
      <c r="K153" s="17"/>
      <c r="L153" s="51"/>
      <c r="M153" s="51"/>
      <c r="N153" s="74"/>
      <c r="O153" s="90">
        <f>IF(Table5712[[#This Row],[FEMA Reimbursable?]]="Yes",Table5712[[#This Row],[Total Transfer  Amount]]*0.25, Table5712[[#This Row],[Total Transfer  Amount]])</f>
        <v>0</v>
      </c>
      <c r="P153" s="74"/>
      <c r="Q153" s="90">
        <f>IF(Table5712[[#This Row],[FEMA Reimbursable?]]="Yes",Table5712[[#This Row],[Total Quarterly Obligation Amount]]*0.25, Table5712[[#This Row],[Total Quarterly Obligation Amount]])</f>
        <v>0</v>
      </c>
      <c r="R153" s="74"/>
      <c r="S153" s="79">
        <f>IF(Table5712[[#This Row],[FEMA Reimbursable?]]="Yes", Table5712[[#This Row],[Total Quarterly Expenditure Amount]]*0.25, Table5712[[#This Row],[Total Quarterly Expenditure Amount]])</f>
        <v>0</v>
      </c>
      <c r="T153" s="113" t="str">
        <f>IFERROR(INDEX(Table2[Attachment A Category], MATCH(Table5712[[#This Row],[Attachment A Expenditure Subcategory]], Table2[Attachment A Subcategory])),"")</f>
        <v/>
      </c>
      <c r="U153" s="114" t="str">
        <f>IFERROR(INDEX(Table2[Treasury OIG Category], MATCH(Table5712[[#This Row],[Attachment A Expenditure Subcategory]], Table2[Attachment A Subcategory])),"")</f>
        <v/>
      </c>
    </row>
    <row r="154" spans="2:21" x14ac:dyDescent="0.25">
      <c r="B154" s="22"/>
      <c r="C154" s="16"/>
      <c r="D154" s="16"/>
      <c r="E154" s="16"/>
      <c r="F154" s="16"/>
      <c r="G154" s="23"/>
      <c r="H154" s="32" t="s">
        <v>203</v>
      </c>
      <c r="I154" s="16"/>
      <c r="J154" s="16"/>
      <c r="K154" s="17"/>
      <c r="L154" s="51"/>
      <c r="M154" s="51"/>
      <c r="N154" s="74"/>
      <c r="O154" s="90">
        <f>IF(Table5712[[#This Row],[FEMA Reimbursable?]]="Yes",Table5712[[#This Row],[Total Transfer  Amount]]*0.25, Table5712[[#This Row],[Total Transfer  Amount]])</f>
        <v>0</v>
      </c>
      <c r="P154" s="74"/>
      <c r="Q154" s="90">
        <f>IF(Table5712[[#This Row],[FEMA Reimbursable?]]="Yes",Table5712[[#This Row],[Total Quarterly Obligation Amount]]*0.25, Table5712[[#This Row],[Total Quarterly Obligation Amount]])</f>
        <v>0</v>
      </c>
      <c r="R154" s="74"/>
      <c r="S154" s="79">
        <f>IF(Table5712[[#This Row],[FEMA Reimbursable?]]="Yes", Table5712[[#This Row],[Total Quarterly Expenditure Amount]]*0.25, Table5712[[#This Row],[Total Quarterly Expenditure Amount]])</f>
        <v>0</v>
      </c>
      <c r="T154" s="113" t="str">
        <f>IFERROR(INDEX(Table2[Attachment A Category], MATCH(Table5712[[#This Row],[Attachment A Expenditure Subcategory]], Table2[Attachment A Subcategory])),"")</f>
        <v/>
      </c>
      <c r="U154" s="114" t="str">
        <f>IFERROR(INDEX(Table2[Treasury OIG Category], MATCH(Table5712[[#This Row],[Attachment A Expenditure Subcategory]], Table2[Attachment A Subcategory])),"")</f>
        <v/>
      </c>
    </row>
    <row r="155" spans="2:21" x14ac:dyDescent="0.25">
      <c r="B155" s="22"/>
      <c r="C155" s="16"/>
      <c r="D155" s="16"/>
      <c r="E155" s="16"/>
      <c r="F155" s="16"/>
      <c r="G155" s="23"/>
      <c r="H155" s="32" t="s">
        <v>204</v>
      </c>
      <c r="I155" s="16"/>
      <c r="J155" s="16"/>
      <c r="K155" s="17"/>
      <c r="L155" s="51"/>
      <c r="M155" s="51"/>
      <c r="N155" s="74"/>
      <c r="O155" s="90">
        <f>IF(Table5712[[#This Row],[FEMA Reimbursable?]]="Yes",Table5712[[#This Row],[Total Transfer  Amount]]*0.25, Table5712[[#This Row],[Total Transfer  Amount]])</f>
        <v>0</v>
      </c>
      <c r="P155" s="74"/>
      <c r="Q155" s="90">
        <f>IF(Table5712[[#This Row],[FEMA Reimbursable?]]="Yes",Table5712[[#This Row],[Total Quarterly Obligation Amount]]*0.25, Table5712[[#This Row],[Total Quarterly Obligation Amount]])</f>
        <v>0</v>
      </c>
      <c r="R155" s="74"/>
      <c r="S155" s="79">
        <f>IF(Table5712[[#This Row],[FEMA Reimbursable?]]="Yes", Table5712[[#This Row],[Total Quarterly Expenditure Amount]]*0.25, Table5712[[#This Row],[Total Quarterly Expenditure Amount]])</f>
        <v>0</v>
      </c>
      <c r="T155" s="113" t="str">
        <f>IFERROR(INDEX(Table2[Attachment A Category], MATCH(Table5712[[#This Row],[Attachment A Expenditure Subcategory]], Table2[Attachment A Subcategory])),"")</f>
        <v/>
      </c>
      <c r="U155" s="114" t="str">
        <f>IFERROR(INDEX(Table2[Treasury OIG Category], MATCH(Table5712[[#This Row],[Attachment A Expenditure Subcategory]], Table2[Attachment A Subcategory])),"")</f>
        <v/>
      </c>
    </row>
    <row r="156" spans="2:21" x14ac:dyDescent="0.25">
      <c r="B156" s="22"/>
      <c r="C156" s="16"/>
      <c r="D156" s="16"/>
      <c r="E156" s="16"/>
      <c r="F156" s="16"/>
      <c r="G156" s="23"/>
      <c r="H156" s="32" t="s">
        <v>205</v>
      </c>
      <c r="I156" s="16"/>
      <c r="J156" s="16"/>
      <c r="K156" s="17"/>
      <c r="L156" s="51"/>
      <c r="M156" s="51"/>
      <c r="N156" s="74"/>
      <c r="O156" s="90">
        <f>IF(Table5712[[#This Row],[FEMA Reimbursable?]]="Yes",Table5712[[#This Row],[Total Transfer  Amount]]*0.25, Table5712[[#This Row],[Total Transfer  Amount]])</f>
        <v>0</v>
      </c>
      <c r="P156" s="74"/>
      <c r="Q156" s="90">
        <f>IF(Table5712[[#This Row],[FEMA Reimbursable?]]="Yes",Table5712[[#This Row],[Total Quarterly Obligation Amount]]*0.25, Table5712[[#This Row],[Total Quarterly Obligation Amount]])</f>
        <v>0</v>
      </c>
      <c r="R156" s="74"/>
      <c r="S156" s="79">
        <f>IF(Table5712[[#This Row],[FEMA Reimbursable?]]="Yes", Table5712[[#This Row],[Total Quarterly Expenditure Amount]]*0.25, Table5712[[#This Row],[Total Quarterly Expenditure Amount]])</f>
        <v>0</v>
      </c>
      <c r="T156" s="113" t="str">
        <f>IFERROR(INDEX(Table2[Attachment A Category], MATCH(Table5712[[#This Row],[Attachment A Expenditure Subcategory]], Table2[Attachment A Subcategory])),"")</f>
        <v/>
      </c>
      <c r="U156" s="114" t="str">
        <f>IFERROR(INDEX(Table2[Treasury OIG Category], MATCH(Table5712[[#This Row],[Attachment A Expenditure Subcategory]], Table2[Attachment A Subcategory])),"")</f>
        <v/>
      </c>
    </row>
    <row r="157" spans="2:21" x14ac:dyDescent="0.25">
      <c r="B157" s="22"/>
      <c r="C157" s="16"/>
      <c r="D157" s="16"/>
      <c r="E157" s="16"/>
      <c r="F157" s="16"/>
      <c r="G157" s="23"/>
      <c r="H157" s="32" t="s">
        <v>206</v>
      </c>
      <c r="I157" s="16"/>
      <c r="J157" s="16"/>
      <c r="K157" s="17"/>
      <c r="L157" s="51"/>
      <c r="M157" s="51"/>
      <c r="N157" s="74"/>
      <c r="O157" s="90">
        <f>IF(Table5712[[#This Row],[FEMA Reimbursable?]]="Yes",Table5712[[#This Row],[Total Transfer  Amount]]*0.25, Table5712[[#This Row],[Total Transfer  Amount]])</f>
        <v>0</v>
      </c>
      <c r="P157" s="74"/>
      <c r="Q157" s="90">
        <f>IF(Table5712[[#This Row],[FEMA Reimbursable?]]="Yes",Table5712[[#This Row],[Total Quarterly Obligation Amount]]*0.25, Table5712[[#This Row],[Total Quarterly Obligation Amount]])</f>
        <v>0</v>
      </c>
      <c r="R157" s="74"/>
      <c r="S157" s="79">
        <f>IF(Table5712[[#This Row],[FEMA Reimbursable?]]="Yes", Table5712[[#This Row],[Total Quarterly Expenditure Amount]]*0.25, Table5712[[#This Row],[Total Quarterly Expenditure Amount]])</f>
        <v>0</v>
      </c>
      <c r="T157" s="113" t="str">
        <f>IFERROR(INDEX(Table2[Attachment A Category], MATCH(Table5712[[#This Row],[Attachment A Expenditure Subcategory]], Table2[Attachment A Subcategory])),"")</f>
        <v/>
      </c>
      <c r="U157" s="114" t="str">
        <f>IFERROR(INDEX(Table2[Treasury OIG Category], MATCH(Table5712[[#This Row],[Attachment A Expenditure Subcategory]], Table2[Attachment A Subcategory])),"")</f>
        <v/>
      </c>
    </row>
    <row r="158" spans="2:21" x14ac:dyDescent="0.25">
      <c r="B158" s="22"/>
      <c r="C158" s="16"/>
      <c r="D158" s="16"/>
      <c r="E158" s="16"/>
      <c r="F158" s="16"/>
      <c r="G158" s="23"/>
      <c r="H158" s="32" t="s">
        <v>207</v>
      </c>
      <c r="I158" s="16"/>
      <c r="J158" s="16"/>
      <c r="K158" s="17"/>
      <c r="L158" s="51"/>
      <c r="M158" s="51"/>
      <c r="N158" s="74"/>
      <c r="O158" s="90">
        <f>IF(Table5712[[#This Row],[FEMA Reimbursable?]]="Yes",Table5712[[#This Row],[Total Transfer  Amount]]*0.25, Table5712[[#This Row],[Total Transfer  Amount]])</f>
        <v>0</v>
      </c>
      <c r="P158" s="74"/>
      <c r="Q158" s="90">
        <f>IF(Table5712[[#This Row],[FEMA Reimbursable?]]="Yes",Table5712[[#This Row],[Total Quarterly Obligation Amount]]*0.25, Table5712[[#This Row],[Total Quarterly Obligation Amount]])</f>
        <v>0</v>
      </c>
      <c r="R158" s="74"/>
      <c r="S158" s="79">
        <f>IF(Table5712[[#This Row],[FEMA Reimbursable?]]="Yes", Table5712[[#This Row],[Total Quarterly Expenditure Amount]]*0.25, Table5712[[#This Row],[Total Quarterly Expenditure Amount]])</f>
        <v>0</v>
      </c>
      <c r="T158" s="113" t="str">
        <f>IFERROR(INDEX(Table2[Attachment A Category], MATCH(Table5712[[#This Row],[Attachment A Expenditure Subcategory]], Table2[Attachment A Subcategory])),"")</f>
        <v/>
      </c>
      <c r="U158" s="114" t="str">
        <f>IFERROR(INDEX(Table2[Treasury OIG Category], MATCH(Table5712[[#This Row],[Attachment A Expenditure Subcategory]], Table2[Attachment A Subcategory])),"")</f>
        <v/>
      </c>
    </row>
    <row r="159" spans="2:21" x14ac:dyDescent="0.25">
      <c r="B159" s="22"/>
      <c r="C159" s="16"/>
      <c r="D159" s="16"/>
      <c r="E159" s="16"/>
      <c r="F159" s="16"/>
      <c r="G159" s="23"/>
      <c r="H159" s="32" t="s">
        <v>208</v>
      </c>
      <c r="I159" s="16"/>
      <c r="J159" s="16"/>
      <c r="K159" s="17"/>
      <c r="L159" s="51"/>
      <c r="M159" s="51"/>
      <c r="N159" s="74"/>
      <c r="O159" s="90">
        <f>IF(Table5712[[#This Row],[FEMA Reimbursable?]]="Yes",Table5712[[#This Row],[Total Transfer  Amount]]*0.25, Table5712[[#This Row],[Total Transfer  Amount]])</f>
        <v>0</v>
      </c>
      <c r="P159" s="74"/>
      <c r="Q159" s="90">
        <f>IF(Table5712[[#This Row],[FEMA Reimbursable?]]="Yes",Table5712[[#This Row],[Total Quarterly Obligation Amount]]*0.25, Table5712[[#This Row],[Total Quarterly Obligation Amount]])</f>
        <v>0</v>
      </c>
      <c r="R159" s="74"/>
      <c r="S159" s="79">
        <f>IF(Table5712[[#This Row],[FEMA Reimbursable?]]="Yes", Table5712[[#This Row],[Total Quarterly Expenditure Amount]]*0.25, Table5712[[#This Row],[Total Quarterly Expenditure Amount]])</f>
        <v>0</v>
      </c>
      <c r="T159" s="113" t="str">
        <f>IFERROR(INDEX(Table2[Attachment A Category], MATCH(Table5712[[#This Row],[Attachment A Expenditure Subcategory]], Table2[Attachment A Subcategory])),"")</f>
        <v/>
      </c>
      <c r="U159" s="114" t="str">
        <f>IFERROR(INDEX(Table2[Treasury OIG Category], MATCH(Table5712[[#This Row],[Attachment A Expenditure Subcategory]], Table2[Attachment A Subcategory])),"")</f>
        <v/>
      </c>
    </row>
    <row r="160" spans="2:21" x14ac:dyDescent="0.25">
      <c r="B160" s="22"/>
      <c r="C160" s="16"/>
      <c r="D160" s="16"/>
      <c r="E160" s="16"/>
      <c r="F160" s="16"/>
      <c r="G160" s="23"/>
      <c r="H160" s="32" t="s">
        <v>209</v>
      </c>
      <c r="I160" s="16"/>
      <c r="J160" s="16"/>
      <c r="K160" s="17"/>
      <c r="L160" s="51"/>
      <c r="M160" s="51"/>
      <c r="N160" s="74"/>
      <c r="O160" s="90">
        <f>IF(Table5712[[#This Row],[FEMA Reimbursable?]]="Yes",Table5712[[#This Row],[Total Transfer  Amount]]*0.25, Table5712[[#This Row],[Total Transfer  Amount]])</f>
        <v>0</v>
      </c>
      <c r="P160" s="74"/>
      <c r="Q160" s="90">
        <f>IF(Table5712[[#This Row],[FEMA Reimbursable?]]="Yes",Table5712[[#This Row],[Total Quarterly Obligation Amount]]*0.25, Table5712[[#This Row],[Total Quarterly Obligation Amount]])</f>
        <v>0</v>
      </c>
      <c r="R160" s="74"/>
      <c r="S160" s="79">
        <f>IF(Table5712[[#This Row],[FEMA Reimbursable?]]="Yes", Table5712[[#This Row],[Total Quarterly Expenditure Amount]]*0.25, Table5712[[#This Row],[Total Quarterly Expenditure Amount]])</f>
        <v>0</v>
      </c>
      <c r="T160" s="113" t="str">
        <f>IFERROR(INDEX(Table2[Attachment A Category], MATCH(Table5712[[#This Row],[Attachment A Expenditure Subcategory]], Table2[Attachment A Subcategory])),"")</f>
        <v/>
      </c>
      <c r="U160" s="114" t="str">
        <f>IFERROR(INDEX(Table2[Treasury OIG Category], MATCH(Table5712[[#This Row],[Attachment A Expenditure Subcategory]], Table2[Attachment A Subcategory])),"")</f>
        <v/>
      </c>
    </row>
    <row r="161" spans="2:21" x14ac:dyDescent="0.25">
      <c r="B161" s="22"/>
      <c r="C161" s="16"/>
      <c r="D161" s="16"/>
      <c r="E161" s="16"/>
      <c r="F161" s="16"/>
      <c r="G161" s="23"/>
      <c r="H161" s="32" t="s">
        <v>210</v>
      </c>
      <c r="I161" s="16"/>
      <c r="J161" s="16"/>
      <c r="K161" s="17"/>
      <c r="L161" s="51"/>
      <c r="M161" s="51"/>
      <c r="N161" s="74"/>
      <c r="O161" s="90">
        <f>IF(Table5712[[#This Row],[FEMA Reimbursable?]]="Yes",Table5712[[#This Row],[Total Transfer  Amount]]*0.25, Table5712[[#This Row],[Total Transfer  Amount]])</f>
        <v>0</v>
      </c>
      <c r="P161" s="74"/>
      <c r="Q161" s="90">
        <f>IF(Table5712[[#This Row],[FEMA Reimbursable?]]="Yes",Table5712[[#This Row],[Total Quarterly Obligation Amount]]*0.25, Table5712[[#This Row],[Total Quarterly Obligation Amount]])</f>
        <v>0</v>
      </c>
      <c r="R161" s="74"/>
      <c r="S161" s="79">
        <f>IF(Table5712[[#This Row],[FEMA Reimbursable?]]="Yes", Table5712[[#This Row],[Total Quarterly Expenditure Amount]]*0.25, Table5712[[#This Row],[Total Quarterly Expenditure Amount]])</f>
        <v>0</v>
      </c>
      <c r="T161" s="113" t="str">
        <f>IFERROR(INDEX(Table2[Attachment A Category], MATCH(Table5712[[#This Row],[Attachment A Expenditure Subcategory]], Table2[Attachment A Subcategory])),"")</f>
        <v/>
      </c>
      <c r="U161" s="114" t="str">
        <f>IFERROR(INDEX(Table2[Treasury OIG Category], MATCH(Table5712[[#This Row],[Attachment A Expenditure Subcategory]], Table2[Attachment A Subcategory])),"")</f>
        <v/>
      </c>
    </row>
    <row r="162" spans="2:21" x14ac:dyDescent="0.25">
      <c r="B162" s="22"/>
      <c r="C162" s="16"/>
      <c r="D162" s="16"/>
      <c r="E162" s="16"/>
      <c r="F162" s="16"/>
      <c r="G162" s="23"/>
      <c r="H162" s="32" t="s">
        <v>211</v>
      </c>
      <c r="I162" s="16"/>
      <c r="J162" s="16"/>
      <c r="K162" s="17"/>
      <c r="L162" s="51"/>
      <c r="M162" s="51"/>
      <c r="N162" s="74"/>
      <c r="O162" s="90">
        <f>IF(Table5712[[#This Row],[FEMA Reimbursable?]]="Yes",Table5712[[#This Row],[Total Transfer  Amount]]*0.25, Table5712[[#This Row],[Total Transfer  Amount]])</f>
        <v>0</v>
      </c>
      <c r="P162" s="74"/>
      <c r="Q162" s="90">
        <f>IF(Table5712[[#This Row],[FEMA Reimbursable?]]="Yes",Table5712[[#This Row],[Total Quarterly Obligation Amount]]*0.25, Table5712[[#This Row],[Total Quarterly Obligation Amount]])</f>
        <v>0</v>
      </c>
      <c r="R162" s="74"/>
      <c r="S162" s="79">
        <f>IF(Table5712[[#This Row],[FEMA Reimbursable?]]="Yes", Table5712[[#This Row],[Total Quarterly Expenditure Amount]]*0.25, Table5712[[#This Row],[Total Quarterly Expenditure Amount]])</f>
        <v>0</v>
      </c>
      <c r="T162" s="113" t="str">
        <f>IFERROR(INDEX(Table2[Attachment A Category], MATCH(Table5712[[#This Row],[Attachment A Expenditure Subcategory]], Table2[Attachment A Subcategory])),"")</f>
        <v/>
      </c>
      <c r="U162" s="114" t="str">
        <f>IFERROR(INDEX(Table2[Treasury OIG Category], MATCH(Table5712[[#This Row],[Attachment A Expenditure Subcategory]], Table2[Attachment A Subcategory])),"")</f>
        <v/>
      </c>
    </row>
    <row r="163" spans="2:21" x14ac:dyDescent="0.25">
      <c r="B163" s="22"/>
      <c r="C163" s="16"/>
      <c r="D163" s="16"/>
      <c r="E163" s="16"/>
      <c r="F163" s="16"/>
      <c r="G163" s="23"/>
      <c r="H163" s="32" t="s">
        <v>212</v>
      </c>
      <c r="I163" s="16"/>
      <c r="J163" s="16"/>
      <c r="K163" s="17"/>
      <c r="L163" s="51"/>
      <c r="M163" s="51"/>
      <c r="N163" s="74"/>
      <c r="O163" s="90">
        <f>IF(Table5712[[#This Row],[FEMA Reimbursable?]]="Yes",Table5712[[#This Row],[Total Transfer  Amount]]*0.25, Table5712[[#This Row],[Total Transfer  Amount]])</f>
        <v>0</v>
      </c>
      <c r="P163" s="74"/>
      <c r="Q163" s="90">
        <f>IF(Table5712[[#This Row],[FEMA Reimbursable?]]="Yes",Table5712[[#This Row],[Total Quarterly Obligation Amount]]*0.25, Table5712[[#This Row],[Total Quarterly Obligation Amount]])</f>
        <v>0</v>
      </c>
      <c r="R163" s="74"/>
      <c r="S163" s="79">
        <f>IF(Table5712[[#This Row],[FEMA Reimbursable?]]="Yes", Table5712[[#This Row],[Total Quarterly Expenditure Amount]]*0.25, Table5712[[#This Row],[Total Quarterly Expenditure Amount]])</f>
        <v>0</v>
      </c>
      <c r="T163" s="113" t="str">
        <f>IFERROR(INDEX(Table2[Attachment A Category], MATCH(Table5712[[#This Row],[Attachment A Expenditure Subcategory]], Table2[Attachment A Subcategory])),"")</f>
        <v/>
      </c>
      <c r="U163" s="114" t="str">
        <f>IFERROR(INDEX(Table2[Treasury OIG Category], MATCH(Table5712[[#This Row],[Attachment A Expenditure Subcategory]], Table2[Attachment A Subcategory])),"")</f>
        <v/>
      </c>
    </row>
    <row r="164" spans="2:21" x14ac:dyDescent="0.25">
      <c r="B164" s="22"/>
      <c r="C164" s="16"/>
      <c r="D164" s="16"/>
      <c r="E164" s="16"/>
      <c r="F164" s="16"/>
      <c r="G164" s="23"/>
      <c r="H164" s="32" t="s">
        <v>213</v>
      </c>
      <c r="I164" s="16"/>
      <c r="J164" s="16"/>
      <c r="K164" s="17"/>
      <c r="L164" s="51"/>
      <c r="M164" s="51"/>
      <c r="N164" s="74"/>
      <c r="O164" s="90">
        <f>IF(Table5712[[#This Row],[FEMA Reimbursable?]]="Yes",Table5712[[#This Row],[Total Transfer  Amount]]*0.25, Table5712[[#This Row],[Total Transfer  Amount]])</f>
        <v>0</v>
      </c>
      <c r="P164" s="74"/>
      <c r="Q164" s="90">
        <f>IF(Table5712[[#This Row],[FEMA Reimbursable?]]="Yes",Table5712[[#This Row],[Total Quarterly Obligation Amount]]*0.25, Table5712[[#This Row],[Total Quarterly Obligation Amount]])</f>
        <v>0</v>
      </c>
      <c r="R164" s="74"/>
      <c r="S164" s="79">
        <f>IF(Table5712[[#This Row],[FEMA Reimbursable?]]="Yes", Table5712[[#This Row],[Total Quarterly Expenditure Amount]]*0.25, Table5712[[#This Row],[Total Quarterly Expenditure Amount]])</f>
        <v>0</v>
      </c>
      <c r="T164" s="113" t="str">
        <f>IFERROR(INDEX(Table2[Attachment A Category], MATCH(Table5712[[#This Row],[Attachment A Expenditure Subcategory]], Table2[Attachment A Subcategory])),"")</f>
        <v/>
      </c>
      <c r="U164" s="114" t="str">
        <f>IFERROR(INDEX(Table2[Treasury OIG Category], MATCH(Table5712[[#This Row],[Attachment A Expenditure Subcategory]], Table2[Attachment A Subcategory])),"")</f>
        <v/>
      </c>
    </row>
    <row r="165" spans="2:21" x14ac:dyDescent="0.25">
      <c r="B165" s="22"/>
      <c r="C165" s="16"/>
      <c r="D165" s="16"/>
      <c r="E165" s="16"/>
      <c r="F165" s="16"/>
      <c r="G165" s="23"/>
      <c r="H165" s="32" t="s">
        <v>214</v>
      </c>
      <c r="I165" s="16"/>
      <c r="J165" s="16"/>
      <c r="K165" s="17"/>
      <c r="L165" s="51"/>
      <c r="M165" s="51"/>
      <c r="N165" s="74"/>
      <c r="O165" s="90">
        <f>IF(Table5712[[#This Row],[FEMA Reimbursable?]]="Yes",Table5712[[#This Row],[Total Transfer  Amount]]*0.25, Table5712[[#This Row],[Total Transfer  Amount]])</f>
        <v>0</v>
      </c>
      <c r="P165" s="74"/>
      <c r="Q165" s="90">
        <f>IF(Table5712[[#This Row],[FEMA Reimbursable?]]="Yes",Table5712[[#This Row],[Total Quarterly Obligation Amount]]*0.25, Table5712[[#This Row],[Total Quarterly Obligation Amount]])</f>
        <v>0</v>
      </c>
      <c r="R165" s="74"/>
      <c r="S165" s="79">
        <f>IF(Table5712[[#This Row],[FEMA Reimbursable?]]="Yes", Table5712[[#This Row],[Total Quarterly Expenditure Amount]]*0.25, Table5712[[#This Row],[Total Quarterly Expenditure Amount]])</f>
        <v>0</v>
      </c>
      <c r="T165" s="113" t="str">
        <f>IFERROR(INDEX(Table2[Attachment A Category], MATCH(Table5712[[#This Row],[Attachment A Expenditure Subcategory]], Table2[Attachment A Subcategory])),"")</f>
        <v/>
      </c>
      <c r="U165" s="114" t="str">
        <f>IFERROR(INDEX(Table2[Treasury OIG Category], MATCH(Table5712[[#This Row],[Attachment A Expenditure Subcategory]], Table2[Attachment A Subcategory])),"")</f>
        <v/>
      </c>
    </row>
    <row r="166" spans="2:21" x14ac:dyDescent="0.25">
      <c r="B166" s="22"/>
      <c r="C166" s="16"/>
      <c r="D166" s="16"/>
      <c r="E166" s="16"/>
      <c r="F166" s="16"/>
      <c r="G166" s="23"/>
      <c r="H166" s="32" t="s">
        <v>215</v>
      </c>
      <c r="I166" s="16"/>
      <c r="J166" s="16"/>
      <c r="K166" s="17"/>
      <c r="L166" s="51"/>
      <c r="M166" s="51"/>
      <c r="N166" s="74"/>
      <c r="O166" s="90">
        <f>IF(Table5712[[#This Row],[FEMA Reimbursable?]]="Yes",Table5712[[#This Row],[Total Transfer  Amount]]*0.25, Table5712[[#This Row],[Total Transfer  Amount]])</f>
        <v>0</v>
      </c>
      <c r="P166" s="74"/>
      <c r="Q166" s="90">
        <f>IF(Table5712[[#This Row],[FEMA Reimbursable?]]="Yes",Table5712[[#This Row],[Total Quarterly Obligation Amount]]*0.25, Table5712[[#This Row],[Total Quarterly Obligation Amount]])</f>
        <v>0</v>
      </c>
      <c r="R166" s="74"/>
      <c r="S166" s="79">
        <f>IF(Table5712[[#This Row],[FEMA Reimbursable?]]="Yes", Table5712[[#This Row],[Total Quarterly Expenditure Amount]]*0.25, Table5712[[#This Row],[Total Quarterly Expenditure Amount]])</f>
        <v>0</v>
      </c>
      <c r="T166" s="113" t="str">
        <f>IFERROR(INDEX(Table2[Attachment A Category], MATCH(Table5712[[#This Row],[Attachment A Expenditure Subcategory]], Table2[Attachment A Subcategory])),"")</f>
        <v/>
      </c>
      <c r="U166" s="114" t="str">
        <f>IFERROR(INDEX(Table2[Treasury OIG Category], MATCH(Table5712[[#This Row],[Attachment A Expenditure Subcategory]], Table2[Attachment A Subcategory])),"")</f>
        <v/>
      </c>
    </row>
    <row r="167" spans="2:21" x14ac:dyDescent="0.25">
      <c r="B167" s="22"/>
      <c r="C167" s="16"/>
      <c r="D167" s="16"/>
      <c r="E167" s="16"/>
      <c r="F167" s="16"/>
      <c r="G167" s="23"/>
      <c r="H167" s="32" t="s">
        <v>216</v>
      </c>
      <c r="I167" s="16"/>
      <c r="J167" s="16"/>
      <c r="K167" s="17"/>
      <c r="L167" s="51"/>
      <c r="M167" s="51"/>
      <c r="N167" s="74"/>
      <c r="O167" s="90">
        <f>IF(Table5712[[#This Row],[FEMA Reimbursable?]]="Yes",Table5712[[#This Row],[Total Transfer  Amount]]*0.25, Table5712[[#This Row],[Total Transfer  Amount]])</f>
        <v>0</v>
      </c>
      <c r="P167" s="74"/>
      <c r="Q167" s="90">
        <f>IF(Table5712[[#This Row],[FEMA Reimbursable?]]="Yes",Table5712[[#This Row],[Total Quarterly Obligation Amount]]*0.25, Table5712[[#This Row],[Total Quarterly Obligation Amount]])</f>
        <v>0</v>
      </c>
      <c r="R167" s="74"/>
      <c r="S167" s="79">
        <f>IF(Table5712[[#This Row],[FEMA Reimbursable?]]="Yes", Table5712[[#This Row],[Total Quarterly Expenditure Amount]]*0.25, Table5712[[#This Row],[Total Quarterly Expenditure Amount]])</f>
        <v>0</v>
      </c>
      <c r="T167" s="113" t="str">
        <f>IFERROR(INDEX(Table2[Attachment A Category], MATCH(Table5712[[#This Row],[Attachment A Expenditure Subcategory]], Table2[Attachment A Subcategory])),"")</f>
        <v/>
      </c>
      <c r="U167" s="114" t="str">
        <f>IFERROR(INDEX(Table2[Treasury OIG Category], MATCH(Table5712[[#This Row],[Attachment A Expenditure Subcategory]], Table2[Attachment A Subcategory])),"")</f>
        <v/>
      </c>
    </row>
    <row r="168" spans="2:21" x14ac:dyDescent="0.25">
      <c r="B168" s="22"/>
      <c r="C168" s="16"/>
      <c r="D168" s="16"/>
      <c r="E168" s="16"/>
      <c r="F168" s="16"/>
      <c r="G168" s="23"/>
      <c r="H168" s="32" t="s">
        <v>217</v>
      </c>
      <c r="I168" s="16"/>
      <c r="J168" s="16"/>
      <c r="K168" s="17"/>
      <c r="L168" s="51"/>
      <c r="M168" s="51"/>
      <c r="N168" s="74"/>
      <c r="O168" s="90">
        <f>IF(Table5712[[#This Row],[FEMA Reimbursable?]]="Yes",Table5712[[#This Row],[Total Transfer  Amount]]*0.25, Table5712[[#This Row],[Total Transfer  Amount]])</f>
        <v>0</v>
      </c>
      <c r="P168" s="74"/>
      <c r="Q168" s="90">
        <f>IF(Table5712[[#This Row],[FEMA Reimbursable?]]="Yes",Table5712[[#This Row],[Total Quarterly Obligation Amount]]*0.25, Table5712[[#This Row],[Total Quarterly Obligation Amount]])</f>
        <v>0</v>
      </c>
      <c r="R168" s="74"/>
      <c r="S168" s="79">
        <f>IF(Table5712[[#This Row],[FEMA Reimbursable?]]="Yes", Table5712[[#This Row],[Total Quarterly Expenditure Amount]]*0.25, Table5712[[#This Row],[Total Quarterly Expenditure Amount]])</f>
        <v>0</v>
      </c>
      <c r="T168" s="113" t="str">
        <f>IFERROR(INDEX(Table2[Attachment A Category], MATCH(Table5712[[#This Row],[Attachment A Expenditure Subcategory]], Table2[Attachment A Subcategory])),"")</f>
        <v/>
      </c>
      <c r="U168" s="114" t="str">
        <f>IFERROR(INDEX(Table2[Treasury OIG Category], MATCH(Table5712[[#This Row],[Attachment A Expenditure Subcategory]], Table2[Attachment A Subcategory])),"")</f>
        <v/>
      </c>
    </row>
    <row r="169" spans="2:21" x14ac:dyDescent="0.25">
      <c r="B169" s="22"/>
      <c r="C169" s="16"/>
      <c r="D169" s="16"/>
      <c r="E169" s="16"/>
      <c r="F169" s="16"/>
      <c r="G169" s="23"/>
      <c r="H169" s="32" t="s">
        <v>218</v>
      </c>
      <c r="I169" s="16"/>
      <c r="J169" s="16"/>
      <c r="K169" s="17"/>
      <c r="L169" s="51"/>
      <c r="M169" s="51"/>
      <c r="N169" s="74"/>
      <c r="O169" s="90">
        <f>IF(Table5712[[#This Row],[FEMA Reimbursable?]]="Yes",Table5712[[#This Row],[Total Transfer  Amount]]*0.25, Table5712[[#This Row],[Total Transfer  Amount]])</f>
        <v>0</v>
      </c>
      <c r="P169" s="74"/>
      <c r="Q169" s="90">
        <f>IF(Table5712[[#This Row],[FEMA Reimbursable?]]="Yes",Table5712[[#This Row],[Total Quarterly Obligation Amount]]*0.25, Table5712[[#This Row],[Total Quarterly Obligation Amount]])</f>
        <v>0</v>
      </c>
      <c r="R169" s="74"/>
      <c r="S169" s="79">
        <f>IF(Table5712[[#This Row],[FEMA Reimbursable?]]="Yes", Table5712[[#This Row],[Total Quarterly Expenditure Amount]]*0.25, Table5712[[#This Row],[Total Quarterly Expenditure Amount]])</f>
        <v>0</v>
      </c>
      <c r="T169" s="113" t="str">
        <f>IFERROR(INDEX(Table2[Attachment A Category], MATCH(Table5712[[#This Row],[Attachment A Expenditure Subcategory]], Table2[Attachment A Subcategory])),"")</f>
        <v/>
      </c>
      <c r="U169" s="114" t="str">
        <f>IFERROR(INDEX(Table2[Treasury OIG Category], MATCH(Table5712[[#This Row],[Attachment A Expenditure Subcategory]], Table2[Attachment A Subcategory])),"")</f>
        <v/>
      </c>
    </row>
    <row r="170" spans="2:21" x14ac:dyDescent="0.25">
      <c r="B170" s="22"/>
      <c r="C170" s="16"/>
      <c r="D170" s="16"/>
      <c r="E170" s="16"/>
      <c r="F170" s="16"/>
      <c r="G170" s="23"/>
      <c r="H170" s="32" t="s">
        <v>219</v>
      </c>
      <c r="I170" s="16"/>
      <c r="J170" s="16"/>
      <c r="K170" s="17"/>
      <c r="L170" s="51"/>
      <c r="M170" s="51"/>
      <c r="N170" s="74"/>
      <c r="O170" s="90">
        <f>IF(Table5712[[#This Row],[FEMA Reimbursable?]]="Yes",Table5712[[#This Row],[Total Transfer  Amount]]*0.25, Table5712[[#This Row],[Total Transfer  Amount]])</f>
        <v>0</v>
      </c>
      <c r="P170" s="74"/>
      <c r="Q170" s="90">
        <f>IF(Table5712[[#This Row],[FEMA Reimbursable?]]="Yes",Table5712[[#This Row],[Total Quarterly Obligation Amount]]*0.25, Table5712[[#This Row],[Total Quarterly Obligation Amount]])</f>
        <v>0</v>
      </c>
      <c r="R170" s="74"/>
      <c r="S170" s="79">
        <f>IF(Table5712[[#This Row],[FEMA Reimbursable?]]="Yes", Table5712[[#This Row],[Total Quarterly Expenditure Amount]]*0.25, Table5712[[#This Row],[Total Quarterly Expenditure Amount]])</f>
        <v>0</v>
      </c>
      <c r="T170" s="113" t="str">
        <f>IFERROR(INDEX(Table2[Attachment A Category], MATCH(Table5712[[#This Row],[Attachment A Expenditure Subcategory]], Table2[Attachment A Subcategory])),"")</f>
        <v/>
      </c>
      <c r="U170" s="114" t="str">
        <f>IFERROR(INDEX(Table2[Treasury OIG Category], MATCH(Table5712[[#This Row],[Attachment A Expenditure Subcategory]], Table2[Attachment A Subcategory])),"")</f>
        <v/>
      </c>
    </row>
    <row r="171" spans="2:21" x14ac:dyDescent="0.25">
      <c r="B171" s="22"/>
      <c r="C171" s="16"/>
      <c r="D171" s="16"/>
      <c r="E171" s="16"/>
      <c r="F171" s="16"/>
      <c r="G171" s="23"/>
      <c r="H171" s="32" t="s">
        <v>220</v>
      </c>
      <c r="I171" s="16"/>
      <c r="J171" s="16"/>
      <c r="K171" s="17"/>
      <c r="L171" s="51"/>
      <c r="M171" s="51"/>
      <c r="N171" s="74"/>
      <c r="O171" s="90">
        <f>IF(Table5712[[#This Row],[FEMA Reimbursable?]]="Yes",Table5712[[#This Row],[Total Transfer  Amount]]*0.25, Table5712[[#This Row],[Total Transfer  Amount]])</f>
        <v>0</v>
      </c>
      <c r="P171" s="74"/>
      <c r="Q171" s="90">
        <f>IF(Table5712[[#This Row],[FEMA Reimbursable?]]="Yes",Table5712[[#This Row],[Total Quarterly Obligation Amount]]*0.25, Table5712[[#This Row],[Total Quarterly Obligation Amount]])</f>
        <v>0</v>
      </c>
      <c r="R171" s="74"/>
      <c r="S171" s="79">
        <f>IF(Table5712[[#This Row],[FEMA Reimbursable?]]="Yes", Table5712[[#This Row],[Total Quarterly Expenditure Amount]]*0.25, Table5712[[#This Row],[Total Quarterly Expenditure Amount]])</f>
        <v>0</v>
      </c>
      <c r="T171" s="113" t="str">
        <f>IFERROR(INDEX(Table2[Attachment A Category], MATCH(Table5712[[#This Row],[Attachment A Expenditure Subcategory]], Table2[Attachment A Subcategory])),"")</f>
        <v/>
      </c>
      <c r="U171" s="114" t="str">
        <f>IFERROR(INDEX(Table2[Treasury OIG Category], MATCH(Table5712[[#This Row],[Attachment A Expenditure Subcategory]], Table2[Attachment A Subcategory])),"")</f>
        <v/>
      </c>
    </row>
    <row r="172" spans="2:21" x14ac:dyDescent="0.25">
      <c r="B172" s="22"/>
      <c r="C172" s="16"/>
      <c r="D172" s="16"/>
      <c r="E172" s="16"/>
      <c r="F172" s="16"/>
      <c r="G172" s="23"/>
      <c r="H172" s="32" t="s">
        <v>221</v>
      </c>
      <c r="I172" s="16"/>
      <c r="J172" s="16"/>
      <c r="K172" s="17"/>
      <c r="L172" s="51"/>
      <c r="M172" s="51"/>
      <c r="N172" s="74"/>
      <c r="O172" s="90">
        <f>IF(Table5712[[#This Row],[FEMA Reimbursable?]]="Yes",Table5712[[#This Row],[Total Transfer  Amount]]*0.25, Table5712[[#This Row],[Total Transfer  Amount]])</f>
        <v>0</v>
      </c>
      <c r="P172" s="74"/>
      <c r="Q172" s="90">
        <f>IF(Table5712[[#This Row],[FEMA Reimbursable?]]="Yes",Table5712[[#This Row],[Total Quarterly Obligation Amount]]*0.25, Table5712[[#This Row],[Total Quarterly Obligation Amount]])</f>
        <v>0</v>
      </c>
      <c r="R172" s="74"/>
      <c r="S172" s="79">
        <f>IF(Table5712[[#This Row],[FEMA Reimbursable?]]="Yes", Table5712[[#This Row],[Total Quarterly Expenditure Amount]]*0.25, Table5712[[#This Row],[Total Quarterly Expenditure Amount]])</f>
        <v>0</v>
      </c>
      <c r="T172" s="113" t="str">
        <f>IFERROR(INDEX(Table2[Attachment A Category], MATCH(Table5712[[#This Row],[Attachment A Expenditure Subcategory]], Table2[Attachment A Subcategory])),"")</f>
        <v/>
      </c>
      <c r="U172" s="114" t="str">
        <f>IFERROR(INDEX(Table2[Treasury OIG Category], MATCH(Table5712[[#This Row],[Attachment A Expenditure Subcategory]], Table2[Attachment A Subcategory])),"")</f>
        <v/>
      </c>
    </row>
    <row r="173" spans="2:21" x14ac:dyDescent="0.25">
      <c r="B173" s="22"/>
      <c r="C173" s="16"/>
      <c r="D173" s="16"/>
      <c r="E173" s="16"/>
      <c r="F173" s="16"/>
      <c r="G173" s="23"/>
      <c r="H173" s="32" t="s">
        <v>222</v>
      </c>
      <c r="I173" s="16"/>
      <c r="J173" s="16"/>
      <c r="K173" s="17"/>
      <c r="L173" s="51"/>
      <c r="M173" s="51"/>
      <c r="N173" s="74"/>
      <c r="O173" s="90">
        <f>IF(Table5712[[#This Row],[FEMA Reimbursable?]]="Yes",Table5712[[#This Row],[Total Transfer  Amount]]*0.25, Table5712[[#This Row],[Total Transfer  Amount]])</f>
        <v>0</v>
      </c>
      <c r="P173" s="74"/>
      <c r="Q173" s="90">
        <f>IF(Table5712[[#This Row],[FEMA Reimbursable?]]="Yes",Table5712[[#This Row],[Total Quarterly Obligation Amount]]*0.25, Table5712[[#This Row],[Total Quarterly Obligation Amount]])</f>
        <v>0</v>
      </c>
      <c r="R173" s="74"/>
      <c r="S173" s="79">
        <f>IF(Table5712[[#This Row],[FEMA Reimbursable?]]="Yes", Table5712[[#This Row],[Total Quarterly Expenditure Amount]]*0.25, Table5712[[#This Row],[Total Quarterly Expenditure Amount]])</f>
        <v>0</v>
      </c>
      <c r="T173" s="113" t="str">
        <f>IFERROR(INDEX(Table2[Attachment A Category], MATCH(Table5712[[#This Row],[Attachment A Expenditure Subcategory]], Table2[Attachment A Subcategory])),"")</f>
        <v/>
      </c>
      <c r="U173" s="114" t="str">
        <f>IFERROR(INDEX(Table2[Treasury OIG Category], MATCH(Table5712[[#This Row],[Attachment A Expenditure Subcategory]], Table2[Attachment A Subcategory])),"")</f>
        <v/>
      </c>
    </row>
    <row r="174" spans="2:21" x14ac:dyDescent="0.25">
      <c r="B174" s="22"/>
      <c r="C174" s="16"/>
      <c r="D174" s="16"/>
      <c r="E174" s="16"/>
      <c r="F174" s="16"/>
      <c r="G174" s="23"/>
      <c r="H174" s="32" t="s">
        <v>223</v>
      </c>
      <c r="I174" s="16"/>
      <c r="J174" s="16"/>
      <c r="K174" s="17"/>
      <c r="L174" s="51"/>
      <c r="M174" s="51"/>
      <c r="N174" s="74"/>
      <c r="O174" s="90">
        <f>IF(Table5712[[#This Row],[FEMA Reimbursable?]]="Yes",Table5712[[#This Row],[Total Transfer  Amount]]*0.25, Table5712[[#This Row],[Total Transfer  Amount]])</f>
        <v>0</v>
      </c>
      <c r="P174" s="74"/>
      <c r="Q174" s="90">
        <f>IF(Table5712[[#This Row],[FEMA Reimbursable?]]="Yes",Table5712[[#This Row],[Total Quarterly Obligation Amount]]*0.25, Table5712[[#This Row],[Total Quarterly Obligation Amount]])</f>
        <v>0</v>
      </c>
      <c r="R174" s="74"/>
      <c r="S174" s="79">
        <f>IF(Table5712[[#This Row],[FEMA Reimbursable?]]="Yes", Table5712[[#This Row],[Total Quarterly Expenditure Amount]]*0.25, Table5712[[#This Row],[Total Quarterly Expenditure Amount]])</f>
        <v>0</v>
      </c>
      <c r="T174" s="113" t="str">
        <f>IFERROR(INDEX(Table2[Attachment A Category], MATCH(Table5712[[#This Row],[Attachment A Expenditure Subcategory]], Table2[Attachment A Subcategory])),"")</f>
        <v/>
      </c>
      <c r="U174" s="114" t="str">
        <f>IFERROR(INDEX(Table2[Treasury OIG Category], MATCH(Table5712[[#This Row],[Attachment A Expenditure Subcategory]], Table2[Attachment A Subcategory])),"")</f>
        <v/>
      </c>
    </row>
    <row r="175" spans="2:21" x14ac:dyDescent="0.25">
      <c r="B175" s="22"/>
      <c r="C175" s="16"/>
      <c r="D175" s="16"/>
      <c r="E175" s="16"/>
      <c r="F175" s="16"/>
      <c r="G175" s="23"/>
      <c r="H175" s="32" t="s">
        <v>224</v>
      </c>
      <c r="I175" s="16"/>
      <c r="J175" s="16"/>
      <c r="K175" s="17"/>
      <c r="L175" s="51"/>
      <c r="M175" s="51"/>
      <c r="N175" s="74"/>
      <c r="O175" s="90">
        <f>IF(Table5712[[#This Row],[FEMA Reimbursable?]]="Yes",Table5712[[#This Row],[Total Transfer  Amount]]*0.25, Table5712[[#This Row],[Total Transfer  Amount]])</f>
        <v>0</v>
      </c>
      <c r="P175" s="74"/>
      <c r="Q175" s="90">
        <f>IF(Table5712[[#This Row],[FEMA Reimbursable?]]="Yes",Table5712[[#This Row],[Total Quarterly Obligation Amount]]*0.25, Table5712[[#This Row],[Total Quarterly Obligation Amount]])</f>
        <v>0</v>
      </c>
      <c r="R175" s="74"/>
      <c r="S175" s="79">
        <f>IF(Table5712[[#This Row],[FEMA Reimbursable?]]="Yes", Table5712[[#This Row],[Total Quarterly Expenditure Amount]]*0.25, Table5712[[#This Row],[Total Quarterly Expenditure Amount]])</f>
        <v>0</v>
      </c>
      <c r="T175" s="113" t="str">
        <f>IFERROR(INDEX(Table2[Attachment A Category], MATCH(Table5712[[#This Row],[Attachment A Expenditure Subcategory]], Table2[Attachment A Subcategory])),"")</f>
        <v/>
      </c>
      <c r="U175" s="114" t="str">
        <f>IFERROR(INDEX(Table2[Treasury OIG Category], MATCH(Table5712[[#This Row],[Attachment A Expenditure Subcategory]], Table2[Attachment A Subcategory])),"")</f>
        <v/>
      </c>
    </row>
    <row r="176" spans="2:21" x14ac:dyDescent="0.25">
      <c r="B176" s="22"/>
      <c r="C176" s="16"/>
      <c r="D176" s="16"/>
      <c r="E176" s="16"/>
      <c r="F176" s="16"/>
      <c r="G176" s="23"/>
      <c r="H176" s="32" t="s">
        <v>225</v>
      </c>
      <c r="I176" s="16"/>
      <c r="J176" s="16"/>
      <c r="K176" s="17"/>
      <c r="L176" s="51"/>
      <c r="M176" s="51"/>
      <c r="N176" s="74"/>
      <c r="O176" s="90">
        <f>IF(Table5712[[#This Row],[FEMA Reimbursable?]]="Yes",Table5712[[#This Row],[Total Transfer  Amount]]*0.25, Table5712[[#This Row],[Total Transfer  Amount]])</f>
        <v>0</v>
      </c>
      <c r="P176" s="74"/>
      <c r="Q176" s="90">
        <f>IF(Table5712[[#This Row],[FEMA Reimbursable?]]="Yes",Table5712[[#This Row],[Total Quarterly Obligation Amount]]*0.25, Table5712[[#This Row],[Total Quarterly Obligation Amount]])</f>
        <v>0</v>
      </c>
      <c r="R176" s="74"/>
      <c r="S176" s="79">
        <f>IF(Table5712[[#This Row],[FEMA Reimbursable?]]="Yes", Table5712[[#This Row],[Total Quarterly Expenditure Amount]]*0.25, Table5712[[#This Row],[Total Quarterly Expenditure Amount]])</f>
        <v>0</v>
      </c>
      <c r="T176" s="113" t="str">
        <f>IFERROR(INDEX(Table2[Attachment A Category], MATCH(Table5712[[#This Row],[Attachment A Expenditure Subcategory]], Table2[Attachment A Subcategory])),"")</f>
        <v/>
      </c>
      <c r="U176" s="114" t="str">
        <f>IFERROR(INDEX(Table2[Treasury OIG Category], MATCH(Table5712[[#This Row],[Attachment A Expenditure Subcategory]], Table2[Attachment A Subcategory])),"")</f>
        <v/>
      </c>
    </row>
    <row r="177" spans="2:21" x14ac:dyDescent="0.25">
      <c r="B177" s="22"/>
      <c r="C177" s="16"/>
      <c r="D177" s="16"/>
      <c r="E177" s="16"/>
      <c r="F177" s="16"/>
      <c r="G177" s="23"/>
      <c r="H177" s="32" t="s">
        <v>226</v>
      </c>
      <c r="I177" s="16"/>
      <c r="J177" s="16"/>
      <c r="K177" s="17"/>
      <c r="L177" s="51"/>
      <c r="M177" s="51"/>
      <c r="N177" s="74"/>
      <c r="O177" s="90">
        <f>IF(Table5712[[#This Row],[FEMA Reimbursable?]]="Yes",Table5712[[#This Row],[Total Transfer  Amount]]*0.25, Table5712[[#This Row],[Total Transfer  Amount]])</f>
        <v>0</v>
      </c>
      <c r="P177" s="74"/>
      <c r="Q177" s="90">
        <f>IF(Table5712[[#This Row],[FEMA Reimbursable?]]="Yes",Table5712[[#This Row],[Total Quarterly Obligation Amount]]*0.25, Table5712[[#This Row],[Total Quarterly Obligation Amount]])</f>
        <v>0</v>
      </c>
      <c r="R177" s="74"/>
      <c r="S177" s="79">
        <f>IF(Table5712[[#This Row],[FEMA Reimbursable?]]="Yes", Table5712[[#This Row],[Total Quarterly Expenditure Amount]]*0.25, Table5712[[#This Row],[Total Quarterly Expenditure Amount]])</f>
        <v>0</v>
      </c>
      <c r="T177" s="113" t="str">
        <f>IFERROR(INDEX(Table2[Attachment A Category], MATCH(Table5712[[#This Row],[Attachment A Expenditure Subcategory]], Table2[Attachment A Subcategory])),"")</f>
        <v/>
      </c>
      <c r="U177" s="114" t="str">
        <f>IFERROR(INDEX(Table2[Treasury OIG Category], MATCH(Table5712[[#This Row],[Attachment A Expenditure Subcategory]], Table2[Attachment A Subcategory])),"")</f>
        <v/>
      </c>
    </row>
    <row r="178" spans="2:21" x14ac:dyDescent="0.25">
      <c r="B178" s="22"/>
      <c r="C178" s="16"/>
      <c r="D178" s="16"/>
      <c r="E178" s="16"/>
      <c r="F178" s="16"/>
      <c r="G178" s="23"/>
      <c r="H178" s="32" t="s">
        <v>227</v>
      </c>
      <c r="I178" s="16"/>
      <c r="J178" s="16"/>
      <c r="K178" s="17"/>
      <c r="L178" s="51"/>
      <c r="M178" s="51"/>
      <c r="N178" s="74"/>
      <c r="O178" s="90">
        <f>IF(Table5712[[#This Row],[FEMA Reimbursable?]]="Yes",Table5712[[#This Row],[Total Transfer  Amount]]*0.25, Table5712[[#This Row],[Total Transfer  Amount]])</f>
        <v>0</v>
      </c>
      <c r="P178" s="74"/>
      <c r="Q178" s="90">
        <f>IF(Table5712[[#This Row],[FEMA Reimbursable?]]="Yes",Table5712[[#This Row],[Total Quarterly Obligation Amount]]*0.25, Table5712[[#This Row],[Total Quarterly Obligation Amount]])</f>
        <v>0</v>
      </c>
      <c r="R178" s="74"/>
      <c r="S178" s="79">
        <f>IF(Table5712[[#This Row],[FEMA Reimbursable?]]="Yes", Table5712[[#This Row],[Total Quarterly Expenditure Amount]]*0.25, Table5712[[#This Row],[Total Quarterly Expenditure Amount]])</f>
        <v>0</v>
      </c>
      <c r="T178" s="113" t="str">
        <f>IFERROR(INDEX(Table2[Attachment A Category], MATCH(Table5712[[#This Row],[Attachment A Expenditure Subcategory]], Table2[Attachment A Subcategory])),"")</f>
        <v/>
      </c>
      <c r="U178" s="114" t="str">
        <f>IFERROR(INDEX(Table2[Treasury OIG Category], MATCH(Table5712[[#This Row],[Attachment A Expenditure Subcategory]], Table2[Attachment A Subcategory])),"")</f>
        <v/>
      </c>
    </row>
    <row r="179" spans="2:21" x14ac:dyDescent="0.25">
      <c r="B179" s="22"/>
      <c r="C179" s="16"/>
      <c r="D179" s="16"/>
      <c r="E179" s="16"/>
      <c r="F179" s="16"/>
      <c r="G179" s="23"/>
      <c r="H179" s="32" t="s">
        <v>228</v>
      </c>
      <c r="I179" s="16"/>
      <c r="J179" s="16"/>
      <c r="K179" s="17"/>
      <c r="L179" s="51"/>
      <c r="M179" s="51"/>
      <c r="N179" s="74"/>
      <c r="O179" s="90">
        <f>IF(Table5712[[#This Row],[FEMA Reimbursable?]]="Yes",Table5712[[#This Row],[Total Transfer  Amount]]*0.25, Table5712[[#This Row],[Total Transfer  Amount]])</f>
        <v>0</v>
      </c>
      <c r="P179" s="74"/>
      <c r="Q179" s="90">
        <f>IF(Table5712[[#This Row],[FEMA Reimbursable?]]="Yes",Table5712[[#This Row],[Total Quarterly Obligation Amount]]*0.25, Table5712[[#This Row],[Total Quarterly Obligation Amount]])</f>
        <v>0</v>
      </c>
      <c r="R179" s="74"/>
      <c r="S179" s="79">
        <f>IF(Table5712[[#This Row],[FEMA Reimbursable?]]="Yes", Table5712[[#This Row],[Total Quarterly Expenditure Amount]]*0.25, Table5712[[#This Row],[Total Quarterly Expenditure Amount]])</f>
        <v>0</v>
      </c>
      <c r="T179" s="113" t="str">
        <f>IFERROR(INDEX(Table2[Attachment A Category], MATCH(Table5712[[#This Row],[Attachment A Expenditure Subcategory]], Table2[Attachment A Subcategory])),"")</f>
        <v/>
      </c>
      <c r="U179" s="114" t="str">
        <f>IFERROR(INDEX(Table2[Treasury OIG Category], MATCH(Table5712[[#This Row],[Attachment A Expenditure Subcategory]], Table2[Attachment A Subcategory])),"")</f>
        <v/>
      </c>
    </row>
    <row r="180" spans="2:21" x14ac:dyDescent="0.25">
      <c r="B180" s="22"/>
      <c r="C180" s="16"/>
      <c r="D180" s="16"/>
      <c r="E180" s="16"/>
      <c r="F180" s="16"/>
      <c r="G180" s="23"/>
      <c r="H180" s="32" t="s">
        <v>229</v>
      </c>
      <c r="I180" s="16"/>
      <c r="J180" s="16"/>
      <c r="K180" s="17"/>
      <c r="L180" s="51"/>
      <c r="M180" s="51"/>
      <c r="N180" s="74"/>
      <c r="O180" s="90">
        <f>IF(Table5712[[#This Row],[FEMA Reimbursable?]]="Yes",Table5712[[#This Row],[Total Transfer  Amount]]*0.25, Table5712[[#This Row],[Total Transfer  Amount]])</f>
        <v>0</v>
      </c>
      <c r="P180" s="74"/>
      <c r="Q180" s="90">
        <f>IF(Table5712[[#This Row],[FEMA Reimbursable?]]="Yes",Table5712[[#This Row],[Total Quarterly Obligation Amount]]*0.25, Table5712[[#This Row],[Total Quarterly Obligation Amount]])</f>
        <v>0</v>
      </c>
      <c r="R180" s="74"/>
      <c r="S180" s="79">
        <f>IF(Table5712[[#This Row],[FEMA Reimbursable?]]="Yes", Table5712[[#This Row],[Total Quarterly Expenditure Amount]]*0.25, Table5712[[#This Row],[Total Quarterly Expenditure Amount]])</f>
        <v>0</v>
      </c>
      <c r="T180" s="113" t="str">
        <f>IFERROR(INDEX(Table2[Attachment A Category], MATCH(Table5712[[#This Row],[Attachment A Expenditure Subcategory]], Table2[Attachment A Subcategory])),"")</f>
        <v/>
      </c>
      <c r="U180" s="114" t="str">
        <f>IFERROR(INDEX(Table2[Treasury OIG Category], MATCH(Table5712[[#This Row],[Attachment A Expenditure Subcategory]], Table2[Attachment A Subcategory])),"")</f>
        <v/>
      </c>
    </row>
    <row r="181" spans="2:21" x14ac:dyDescent="0.25">
      <c r="B181" s="22"/>
      <c r="C181" s="16"/>
      <c r="D181" s="16"/>
      <c r="E181" s="16"/>
      <c r="F181" s="16"/>
      <c r="G181" s="23"/>
      <c r="H181" s="32" t="s">
        <v>230</v>
      </c>
      <c r="I181" s="16"/>
      <c r="J181" s="16"/>
      <c r="K181" s="17"/>
      <c r="L181" s="51"/>
      <c r="M181" s="51"/>
      <c r="N181" s="74"/>
      <c r="O181" s="90">
        <f>IF(Table5712[[#This Row],[FEMA Reimbursable?]]="Yes",Table5712[[#This Row],[Total Transfer  Amount]]*0.25, Table5712[[#This Row],[Total Transfer  Amount]])</f>
        <v>0</v>
      </c>
      <c r="P181" s="74"/>
      <c r="Q181" s="90">
        <f>IF(Table5712[[#This Row],[FEMA Reimbursable?]]="Yes",Table5712[[#This Row],[Total Quarterly Obligation Amount]]*0.25, Table5712[[#This Row],[Total Quarterly Obligation Amount]])</f>
        <v>0</v>
      </c>
      <c r="R181" s="74"/>
      <c r="S181" s="79">
        <f>IF(Table5712[[#This Row],[FEMA Reimbursable?]]="Yes", Table5712[[#This Row],[Total Quarterly Expenditure Amount]]*0.25, Table5712[[#This Row],[Total Quarterly Expenditure Amount]])</f>
        <v>0</v>
      </c>
      <c r="T181" s="113" t="str">
        <f>IFERROR(INDEX(Table2[Attachment A Category], MATCH(Table5712[[#This Row],[Attachment A Expenditure Subcategory]], Table2[Attachment A Subcategory])),"")</f>
        <v/>
      </c>
      <c r="U181" s="114" t="str">
        <f>IFERROR(INDEX(Table2[Treasury OIG Category], MATCH(Table5712[[#This Row],[Attachment A Expenditure Subcategory]], Table2[Attachment A Subcategory])),"")</f>
        <v/>
      </c>
    </row>
    <row r="182" spans="2:21" x14ac:dyDescent="0.25">
      <c r="B182" s="22"/>
      <c r="C182" s="16"/>
      <c r="D182" s="16"/>
      <c r="E182" s="16"/>
      <c r="F182" s="16"/>
      <c r="G182" s="23"/>
      <c r="H182" s="32" t="s">
        <v>231</v>
      </c>
      <c r="I182" s="16"/>
      <c r="J182" s="16"/>
      <c r="K182" s="17"/>
      <c r="L182" s="51"/>
      <c r="M182" s="51"/>
      <c r="N182" s="74"/>
      <c r="O182" s="90">
        <f>IF(Table5712[[#This Row],[FEMA Reimbursable?]]="Yes",Table5712[[#This Row],[Total Transfer  Amount]]*0.25, Table5712[[#This Row],[Total Transfer  Amount]])</f>
        <v>0</v>
      </c>
      <c r="P182" s="74"/>
      <c r="Q182" s="90">
        <f>IF(Table5712[[#This Row],[FEMA Reimbursable?]]="Yes",Table5712[[#This Row],[Total Quarterly Obligation Amount]]*0.25, Table5712[[#This Row],[Total Quarterly Obligation Amount]])</f>
        <v>0</v>
      </c>
      <c r="R182" s="74"/>
      <c r="S182" s="79">
        <f>IF(Table5712[[#This Row],[FEMA Reimbursable?]]="Yes", Table5712[[#This Row],[Total Quarterly Expenditure Amount]]*0.25, Table5712[[#This Row],[Total Quarterly Expenditure Amount]])</f>
        <v>0</v>
      </c>
      <c r="T182" s="113" t="str">
        <f>IFERROR(INDEX(Table2[Attachment A Category], MATCH(Table5712[[#This Row],[Attachment A Expenditure Subcategory]], Table2[Attachment A Subcategory])),"")</f>
        <v/>
      </c>
      <c r="U182" s="114" t="str">
        <f>IFERROR(INDEX(Table2[Treasury OIG Category], MATCH(Table5712[[#This Row],[Attachment A Expenditure Subcategory]], Table2[Attachment A Subcategory])),"")</f>
        <v/>
      </c>
    </row>
    <row r="183" spans="2:21" x14ac:dyDescent="0.25">
      <c r="B183" s="22"/>
      <c r="C183" s="16"/>
      <c r="D183" s="16"/>
      <c r="E183" s="16"/>
      <c r="F183" s="16"/>
      <c r="G183" s="23"/>
      <c r="H183" s="32" t="s">
        <v>232</v>
      </c>
      <c r="I183" s="16"/>
      <c r="J183" s="16"/>
      <c r="K183" s="17"/>
      <c r="L183" s="51"/>
      <c r="M183" s="51"/>
      <c r="N183" s="74"/>
      <c r="O183" s="90">
        <f>IF(Table5712[[#This Row],[FEMA Reimbursable?]]="Yes",Table5712[[#This Row],[Total Transfer  Amount]]*0.25, Table5712[[#This Row],[Total Transfer  Amount]])</f>
        <v>0</v>
      </c>
      <c r="P183" s="74"/>
      <c r="Q183" s="90">
        <f>IF(Table5712[[#This Row],[FEMA Reimbursable?]]="Yes",Table5712[[#This Row],[Total Quarterly Obligation Amount]]*0.25, Table5712[[#This Row],[Total Quarterly Obligation Amount]])</f>
        <v>0</v>
      </c>
      <c r="R183" s="74"/>
      <c r="S183" s="79">
        <f>IF(Table5712[[#This Row],[FEMA Reimbursable?]]="Yes", Table5712[[#This Row],[Total Quarterly Expenditure Amount]]*0.25, Table5712[[#This Row],[Total Quarterly Expenditure Amount]])</f>
        <v>0</v>
      </c>
      <c r="T183" s="113" t="str">
        <f>IFERROR(INDEX(Table2[Attachment A Category], MATCH(Table5712[[#This Row],[Attachment A Expenditure Subcategory]], Table2[Attachment A Subcategory])),"")</f>
        <v/>
      </c>
      <c r="U183" s="114" t="str">
        <f>IFERROR(INDEX(Table2[Treasury OIG Category], MATCH(Table5712[[#This Row],[Attachment A Expenditure Subcategory]], Table2[Attachment A Subcategory])),"")</f>
        <v/>
      </c>
    </row>
    <row r="184" spans="2:21" x14ac:dyDescent="0.25">
      <c r="B184" s="22"/>
      <c r="C184" s="16"/>
      <c r="D184" s="16"/>
      <c r="E184" s="16"/>
      <c r="F184" s="16"/>
      <c r="G184" s="23"/>
      <c r="H184" s="32" t="s">
        <v>233</v>
      </c>
      <c r="I184" s="16"/>
      <c r="J184" s="16"/>
      <c r="K184" s="17"/>
      <c r="L184" s="51"/>
      <c r="M184" s="51"/>
      <c r="N184" s="74"/>
      <c r="O184" s="90">
        <f>IF(Table5712[[#This Row],[FEMA Reimbursable?]]="Yes",Table5712[[#This Row],[Total Transfer  Amount]]*0.25, Table5712[[#This Row],[Total Transfer  Amount]])</f>
        <v>0</v>
      </c>
      <c r="P184" s="74"/>
      <c r="Q184" s="90">
        <f>IF(Table5712[[#This Row],[FEMA Reimbursable?]]="Yes",Table5712[[#This Row],[Total Quarterly Obligation Amount]]*0.25, Table5712[[#This Row],[Total Quarterly Obligation Amount]])</f>
        <v>0</v>
      </c>
      <c r="R184" s="74"/>
      <c r="S184" s="79">
        <f>IF(Table5712[[#This Row],[FEMA Reimbursable?]]="Yes", Table5712[[#This Row],[Total Quarterly Expenditure Amount]]*0.25, Table5712[[#This Row],[Total Quarterly Expenditure Amount]])</f>
        <v>0</v>
      </c>
      <c r="T184" s="113" t="str">
        <f>IFERROR(INDEX(Table2[Attachment A Category], MATCH(Table5712[[#This Row],[Attachment A Expenditure Subcategory]], Table2[Attachment A Subcategory])),"")</f>
        <v/>
      </c>
      <c r="U184" s="114" t="str">
        <f>IFERROR(INDEX(Table2[Treasury OIG Category], MATCH(Table5712[[#This Row],[Attachment A Expenditure Subcategory]], Table2[Attachment A Subcategory])),"")</f>
        <v/>
      </c>
    </row>
    <row r="185" spans="2:21" x14ac:dyDescent="0.25">
      <c r="B185" s="22"/>
      <c r="C185" s="16"/>
      <c r="D185" s="16"/>
      <c r="E185" s="16"/>
      <c r="F185" s="16"/>
      <c r="G185" s="23"/>
      <c r="H185" s="32" t="s">
        <v>234</v>
      </c>
      <c r="I185" s="16"/>
      <c r="J185" s="16"/>
      <c r="K185" s="17"/>
      <c r="L185" s="51"/>
      <c r="M185" s="51"/>
      <c r="N185" s="74"/>
      <c r="O185" s="90">
        <f>IF(Table5712[[#This Row],[FEMA Reimbursable?]]="Yes",Table5712[[#This Row],[Total Transfer  Amount]]*0.25, Table5712[[#This Row],[Total Transfer  Amount]])</f>
        <v>0</v>
      </c>
      <c r="P185" s="74"/>
      <c r="Q185" s="90">
        <f>IF(Table5712[[#This Row],[FEMA Reimbursable?]]="Yes",Table5712[[#This Row],[Total Quarterly Obligation Amount]]*0.25, Table5712[[#This Row],[Total Quarterly Obligation Amount]])</f>
        <v>0</v>
      </c>
      <c r="R185" s="74"/>
      <c r="S185" s="79">
        <f>IF(Table5712[[#This Row],[FEMA Reimbursable?]]="Yes", Table5712[[#This Row],[Total Quarterly Expenditure Amount]]*0.25, Table5712[[#This Row],[Total Quarterly Expenditure Amount]])</f>
        <v>0</v>
      </c>
      <c r="T185" s="113" t="str">
        <f>IFERROR(INDEX(Table2[Attachment A Category], MATCH(Table5712[[#This Row],[Attachment A Expenditure Subcategory]], Table2[Attachment A Subcategory])),"")</f>
        <v/>
      </c>
      <c r="U185" s="114" t="str">
        <f>IFERROR(INDEX(Table2[Treasury OIG Category], MATCH(Table5712[[#This Row],[Attachment A Expenditure Subcategory]], Table2[Attachment A Subcategory])),"")</f>
        <v/>
      </c>
    </row>
    <row r="186" spans="2:21" x14ac:dyDescent="0.25">
      <c r="B186" s="22"/>
      <c r="C186" s="16"/>
      <c r="D186" s="16"/>
      <c r="E186" s="16"/>
      <c r="F186" s="16"/>
      <c r="G186" s="23"/>
      <c r="H186" s="32" t="s">
        <v>235</v>
      </c>
      <c r="I186" s="16"/>
      <c r="J186" s="16"/>
      <c r="K186" s="17"/>
      <c r="L186" s="51"/>
      <c r="M186" s="51"/>
      <c r="N186" s="74"/>
      <c r="O186" s="90">
        <f>IF(Table5712[[#This Row],[FEMA Reimbursable?]]="Yes",Table5712[[#This Row],[Total Transfer  Amount]]*0.25, Table5712[[#This Row],[Total Transfer  Amount]])</f>
        <v>0</v>
      </c>
      <c r="P186" s="74"/>
      <c r="Q186" s="90">
        <f>IF(Table5712[[#This Row],[FEMA Reimbursable?]]="Yes",Table5712[[#This Row],[Total Quarterly Obligation Amount]]*0.25, Table5712[[#This Row],[Total Quarterly Obligation Amount]])</f>
        <v>0</v>
      </c>
      <c r="R186" s="74"/>
      <c r="S186" s="79">
        <f>IF(Table5712[[#This Row],[FEMA Reimbursable?]]="Yes", Table5712[[#This Row],[Total Quarterly Expenditure Amount]]*0.25, Table5712[[#This Row],[Total Quarterly Expenditure Amount]])</f>
        <v>0</v>
      </c>
      <c r="T186" s="113" t="str">
        <f>IFERROR(INDEX(Table2[Attachment A Category], MATCH(Table5712[[#This Row],[Attachment A Expenditure Subcategory]], Table2[Attachment A Subcategory])),"")</f>
        <v/>
      </c>
      <c r="U186" s="114" t="str">
        <f>IFERROR(INDEX(Table2[Treasury OIG Category], MATCH(Table5712[[#This Row],[Attachment A Expenditure Subcategory]], Table2[Attachment A Subcategory])),"")</f>
        <v/>
      </c>
    </row>
    <row r="187" spans="2:21" x14ac:dyDescent="0.25">
      <c r="B187" s="22"/>
      <c r="C187" s="16"/>
      <c r="D187" s="16"/>
      <c r="E187" s="16"/>
      <c r="F187" s="16"/>
      <c r="G187" s="23"/>
      <c r="H187" s="32" t="s">
        <v>236</v>
      </c>
      <c r="I187" s="16"/>
      <c r="J187" s="16"/>
      <c r="K187" s="17"/>
      <c r="L187" s="51"/>
      <c r="M187" s="51"/>
      <c r="N187" s="74"/>
      <c r="O187" s="90">
        <f>IF(Table5712[[#This Row],[FEMA Reimbursable?]]="Yes",Table5712[[#This Row],[Total Transfer  Amount]]*0.25, Table5712[[#This Row],[Total Transfer  Amount]])</f>
        <v>0</v>
      </c>
      <c r="P187" s="74"/>
      <c r="Q187" s="90">
        <f>IF(Table5712[[#This Row],[FEMA Reimbursable?]]="Yes",Table5712[[#This Row],[Total Quarterly Obligation Amount]]*0.25, Table5712[[#This Row],[Total Quarterly Obligation Amount]])</f>
        <v>0</v>
      </c>
      <c r="R187" s="74"/>
      <c r="S187" s="79">
        <f>IF(Table5712[[#This Row],[FEMA Reimbursable?]]="Yes", Table5712[[#This Row],[Total Quarterly Expenditure Amount]]*0.25, Table5712[[#This Row],[Total Quarterly Expenditure Amount]])</f>
        <v>0</v>
      </c>
      <c r="T187" s="113" t="str">
        <f>IFERROR(INDEX(Table2[Attachment A Category], MATCH(Table5712[[#This Row],[Attachment A Expenditure Subcategory]], Table2[Attachment A Subcategory])),"")</f>
        <v/>
      </c>
      <c r="U187" s="114" t="str">
        <f>IFERROR(INDEX(Table2[Treasury OIG Category], MATCH(Table5712[[#This Row],[Attachment A Expenditure Subcategory]], Table2[Attachment A Subcategory])),"")</f>
        <v/>
      </c>
    </row>
    <row r="188" spans="2:21" x14ac:dyDescent="0.25">
      <c r="B188" s="22"/>
      <c r="C188" s="16"/>
      <c r="D188" s="16"/>
      <c r="E188" s="16"/>
      <c r="F188" s="16"/>
      <c r="G188" s="23"/>
      <c r="H188" s="32" t="s">
        <v>237</v>
      </c>
      <c r="I188" s="16"/>
      <c r="J188" s="16"/>
      <c r="K188" s="17"/>
      <c r="L188" s="51"/>
      <c r="M188" s="51"/>
      <c r="N188" s="74"/>
      <c r="O188" s="90">
        <f>IF(Table5712[[#This Row],[FEMA Reimbursable?]]="Yes",Table5712[[#This Row],[Total Transfer  Amount]]*0.25, Table5712[[#This Row],[Total Transfer  Amount]])</f>
        <v>0</v>
      </c>
      <c r="P188" s="74"/>
      <c r="Q188" s="90">
        <f>IF(Table5712[[#This Row],[FEMA Reimbursable?]]="Yes",Table5712[[#This Row],[Total Quarterly Obligation Amount]]*0.25, Table5712[[#This Row],[Total Quarterly Obligation Amount]])</f>
        <v>0</v>
      </c>
      <c r="R188" s="74"/>
      <c r="S188" s="79">
        <f>IF(Table5712[[#This Row],[FEMA Reimbursable?]]="Yes", Table5712[[#This Row],[Total Quarterly Expenditure Amount]]*0.25, Table5712[[#This Row],[Total Quarterly Expenditure Amount]])</f>
        <v>0</v>
      </c>
      <c r="T188" s="113" t="str">
        <f>IFERROR(INDEX(Table2[Attachment A Category], MATCH(Table5712[[#This Row],[Attachment A Expenditure Subcategory]], Table2[Attachment A Subcategory])),"")</f>
        <v/>
      </c>
      <c r="U188" s="114" t="str">
        <f>IFERROR(INDEX(Table2[Treasury OIG Category], MATCH(Table5712[[#This Row],[Attachment A Expenditure Subcategory]], Table2[Attachment A Subcategory])),"")</f>
        <v/>
      </c>
    </row>
    <row r="189" spans="2:21" x14ac:dyDescent="0.25">
      <c r="B189" s="22"/>
      <c r="C189" s="16"/>
      <c r="D189" s="16"/>
      <c r="E189" s="16"/>
      <c r="F189" s="16"/>
      <c r="G189" s="23"/>
      <c r="H189" s="32" t="s">
        <v>238</v>
      </c>
      <c r="I189" s="16"/>
      <c r="J189" s="16"/>
      <c r="K189" s="17"/>
      <c r="L189" s="51"/>
      <c r="M189" s="51"/>
      <c r="N189" s="74"/>
      <c r="O189" s="90">
        <f>IF(Table5712[[#This Row],[FEMA Reimbursable?]]="Yes",Table5712[[#This Row],[Total Transfer  Amount]]*0.25, Table5712[[#This Row],[Total Transfer  Amount]])</f>
        <v>0</v>
      </c>
      <c r="P189" s="74"/>
      <c r="Q189" s="90">
        <f>IF(Table5712[[#This Row],[FEMA Reimbursable?]]="Yes",Table5712[[#This Row],[Total Quarterly Obligation Amount]]*0.25, Table5712[[#This Row],[Total Quarterly Obligation Amount]])</f>
        <v>0</v>
      </c>
      <c r="R189" s="74"/>
      <c r="S189" s="79">
        <f>IF(Table5712[[#This Row],[FEMA Reimbursable?]]="Yes", Table5712[[#This Row],[Total Quarterly Expenditure Amount]]*0.25, Table5712[[#This Row],[Total Quarterly Expenditure Amount]])</f>
        <v>0</v>
      </c>
      <c r="T189" s="113" t="str">
        <f>IFERROR(INDEX(Table2[Attachment A Category], MATCH(Table5712[[#This Row],[Attachment A Expenditure Subcategory]], Table2[Attachment A Subcategory])),"")</f>
        <v/>
      </c>
      <c r="U189" s="114" t="str">
        <f>IFERROR(INDEX(Table2[Treasury OIG Category], MATCH(Table5712[[#This Row],[Attachment A Expenditure Subcategory]], Table2[Attachment A Subcategory])),"")</f>
        <v/>
      </c>
    </row>
    <row r="190" spans="2:21" x14ac:dyDescent="0.25">
      <c r="B190" s="22"/>
      <c r="C190" s="16"/>
      <c r="D190" s="16"/>
      <c r="E190" s="16"/>
      <c r="F190" s="16"/>
      <c r="G190" s="23"/>
      <c r="H190" s="32" t="s">
        <v>239</v>
      </c>
      <c r="I190" s="16"/>
      <c r="J190" s="16"/>
      <c r="K190" s="17"/>
      <c r="L190" s="51"/>
      <c r="M190" s="51"/>
      <c r="N190" s="74"/>
      <c r="O190" s="90">
        <f>IF(Table5712[[#This Row],[FEMA Reimbursable?]]="Yes",Table5712[[#This Row],[Total Transfer  Amount]]*0.25, Table5712[[#This Row],[Total Transfer  Amount]])</f>
        <v>0</v>
      </c>
      <c r="P190" s="74"/>
      <c r="Q190" s="90">
        <f>IF(Table5712[[#This Row],[FEMA Reimbursable?]]="Yes",Table5712[[#This Row],[Total Quarterly Obligation Amount]]*0.25, Table5712[[#This Row],[Total Quarterly Obligation Amount]])</f>
        <v>0</v>
      </c>
      <c r="R190" s="74"/>
      <c r="S190" s="79">
        <f>IF(Table5712[[#This Row],[FEMA Reimbursable?]]="Yes", Table5712[[#This Row],[Total Quarterly Expenditure Amount]]*0.25, Table5712[[#This Row],[Total Quarterly Expenditure Amount]])</f>
        <v>0</v>
      </c>
      <c r="T190" s="113" t="str">
        <f>IFERROR(INDEX(Table2[Attachment A Category], MATCH(Table5712[[#This Row],[Attachment A Expenditure Subcategory]], Table2[Attachment A Subcategory])),"")</f>
        <v/>
      </c>
      <c r="U190" s="114" t="str">
        <f>IFERROR(INDEX(Table2[Treasury OIG Category], MATCH(Table5712[[#This Row],[Attachment A Expenditure Subcategory]], Table2[Attachment A Subcategory])),"")</f>
        <v/>
      </c>
    </row>
    <row r="191" spans="2:21" x14ac:dyDescent="0.25">
      <c r="B191" s="22"/>
      <c r="C191" s="16"/>
      <c r="D191" s="16"/>
      <c r="E191" s="16"/>
      <c r="F191" s="16"/>
      <c r="G191" s="23"/>
      <c r="H191" s="32" t="s">
        <v>240</v>
      </c>
      <c r="I191" s="16"/>
      <c r="J191" s="16"/>
      <c r="K191" s="17"/>
      <c r="L191" s="51"/>
      <c r="M191" s="51"/>
      <c r="N191" s="74"/>
      <c r="O191" s="90">
        <f>IF(Table5712[[#This Row],[FEMA Reimbursable?]]="Yes",Table5712[[#This Row],[Total Transfer  Amount]]*0.25, Table5712[[#This Row],[Total Transfer  Amount]])</f>
        <v>0</v>
      </c>
      <c r="P191" s="74"/>
      <c r="Q191" s="90">
        <f>IF(Table5712[[#This Row],[FEMA Reimbursable?]]="Yes",Table5712[[#This Row],[Total Quarterly Obligation Amount]]*0.25, Table5712[[#This Row],[Total Quarterly Obligation Amount]])</f>
        <v>0</v>
      </c>
      <c r="R191" s="74"/>
      <c r="S191" s="79">
        <f>IF(Table5712[[#This Row],[FEMA Reimbursable?]]="Yes", Table5712[[#This Row],[Total Quarterly Expenditure Amount]]*0.25, Table5712[[#This Row],[Total Quarterly Expenditure Amount]])</f>
        <v>0</v>
      </c>
      <c r="T191" s="113" t="str">
        <f>IFERROR(INDEX(Table2[Attachment A Category], MATCH(Table5712[[#This Row],[Attachment A Expenditure Subcategory]], Table2[Attachment A Subcategory])),"")</f>
        <v/>
      </c>
      <c r="U191" s="114" t="str">
        <f>IFERROR(INDEX(Table2[Treasury OIG Category], MATCH(Table5712[[#This Row],[Attachment A Expenditure Subcategory]], Table2[Attachment A Subcategory])),"")</f>
        <v/>
      </c>
    </row>
    <row r="192" spans="2:21" x14ac:dyDescent="0.25">
      <c r="B192" s="22"/>
      <c r="C192" s="16"/>
      <c r="D192" s="16"/>
      <c r="E192" s="16"/>
      <c r="F192" s="16"/>
      <c r="G192" s="23"/>
      <c r="H192" s="32" t="s">
        <v>241</v>
      </c>
      <c r="I192" s="16"/>
      <c r="J192" s="16"/>
      <c r="K192" s="17"/>
      <c r="L192" s="51"/>
      <c r="M192" s="51"/>
      <c r="N192" s="74"/>
      <c r="O192" s="90">
        <f>IF(Table5712[[#This Row],[FEMA Reimbursable?]]="Yes",Table5712[[#This Row],[Total Transfer  Amount]]*0.25, Table5712[[#This Row],[Total Transfer  Amount]])</f>
        <v>0</v>
      </c>
      <c r="P192" s="74"/>
      <c r="Q192" s="90">
        <f>IF(Table5712[[#This Row],[FEMA Reimbursable?]]="Yes",Table5712[[#This Row],[Total Quarterly Obligation Amount]]*0.25, Table5712[[#This Row],[Total Quarterly Obligation Amount]])</f>
        <v>0</v>
      </c>
      <c r="R192" s="74"/>
      <c r="S192" s="79">
        <f>IF(Table5712[[#This Row],[FEMA Reimbursable?]]="Yes", Table5712[[#This Row],[Total Quarterly Expenditure Amount]]*0.25, Table5712[[#This Row],[Total Quarterly Expenditure Amount]])</f>
        <v>0</v>
      </c>
      <c r="T192" s="113" t="str">
        <f>IFERROR(INDEX(Table2[Attachment A Category], MATCH(Table5712[[#This Row],[Attachment A Expenditure Subcategory]], Table2[Attachment A Subcategory])),"")</f>
        <v/>
      </c>
      <c r="U192" s="114" t="str">
        <f>IFERROR(INDEX(Table2[Treasury OIG Category], MATCH(Table5712[[#This Row],[Attachment A Expenditure Subcategory]], Table2[Attachment A Subcategory])),"")</f>
        <v/>
      </c>
    </row>
    <row r="193" spans="2:21" x14ac:dyDescent="0.25">
      <c r="B193" s="22"/>
      <c r="C193" s="16"/>
      <c r="D193" s="16"/>
      <c r="E193" s="16"/>
      <c r="F193" s="16"/>
      <c r="G193" s="23"/>
      <c r="H193" s="32" t="s">
        <v>242</v>
      </c>
      <c r="I193" s="16"/>
      <c r="J193" s="16"/>
      <c r="K193" s="17"/>
      <c r="L193" s="51"/>
      <c r="M193" s="51"/>
      <c r="N193" s="74"/>
      <c r="O193" s="90">
        <f>IF(Table5712[[#This Row],[FEMA Reimbursable?]]="Yes",Table5712[[#This Row],[Total Transfer  Amount]]*0.25, Table5712[[#This Row],[Total Transfer  Amount]])</f>
        <v>0</v>
      </c>
      <c r="P193" s="74"/>
      <c r="Q193" s="90">
        <f>IF(Table5712[[#This Row],[FEMA Reimbursable?]]="Yes",Table5712[[#This Row],[Total Quarterly Obligation Amount]]*0.25, Table5712[[#This Row],[Total Quarterly Obligation Amount]])</f>
        <v>0</v>
      </c>
      <c r="R193" s="74"/>
      <c r="S193" s="79">
        <f>IF(Table5712[[#This Row],[FEMA Reimbursable?]]="Yes", Table5712[[#This Row],[Total Quarterly Expenditure Amount]]*0.25, Table5712[[#This Row],[Total Quarterly Expenditure Amount]])</f>
        <v>0</v>
      </c>
      <c r="T193" s="113" t="str">
        <f>IFERROR(INDEX(Table2[Attachment A Category], MATCH(Table5712[[#This Row],[Attachment A Expenditure Subcategory]], Table2[Attachment A Subcategory])),"")</f>
        <v/>
      </c>
      <c r="U193" s="114" t="str">
        <f>IFERROR(INDEX(Table2[Treasury OIG Category], MATCH(Table5712[[#This Row],[Attachment A Expenditure Subcategory]], Table2[Attachment A Subcategory])),"")</f>
        <v/>
      </c>
    </row>
    <row r="194" spans="2:21" x14ac:dyDescent="0.25">
      <c r="B194" s="22"/>
      <c r="C194" s="16"/>
      <c r="D194" s="16"/>
      <c r="E194" s="16"/>
      <c r="F194" s="16"/>
      <c r="G194" s="23"/>
      <c r="H194" s="32" t="s">
        <v>243</v>
      </c>
      <c r="I194" s="16"/>
      <c r="J194" s="16"/>
      <c r="K194" s="17"/>
      <c r="L194" s="51"/>
      <c r="M194" s="51"/>
      <c r="N194" s="74"/>
      <c r="O194" s="90">
        <f>IF(Table5712[[#This Row],[FEMA Reimbursable?]]="Yes",Table5712[[#This Row],[Total Transfer  Amount]]*0.25, Table5712[[#This Row],[Total Transfer  Amount]])</f>
        <v>0</v>
      </c>
      <c r="P194" s="74"/>
      <c r="Q194" s="90">
        <f>IF(Table5712[[#This Row],[FEMA Reimbursable?]]="Yes",Table5712[[#This Row],[Total Quarterly Obligation Amount]]*0.25, Table5712[[#This Row],[Total Quarterly Obligation Amount]])</f>
        <v>0</v>
      </c>
      <c r="R194" s="74"/>
      <c r="S194" s="79">
        <f>IF(Table5712[[#This Row],[FEMA Reimbursable?]]="Yes", Table5712[[#This Row],[Total Quarterly Expenditure Amount]]*0.25, Table5712[[#This Row],[Total Quarterly Expenditure Amount]])</f>
        <v>0</v>
      </c>
      <c r="T194" s="113" t="str">
        <f>IFERROR(INDEX(Table2[Attachment A Category], MATCH(Table5712[[#This Row],[Attachment A Expenditure Subcategory]], Table2[Attachment A Subcategory])),"")</f>
        <v/>
      </c>
      <c r="U194" s="114" t="str">
        <f>IFERROR(INDEX(Table2[Treasury OIG Category], MATCH(Table5712[[#This Row],[Attachment A Expenditure Subcategory]], Table2[Attachment A Subcategory])),"")</f>
        <v/>
      </c>
    </row>
    <row r="195" spans="2:21" x14ac:dyDescent="0.25">
      <c r="B195" s="22"/>
      <c r="C195" s="16"/>
      <c r="D195" s="16"/>
      <c r="E195" s="16"/>
      <c r="F195" s="16"/>
      <c r="G195" s="23"/>
      <c r="H195" s="32" t="s">
        <v>244</v>
      </c>
      <c r="I195" s="16"/>
      <c r="J195" s="16"/>
      <c r="K195" s="17"/>
      <c r="L195" s="51"/>
      <c r="M195" s="51"/>
      <c r="N195" s="74"/>
      <c r="O195" s="90">
        <f>IF(Table5712[[#This Row],[FEMA Reimbursable?]]="Yes",Table5712[[#This Row],[Total Transfer  Amount]]*0.25, Table5712[[#This Row],[Total Transfer  Amount]])</f>
        <v>0</v>
      </c>
      <c r="P195" s="74"/>
      <c r="Q195" s="90">
        <f>IF(Table5712[[#This Row],[FEMA Reimbursable?]]="Yes",Table5712[[#This Row],[Total Quarterly Obligation Amount]]*0.25, Table5712[[#This Row],[Total Quarterly Obligation Amount]])</f>
        <v>0</v>
      </c>
      <c r="R195" s="74"/>
      <c r="S195" s="79">
        <f>IF(Table5712[[#This Row],[FEMA Reimbursable?]]="Yes", Table5712[[#This Row],[Total Quarterly Expenditure Amount]]*0.25, Table5712[[#This Row],[Total Quarterly Expenditure Amount]])</f>
        <v>0</v>
      </c>
      <c r="T195" s="113" t="str">
        <f>IFERROR(INDEX(Table2[Attachment A Category], MATCH(Table5712[[#This Row],[Attachment A Expenditure Subcategory]], Table2[Attachment A Subcategory])),"")</f>
        <v/>
      </c>
      <c r="U195" s="114" t="str">
        <f>IFERROR(INDEX(Table2[Treasury OIG Category], MATCH(Table5712[[#This Row],[Attachment A Expenditure Subcategory]], Table2[Attachment A Subcategory])),"")</f>
        <v/>
      </c>
    </row>
    <row r="196" spans="2:21" x14ac:dyDescent="0.25">
      <c r="B196" s="22"/>
      <c r="C196" s="16"/>
      <c r="D196" s="16"/>
      <c r="E196" s="16"/>
      <c r="F196" s="16"/>
      <c r="G196" s="23"/>
      <c r="H196" s="32" t="s">
        <v>245</v>
      </c>
      <c r="I196" s="16"/>
      <c r="J196" s="16"/>
      <c r="K196" s="17"/>
      <c r="L196" s="51"/>
      <c r="M196" s="51"/>
      <c r="N196" s="74"/>
      <c r="O196" s="90">
        <f>IF(Table5712[[#This Row],[FEMA Reimbursable?]]="Yes",Table5712[[#This Row],[Total Transfer  Amount]]*0.25, Table5712[[#This Row],[Total Transfer  Amount]])</f>
        <v>0</v>
      </c>
      <c r="P196" s="74"/>
      <c r="Q196" s="90">
        <f>IF(Table5712[[#This Row],[FEMA Reimbursable?]]="Yes",Table5712[[#This Row],[Total Quarterly Obligation Amount]]*0.25, Table5712[[#This Row],[Total Quarterly Obligation Amount]])</f>
        <v>0</v>
      </c>
      <c r="R196" s="74"/>
      <c r="S196" s="79">
        <f>IF(Table5712[[#This Row],[FEMA Reimbursable?]]="Yes", Table5712[[#This Row],[Total Quarterly Expenditure Amount]]*0.25, Table5712[[#This Row],[Total Quarterly Expenditure Amount]])</f>
        <v>0</v>
      </c>
      <c r="T196" s="113" t="str">
        <f>IFERROR(INDEX(Table2[Attachment A Category], MATCH(Table5712[[#This Row],[Attachment A Expenditure Subcategory]], Table2[Attachment A Subcategory])),"")</f>
        <v/>
      </c>
      <c r="U196" s="114" t="str">
        <f>IFERROR(INDEX(Table2[Treasury OIG Category], MATCH(Table5712[[#This Row],[Attachment A Expenditure Subcategory]], Table2[Attachment A Subcategory])),"")</f>
        <v/>
      </c>
    </row>
    <row r="197" spans="2:21" x14ac:dyDescent="0.25">
      <c r="B197" s="22"/>
      <c r="C197" s="16"/>
      <c r="D197" s="16"/>
      <c r="E197" s="16"/>
      <c r="F197" s="16"/>
      <c r="G197" s="23"/>
      <c r="H197" s="32" t="s">
        <v>246</v>
      </c>
      <c r="I197" s="16"/>
      <c r="J197" s="16"/>
      <c r="K197" s="17"/>
      <c r="L197" s="51"/>
      <c r="M197" s="51"/>
      <c r="N197" s="74"/>
      <c r="O197" s="90">
        <f>IF(Table5712[[#This Row],[FEMA Reimbursable?]]="Yes",Table5712[[#This Row],[Total Transfer  Amount]]*0.25, Table5712[[#This Row],[Total Transfer  Amount]])</f>
        <v>0</v>
      </c>
      <c r="P197" s="74"/>
      <c r="Q197" s="90">
        <f>IF(Table5712[[#This Row],[FEMA Reimbursable?]]="Yes",Table5712[[#This Row],[Total Quarterly Obligation Amount]]*0.25, Table5712[[#This Row],[Total Quarterly Obligation Amount]])</f>
        <v>0</v>
      </c>
      <c r="R197" s="74"/>
      <c r="S197" s="79">
        <f>IF(Table5712[[#This Row],[FEMA Reimbursable?]]="Yes", Table5712[[#This Row],[Total Quarterly Expenditure Amount]]*0.25, Table5712[[#This Row],[Total Quarterly Expenditure Amount]])</f>
        <v>0</v>
      </c>
      <c r="T197" s="113" t="str">
        <f>IFERROR(INDEX(Table2[Attachment A Category], MATCH(Table5712[[#This Row],[Attachment A Expenditure Subcategory]], Table2[Attachment A Subcategory])),"")</f>
        <v/>
      </c>
      <c r="U197" s="114" t="str">
        <f>IFERROR(INDEX(Table2[Treasury OIG Category], MATCH(Table5712[[#This Row],[Attachment A Expenditure Subcategory]], Table2[Attachment A Subcategory])),"")</f>
        <v/>
      </c>
    </row>
    <row r="198" spans="2:21" x14ac:dyDescent="0.25">
      <c r="B198" s="22"/>
      <c r="C198" s="16"/>
      <c r="D198" s="16"/>
      <c r="E198" s="16"/>
      <c r="F198" s="16"/>
      <c r="G198" s="23"/>
      <c r="H198" s="32" t="s">
        <v>247</v>
      </c>
      <c r="I198" s="16"/>
      <c r="J198" s="16"/>
      <c r="K198" s="17"/>
      <c r="L198" s="51"/>
      <c r="M198" s="51"/>
      <c r="N198" s="74"/>
      <c r="O198" s="90">
        <f>IF(Table5712[[#This Row],[FEMA Reimbursable?]]="Yes",Table5712[[#This Row],[Total Transfer  Amount]]*0.25, Table5712[[#This Row],[Total Transfer  Amount]])</f>
        <v>0</v>
      </c>
      <c r="P198" s="74"/>
      <c r="Q198" s="90">
        <f>IF(Table5712[[#This Row],[FEMA Reimbursable?]]="Yes",Table5712[[#This Row],[Total Quarterly Obligation Amount]]*0.25, Table5712[[#This Row],[Total Quarterly Obligation Amount]])</f>
        <v>0</v>
      </c>
      <c r="R198" s="74"/>
      <c r="S198" s="79">
        <f>IF(Table5712[[#This Row],[FEMA Reimbursable?]]="Yes", Table5712[[#This Row],[Total Quarterly Expenditure Amount]]*0.25, Table5712[[#This Row],[Total Quarterly Expenditure Amount]])</f>
        <v>0</v>
      </c>
      <c r="T198" s="113" t="str">
        <f>IFERROR(INDEX(Table2[Attachment A Category], MATCH(Table5712[[#This Row],[Attachment A Expenditure Subcategory]], Table2[Attachment A Subcategory])),"")</f>
        <v/>
      </c>
      <c r="U198" s="114" t="str">
        <f>IFERROR(INDEX(Table2[Treasury OIG Category], MATCH(Table5712[[#This Row],[Attachment A Expenditure Subcategory]], Table2[Attachment A Subcategory])),"")</f>
        <v/>
      </c>
    </row>
    <row r="199" spans="2:21" x14ac:dyDescent="0.25">
      <c r="B199" s="22"/>
      <c r="C199" s="16"/>
      <c r="D199" s="16"/>
      <c r="E199" s="16"/>
      <c r="F199" s="16"/>
      <c r="G199" s="23"/>
      <c r="H199" s="32" t="s">
        <v>248</v>
      </c>
      <c r="I199" s="16"/>
      <c r="J199" s="16"/>
      <c r="K199" s="17"/>
      <c r="L199" s="51"/>
      <c r="M199" s="51"/>
      <c r="N199" s="74"/>
      <c r="O199" s="90">
        <f>IF(Table5712[[#This Row],[FEMA Reimbursable?]]="Yes",Table5712[[#This Row],[Total Transfer  Amount]]*0.25, Table5712[[#This Row],[Total Transfer  Amount]])</f>
        <v>0</v>
      </c>
      <c r="P199" s="74"/>
      <c r="Q199" s="90">
        <f>IF(Table5712[[#This Row],[FEMA Reimbursable?]]="Yes",Table5712[[#This Row],[Total Quarterly Obligation Amount]]*0.25, Table5712[[#This Row],[Total Quarterly Obligation Amount]])</f>
        <v>0</v>
      </c>
      <c r="R199" s="74"/>
      <c r="S199" s="79">
        <f>IF(Table5712[[#This Row],[FEMA Reimbursable?]]="Yes", Table5712[[#This Row],[Total Quarterly Expenditure Amount]]*0.25, Table5712[[#This Row],[Total Quarterly Expenditure Amount]])</f>
        <v>0</v>
      </c>
      <c r="T199" s="113" t="str">
        <f>IFERROR(INDEX(Table2[Attachment A Category], MATCH(Table5712[[#This Row],[Attachment A Expenditure Subcategory]], Table2[Attachment A Subcategory])),"")</f>
        <v/>
      </c>
      <c r="U199" s="114" t="str">
        <f>IFERROR(INDEX(Table2[Treasury OIG Category], MATCH(Table5712[[#This Row],[Attachment A Expenditure Subcategory]], Table2[Attachment A Subcategory])),"")</f>
        <v/>
      </c>
    </row>
    <row r="200" spans="2:21" x14ac:dyDescent="0.25">
      <c r="B200" s="22"/>
      <c r="C200" s="16"/>
      <c r="D200" s="16"/>
      <c r="E200" s="16"/>
      <c r="F200" s="16"/>
      <c r="G200" s="23"/>
      <c r="H200" s="32" t="s">
        <v>249</v>
      </c>
      <c r="I200" s="16"/>
      <c r="J200" s="16"/>
      <c r="K200" s="17"/>
      <c r="L200" s="51"/>
      <c r="M200" s="51"/>
      <c r="N200" s="74"/>
      <c r="O200" s="90">
        <f>IF(Table5712[[#This Row],[FEMA Reimbursable?]]="Yes",Table5712[[#This Row],[Total Transfer  Amount]]*0.25, Table5712[[#This Row],[Total Transfer  Amount]])</f>
        <v>0</v>
      </c>
      <c r="P200" s="74"/>
      <c r="Q200" s="90">
        <f>IF(Table5712[[#This Row],[FEMA Reimbursable?]]="Yes",Table5712[[#This Row],[Total Quarterly Obligation Amount]]*0.25, Table5712[[#This Row],[Total Quarterly Obligation Amount]])</f>
        <v>0</v>
      </c>
      <c r="R200" s="74"/>
      <c r="S200" s="79">
        <f>IF(Table5712[[#This Row],[FEMA Reimbursable?]]="Yes", Table5712[[#This Row],[Total Quarterly Expenditure Amount]]*0.25, Table5712[[#This Row],[Total Quarterly Expenditure Amount]])</f>
        <v>0</v>
      </c>
      <c r="T200" s="113" t="str">
        <f>IFERROR(INDEX(Table2[Attachment A Category], MATCH(Table5712[[#This Row],[Attachment A Expenditure Subcategory]], Table2[Attachment A Subcategory])),"")</f>
        <v/>
      </c>
      <c r="U200" s="114" t="str">
        <f>IFERROR(INDEX(Table2[Treasury OIG Category], MATCH(Table5712[[#This Row],[Attachment A Expenditure Subcategory]], Table2[Attachment A Subcategory])),"")</f>
        <v/>
      </c>
    </row>
    <row r="201" spans="2:21" x14ac:dyDescent="0.25">
      <c r="B201" s="22"/>
      <c r="C201" s="16"/>
      <c r="D201" s="16"/>
      <c r="E201" s="16"/>
      <c r="F201" s="16"/>
      <c r="G201" s="23"/>
      <c r="H201" s="32" t="s">
        <v>250</v>
      </c>
      <c r="I201" s="16"/>
      <c r="J201" s="16"/>
      <c r="K201" s="17"/>
      <c r="L201" s="51"/>
      <c r="M201" s="51"/>
      <c r="N201" s="74"/>
      <c r="O201" s="90">
        <f>IF(Table5712[[#This Row],[FEMA Reimbursable?]]="Yes",Table5712[[#This Row],[Total Transfer  Amount]]*0.25, Table5712[[#This Row],[Total Transfer  Amount]])</f>
        <v>0</v>
      </c>
      <c r="P201" s="74"/>
      <c r="Q201" s="90">
        <f>IF(Table5712[[#This Row],[FEMA Reimbursable?]]="Yes",Table5712[[#This Row],[Total Quarterly Obligation Amount]]*0.25, Table5712[[#This Row],[Total Quarterly Obligation Amount]])</f>
        <v>0</v>
      </c>
      <c r="R201" s="74"/>
      <c r="S201" s="79">
        <f>IF(Table5712[[#This Row],[FEMA Reimbursable?]]="Yes", Table5712[[#This Row],[Total Quarterly Expenditure Amount]]*0.25, Table5712[[#This Row],[Total Quarterly Expenditure Amount]])</f>
        <v>0</v>
      </c>
      <c r="T201" s="113" t="str">
        <f>IFERROR(INDEX(Table2[Attachment A Category], MATCH(Table5712[[#This Row],[Attachment A Expenditure Subcategory]], Table2[Attachment A Subcategory])),"")</f>
        <v/>
      </c>
      <c r="U201" s="114" t="str">
        <f>IFERROR(INDEX(Table2[Treasury OIG Category], MATCH(Table5712[[#This Row],[Attachment A Expenditure Subcategory]], Table2[Attachment A Subcategory])),"")</f>
        <v/>
      </c>
    </row>
    <row r="202" spans="2:21" x14ac:dyDescent="0.25">
      <c r="B202" s="22"/>
      <c r="C202" s="16"/>
      <c r="D202" s="16"/>
      <c r="E202" s="16"/>
      <c r="F202" s="16"/>
      <c r="G202" s="23"/>
      <c r="H202" s="32" t="s">
        <v>251</v>
      </c>
      <c r="I202" s="16"/>
      <c r="J202" s="16"/>
      <c r="K202" s="17"/>
      <c r="L202" s="51"/>
      <c r="M202" s="51"/>
      <c r="N202" s="74"/>
      <c r="O202" s="90">
        <f>IF(Table5712[[#This Row],[FEMA Reimbursable?]]="Yes",Table5712[[#This Row],[Total Transfer  Amount]]*0.25, Table5712[[#This Row],[Total Transfer  Amount]])</f>
        <v>0</v>
      </c>
      <c r="P202" s="74"/>
      <c r="Q202" s="90">
        <f>IF(Table5712[[#This Row],[FEMA Reimbursable?]]="Yes",Table5712[[#This Row],[Total Quarterly Obligation Amount]]*0.25, Table5712[[#This Row],[Total Quarterly Obligation Amount]])</f>
        <v>0</v>
      </c>
      <c r="R202" s="74"/>
      <c r="S202" s="79">
        <f>IF(Table5712[[#This Row],[FEMA Reimbursable?]]="Yes", Table5712[[#This Row],[Total Quarterly Expenditure Amount]]*0.25, Table5712[[#This Row],[Total Quarterly Expenditure Amount]])</f>
        <v>0</v>
      </c>
      <c r="T202" s="113" t="str">
        <f>IFERROR(INDEX(Table2[Attachment A Category], MATCH(Table5712[[#This Row],[Attachment A Expenditure Subcategory]], Table2[Attachment A Subcategory])),"")</f>
        <v/>
      </c>
      <c r="U202" s="114" t="str">
        <f>IFERROR(INDEX(Table2[Treasury OIG Category], MATCH(Table5712[[#This Row],[Attachment A Expenditure Subcategory]], Table2[Attachment A Subcategory])),"")</f>
        <v/>
      </c>
    </row>
    <row r="203" spans="2:21" x14ac:dyDescent="0.25">
      <c r="B203" s="22"/>
      <c r="C203" s="16"/>
      <c r="D203" s="16"/>
      <c r="E203" s="16"/>
      <c r="F203" s="16"/>
      <c r="G203" s="23"/>
      <c r="H203" s="32" t="s">
        <v>252</v>
      </c>
      <c r="I203" s="16"/>
      <c r="J203" s="16"/>
      <c r="K203" s="17"/>
      <c r="L203" s="51"/>
      <c r="M203" s="51"/>
      <c r="N203" s="74"/>
      <c r="O203" s="90">
        <f>IF(Table5712[[#This Row],[FEMA Reimbursable?]]="Yes",Table5712[[#This Row],[Total Transfer  Amount]]*0.25, Table5712[[#This Row],[Total Transfer  Amount]])</f>
        <v>0</v>
      </c>
      <c r="P203" s="74"/>
      <c r="Q203" s="90">
        <f>IF(Table5712[[#This Row],[FEMA Reimbursable?]]="Yes",Table5712[[#This Row],[Total Quarterly Obligation Amount]]*0.25, Table5712[[#This Row],[Total Quarterly Obligation Amount]])</f>
        <v>0</v>
      </c>
      <c r="R203" s="74"/>
      <c r="S203" s="79">
        <f>IF(Table5712[[#This Row],[FEMA Reimbursable?]]="Yes", Table5712[[#This Row],[Total Quarterly Expenditure Amount]]*0.25, Table5712[[#This Row],[Total Quarterly Expenditure Amount]])</f>
        <v>0</v>
      </c>
      <c r="T203" s="113" t="str">
        <f>IFERROR(INDEX(Table2[Attachment A Category], MATCH(Table5712[[#This Row],[Attachment A Expenditure Subcategory]], Table2[Attachment A Subcategory])),"")</f>
        <v/>
      </c>
      <c r="U203" s="114" t="str">
        <f>IFERROR(INDEX(Table2[Treasury OIG Category], MATCH(Table5712[[#This Row],[Attachment A Expenditure Subcategory]], Table2[Attachment A Subcategory])),"")</f>
        <v/>
      </c>
    </row>
    <row r="204" spans="2:21" x14ac:dyDescent="0.25">
      <c r="B204" s="22"/>
      <c r="C204" s="16"/>
      <c r="D204" s="16"/>
      <c r="E204" s="16"/>
      <c r="F204" s="16"/>
      <c r="G204" s="23"/>
      <c r="H204" s="32" t="s">
        <v>253</v>
      </c>
      <c r="I204" s="16"/>
      <c r="J204" s="16"/>
      <c r="K204" s="17"/>
      <c r="L204" s="51"/>
      <c r="M204" s="51"/>
      <c r="N204" s="74"/>
      <c r="O204" s="90">
        <f>IF(Table5712[[#This Row],[FEMA Reimbursable?]]="Yes",Table5712[[#This Row],[Total Transfer  Amount]]*0.25, Table5712[[#This Row],[Total Transfer  Amount]])</f>
        <v>0</v>
      </c>
      <c r="P204" s="74"/>
      <c r="Q204" s="90">
        <f>IF(Table5712[[#This Row],[FEMA Reimbursable?]]="Yes",Table5712[[#This Row],[Total Quarterly Obligation Amount]]*0.25, Table5712[[#This Row],[Total Quarterly Obligation Amount]])</f>
        <v>0</v>
      </c>
      <c r="R204" s="74"/>
      <c r="S204" s="79">
        <f>IF(Table5712[[#This Row],[FEMA Reimbursable?]]="Yes", Table5712[[#This Row],[Total Quarterly Expenditure Amount]]*0.25, Table5712[[#This Row],[Total Quarterly Expenditure Amount]])</f>
        <v>0</v>
      </c>
      <c r="T204" s="113" t="str">
        <f>IFERROR(INDEX(Table2[Attachment A Category], MATCH(Table5712[[#This Row],[Attachment A Expenditure Subcategory]], Table2[Attachment A Subcategory])),"")</f>
        <v/>
      </c>
      <c r="U204" s="114" t="str">
        <f>IFERROR(INDEX(Table2[Treasury OIG Category], MATCH(Table5712[[#This Row],[Attachment A Expenditure Subcategory]], Table2[Attachment A Subcategory])),"")</f>
        <v/>
      </c>
    </row>
    <row r="205" spans="2:21" x14ac:dyDescent="0.25">
      <c r="B205" s="22"/>
      <c r="C205" s="16"/>
      <c r="D205" s="16"/>
      <c r="E205" s="16"/>
      <c r="F205" s="16"/>
      <c r="G205" s="23"/>
      <c r="H205" s="32" t="s">
        <v>254</v>
      </c>
      <c r="I205" s="16"/>
      <c r="J205" s="16"/>
      <c r="K205" s="17"/>
      <c r="L205" s="51"/>
      <c r="M205" s="51"/>
      <c r="N205" s="74"/>
      <c r="O205" s="90">
        <f>IF(Table5712[[#This Row],[FEMA Reimbursable?]]="Yes",Table5712[[#This Row],[Total Transfer  Amount]]*0.25, Table5712[[#This Row],[Total Transfer  Amount]])</f>
        <v>0</v>
      </c>
      <c r="P205" s="74"/>
      <c r="Q205" s="90">
        <f>IF(Table5712[[#This Row],[FEMA Reimbursable?]]="Yes",Table5712[[#This Row],[Total Quarterly Obligation Amount]]*0.25, Table5712[[#This Row],[Total Quarterly Obligation Amount]])</f>
        <v>0</v>
      </c>
      <c r="R205" s="74"/>
      <c r="S205" s="79">
        <f>IF(Table5712[[#This Row],[FEMA Reimbursable?]]="Yes", Table5712[[#This Row],[Total Quarterly Expenditure Amount]]*0.25, Table5712[[#This Row],[Total Quarterly Expenditure Amount]])</f>
        <v>0</v>
      </c>
      <c r="T205" s="113" t="str">
        <f>IFERROR(INDEX(Table2[Attachment A Category], MATCH(Table5712[[#This Row],[Attachment A Expenditure Subcategory]], Table2[Attachment A Subcategory])),"")</f>
        <v/>
      </c>
      <c r="U205" s="114" t="str">
        <f>IFERROR(INDEX(Table2[Treasury OIG Category], MATCH(Table5712[[#This Row],[Attachment A Expenditure Subcategory]], Table2[Attachment A Subcategory])),"")</f>
        <v/>
      </c>
    </row>
    <row r="206" spans="2:21" x14ac:dyDescent="0.25">
      <c r="B206" s="22"/>
      <c r="C206" s="16"/>
      <c r="D206" s="16"/>
      <c r="E206" s="16"/>
      <c r="F206" s="16"/>
      <c r="G206" s="23"/>
      <c r="H206" s="32" t="s">
        <v>255</v>
      </c>
      <c r="I206" s="16"/>
      <c r="J206" s="16"/>
      <c r="K206" s="17"/>
      <c r="L206" s="51"/>
      <c r="M206" s="51"/>
      <c r="N206" s="74"/>
      <c r="O206" s="90">
        <f>IF(Table5712[[#This Row],[FEMA Reimbursable?]]="Yes",Table5712[[#This Row],[Total Transfer  Amount]]*0.25, Table5712[[#This Row],[Total Transfer  Amount]])</f>
        <v>0</v>
      </c>
      <c r="P206" s="74"/>
      <c r="Q206" s="90">
        <f>IF(Table5712[[#This Row],[FEMA Reimbursable?]]="Yes",Table5712[[#This Row],[Total Quarterly Obligation Amount]]*0.25, Table5712[[#This Row],[Total Quarterly Obligation Amount]])</f>
        <v>0</v>
      </c>
      <c r="R206" s="74"/>
      <c r="S206" s="79">
        <f>IF(Table5712[[#This Row],[FEMA Reimbursable?]]="Yes", Table5712[[#This Row],[Total Quarterly Expenditure Amount]]*0.25, Table5712[[#This Row],[Total Quarterly Expenditure Amount]])</f>
        <v>0</v>
      </c>
      <c r="T206" s="113" t="str">
        <f>IFERROR(INDEX(Table2[Attachment A Category], MATCH(Table5712[[#This Row],[Attachment A Expenditure Subcategory]], Table2[Attachment A Subcategory])),"")</f>
        <v/>
      </c>
      <c r="U206" s="114" t="str">
        <f>IFERROR(INDEX(Table2[Treasury OIG Category], MATCH(Table5712[[#This Row],[Attachment A Expenditure Subcategory]], Table2[Attachment A Subcategory])),"")</f>
        <v/>
      </c>
    </row>
    <row r="207" spans="2:21" x14ac:dyDescent="0.25">
      <c r="B207" s="22"/>
      <c r="C207" s="16"/>
      <c r="D207" s="16"/>
      <c r="E207" s="16"/>
      <c r="F207" s="16"/>
      <c r="G207" s="23"/>
      <c r="H207" s="32" t="s">
        <v>256</v>
      </c>
      <c r="I207" s="16"/>
      <c r="J207" s="16"/>
      <c r="K207" s="17"/>
      <c r="L207" s="51"/>
      <c r="M207" s="51"/>
      <c r="N207" s="74"/>
      <c r="O207" s="90">
        <f>IF(Table5712[[#This Row],[FEMA Reimbursable?]]="Yes",Table5712[[#This Row],[Total Transfer  Amount]]*0.25, Table5712[[#This Row],[Total Transfer  Amount]])</f>
        <v>0</v>
      </c>
      <c r="P207" s="74"/>
      <c r="Q207" s="90">
        <f>IF(Table5712[[#This Row],[FEMA Reimbursable?]]="Yes",Table5712[[#This Row],[Total Quarterly Obligation Amount]]*0.25, Table5712[[#This Row],[Total Quarterly Obligation Amount]])</f>
        <v>0</v>
      </c>
      <c r="R207" s="74"/>
      <c r="S207" s="79">
        <f>IF(Table5712[[#This Row],[FEMA Reimbursable?]]="Yes", Table5712[[#This Row],[Total Quarterly Expenditure Amount]]*0.25, Table5712[[#This Row],[Total Quarterly Expenditure Amount]])</f>
        <v>0</v>
      </c>
      <c r="T207" s="113" t="str">
        <f>IFERROR(INDEX(Table2[Attachment A Category], MATCH(Table5712[[#This Row],[Attachment A Expenditure Subcategory]], Table2[Attachment A Subcategory])),"")</f>
        <v/>
      </c>
      <c r="U207" s="114" t="str">
        <f>IFERROR(INDEX(Table2[Treasury OIG Category], MATCH(Table5712[[#This Row],[Attachment A Expenditure Subcategory]], Table2[Attachment A Subcategory])),"")</f>
        <v/>
      </c>
    </row>
    <row r="208" spans="2:21" x14ac:dyDescent="0.25">
      <c r="B208" s="22"/>
      <c r="C208" s="16"/>
      <c r="D208" s="16"/>
      <c r="E208" s="16"/>
      <c r="F208" s="16"/>
      <c r="G208" s="23"/>
      <c r="H208" s="32" t="s">
        <v>257</v>
      </c>
      <c r="I208" s="16"/>
      <c r="J208" s="16"/>
      <c r="K208" s="17"/>
      <c r="L208" s="51"/>
      <c r="M208" s="51"/>
      <c r="N208" s="74"/>
      <c r="O208" s="90">
        <f>IF(Table5712[[#This Row],[FEMA Reimbursable?]]="Yes",Table5712[[#This Row],[Total Transfer  Amount]]*0.25, Table5712[[#This Row],[Total Transfer  Amount]])</f>
        <v>0</v>
      </c>
      <c r="P208" s="74"/>
      <c r="Q208" s="90">
        <f>IF(Table5712[[#This Row],[FEMA Reimbursable?]]="Yes",Table5712[[#This Row],[Total Quarterly Obligation Amount]]*0.25, Table5712[[#This Row],[Total Quarterly Obligation Amount]])</f>
        <v>0</v>
      </c>
      <c r="R208" s="74"/>
      <c r="S208" s="79">
        <f>IF(Table5712[[#This Row],[FEMA Reimbursable?]]="Yes", Table5712[[#This Row],[Total Quarterly Expenditure Amount]]*0.25, Table5712[[#This Row],[Total Quarterly Expenditure Amount]])</f>
        <v>0</v>
      </c>
      <c r="T208" s="113" t="str">
        <f>IFERROR(INDEX(Table2[Attachment A Category], MATCH(Table5712[[#This Row],[Attachment A Expenditure Subcategory]], Table2[Attachment A Subcategory])),"")</f>
        <v/>
      </c>
      <c r="U208" s="114" t="str">
        <f>IFERROR(INDEX(Table2[Treasury OIG Category], MATCH(Table5712[[#This Row],[Attachment A Expenditure Subcategory]], Table2[Attachment A Subcategory])),"")</f>
        <v/>
      </c>
    </row>
    <row r="209" spans="2:21" x14ac:dyDescent="0.25">
      <c r="B209" s="22"/>
      <c r="C209" s="16"/>
      <c r="D209" s="16"/>
      <c r="E209" s="16"/>
      <c r="F209" s="16"/>
      <c r="G209" s="23"/>
      <c r="H209" s="32" t="s">
        <v>258</v>
      </c>
      <c r="I209" s="16"/>
      <c r="J209" s="16"/>
      <c r="K209" s="17"/>
      <c r="L209" s="51"/>
      <c r="M209" s="51"/>
      <c r="N209" s="74"/>
      <c r="O209" s="90">
        <f>IF(Table5712[[#This Row],[FEMA Reimbursable?]]="Yes",Table5712[[#This Row],[Total Transfer  Amount]]*0.25, Table5712[[#This Row],[Total Transfer  Amount]])</f>
        <v>0</v>
      </c>
      <c r="P209" s="74"/>
      <c r="Q209" s="90">
        <f>IF(Table5712[[#This Row],[FEMA Reimbursable?]]="Yes",Table5712[[#This Row],[Total Quarterly Obligation Amount]]*0.25, Table5712[[#This Row],[Total Quarterly Obligation Amount]])</f>
        <v>0</v>
      </c>
      <c r="R209" s="74"/>
      <c r="S209" s="79">
        <f>IF(Table5712[[#This Row],[FEMA Reimbursable?]]="Yes", Table5712[[#This Row],[Total Quarterly Expenditure Amount]]*0.25, Table5712[[#This Row],[Total Quarterly Expenditure Amount]])</f>
        <v>0</v>
      </c>
      <c r="T209" s="113" t="str">
        <f>IFERROR(INDEX(Table2[Attachment A Category], MATCH(Table5712[[#This Row],[Attachment A Expenditure Subcategory]], Table2[Attachment A Subcategory])),"")</f>
        <v/>
      </c>
      <c r="U209" s="114" t="str">
        <f>IFERROR(INDEX(Table2[Treasury OIG Category], MATCH(Table5712[[#This Row],[Attachment A Expenditure Subcategory]], Table2[Attachment A Subcategory])),"")</f>
        <v/>
      </c>
    </row>
    <row r="210" spans="2:21" x14ac:dyDescent="0.25">
      <c r="B210" s="22"/>
      <c r="C210" s="16"/>
      <c r="D210" s="16"/>
      <c r="E210" s="16"/>
      <c r="F210" s="16"/>
      <c r="G210" s="23"/>
      <c r="H210" s="32" t="s">
        <v>259</v>
      </c>
      <c r="I210" s="16"/>
      <c r="J210" s="16"/>
      <c r="K210" s="17"/>
      <c r="L210" s="51"/>
      <c r="M210" s="51"/>
      <c r="N210" s="74"/>
      <c r="O210" s="90">
        <f>IF(Table5712[[#This Row],[FEMA Reimbursable?]]="Yes",Table5712[[#This Row],[Total Transfer  Amount]]*0.25, Table5712[[#This Row],[Total Transfer  Amount]])</f>
        <v>0</v>
      </c>
      <c r="P210" s="74"/>
      <c r="Q210" s="90">
        <f>IF(Table5712[[#This Row],[FEMA Reimbursable?]]="Yes",Table5712[[#This Row],[Total Quarterly Obligation Amount]]*0.25, Table5712[[#This Row],[Total Quarterly Obligation Amount]])</f>
        <v>0</v>
      </c>
      <c r="R210" s="74"/>
      <c r="S210" s="79">
        <f>IF(Table5712[[#This Row],[FEMA Reimbursable?]]="Yes", Table5712[[#This Row],[Total Quarterly Expenditure Amount]]*0.25, Table5712[[#This Row],[Total Quarterly Expenditure Amount]])</f>
        <v>0</v>
      </c>
      <c r="T210" s="113" t="str">
        <f>IFERROR(INDEX(Table2[Attachment A Category], MATCH(Table5712[[#This Row],[Attachment A Expenditure Subcategory]], Table2[Attachment A Subcategory])),"")</f>
        <v/>
      </c>
      <c r="U210" s="114" t="str">
        <f>IFERROR(INDEX(Table2[Treasury OIG Category], MATCH(Table5712[[#This Row],[Attachment A Expenditure Subcategory]], Table2[Attachment A Subcategory])),"")</f>
        <v/>
      </c>
    </row>
    <row r="211" spans="2:21" x14ac:dyDescent="0.25">
      <c r="B211" s="22"/>
      <c r="C211" s="16"/>
      <c r="D211" s="16"/>
      <c r="E211" s="16"/>
      <c r="F211" s="16"/>
      <c r="G211" s="23"/>
      <c r="H211" s="32" t="s">
        <v>260</v>
      </c>
      <c r="I211" s="16"/>
      <c r="J211" s="16"/>
      <c r="K211" s="17"/>
      <c r="L211" s="51"/>
      <c r="M211" s="51"/>
      <c r="N211" s="74"/>
      <c r="O211" s="90">
        <f>IF(Table5712[[#This Row],[FEMA Reimbursable?]]="Yes",Table5712[[#This Row],[Total Transfer  Amount]]*0.25, Table5712[[#This Row],[Total Transfer  Amount]])</f>
        <v>0</v>
      </c>
      <c r="P211" s="74"/>
      <c r="Q211" s="90">
        <f>IF(Table5712[[#This Row],[FEMA Reimbursable?]]="Yes",Table5712[[#This Row],[Total Quarterly Obligation Amount]]*0.25, Table5712[[#This Row],[Total Quarterly Obligation Amount]])</f>
        <v>0</v>
      </c>
      <c r="R211" s="74"/>
      <c r="S211" s="79">
        <f>IF(Table5712[[#This Row],[FEMA Reimbursable?]]="Yes", Table5712[[#This Row],[Total Quarterly Expenditure Amount]]*0.25, Table5712[[#This Row],[Total Quarterly Expenditure Amount]])</f>
        <v>0</v>
      </c>
      <c r="T211" s="113" t="str">
        <f>IFERROR(INDEX(Table2[Attachment A Category], MATCH(Table5712[[#This Row],[Attachment A Expenditure Subcategory]], Table2[Attachment A Subcategory])),"")</f>
        <v/>
      </c>
      <c r="U211" s="114" t="str">
        <f>IFERROR(INDEX(Table2[Treasury OIG Category], MATCH(Table5712[[#This Row],[Attachment A Expenditure Subcategory]], Table2[Attachment A Subcategory])),"")</f>
        <v/>
      </c>
    </row>
    <row r="212" spans="2:21" x14ac:dyDescent="0.25">
      <c r="B212" s="22"/>
      <c r="C212" s="16"/>
      <c r="D212" s="16"/>
      <c r="E212" s="16"/>
      <c r="F212" s="16"/>
      <c r="G212" s="23"/>
      <c r="H212" s="32" t="s">
        <v>261</v>
      </c>
      <c r="I212" s="16"/>
      <c r="J212" s="16"/>
      <c r="K212" s="17"/>
      <c r="L212" s="51"/>
      <c r="M212" s="51"/>
      <c r="N212" s="74"/>
      <c r="O212" s="90">
        <f>IF(Table5712[[#This Row],[FEMA Reimbursable?]]="Yes",Table5712[[#This Row],[Total Transfer  Amount]]*0.25, Table5712[[#This Row],[Total Transfer  Amount]])</f>
        <v>0</v>
      </c>
      <c r="P212" s="74"/>
      <c r="Q212" s="90">
        <f>IF(Table5712[[#This Row],[FEMA Reimbursable?]]="Yes",Table5712[[#This Row],[Total Quarterly Obligation Amount]]*0.25, Table5712[[#This Row],[Total Quarterly Obligation Amount]])</f>
        <v>0</v>
      </c>
      <c r="R212" s="74"/>
      <c r="S212" s="79">
        <f>IF(Table5712[[#This Row],[FEMA Reimbursable?]]="Yes", Table5712[[#This Row],[Total Quarterly Expenditure Amount]]*0.25, Table5712[[#This Row],[Total Quarterly Expenditure Amount]])</f>
        <v>0</v>
      </c>
      <c r="T212" s="113" t="str">
        <f>IFERROR(INDEX(Table2[Attachment A Category], MATCH(Table5712[[#This Row],[Attachment A Expenditure Subcategory]], Table2[Attachment A Subcategory])),"")</f>
        <v/>
      </c>
      <c r="U212" s="114" t="str">
        <f>IFERROR(INDEX(Table2[Treasury OIG Category], MATCH(Table5712[[#This Row],[Attachment A Expenditure Subcategory]], Table2[Attachment A Subcategory])),"")</f>
        <v/>
      </c>
    </row>
    <row r="213" spans="2:21" x14ac:dyDescent="0.25">
      <c r="B213" s="22"/>
      <c r="C213" s="16"/>
      <c r="D213" s="16"/>
      <c r="E213" s="16"/>
      <c r="F213" s="16"/>
      <c r="G213" s="23"/>
      <c r="H213" s="32" t="s">
        <v>262</v>
      </c>
      <c r="I213" s="16"/>
      <c r="J213" s="16"/>
      <c r="K213" s="17"/>
      <c r="L213" s="51"/>
      <c r="M213" s="51"/>
      <c r="N213" s="74"/>
      <c r="O213" s="90">
        <f>IF(Table5712[[#This Row],[FEMA Reimbursable?]]="Yes",Table5712[[#This Row],[Total Transfer  Amount]]*0.25, Table5712[[#This Row],[Total Transfer  Amount]])</f>
        <v>0</v>
      </c>
      <c r="P213" s="74"/>
      <c r="Q213" s="90">
        <f>IF(Table5712[[#This Row],[FEMA Reimbursable?]]="Yes",Table5712[[#This Row],[Total Quarterly Obligation Amount]]*0.25, Table5712[[#This Row],[Total Quarterly Obligation Amount]])</f>
        <v>0</v>
      </c>
      <c r="R213" s="74"/>
      <c r="S213" s="79">
        <f>IF(Table5712[[#This Row],[FEMA Reimbursable?]]="Yes", Table5712[[#This Row],[Total Quarterly Expenditure Amount]]*0.25, Table5712[[#This Row],[Total Quarterly Expenditure Amount]])</f>
        <v>0</v>
      </c>
      <c r="T213" s="113" t="str">
        <f>IFERROR(INDEX(Table2[Attachment A Category], MATCH(Table5712[[#This Row],[Attachment A Expenditure Subcategory]], Table2[Attachment A Subcategory])),"")</f>
        <v/>
      </c>
      <c r="U213" s="114" t="str">
        <f>IFERROR(INDEX(Table2[Treasury OIG Category], MATCH(Table5712[[#This Row],[Attachment A Expenditure Subcategory]], Table2[Attachment A Subcategory])),"")</f>
        <v/>
      </c>
    </row>
    <row r="214" spans="2:21" x14ac:dyDescent="0.25">
      <c r="B214" s="22"/>
      <c r="C214" s="16"/>
      <c r="D214" s="16"/>
      <c r="E214" s="16"/>
      <c r="F214" s="16"/>
      <c r="G214" s="23"/>
      <c r="H214" s="32" t="s">
        <v>263</v>
      </c>
      <c r="I214" s="16"/>
      <c r="J214" s="16"/>
      <c r="K214" s="17"/>
      <c r="L214" s="51"/>
      <c r="M214" s="51"/>
      <c r="N214" s="74"/>
      <c r="O214" s="90">
        <f>IF(Table5712[[#This Row],[FEMA Reimbursable?]]="Yes",Table5712[[#This Row],[Total Transfer  Amount]]*0.25, Table5712[[#This Row],[Total Transfer  Amount]])</f>
        <v>0</v>
      </c>
      <c r="P214" s="74"/>
      <c r="Q214" s="90">
        <f>IF(Table5712[[#This Row],[FEMA Reimbursable?]]="Yes",Table5712[[#This Row],[Total Quarterly Obligation Amount]]*0.25, Table5712[[#This Row],[Total Quarterly Obligation Amount]])</f>
        <v>0</v>
      </c>
      <c r="R214" s="74"/>
      <c r="S214" s="79">
        <f>IF(Table5712[[#This Row],[FEMA Reimbursable?]]="Yes", Table5712[[#This Row],[Total Quarterly Expenditure Amount]]*0.25, Table5712[[#This Row],[Total Quarterly Expenditure Amount]])</f>
        <v>0</v>
      </c>
      <c r="T214" s="113" t="str">
        <f>IFERROR(INDEX(Table2[Attachment A Category], MATCH(Table5712[[#This Row],[Attachment A Expenditure Subcategory]], Table2[Attachment A Subcategory])),"")</f>
        <v/>
      </c>
      <c r="U214" s="114" t="str">
        <f>IFERROR(INDEX(Table2[Treasury OIG Category], MATCH(Table5712[[#This Row],[Attachment A Expenditure Subcategory]], Table2[Attachment A Subcategory])),"")</f>
        <v/>
      </c>
    </row>
    <row r="215" spans="2:21" x14ac:dyDescent="0.25">
      <c r="B215" s="22"/>
      <c r="C215" s="16"/>
      <c r="D215" s="16"/>
      <c r="E215" s="16"/>
      <c r="F215" s="16"/>
      <c r="G215" s="23"/>
      <c r="H215" s="32" t="s">
        <v>264</v>
      </c>
      <c r="I215" s="16"/>
      <c r="J215" s="16"/>
      <c r="K215" s="17"/>
      <c r="L215" s="51"/>
      <c r="M215" s="51"/>
      <c r="N215" s="74"/>
      <c r="O215" s="90">
        <f>IF(Table5712[[#This Row],[FEMA Reimbursable?]]="Yes",Table5712[[#This Row],[Total Transfer  Amount]]*0.25, Table5712[[#This Row],[Total Transfer  Amount]])</f>
        <v>0</v>
      </c>
      <c r="P215" s="74"/>
      <c r="Q215" s="90">
        <f>IF(Table5712[[#This Row],[FEMA Reimbursable?]]="Yes",Table5712[[#This Row],[Total Quarterly Obligation Amount]]*0.25, Table5712[[#This Row],[Total Quarterly Obligation Amount]])</f>
        <v>0</v>
      </c>
      <c r="R215" s="74"/>
      <c r="S215" s="79">
        <f>IF(Table5712[[#This Row],[FEMA Reimbursable?]]="Yes", Table5712[[#This Row],[Total Quarterly Expenditure Amount]]*0.25, Table5712[[#This Row],[Total Quarterly Expenditure Amount]])</f>
        <v>0</v>
      </c>
      <c r="T215" s="113" t="str">
        <f>IFERROR(INDEX(Table2[Attachment A Category], MATCH(Table5712[[#This Row],[Attachment A Expenditure Subcategory]], Table2[Attachment A Subcategory])),"")</f>
        <v/>
      </c>
      <c r="U215" s="114" t="str">
        <f>IFERROR(INDEX(Table2[Treasury OIG Category], MATCH(Table5712[[#This Row],[Attachment A Expenditure Subcategory]], Table2[Attachment A Subcategory])),"")</f>
        <v/>
      </c>
    </row>
    <row r="216" spans="2:21" x14ac:dyDescent="0.25">
      <c r="B216" s="22"/>
      <c r="C216" s="16"/>
      <c r="D216" s="16"/>
      <c r="E216" s="16"/>
      <c r="F216" s="16"/>
      <c r="G216" s="23"/>
      <c r="H216" s="32" t="s">
        <v>265</v>
      </c>
      <c r="I216" s="16"/>
      <c r="J216" s="16"/>
      <c r="K216" s="17"/>
      <c r="L216" s="51"/>
      <c r="M216" s="51"/>
      <c r="N216" s="74"/>
      <c r="O216" s="90">
        <f>IF(Table5712[[#This Row],[FEMA Reimbursable?]]="Yes",Table5712[[#This Row],[Total Transfer  Amount]]*0.25, Table5712[[#This Row],[Total Transfer  Amount]])</f>
        <v>0</v>
      </c>
      <c r="P216" s="74"/>
      <c r="Q216" s="90">
        <f>IF(Table5712[[#This Row],[FEMA Reimbursable?]]="Yes",Table5712[[#This Row],[Total Quarterly Obligation Amount]]*0.25, Table5712[[#This Row],[Total Quarterly Obligation Amount]])</f>
        <v>0</v>
      </c>
      <c r="R216" s="74"/>
      <c r="S216" s="79">
        <f>IF(Table5712[[#This Row],[FEMA Reimbursable?]]="Yes", Table5712[[#This Row],[Total Quarterly Expenditure Amount]]*0.25, Table5712[[#This Row],[Total Quarterly Expenditure Amount]])</f>
        <v>0</v>
      </c>
      <c r="T216" s="113" t="str">
        <f>IFERROR(INDEX(Table2[Attachment A Category], MATCH(Table5712[[#This Row],[Attachment A Expenditure Subcategory]], Table2[Attachment A Subcategory])),"")</f>
        <v/>
      </c>
      <c r="U216" s="114" t="str">
        <f>IFERROR(INDEX(Table2[Treasury OIG Category], MATCH(Table5712[[#This Row],[Attachment A Expenditure Subcategory]], Table2[Attachment A Subcategory])),"")</f>
        <v/>
      </c>
    </row>
    <row r="217" spans="2:21" x14ac:dyDescent="0.25">
      <c r="B217" s="22"/>
      <c r="C217" s="16"/>
      <c r="D217" s="16"/>
      <c r="E217" s="16"/>
      <c r="F217" s="16"/>
      <c r="G217" s="23"/>
      <c r="H217" s="32" t="s">
        <v>266</v>
      </c>
      <c r="I217" s="16"/>
      <c r="J217" s="16"/>
      <c r="K217" s="17"/>
      <c r="L217" s="51"/>
      <c r="M217" s="51"/>
      <c r="N217" s="74"/>
      <c r="O217" s="90">
        <f>IF(Table5712[[#This Row],[FEMA Reimbursable?]]="Yes",Table5712[[#This Row],[Total Transfer  Amount]]*0.25, Table5712[[#This Row],[Total Transfer  Amount]])</f>
        <v>0</v>
      </c>
      <c r="P217" s="74"/>
      <c r="Q217" s="90">
        <f>IF(Table5712[[#This Row],[FEMA Reimbursable?]]="Yes",Table5712[[#This Row],[Total Quarterly Obligation Amount]]*0.25, Table5712[[#This Row],[Total Quarterly Obligation Amount]])</f>
        <v>0</v>
      </c>
      <c r="R217" s="74"/>
      <c r="S217" s="79">
        <f>IF(Table5712[[#This Row],[FEMA Reimbursable?]]="Yes", Table5712[[#This Row],[Total Quarterly Expenditure Amount]]*0.25, Table5712[[#This Row],[Total Quarterly Expenditure Amount]])</f>
        <v>0</v>
      </c>
      <c r="T217" s="113" t="str">
        <f>IFERROR(INDEX(Table2[Attachment A Category], MATCH(Table5712[[#This Row],[Attachment A Expenditure Subcategory]], Table2[Attachment A Subcategory])),"")</f>
        <v/>
      </c>
      <c r="U217" s="114" t="str">
        <f>IFERROR(INDEX(Table2[Treasury OIG Category], MATCH(Table5712[[#This Row],[Attachment A Expenditure Subcategory]], Table2[Attachment A Subcategory])),"")</f>
        <v/>
      </c>
    </row>
    <row r="218" spans="2:21" x14ac:dyDescent="0.25">
      <c r="B218" s="22"/>
      <c r="C218" s="16"/>
      <c r="D218" s="16"/>
      <c r="E218" s="16"/>
      <c r="F218" s="16"/>
      <c r="G218" s="23"/>
      <c r="H218" s="32" t="s">
        <v>267</v>
      </c>
      <c r="I218" s="16"/>
      <c r="J218" s="16"/>
      <c r="K218" s="17"/>
      <c r="L218" s="51"/>
      <c r="M218" s="51"/>
      <c r="N218" s="74"/>
      <c r="O218" s="90">
        <f>IF(Table5712[[#This Row],[FEMA Reimbursable?]]="Yes",Table5712[[#This Row],[Total Transfer  Amount]]*0.25, Table5712[[#This Row],[Total Transfer  Amount]])</f>
        <v>0</v>
      </c>
      <c r="P218" s="74"/>
      <c r="Q218" s="90">
        <f>IF(Table5712[[#This Row],[FEMA Reimbursable?]]="Yes",Table5712[[#This Row],[Total Quarterly Obligation Amount]]*0.25, Table5712[[#This Row],[Total Quarterly Obligation Amount]])</f>
        <v>0</v>
      </c>
      <c r="R218" s="74"/>
      <c r="S218" s="79">
        <f>IF(Table5712[[#This Row],[FEMA Reimbursable?]]="Yes", Table5712[[#This Row],[Total Quarterly Expenditure Amount]]*0.25, Table5712[[#This Row],[Total Quarterly Expenditure Amount]])</f>
        <v>0</v>
      </c>
      <c r="T218" s="113" t="str">
        <f>IFERROR(INDEX(Table2[Attachment A Category], MATCH(Table5712[[#This Row],[Attachment A Expenditure Subcategory]], Table2[Attachment A Subcategory])),"")</f>
        <v/>
      </c>
      <c r="U218" s="114" t="str">
        <f>IFERROR(INDEX(Table2[Treasury OIG Category], MATCH(Table5712[[#This Row],[Attachment A Expenditure Subcategory]], Table2[Attachment A Subcategory])),"")</f>
        <v/>
      </c>
    </row>
    <row r="219" spans="2:21" x14ac:dyDescent="0.25">
      <c r="B219" s="22"/>
      <c r="C219" s="16"/>
      <c r="D219" s="16"/>
      <c r="E219" s="16"/>
      <c r="F219" s="16"/>
      <c r="G219" s="23"/>
      <c r="H219" s="32" t="s">
        <v>268</v>
      </c>
      <c r="I219" s="16"/>
      <c r="J219" s="16"/>
      <c r="K219" s="17"/>
      <c r="L219" s="51"/>
      <c r="M219" s="51"/>
      <c r="N219" s="74"/>
      <c r="O219" s="90">
        <f>IF(Table5712[[#This Row],[FEMA Reimbursable?]]="Yes",Table5712[[#This Row],[Total Transfer  Amount]]*0.25, Table5712[[#This Row],[Total Transfer  Amount]])</f>
        <v>0</v>
      </c>
      <c r="P219" s="74"/>
      <c r="Q219" s="90">
        <f>IF(Table5712[[#This Row],[FEMA Reimbursable?]]="Yes",Table5712[[#This Row],[Total Quarterly Obligation Amount]]*0.25, Table5712[[#This Row],[Total Quarterly Obligation Amount]])</f>
        <v>0</v>
      </c>
      <c r="R219" s="74"/>
      <c r="S219" s="79">
        <f>IF(Table5712[[#This Row],[FEMA Reimbursable?]]="Yes", Table5712[[#This Row],[Total Quarterly Expenditure Amount]]*0.25, Table5712[[#This Row],[Total Quarterly Expenditure Amount]])</f>
        <v>0</v>
      </c>
      <c r="T219" s="113" t="str">
        <f>IFERROR(INDEX(Table2[Attachment A Category], MATCH(Table5712[[#This Row],[Attachment A Expenditure Subcategory]], Table2[Attachment A Subcategory])),"")</f>
        <v/>
      </c>
      <c r="U219" s="114" t="str">
        <f>IFERROR(INDEX(Table2[Treasury OIG Category], MATCH(Table5712[[#This Row],[Attachment A Expenditure Subcategory]], Table2[Attachment A Subcategory])),"")</f>
        <v/>
      </c>
    </row>
    <row r="220" spans="2:21" x14ac:dyDescent="0.25">
      <c r="B220" s="22"/>
      <c r="C220" s="16"/>
      <c r="D220" s="16"/>
      <c r="E220" s="16"/>
      <c r="F220" s="16"/>
      <c r="G220" s="23"/>
      <c r="H220" s="32" t="s">
        <v>269</v>
      </c>
      <c r="I220" s="16"/>
      <c r="J220" s="16"/>
      <c r="K220" s="17"/>
      <c r="L220" s="51"/>
      <c r="M220" s="51"/>
      <c r="N220" s="74"/>
      <c r="O220" s="90">
        <f>IF(Table5712[[#This Row],[FEMA Reimbursable?]]="Yes",Table5712[[#This Row],[Total Transfer  Amount]]*0.25, Table5712[[#This Row],[Total Transfer  Amount]])</f>
        <v>0</v>
      </c>
      <c r="P220" s="74"/>
      <c r="Q220" s="90">
        <f>IF(Table5712[[#This Row],[FEMA Reimbursable?]]="Yes",Table5712[[#This Row],[Total Quarterly Obligation Amount]]*0.25, Table5712[[#This Row],[Total Quarterly Obligation Amount]])</f>
        <v>0</v>
      </c>
      <c r="R220" s="74"/>
      <c r="S220" s="79">
        <f>IF(Table5712[[#This Row],[FEMA Reimbursable?]]="Yes", Table5712[[#This Row],[Total Quarterly Expenditure Amount]]*0.25, Table5712[[#This Row],[Total Quarterly Expenditure Amount]])</f>
        <v>0</v>
      </c>
      <c r="T220" s="113" t="str">
        <f>IFERROR(INDEX(Table2[Attachment A Category], MATCH(Table5712[[#This Row],[Attachment A Expenditure Subcategory]], Table2[Attachment A Subcategory])),"")</f>
        <v/>
      </c>
      <c r="U220" s="114" t="str">
        <f>IFERROR(INDEX(Table2[Treasury OIG Category], MATCH(Table5712[[#This Row],[Attachment A Expenditure Subcategory]], Table2[Attachment A Subcategory])),"")</f>
        <v/>
      </c>
    </row>
    <row r="221" spans="2:21" x14ac:dyDescent="0.25">
      <c r="B221" s="22"/>
      <c r="C221" s="16"/>
      <c r="D221" s="16"/>
      <c r="E221" s="16"/>
      <c r="F221" s="16"/>
      <c r="G221" s="23"/>
      <c r="H221" s="32" t="s">
        <v>270</v>
      </c>
      <c r="I221" s="16"/>
      <c r="J221" s="16"/>
      <c r="K221" s="17"/>
      <c r="L221" s="51"/>
      <c r="M221" s="51"/>
      <c r="N221" s="74"/>
      <c r="O221" s="90">
        <f>IF(Table5712[[#This Row],[FEMA Reimbursable?]]="Yes",Table5712[[#This Row],[Total Transfer  Amount]]*0.25, Table5712[[#This Row],[Total Transfer  Amount]])</f>
        <v>0</v>
      </c>
      <c r="P221" s="74"/>
      <c r="Q221" s="90">
        <f>IF(Table5712[[#This Row],[FEMA Reimbursable?]]="Yes",Table5712[[#This Row],[Total Quarterly Obligation Amount]]*0.25, Table5712[[#This Row],[Total Quarterly Obligation Amount]])</f>
        <v>0</v>
      </c>
      <c r="R221" s="74"/>
      <c r="S221" s="79">
        <f>IF(Table5712[[#This Row],[FEMA Reimbursable?]]="Yes", Table5712[[#This Row],[Total Quarterly Expenditure Amount]]*0.25, Table5712[[#This Row],[Total Quarterly Expenditure Amount]])</f>
        <v>0</v>
      </c>
      <c r="T221" s="113" t="str">
        <f>IFERROR(INDEX(Table2[Attachment A Category], MATCH(Table5712[[#This Row],[Attachment A Expenditure Subcategory]], Table2[Attachment A Subcategory])),"")</f>
        <v/>
      </c>
      <c r="U221" s="114" t="str">
        <f>IFERROR(INDEX(Table2[Treasury OIG Category], MATCH(Table5712[[#This Row],[Attachment A Expenditure Subcategory]], Table2[Attachment A Subcategory])),"")</f>
        <v/>
      </c>
    </row>
    <row r="222" spans="2:21" x14ac:dyDescent="0.25">
      <c r="B222" s="22"/>
      <c r="C222" s="16"/>
      <c r="D222" s="16"/>
      <c r="E222" s="16"/>
      <c r="F222" s="16"/>
      <c r="G222" s="23"/>
      <c r="H222" s="32" t="s">
        <v>271</v>
      </c>
      <c r="I222" s="16"/>
      <c r="J222" s="16"/>
      <c r="K222" s="17"/>
      <c r="L222" s="51"/>
      <c r="M222" s="51"/>
      <c r="N222" s="74"/>
      <c r="O222" s="90">
        <f>IF(Table5712[[#This Row],[FEMA Reimbursable?]]="Yes",Table5712[[#This Row],[Total Transfer  Amount]]*0.25, Table5712[[#This Row],[Total Transfer  Amount]])</f>
        <v>0</v>
      </c>
      <c r="P222" s="74"/>
      <c r="Q222" s="90">
        <f>IF(Table5712[[#This Row],[FEMA Reimbursable?]]="Yes",Table5712[[#This Row],[Total Quarterly Obligation Amount]]*0.25, Table5712[[#This Row],[Total Quarterly Obligation Amount]])</f>
        <v>0</v>
      </c>
      <c r="R222" s="74"/>
      <c r="S222" s="79">
        <f>IF(Table5712[[#This Row],[FEMA Reimbursable?]]="Yes", Table5712[[#This Row],[Total Quarterly Expenditure Amount]]*0.25, Table5712[[#This Row],[Total Quarterly Expenditure Amount]])</f>
        <v>0</v>
      </c>
      <c r="T222" s="113" t="str">
        <f>IFERROR(INDEX(Table2[Attachment A Category], MATCH(Table5712[[#This Row],[Attachment A Expenditure Subcategory]], Table2[Attachment A Subcategory])),"")</f>
        <v/>
      </c>
      <c r="U222" s="114" t="str">
        <f>IFERROR(INDEX(Table2[Treasury OIG Category], MATCH(Table5712[[#This Row],[Attachment A Expenditure Subcategory]], Table2[Attachment A Subcategory])),"")</f>
        <v/>
      </c>
    </row>
    <row r="223" spans="2:21" x14ac:dyDescent="0.25">
      <c r="B223" s="22"/>
      <c r="C223" s="16"/>
      <c r="D223" s="16"/>
      <c r="E223" s="16"/>
      <c r="F223" s="16"/>
      <c r="G223" s="23"/>
      <c r="H223" s="32" t="s">
        <v>272</v>
      </c>
      <c r="I223" s="16"/>
      <c r="J223" s="16"/>
      <c r="K223" s="17"/>
      <c r="L223" s="51"/>
      <c r="M223" s="51"/>
      <c r="N223" s="74"/>
      <c r="O223" s="90">
        <f>IF(Table5712[[#This Row],[FEMA Reimbursable?]]="Yes",Table5712[[#This Row],[Total Transfer  Amount]]*0.25, Table5712[[#This Row],[Total Transfer  Amount]])</f>
        <v>0</v>
      </c>
      <c r="P223" s="74"/>
      <c r="Q223" s="90">
        <f>IF(Table5712[[#This Row],[FEMA Reimbursable?]]="Yes",Table5712[[#This Row],[Total Quarterly Obligation Amount]]*0.25, Table5712[[#This Row],[Total Quarterly Obligation Amount]])</f>
        <v>0</v>
      </c>
      <c r="R223" s="74"/>
      <c r="S223" s="79">
        <f>IF(Table5712[[#This Row],[FEMA Reimbursable?]]="Yes", Table5712[[#This Row],[Total Quarterly Expenditure Amount]]*0.25, Table5712[[#This Row],[Total Quarterly Expenditure Amount]])</f>
        <v>0</v>
      </c>
      <c r="T223" s="113" t="str">
        <f>IFERROR(INDEX(Table2[Attachment A Category], MATCH(Table5712[[#This Row],[Attachment A Expenditure Subcategory]], Table2[Attachment A Subcategory])),"")</f>
        <v/>
      </c>
      <c r="U223" s="114" t="str">
        <f>IFERROR(INDEX(Table2[Treasury OIG Category], MATCH(Table5712[[#This Row],[Attachment A Expenditure Subcategory]], Table2[Attachment A Subcategory])),"")</f>
        <v/>
      </c>
    </row>
    <row r="224" spans="2:21" x14ac:dyDescent="0.25">
      <c r="B224" s="22"/>
      <c r="C224" s="16"/>
      <c r="D224" s="16"/>
      <c r="E224" s="16"/>
      <c r="F224" s="16"/>
      <c r="G224" s="23"/>
      <c r="H224" s="32" t="s">
        <v>273</v>
      </c>
      <c r="I224" s="16"/>
      <c r="J224" s="16"/>
      <c r="K224" s="17"/>
      <c r="L224" s="51"/>
      <c r="M224" s="51"/>
      <c r="N224" s="74"/>
      <c r="O224" s="90">
        <f>IF(Table5712[[#This Row],[FEMA Reimbursable?]]="Yes",Table5712[[#This Row],[Total Transfer  Amount]]*0.25, Table5712[[#This Row],[Total Transfer  Amount]])</f>
        <v>0</v>
      </c>
      <c r="P224" s="74"/>
      <c r="Q224" s="90">
        <f>IF(Table5712[[#This Row],[FEMA Reimbursable?]]="Yes",Table5712[[#This Row],[Total Quarterly Obligation Amount]]*0.25, Table5712[[#This Row],[Total Quarterly Obligation Amount]])</f>
        <v>0</v>
      </c>
      <c r="R224" s="74"/>
      <c r="S224" s="79">
        <f>IF(Table5712[[#This Row],[FEMA Reimbursable?]]="Yes", Table5712[[#This Row],[Total Quarterly Expenditure Amount]]*0.25, Table5712[[#This Row],[Total Quarterly Expenditure Amount]])</f>
        <v>0</v>
      </c>
      <c r="T224" s="113" t="str">
        <f>IFERROR(INDEX(Table2[Attachment A Category], MATCH(Table5712[[#This Row],[Attachment A Expenditure Subcategory]], Table2[Attachment A Subcategory])),"")</f>
        <v/>
      </c>
      <c r="U224" s="114" t="str">
        <f>IFERROR(INDEX(Table2[Treasury OIG Category], MATCH(Table5712[[#This Row],[Attachment A Expenditure Subcategory]], Table2[Attachment A Subcategory])),"")</f>
        <v/>
      </c>
    </row>
    <row r="225" spans="2:21" x14ac:dyDescent="0.25">
      <c r="B225" s="22"/>
      <c r="C225" s="16"/>
      <c r="D225" s="16"/>
      <c r="E225" s="16"/>
      <c r="F225" s="16"/>
      <c r="G225" s="23"/>
      <c r="H225" s="32" t="s">
        <v>274</v>
      </c>
      <c r="I225" s="16"/>
      <c r="J225" s="16"/>
      <c r="K225" s="17"/>
      <c r="L225" s="51"/>
      <c r="M225" s="51"/>
      <c r="N225" s="74"/>
      <c r="O225" s="90">
        <f>IF(Table5712[[#This Row],[FEMA Reimbursable?]]="Yes",Table5712[[#This Row],[Total Transfer  Amount]]*0.25, Table5712[[#This Row],[Total Transfer  Amount]])</f>
        <v>0</v>
      </c>
      <c r="P225" s="74"/>
      <c r="Q225" s="90">
        <f>IF(Table5712[[#This Row],[FEMA Reimbursable?]]="Yes",Table5712[[#This Row],[Total Quarterly Obligation Amount]]*0.25, Table5712[[#This Row],[Total Quarterly Obligation Amount]])</f>
        <v>0</v>
      </c>
      <c r="R225" s="74"/>
      <c r="S225" s="79">
        <f>IF(Table5712[[#This Row],[FEMA Reimbursable?]]="Yes", Table5712[[#This Row],[Total Quarterly Expenditure Amount]]*0.25, Table5712[[#This Row],[Total Quarterly Expenditure Amount]])</f>
        <v>0</v>
      </c>
      <c r="T225" s="113" t="str">
        <f>IFERROR(INDEX(Table2[Attachment A Category], MATCH(Table5712[[#This Row],[Attachment A Expenditure Subcategory]], Table2[Attachment A Subcategory])),"")</f>
        <v/>
      </c>
      <c r="U225" s="114" t="str">
        <f>IFERROR(INDEX(Table2[Treasury OIG Category], MATCH(Table5712[[#This Row],[Attachment A Expenditure Subcategory]], Table2[Attachment A Subcategory])),"")</f>
        <v/>
      </c>
    </row>
    <row r="226" spans="2:21" x14ac:dyDescent="0.25">
      <c r="B226" s="22"/>
      <c r="C226" s="16"/>
      <c r="D226" s="16"/>
      <c r="E226" s="16"/>
      <c r="F226" s="16"/>
      <c r="G226" s="23"/>
      <c r="H226" s="32" t="s">
        <v>275</v>
      </c>
      <c r="I226" s="16"/>
      <c r="J226" s="16"/>
      <c r="K226" s="17"/>
      <c r="L226" s="51"/>
      <c r="M226" s="51"/>
      <c r="N226" s="74"/>
      <c r="O226" s="90">
        <f>IF(Table5712[[#This Row],[FEMA Reimbursable?]]="Yes",Table5712[[#This Row],[Total Transfer  Amount]]*0.25, Table5712[[#This Row],[Total Transfer  Amount]])</f>
        <v>0</v>
      </c>
      <c r="P226" s="74"/>
      <c r="Q226" s="90">
        <f>IF(Table5712[[#This Row],[FEMA Reimbursable?]]="Yes",Table5712[[#This Row],[Total Quarterly Obligation Amount]]*0.25, Table5712[[#This Row],[Total Quarterly Obligation Amount]])</f>
        <v>0</v>
      </c>
      <c r="R226" s="74"/>
      <c r="S226" s="79">
        <f>IF(Table5712[[#This Row],[FEMA Reimbursable?]]="Yes", Table5712[[#This Row],[Total Quarterly Expenditure Amount]]*0.25, Table5712[[#This Row],[Total Quarterly Expenditure Amount]])</f>
        <v>0</v>
      </c>
      <c r="T226" s="113" t="str">
        <f>IFERROR(INDEX(Table2[Attachment A Category], MATCH(Table5712[[#This Row],[Attachment A Expenditure Subcategory]], Table2[Attachment A Subcategory])),"")</f>
        <v/>
      </c>
      <c r="U226" s="114" t="str">
        <f>IFERROR(INDEX(Table2[Treasury OIG Category], MATCH(Table5712[[#This Row],[Attachment A Expenditure Subcategory]], Table2[Attachment A Subcategory])),"")</f>
        <v/>
      </c>
    </row>
    <row r="227" spans="2:21" x14ac:dyDescent="0.25">
      <c r="B227" s="22"/>
      <c r="C227" s="16"/>
      <c r="D227" s="16"/>
      <c r="E227" s="16"/>
      <c r="F227" s="16"/>
      <c r="G227" s="23"/>
      <c r="H227" s="32" t="s">
        <v>276</v>
      </c>
      <c r="I227" s="16"/>
      <c r="J227" s="16"/>
      <c r="K227" s="17"/>
      <c r="L227" s="51"/>
      <c r="M227" s="51"/>
      <c r="N227" s="74"/>
      <c r="O227" s="90">
        <f>IF(Table5712[[#This Row],[FEMA Reimbursable?]]="Yes",Table5712[[#This Row],[Total Transfer  Amount]]*0.25, Table5712[[#This Row],[Total Transfer  Amount]])</f>
        <v>0</v>
      </c>
      <c r="P227" s="74"/>
      <c r="Q227" s="90">
        <f>IF(Table5712[[#This Row],[FEMA Reimbursable?]]="Yes",Table5712[[#This Row],[Total Quarterly Obligation Amount]]*0.25, Table5712[[#This Row],[Total Quarterly Obligation Amount]])</f>
        <v>0</v>
      </c>
      <c r="R227" s="74"/>
      <c r="S227" s="79">
        <f>IF(Table5712[[#This Row],[FEMA Reimbursable?]]="Yes", Table5712[[#This Row],[Total Quarterly Expenditure Amount]]*0.25, Table5712[[#This Row],[Total Quarterly Expenditure Amount]])</f>
        <v>0</v>
      </c>
      <c r="T227" s="113" t="str">
        <f>IFERROR(INDEX(Table2[Attachment A Category], MATCH(Table5712[[#This Row],[Attachment A Expenditure Subcategory]], Table2[Attachment A Subcategory])),"")</f>
        <v/>
      </c>
      <c r="U227" s="114" t="str">
        <f>IFERROR(INDEX(Table2[Treasury OIG Category], MATCH(Table5712[[#This Row],[Attachment A Expenditure Subcategory]], Table2[Attachment A Subcategory])),"")</f>
        <v/>
      </c>
    </row>
    <row r="228" spans="2:21" x14ac:dyDescent="0.25">
      <c r="B228" s="22"/>
      <c r="C228" s="16"/>
      <c r="D228" s="16"/>
      <c r="E228" s="16"/>
      <c r="F228" s="16"/>
      <c r="G228" s="23"/>
      <c r="H228" s="32" t="s">
        <v>277</v>
      </c>
      <c r="I228" s="16"/>
      <c r="J228" s="16"/>
      <c r="K228" s="17"/>
      <c r="L228" s="51"/>
      <c r="M228" s="51"/>
      <c r="N228" s="74"/>
      <c r="O228" s="90">
        <f>IF(Table5712[[#This Row],[FEMA Reimbursable?]]="Yes",Table5712[[#This Row],[Total Transfer  Amount]]*0.25, Table5712[[#This Row],[Total Transfer  Amount]])</f>
        <v>0</v>
      </c>
      <c r="P228" s="74"/>
      <c r="Q228" s="90">
        <f>IF(Table5712[[#This Row],[FEMA Reimbursable?]]="Yes",Table5712[[#This Row],[Total Quarterly Obligation Amount]]*0.25, Table5712[[#This Row],[Total Quarterly Obligation Amount]])</f>
        <v>0</v>
      </c>
      <c r="R228" s="74"/>
      <c r="S228" s="79">
        <f>IF(Table5712[[#This Row],[FEMA Reimbursable?]]="Yes", Table5712[[#This Row],[Total Quarterly Expenditure Amount]]*0.25, Table5712[[#This Row],[Total Quarterly Expenditure Amount]])</f>
        <v>0</v>
      </c>
      <c r="T228" s="113" t="str">
        <f>IFERROR(INDEX(Table2[Attachment A Category], MATCH(Table5712[[#This Row],[Attachment A Expenditure Subcategory]], Table2[Attachment A Subcategory])),"")</f>
        <v/>
      </c>
      <c r="U228" s="114" t="str">
        <f>IFERROR(INDEX(Table2[Treasury OIG Category], MATCH(Table5712[[#This Row],[Attachment A Expenditure Subcategory]], Table2[Attachment A Subcategory])),"")</f>
        <v/>
      </c>
    </row>
    <row r="229" spans="2:21" x14ac:dyDescent="0.25">
      <c r="B229" s="22"/>
      <c r="C229" s="16"/>
      <c r="D229" s="16"/>
      <c r="E229" s="16"/>
      <c r="F229" s="16"/>
      <c r="G229" s="23"/>
      <c r="H229" s="32" t="s">
        <v>278</v>
      </c>
      <c r="I229" s="16"/>
      <c r="J229" s="16"/>
      <c r="K229" s="17"/>
      <c r="L229" s="51"/>
      <c r="M229" s="51"/>
      <c r="N229" s="74"/>
      <c r="O229" s="90">
        <f>IF(Table5712[[#This Row],[FEMA Reimbursable?]]="Yes",Table5712[[#This Row],[Total Transfer  Amount]]*0.25, Table5712[[#This Row],[Total Transfer  Amount]])</f>
        <v>0</v>
      </c>
      <c r="P229" s="74"/>
      <c r="Q229" s="90">
        <f>IF(Table5712[[#This Row],[FEMA Reimbursable?]]="Yes",Table5712[[#This Row],[Total Quarterly Obligation Amount]]*0.25, Table5712[[#This Row],[Total Quarterly Obligation Amount]])</f>
        <v>0</v>
      </c>
      <c r="R229" s="74"/>
      <c r="S229" s="79">
        <f>IF(Table5712[[#This Row],[FEMA Reimbursable?]]="Yes", Table5712[[#This Row],[Total Quarterly Expenditure Amount]]*0.25, Table5712[[#This Row],[Total Quarterly Expenditure Amount]])</f>
        <v>0</v>
      </c>
      <c r="T229" s="113" t="str">
        <f>IFERROR(INDEX(Table2[Attachment A Category], MATCH(Table5712[[#This Row],[Attachment A Expenditure Subcategory]], Table2[Attachment A Subcategory])),"")</f>
        <v/>
      </c>
      <c r="U229" s="114" t="str">
        <f>IFERROR(INDEX(Table2[Treasury OIG Category], MATCH(Table5712[[#This Row],[Attachment A Expenditure Subcategory]], Table2[Attachment A Subcategory])),"")</f>
        <v/>
      </c>
    </row>
    <row r="230" spans="2:21" x14ac:dyDescent="0.25">
      <c r="B230" s="22"/>
      <c r="C230" s="16"/>
      <c r="D230" s="16"/>
      <c r="E230" s="16"/>
      <c r="F230" s="16"/>
      <c r="G230" s="23"/>
      <c r="H230" s="32" t="s">
        <v>279</v>
      </c>
      <c r="I230" s="16"/>
      <c r="J230" s="16"/>
      <c r="K230" s="17"/>
      <c r="L230" s="51"/>
      <c r="M230" s="51"/>
      <c r="N230" s="74"/>
      <c r="O230" s="90">
        <f>IF(Table5712[[#This Row],[FEMA Reimbursable?]]="Yes",Table5712[[#This Row],[Total Transfer  Amount]]*0.25, Table5712[[#This Row],[Total Transfer  Amount]])</f>
        <v>0</v>
      </c>
      <c r="P230" s="74"/>
      <c r="Q230" s="90">
        <f>IF(Table5712[[#This Row],[FEMA Reimbursable?]]="Yes",Table5712[[#This Row],[Total Quarterly Obligation Amount]]*0.25, Table5712[[#This Row],[Total Quarterly Obligation Amount]])</f>
        <v>0</v>
      </c>
      <c r="R230" s="74"/>
      <c r="S230" s="79">
        <f>IF(Table5712[[#This Row],[FEMA Reimbursable?]]="Yes", Table5712[[#This Row],[Total Quarterly Expenditure Amount]]*0.25, Table5712[[#This Row],[Total Quarterly Expenditure Amount]])</f>
        <v>0</v>
      </c>
      <c r="T230" s="113" t="str">
        <f>IFERROR(INDEX(Table2[Attachment A Category], MATCH(Table5712[[#This Row],[Attachment A Expenditure Subcategory]], Table2[Attachment A Subcategory])),"")</f>
        <v/>
      </c>
      <c r="U230" s="114" t="str">
        <f>IFERROR(INDEX(Table2[Treasury OIG Category], MATCH(Table5712[[#This Row],[Attachment A Expenditure Subcategory]], Table2[Attachment A Subcategory])),"")</f>
        <v/>
      </c>
    </row>
    <row r="231" spans="2:21" x14ac:dyDescent="0.25">
      <c r="B231" s="22"/>
      <c r="C231" s="16"/>
      <c r="D231" s="16"/>
      <c r="E231" s="16"/>
      <c r="F231" s="16"/>
      <c r="G231" s="23"/>
      <c r="H231" s="32" t="s">
        <v>280</v>
      </c>
      <c r="I231" s="16"/>
      <c r="J231" s="16"/>
      <c r="K231" s="17"/>
      <c r="L231" s="51"/>
      <c r="M231" s="51"/>
      <c r="N231" s="74"/>
      <c r="O231" s="90">
        <f>IF(Table5712[[#This Row],[FEMA Reimbursable?]]="Yes",Table5712[[#This Row],[Total Transfer  Amount]]*0.25, Table5712[[#This Row],[Total Transfer  Amount]])</f>
        <v>0</v>
      </c>
      <c r="P231" s="74"/>
      <c r="Q231" s="90">
        <f>IF(Table5712[[#This Row],[FEMA Reimbursable?]]="Yes",Table5712[[#This Row],[Total Quarterly Obligation Amount]]*0.25, Table5712[[#This Row],[Total Quarterly Obligation Amount]])</f>
        <v>0</v>
      </c>
      <c r="R231" s="74"/>
      <c r="S231" s="79">
        <f>IF(Table5712[[#This Row],[FEMA Reimbursable?]]="Yes", Table5712[[#This Row],[Total Quarterly Expenditure Amount]]*0.25, Table5712[[#This Row],[Total Quarterly Expenditure Amount]])</f>
        <v>0</v>
      </c>
      <c r="T231" s="113" t="str">
        <f>IFERROR(INDEX(Table2[Attachment A Category], MATCH(Table5712[[#This Row],[Attachment A Expenditure Subcategory]], Table2[Attachment A Subcategory])),"")</f>
        <v/>
      </c>
      <c r="U231" s="114" t="str">
        <f>IFERROR(INDEX(Table2[Treasury OIG Category], MATCH(Table5712[[#This Row],[Attachment A Expenditure Subcategory]], Table2[Attachment A Subcategory])),"")</f>
        <v/>
      </c>
    </row>
    <row r="232" spans="2:21" x14ac:dyDescent="0.25">
      <c r="B232" s="22"/>
      <c r="C232" s="16"/>
      <c r="D232" s="16"/>
      <c r="E232" s="16"/>
      <c r="F232" s="16"/>
      <c r="G232" s="23"/>
      <c r="H232" s="32" t="s">
        <v>281</v>
      </c>
      <c r="I232" s="16"/>
      <c r="J232" s="16"/>
      <c r="K232" s="17"/>
      <c r="L232" s="51"/>
      <c r="M232" s="51"/>
      <c r="N232" s="74"/>
      <c r="O232" s="90">
        <f>IF(Table5712[[#This Row],[FEMA Reimbursable?]]="Yes",Table5712[[#This Row],[Total Transfer  Amount]]*0.25, Table5712[[#This Row],[Total Transfer  Amount]])</f>
        <v>0</v>
      </c>
      <c r="P232" s="74"/>
      <c r="Q232" s="90">
        <f>IF(Table5712[[#This Row],[FEMA Reimbursable?]]="Yes",Table5712[[#This Row],[Total Quarterly Obligation Amount]]*0.25, Table5712[[#This Row],[Total Quarterly Obligation Amount]])</f>
        <v>0</v>
      </c>
      <c r="R232" s="74"/>
      <c r="S232" s="79">
        <f>IF(Table5712[[#This Row],[FEMA Reimbursable?]]="Yes", Table5712[[#This Row],[Total Quarterly Expenditure Amount]]*0.25, Table5712[[#This Row],[Total Quarterly Expenditure Amount]])</f>
        <v>0</v>
      </c>
      <c r="T232" s="113" t="str">
        <f>IFERROR(INDEX(Table2[Attachment A Category], MATCH(Table5712[[#This Row],[Attachment A Expenditure Subcategory]], Table2[Attachment A Subcategory])),"")</f>
        <v/>
      </c>
      <c r="U232" s="114" t="str">
        <f>IFERROR(INDEX(Table2[Treasury OIG Category], MATCH(Table5712[[#This Row],[Attachment A Expenditure Subcategory]], Table2[Attachment A Subcategory])),"")</f>
        <v/>
      </c>
    </row>
    <row r="233" spans="2:21" x14ac:dyDescent="0.25">
      <c r="B233" s="22"/>
      <c r="C233" s="16"/>
      <c r="D233" s="16"/>
      <c r="E233" s="16"/>
      <c r="F233" s="16"/>
      <c r="G233" s="23"/>
      <c r="H233" s="32" t="s">
        <v>282</v>
      </c>
      <c r="I233" s="16"/>
      <c r="J233" s="16"/>
      <c r="K233" s="17"/>
      <c r="L233" s="51"/>
      <c r="M233" s="51"/>
      <c r="N233" s="74"/>
      <c r="O233" s="90">
        <f>IF(Table5712[[#This Row],[FEMA Reimbursable?]]="Yes",Table5712[[#This Row],[Total Transfer  Amount]]*0.25, Table5712[[#This Row],[Total Transfer  Amount]])</f>
        <v>0</v>
      </c>
      <c r="P233" s="74"/>
      <c r="Q233" s="90">
        <f>IF(Table5712[[#This Row],[FEMA Reimbursable?]]="Yes",Table5712[[#This Row],[Total Quarterly Obligation Amount]]*0.25, Table5712[[#This Row],[Total Quarterly Obligation Amount]])</f>
        <v>0</v>
      </c>
      <c r="R233" s="74"/>
      <c r="S233" s="79">
        <f>IF(Table5712[[#This Row],[FEMA Reimbursable?]]="Yes", Table5712[[#This Row],[Total Quarterly Expenditure Amount]]*0.25, Table5712[[#This Row],[Total Quarterly Expenditure Amount]])</f>
        <v>0</v>
      </c>
      <c r="T233" s="113" t="str">
        <f>IFERROR(INDEX(Table2[Attachment A Category], MATCH(Table5712[[#This Row],[Attachment A Expenditure Subcategory]], Table2[Attachment A Subcategory])),"")</f>
        <v/>
      </c>
      <c r="U233" s="114" t="str">
        <f>IFERROR(INDEX(Table2[Treasury OIG Category], MATCH(Table5712[[#This Row],[Attachment A Expenditure Subcategory]], Table2[Attachment A Subcategory])),"")</f>
        <v/>
      </c>
    </row>
    <row r="234" spans="2:21" x14ac:dyDescent="0.25">
      <c r="B234" s="22"/>
      <c r="C234" s="16"/>
      <c r="D234" s="16"/>
      <c r="E234" s="16"/>
      <c r="F234" s="16"/>
      <c r="G234" s="23"/>
      <c r="H234" s="32" t="s">
        <v>283</v>
      </c>
      <c r="I234" s="16"/>
      <c r="J234" s="16"/>
      <c r="K234" s="17"/>
      <c r="L234" s="51"/>
      <c r="M234" s="51"/>
      <c r="N234" s="74"/>
      <c r="O234" s="90">
        <f>IF(Table5712[[#This Row],[FEMA Reimbursable?]]="Yes",Table5712[[#This Row],[Total Transfer  Amount]]*0.25, Table5712[[#This Row],[Total Transfer  Amount]])</f>
        <v>0</v>
      </c>
      <c r="P234" s="74"/>
      <c r="Q234" s="90">
        <f>IF(Table5712[[#This Row],[FEMA Reimbursable?]]="Yes",Table5712[[#This Row],[Total Quarterly Obligation Amount]]*0.25, Table5712[[#This Row],[Total Quarterly Obligation Amount]])</f>
        <v>0</v>
      </c>
      <c r="R234" s="74"/>
      <c r="S234" s="79">
        <f>IF(Table5712[[#This Row],[FEMA Reimbursable?]]="Yes", Table5712[[#This Row],[Total Quarterly Expenditure Amount]]*0.25, Table5712[[#This Row],[Total Quarterly Expenditure Amount]])</f>
        <v>0</v>
      </c>
      <c r="T234" s="113" t="str">
        <f>IFERROR(INDEX(Table2[Attachment A Category], MATCH(Table5712[[#This Row],[Attachment A Expenditure Subcategory]], Table2[Attachment A Subcategory])),"")</f>
        <v/>
      </c>
      <c r="U234" s="114" t="str">
        <f>IFERROR(INDEX(Table2[Treasury OIG Category], MATCH(Table5712[[#This Row],[Attachment A Expenditure Subcategory]], Table2[Attachment A Subcategory])),"")</f>
        <v/>
      </c>
    </row>
    <row r="235" spans="2:21" x14ac:dyDescent="0.25">
      <c r="B235" s="22"/>
      <c r="C235" s="16"/>
      <c r="D235" s="16"/>
      <c r="E235" s="16"/>
      <c r="F235" s="16"/>
      <c r="G235" s="23"/>
      <c r="H235" s="32" t="s">
        <v>284</v>
      </c>
      <c r="I235" s="16"/>
      <c r="J235" s="16"/>
      <c r="K235" s="17"/>
      <c r="L235" s="51"/>
      <c r="M235" s="51"/>
      <c r="N235" s="74"/>
      <c r="O235" s="90">
        <f>IF(Table5712[[#This Row],[FEMA Reimbursable?]]="Yes",Table5712[[#This Row],[Total Transfer  Amount]]*0.25, Table5712[[#This Row],[Total Transfer  Amount]])</f>
        <v>0</v>
      </c>
      <c r="P235" s="74"/>
      <c r="Q235" s="90">
        <f>IF(Table5712[[#This Row],[FEMA Reimbursable?]]="Yes",Table5712[[#This Row],[Total Quarterly Obligation Amount]]*0.25, Table5712[[#This Row],[Total Quarterly Obligation Amount]])</f>
        <v>0</v>
      </c>
      <c r="R235" s="74"/>
      <c r="S235" s="79">
        <f>IF(Table5712[[#This Row],[FEMA Reimbursable?]]="Yes", Table5712[[#This Row],[Total Quarterly Expenditure Amount]]*0.25, Table5712[[#This Row],[Total Quarterly Expenditure Amount]])</f>
        <v>0</v>
      </c>
      <c r="T235" s="113" t="str">
        <f>IFERROR(INDEX(Table2[Attachment A Category], MATCH(Table5712[[#This Row],[Attachment A Expenditure Subcategory]], Table2[Attachment A Subcategory])),"")</f>
        <v/>
      </c>
      <c r="U235" s="114" t="str">
        <f>IFERROR(INDEX(Table2[Treasury OIG Category], MATCH(Table5712[[#This Row],[Attachment A Expenditure Subcategory]], Table2[Attachment A Subcategory])),"")</f>
        <v/>
      </c>
    </row>
    <row r="236" spans="2:21" x14ac:dyDescent="0.25">
      <c r="B236" s="22"/>
      <c r="C236" s="16"/>
      <c r="D236" s="16"/>
      <c r="E236" s="16"/>
      <c r="F236" s="16"/>
      <c r="G236" s="23"/>
      <c r="H236" s="32" t="s">
        <v>285</v>
      </c>
      <c r="I236" s="16"/>
      <c r="J236" s="16"/>
      <c r="K236" s="17"/>
      <c r="L236" s="51"/>
      <c r="M236" s="51"/>
      <c r="N236" s="74"/>
      <c r="O236" s="90">
        <f>IF(Table5712[[#This Row],[FEMA Reimbursable?]]="Yes",Table5712[[#This Row],[Total Transfer  Amount]]*0.25, Table5712[[#This Row],[Total Transfer  Amount]])</f>
        <v>0</v>
      </c>
      <c r="P236" s="74"/>
      <c r="Q236" s="90">
        <f>IF(Table5712[[#This Row],[FEMA Reimbursable?]]="Yes",Table5712[[#This Row],[Total Quarterly Obligation Amount]]*0.25, Table5712[[#This Row],[Total Quarterly Obligation Amount]])</f>
        <v>0</v>
      </c>
      <c r="R236" s="74"/>
      <c r="S236" s="79">
        <f>IF(Table5712[[#This Row],[FEMA Reimbursable?]]="Yes", Table5712[[#This Row],[Total Quarterly Expenditure Amount]]*0.25, Table5712[[#This Row],[Total Quarterly Expenditure Amount]])</f>
        <v>0</v>
      </c>
      <c r="T236" s="113" t="str">
        <f>IFERROR(INDEX(Table2[Attachment A Category], MATCH(Table5712[[#This Row],[Attachment A Expenditure Subcategory]], Table2[Attachment A Subcategory])),"")</f>
        <v/>
      </c>
      <c r="U236" s="114" t="str">
        <f>IFERROR(INDEX(Table2[Treasury OIG Category], MATCH(Table5712[[#This Row],[Attachment A Expenditure Subcategory]], Table2[Attachment A Subcategory])),"")</f>
        <v/>
      </c>
    </row>
    <row r="237" spans="2:21" x14ac:dyDescent="0.25">
      <c r="B237" s="22"/>
      <c r="C237" s="16"/>
      <c r="D237" s="16"/>
      <c r="E237" s="16"/>
      <c r="F237" s="16"/>
      <c r="G237" s="23"/>
      <c r="H237" s="32" t="s">
        <v>286</v>
      </c>
      <c r="I237" s="16"/>
      <c r="J237" s="16"/>
      <c r="K237" s="17"/>
      <c r="L237" s="51"/>
      <c r="M237" s="51"/>
      <c r="N237" s="74"/>
      <c r="O237" s="90">
        <f>IF(Table5712[[#This Row],[FEMA Reimbursable?]]="Yes",Table5712[[#This Row],[Total Transfer  Amount]]*0.25, Table5712[[#This Row],[Total Transfer  Amount]])</f>
        <v>0</v>
      </c>
      <c r="P237" s="74"/>
      <c r="Q237" s="90">
        <f>IF(Table5712[[#This Row],[FEMA Reimbursable?]]="Yes",Table5712[[#This Row],[Total Quarterly Obligation Amount]]*0.25, Table5712[[#This Row],[Total Quarterly Obligation Amount]])</f>
        <v>0</v>
      </c>
      <c r="R237" s="74"/>
      <c r="S237" s="79">
        <f>IF(Table5712[[#This Row],[FEMA Reimbursable?]]="Yes", Table5712[[#This Row],[Total Quarterly Expenditure Amount]]*0.25, Table5712[[#This Row],[Total Quarterly Expenditure Amount]])</f>
        <v>0</v>
      </c>
      <c r="T237" s="113" t="str">
        <f>IFERROR(INDEX(Table2[Attachment A Category], MATCH(Table5712[[#This Row],[Attachment A Expenditure Subcategory]], Table2[Attachment A Subcategory])),"")</f>
        <v/>
      </c>
      <c r="U237" s="114" t="str">
        <f>IFERROR(INDEX(Table2[Treasury OIG Category], MATCH(Table5712[[#This Row],[Attachment A Expenditure Subcategory]], Table2[Attachment A Subcategory])),"")</f>
        <v/>
      </c>
    </row>
    <row r="238" spans="2:21" x14ac:dyDescent="0.25">
      <c r="B238" s="22"/>
      <c r="C238" s="16"/>
      <c r="D238" s="16"/>
      <c r="E238" s="16"/>
      <c r="F238" s="16"/>
      <c r="G238" s="23"/>
      <c r="H238" s="32" t="s">
        <v>287</v>
      </c>
      <c r="I238" s="16"/>
      <c r="J238" s="16"/>
      <c r="K238" s="17"/>
      <c r="L238" s="51"/>
      <c r="M238" s="51"/>
      <c r="N238" s="74"/>
      <c r="O238" s="90">
        <f>IF(Table5712[[#This Row],[FEMA Reimbursable?]]="Yes",Table5712[[#This Row],[Total Transfer  Amount]]*0.25, Table5712[[#This Row],[Total Transfer  Amount]])</f>
        <v>0</v>
      </c>
      <c r="P238" s="74"/>
      <c r="Q238" s="90">
        <f>IF(Table5712[[#This Row],[FEMA Reimbursable?]]="Yes",Table5712[[#This Row],[Total Quarterly Obligation Amount]]*0.25, Table5712[[#This Row],[Total Quarterly Obligation Amount]])</f>
        <v>0</v>
      </c>
      <c r="R238" s="74"/>
      <c r="S238" s="79">
        <f>IF(Table5712[[#This Row],[FEMA Reimbursable?]]="Yes", Table5712[[#This Row],[Total Quarterly Expenditure Amount]]*0.25, Table5712[[#This Row],[Total Quarterly Expenditure Amount]])</f>
        <v>0</v>
      </c>
      <c r="T238" s="113" t="str">
        <f>IFERROR(INDEX(Table2[Attachment A Category], MATCH(Table5712[[#This Row],[Attachment A Expenditure Subcategory]], Table2[Attachment A Subcategory])),"")</f>
        <v/>
      </c>
      <c r="U238" s="114" t="str">
        <f>IFERROR(INDEX(Table2[Treasury OIG Category], MATCH(Table5712[[#This Row],[Attachment A Expenditure Subcategory]], Table2[Attachment A Subcategory])),"")</f>
        <v/>
      </c>
    </row>
    <row r="239" spans="2:21" x14ac:dyDescent="0.25">
      <c r="B239" s="22"/>
      <c r="C239" s="16"/>
      <c r="D239" s="16"/>
      <c r="E239" s="16"/>
      <c r="F239" s="16"/>
      <c r="G239" s="23"/>
      <c r="H239" s="32" t="s">
        <v>288</v>
      </c>
      <c r="I239" s="16"/>
      <c r="J239" s="16"/>
      <c r="K239" s="17"/>
      <c r="L239" s="51"/>
      <c r="M239" s="51"/>
      <c r="N239" s="74"/>
      <c r="O239" s="90">
        <f>IF(Table5712[[#This Row],[FEMA Reimbursable?]]="Yes",Table5712[[#This Row],[Total Transfer  Amount]]*0.25, Table5712[[#This Row],[Total Transfer  Amount]])</f>
        <v>0</v>
      </c>
      <c r="P239" s="74"/>
      <c r="Q239" s="90">
        <f>IF(Table5712[[#This Row],[FEMA Reimbursable?]]="Yes",Table5712[[#This Row],[Total Quarterly Obligation Amount]]*0.25, Table5712[[#This Row],[Total Quarterly Obligation Amount]])</f>
        <v>0</v>
      </c>
      <c r="R239" s="74"/>
      <c r="S239" s="79">
        <f>IF(Table5712[[#This Row],[FEMA Reimbursable?]]="Yes", Table5712[[#This Row],[Total Quarterly Expenditure Amount]]*0.25, Table5712[[#This Row],[Total Quarterly Expenditure Amount]])</f>
        <v>0</v>
      </c>
      <c r="T239" s="113" t="str">
        <f>IFERROR(INDEX(Table2[Attachment A Category], MATCH(Table5712[[#This Row],[Attachment A Expenditure Subcategory]], Table2[Attachment A Subcategory])),"")</f>
        <v/>
      </c>
      <c r="U239" s="114" t="str">
        <f>IFERROR(INDEX(Table2[Treasury OIG Category], MATCH(Table5712[[#This Row],[Attachment A Expenditure Subcategory]], Table2[Attachment A Subcategory])),"")</f>
        <v/>
      </c>
    </row>
    <row r="240" spans="2:21" x14ac:dyDescent="0.25">
      <c r="B240" s="22"/>
      <c r="C240" s="16"/>
      <c r="D240" s="16"/>
      <c r="E240" s="16"/>
      <c r="F240" s="16"/>
      <c r="G240" s="23"/>
      <c r="H240" s="32" t="s">
        <v>289</v>
      </c>
      <c r="I240" s="16"/>
      <c r="J240" s="16"/>
      <c r="K240" s="17"/>
      <c r="L240" s="51"/>
      <c r="M240" s="51"/>
      <c r="N240" s="74"/>
      <c r="O240" s="90">
        <f>IF(Table5712[[#This Row],[FEMA Reimbursable?]]="Yes",Table5712[[#This Row],[Total Transfer  Amount]]*0.25, Table5712[[#This Row],[Total Transfer  Amount]])</f>
        <v>0</v>
      </c>
      <c r="P240" s="74"/>
      <c r="Q240" s="90">
        <f>IF(Table5712[[#This Row],[FEMA Reimbursable?]]="Yes",Table5712[[#This Row],[Total Quarterly Obligation Amount]]*0.25, Table5712[[#This Row],[Total Quarterly Obligation Amount]])</f>
        <v>0</v>
      </c>
      <c r="R240" s="74"/>
      <c r="S240" s="79">
        <f>IF(Table5712[[#This Row],[FEMA Reimbursable?]]="Yes", Table5712[[#This Row],[Total Quarterly Expenditure Amount]]*0.25, Table5712[[#This Row],[Total Quarterly Expenditure Amount]])</f>
        <v>0</v>
      </c>
      <c r="T240" s="113" t="str">
        <f>IFERROR(INDEX(Table2[Attachment A Category], MATCH(Table5712[[#This Row],[Attachment A Expenditure Subcategory]], Table2[Attachment A Subcategory])),"")</f>
        <v/>
      </c>
      <c r="U240" s="114" t="str">
        <f>IFERROR(INDEX(Table2[Treasury OIG Category], MATCH(Table5712[[#This Row],[Attachment A Expenditure Subcategory]], Table2[Attachment A Subcategory])),"")</f>
        <v/>
      </c>
    </row>
    <row r="241" spans="2:21" x14ac:dyDescent="0.25">
      <c r="B241" s="22"/>
      <c r="C241" s="16"/>
      <c r="D241" s="16"/>
      <c r="E241" s="16"/>
      <c r="F241" s="16"/>
      <c r="G241" s="23"/>
      <c r="H241" s="32" t="s">
        <v>290</v>
      </c>
      <c r="I241" s="16"/>
      <c r="J241" s="16"/>
      <c r="K241" s="17"/>
      <c r="L241" s="51"/>
      <c r="M241" s="51"/>
      <c r="N241" s="74"/>
      <c r="O241" s="90">
        <f>IF(Table5712[[#This Row],[FEMA Reimbursable?]]="Yes",Table5712[[#This Row],[Total Transfer  Amount]]*0.25, Table5712[[#This Row],[Total Transfer  Amount]])</f>
        <v>0</v>
      </c>
      <c r="P241" s="74"/>
      <c r="Q241" s="90">
        <f>IF(Table5712[[#This Row],[FEMA Reimbursable?]]="Yes",Table5712[[#This Row],[Total Quarterly Obligation Amount]]*0.25, Table5712[[#This Row],[Total Quarterly Obligation Amount]])</f>
        <v>0</v>
      </c>
      <c r="R241" s="74"/>
      <c r="S241" s="79">
        <f>IF(Table5712[[#This Row],[FEMA Reimbursable?]]="Yes", Table5712[[#This Row],[Total Quarterly Expenditure Amount]]*0.25, Table5712[[#This Row],[Total Quarterly Expenditure Amount]])</f>
        <v>0</v>
      </c>
      <c r="T241" s="113" t="str">
        <f>IFERROR(INDEX(Table2[Attachment A Category], MATCH(Table5712[[#This Row],[Attachment A Expenditure Subcategory]], Table2[Attachment A Subcategory])),"")</f>
        <v/>
      </c>
      <c r="U241" s="114" t="str">
        <f>IFERROR(INDEX(Table2[Treasury OIG Category], MATCH(Table5712[[#This Row],[Attachment A Expenditure Subcategory]], Table2[Attachment A Subcategory])),"")</f>
        <v/>
      </c>
    </row>
    <row r="242" spans="2:21" x14ac:dyDescent="0.25">
      <c r="B242" s="22"/>
      <c r="C242" s="16"/>
      <c r="D242" s="16"/>
      <c r="E242" s="16"/>
      <c r="F242" s="16"/>
      <c r="G242" s="23"/>
      <c r="H242" s="32" t="s">
        <v>291</v>
      </c>
      <c r="I242" s="16"/>
      <c r="J242" s="16"/>
      <c r="K242" s="17"/>
      <c r="L242" s="51"/>
      <c r="M242" s="51"/>
      <c r="N242" s="74"/>
      <c r="O242" s="90">
        <f>IF(Table5712[[#This Row],[FEMA Reimbursable?]]="Yes",Table5712[[#This Row],[Total Transfer  Amount]]*0.25, Table5712[[#This Row],[Total Transfer  Amount]])</f>
        <v>0</v>
      </c>
      <c r="P242" s="74"/>
      <c r="Q242" s="90">
        <f>IF(Table5712[[#This Row],[FEMA Reimbursable?]]="Yes",Table5712[[#This Row],[Total Quarterly Obligation Amount]]*0.25, Table5712[[#This Row],[Total Quarterly Obligation Amount]])</f>
        <v>0</v>
      </c>
      <c r="R242" s="74"/>
      <c r="S242" s="79">
        <f>IF(Table5712[[#This Row],[FEMA Reimbursable?]]="Yes", Table5712[[#This Row],[Total Quarterly Expenditure Amount]]*0.25, Table5712[[#This Row],[Total Quarterly Expenditure Amount]])</f>
        <v>0</v>
      </c>
      <c r="T242" s="113" t="str">
        <f>IFERROR(INDEX(Table2[Attachment A Category], MATCH(Table5712[[#This Row],[Attachment A Expenditure Subcategory]], Table2[Attachment A Subcategory])),"")</f>
        <v/>
      </c>
      <c r="U242" s="114" t="str">
        <f>IFERROR(INDEX(Table2[Treasury OIG Category], MATCH(Table5712[[#This Row],[Attachment A Expenditure Subcategory]], Table2[Attachment A Subcategory])),"")</f>
        <v/>
      </c>
    </row>
    <row r="243" spans="2:21" x14ac:dyDescent="0.25">
      <c r="B243" s="22"/>
      <c r="C243" s="16"/>
      <c r="D243" s="16"/>
      <c r="E243" s="16"/>
      <c r="F243" s="16"/>
      <c r="G243" s="23"/>
      <c r="H243" s="32" t="s">
        <v>292</v>
      </c>
      <c r="I243" s="16"/>
      <c r="J243" s="16"/>
      <c r="K243" s="17"/>
      <c r="L243" s="51"/>
      <c r="M243" s="51"/>
      <c r="N243" s="74"/>
      <c r="O243" s="90">
        <f>IF(Table5712[[#This Row],[FEMA Reimbursable?]]="Yes",Table5712[[#This Row],[Total Transfer  Amount]]*0.25, Table5712[[#This Row],[Total Transfer  Amount]])</f>
        <v>0</v>
      </c>
      <c r="P243" s="74"/>
      <c r="Q243" s="90">
        <f>IF(Table5712[[#This Row],[FEMA Reimbursable?]]="Yes",Table5712[[#This Row],[Total Quarterly Obligation Amount]]*0.25, Table5712[[#This Row],[Total Quarterly Obligation Amount]])</f>
        <v>0</v>
      </c>
      <c r="R243" s="74"/>
      <c r="S243" s="79">
        <f>IF(Table5712[[#This Row],[FEMA Reimbursable?]]="Yes", Table5712[[#This Row],[Total Quarterly Expenditure Amount]]*0.25, Table5712[[#This Row],[Total Quarterly Expenditure Amount]])</f>
        <v>0</v>
      </c>
      <c r="T243" s="113" t="str">
        <f>IFERROR(INDEX(Table2[Attachment A Category], MATCH(Table5712[[#This Row],[Attachment A Expenditure Subcategory]], Table2[Attachment A Subcategory])),"")</f>
        <v/>
      </c>
      <c r="U243" s="114" t="str">
        <f>IFERROR(INDEX(Table2[Treasury OIG Category], MATCH(Table5712[[#This Row],[Attachment A Expenditure Subcategory]], Table2[Attachment A Subcategory])),"")</f>
        <v/>
      </c>
    </row>
    <row r="244" spans="2:21" x14ac:dyDescent="0.25">
      <c r="B244" s="22"/>
      <c r="C244" s="16"/>
      <c r="D244" s="16"/>
      <c r="E244" s="16"/>
      <c r="F244" s="16"/>
      <c r="G244" s="23"/>
      <c r="H244" s="32" t="s">
        <v>293</v>
      </c>
      <c r="I244" s="16"/>
      <c r="J244" s="16"/>
      <c r="K244" s="17"/>
      <c r="L244" s="51"/>
      <c r="M244" s="51"/>
      <c r="N244" s="74"/>
      <c r="O244" s="90">
        <f>IF(Table5712[[#This Row],[FEMA Reimbursable?]]="Yes",Table5712[[#This Row],[Total Transfer  Amount]]*0.25, Table5712[[#This Row],[Total Transfer  Amount]])</f>
        <v>0</v>
      </c>
      <c r="P244" s="74"/>
      <c r="Q244" s="90">
        <f>IF(Table5712[[#This Row],[FEMA Reimbursable?]]="Yes",Table5712[[#This Row],[Total Quarterly Obligation Amount]]*0.25, Table5712[[#This Row],[Total Quarterly Obligation Amount]])</f>
        <v>0</v>
      </c>
      <c r="R244" s="74"/>
      <c r="S244" s="79">
        <f>IF(Table5712[[#This Row],[FEMA Reimbursable?]]="Yes", Table5712[[#This Row],[Total Quarterly Expenditure Amount]]*0.25, Table5712[[#This Row],[Total Quarterly Expenditure Amount]])</f>
        <v>0</v>
      </c>
      <c r="T244" s="113" t="str">
        <f>IFERROR(INDEX(Table2[Attachment A Category], MATCH(Table5712[[#This Row],[Attachment A Expenditure Subcategory]], Table2[Attachment A Subcategory])),"")</f>
        <v/>
      </c>
      <c r="U244" s="114" t="str">
        <f>IFERROR(INDEX(Table2[Treasury OIG Category], MATCH(Table5712[[#This Row],[Attachment A Expenditure Subcategory]], Table2[Attachment A Subcategory])),"")</f>
        <v/>
      </c>
    </row>
    <row r="245" spans="2:21" x14ac:dyDescent="0.25">
      <c r="B245" s="22"/>
      <c r="C245" s="16"/>
      <c r="D245" s="16"/>
      <c r="E245" s="16"/>
      <c r="F245" s="16"/>
      <c r="G245" s="23"/>
      <c r="H245" s="32" t="s">
        <v>294</v>
      </c>
      <c r="I245" s="16"/>
      <c r="J245" s="16"/>
      <c r="K245" s="17"/>
      <c r="L245" s="51"/>
      <c r="M245" s="51"/>
      <c r="N245" s="74"/>
      <c r="O245" s="90">
        <f>IF(Table5712[[#This Row],[FEMA Reimbursable?]]="Yes",Table5712[[#This Row],[Total Transfer  Amount]]*0.25, Table5712[[#This Row],[Total Transfer  Amount]])</f>
        <v>0</v>
      </c>
      <c r="P245" s="74"/>
      <c r="Q245" s="90">
        <f>IF(Table5712[[#This Row],[FEMA Reimbursable?]]="Yes",Table5712[[#This Row],[Total Quarterly Obligation Amount]]*0.25, Table5712[[#This Row],[Total Quarterly Obligation Amount]])</f>
        <v>0</v>
      </c>
      <c r="R245" s="74"/>
      <c r="S245" s="79">
        <f>IF(Table5712[[#This Row],[FEMA Reimbursable?]]="Yes", Table5712[[#This Row],[Total Quarterly Expenditure Amount]]*0.25, Table5712[[#This Row],[Total Quarterly Expenditure Amount]])</f>
        <v>0</v>
      </c>
      <c r="T245" s="113" t="str">
        <f>IFERROR(INDEX(Table2[Attachment A Category], MATCH(Table5712[[#This Row],[Attachment A Expenditure Subcategory]], Table2[Attachment A Subcategory])),"")</f>
        <v/>
      </c>
      <c r="U245" s="114" t="str">
        <f>IFERROR(INDEX(Table2[Treasury OIG Category], MATCH(Table5712[[#This Row],[Attachment A Expenditure Subcategory]], Table2[Attachment A Subcategory])),"")</f>
        <v/>
      </c>
    </row>
    <row r="246" spans="2:21" x14ac:dyDescent="0.25">
      <c r="B246" s="22"/>
      <c r="C246" s="16"/>
      <c r="D246" s="16"/>
      <c r="E246" s="16"/>
      <c r="F246" s="16"/>
      <c r="G246" s="23"/>
      <c r="H246" s="32" t="s">
        <v>295</v>
      </c>
      <c r="I246" s="16"/>
      <c r="J246" s="16"/>
      <c r="K246" s="17"/>
      <c r="L246" s="51"/>
      <c r="M246" s="51"/>
      <c r="N246" s="74"/>
      <c r="O246" s="90">
        <f>IF(Table5712[[#This Row],[FEMA Reimbursable?]]="Yes",Table5712[[#This Row],[Total Transfer  Amount]]*0.25, Table5712[[#This Row],[Total Transfer  Amount]])</f>
        <v>0</v>
      </c>
      <c r="P246" s="74"/>
      <c r="Q246" s="90">
        <f>IF(Table5712[[#This Row],[FEMA Reimbursable?]]="Yes",Table5712[[#This Row],[Total Quarterly Obligation Amount]]*0.25, Table5712[[#This Row],[Total Quarterly Obligation Amount]])</f>
        <v>0</v>
      </c>
      <c r="R246" s="74"/>
      <c r="S246" s="79">
        <f>IF(Table5712[[#This Row],[FEMA Reimbursable?]]="Yes", Table5712[[#This Row],[Total Quarterly Expenditure Amount]]*0.25, Table5712[[#This Row],[Total Quarterly Expenditure Amount]])</f>
        <v>0</v>
      </c>
      <c r="T246" s="113" t="str">
        <f>IFERROR(INDEX(Table2[Attachment A Category], MATCH(Table5712[[#This Row],[Attachment A Expenditure Subcategory]], Table2[Attachment A Subcategory])),"")</f>
        <v/>
      </c>
      <c r="U246" s="114" t="str">
        <f>IFERROR(INDEX(Table2[Treasury OIG Category], MATCH(Table5712[[#This Row],[Attachment A Expenditure Subcategory]], Table2[Attachment A Subcategory])),"")</f>
        <v/>
      </c>
    </row>
    <row r="247" spans="2:21" x14ac:dyDescent="0.25">
      <c r="B247" s="22"/>
      <c r="C247" s="16"/>
      <c r="D247" s="16"/>
      <c r="E247" s="16"/>
      <c r="F247" s="16"/>
      <c r="G247" s="23"/>
      <c r="H247" s="32" t="s">
        <v>296</v>
      </c>
      <c r="I247" s="16"/>
      <c r="J247" s="16"/>
      <c r="K247" s="17"/>
      <c r="L247" s="51"/>
      <c r="M247" s="51"/>
      <c r="N247" s="74"/>
      <c r="O247" s="90">
        <f>IF(Table5712[[#This Row],[FEMA Reimbursable?]]="Yes",Table5712[[#This Row],[Total Transfer  Amount]]*0.25, Table5712[[#This Row],[Total Transfer  Amount]])</f>
        <v>0</v>
      </c>
      <c r="P247" s="74"/>
      <c r="Q247" s="90">
        <f>IF(Table5712[[#This Row],[FEMA Reimbursable?]]="Yes",Table5712[[#This Row],[Total Quarterly Obligation Amount]]*0.25, Table5712[[#This Row],[Total Quarterly Obligation Amount]])</f>
        <v>0</v>
      </c>
      <c r="R247" s="74"/>
      <c r="S247" s="79">
        <f>IF(Table5712[[#This Row],[FEMA Reimbursable?]]="Yes", Table5712[[#This Row],[Total Quarterly Expenditure Amount]]*0.25, Table5712[[#This Row],[Total Quarterly Expenditure Amount]])</f>
        <v>0</v>
      </c>
      <c r="T247" s="113" t="str">
        <f>IFERROR(INDEX(Table2[Attachment A Category], MATCH(Table5712[[#This Row],[Attachment A Expenditure Subcategory]], Table2[Attachment A Subcategory])),"")</f>
        <v/>
      </c>
      <c r="U247" s="114" t="str">
        <f>IFERROR(INDEX(Table2[Treasury OIG Category], MATCH(Table5712[[#This Row],[Attachment A Expenditure Subcategory]], Table2[Attachment A Subcategory])),"")</f>
        <v/>
      </c>
    </row>
    <row r="248" spans="2:21" x14ac:dyDescent="0.25">
      <c r="B248" s="22"/>
      <c r="C248" s="16"/>
      <c r="D248" s="16"/>
      <c r="E248" s="16"/>
      <c r="F248" s="16"/>
      <c r="G248" s="23"/>
      <c r="H248" s="32" t="s">
        <v>297</v>
      </c>
      <c r="I248" s="16"/>
      <c r="J248" s="16"/>
      <c r="K248" s="17"/>
      <c r="L248" s="51"/>
      <c r="M248" s="51"/>
      <c r="N248" s="74"/>
      <c r="O248" s="90">
        <f>IF(Table5712[[#This Row],[FEMA Reimbursable?]]="Yes",Table5712[[#This Row],[Total Transfer  Amount]]*0.25, Table5712[[#This Row],[Total Transfer  Amount]])</f>
        <v>0</v>
      </c>
      <c r="P248" s="74"/>
      <c r="Q248" s="90">
        <f>IF(Table5712[[#This Row],[FEMA Reimbursable?]]="Yes",Table5712[[#This Row],[Total Quarterly Obligation Amount]]*0.25, Table5712[[#This Row],[Total Quarterly Obligation Amount]])</f>
        <v>0</v>
      </c>
      <c r="R248" s="74"/>
      <c r="S248" s="79">
        <f>IF(Table5712[[#This Row],[FEMA Reimbursable?]]="Yes", Table5712[[#This Row],[Total Quarterly Expenditure Amount]]*0.25, Table5712[[#This Row],[Total Quarterly Expenditure Amount]])</f>
        <v>0</v>
      </c>
      <c r="T248" s="113" t="str">
        <f>IFERROR(INDEX(Table2[Attachment A Category], MATCH(Table5712[[#This Row],[Attachment A Expenditure Subcategory]], Table2[Attachment A Subcategory])),"")</f>
        <v/>
      </c>
      <c r="U248" s="114" t="str">
        <f>IFERROR(INDEX(Table2[Treasury OIG Category], MATCH(Table5712[[#This Row],[Attachment A Expenditure Subcategory]], Table2[Attachment A Subcategory])),"")</f>
        <v/>
      </c>
    </row>
    <row r="249" spans="2:21" x14ac:dyDescent="0.25">
      <c r="B249" s="22"/>
      <c r="C249" s="16"/>
      <c r="D249" s="16"/>
      <c r="E249" s="16"/>
      <c r="F249" s="16"/>
      <c r="G249" s="23"/>
      <c r="H249" s="32" t="s">
        <v>298</v>
      </c>
      <c r="I249" s="16"/>
      <c r="J249" s="16"/>
      <c r="K249" s="17"/>
      <c r="L249" s="51"/>
      <c r="M249" s="51"/>
      <c r="N249" s="74"/>
      <c r="O249" s="90">
        <f>IF(Table5712[[#This Row],[FEMA Reimbursable?]]="Yes",Table5712[[#This Row],[Total Transfer  Amount]]*0.25, Table5712[[#This Row],[Total Transfer  Amount]])</f>
        <v>0</v>
      </c>
      <c r="P249" s="74"/>
      <c r="Q249" s="90">
        <f>IF(Table5712[[#This Row],[FEMA Reimbursable?]]="Yes",Table5712[[#This Row],[Total Quarterly Obligation Amount]]*0.25, Table5712[[#This Row],[Total Quarterly Obligation Amount]])</f>
        <v>0</v>
      </c>
      <c r="R249" s="74"/>
      <c r="S249" s="79">
        <f>IF(Table5712[[#This Row],[FEMA Reimbursable?]]="Yes", Table5712[[#This Row],[Total Quarterly Expenditure Amount]]*0.25, Table5712[[#This Row],[Total Quarterly Expenditure Amount]])</f>
        <v>0</v>
      </c>
      <c r="T249" s="113" t="str">
        <f>IFERROR(INDEX(Table2[Attachment A Category], MATCH(Table5712[[#This Row],[Attachment A Expenditure Subcategory]], Table2[Attachment A Subcategory])),"")</f>
        <v/>
      </c>
      <c r="U249" s="114" t="str">
        <f>IFERROR(INDEX(Table2[Treasury OIG Category], MATCH(Table5712[[#This Row],[Attachment A Expenditure Subcategory]], Table2[Attachment A Subcategory])),"")</f>
        <v/>
      </c>
    </row>
    <row r="250" spans="2:21" x14ac:dyDescent="0.25">
      <c r="B250" s="22"/>
      <c r="C250" s="16"/>
      <c r="D250" s="16"/>
      <c r="E250" s="16"/>
      <c r="F250" s="16"/>
      <c r="G250" s="23"/>
      <c r="H250" s="32" t="s">
        <v>299</v>
      </c>
      <c r="I250" s="16"/>
      <c r="J250" s="16"/>
      <c r="K250" s="17"/>
      <c r="L250" s="51"/>
      <c r="M250" s="51"/>
      <c r="N250" s="74"/>
      <c r="O250" s="90">
        <f>IF(Table5712[[#This Row],[FEMA Reimbursable?]]="Yes",Table5712[[#This Row],[Total Transfer  Amount]]*0.25, Table5712[[#This Row],[Total Transfer  Amount]])</f>
        <v>0</v>
      </c>
      <c r="P250" s="74"/>
      <c r="Q250" s="90">
        <f>IF(Table5712[[#This Row],[FEMA Reimbursable?]]="Yes",Table5712[[#This Row],[Total Quarterly Obligation Amount]]*0.25, Table5712[[#This Row],[Total Quarterly Obligation Amount]])</f>
        <v>0</v>
      </c>
      <c r="R250" s="74"/>
      <c r="S250" s="79">
        <f>IF(Table5712[[#This Row],[FEMA Reimbursable?]]="Yes", Table5712[[#This Row],[Total Quarterly Expenditure Amount]]*0.25, Table5712[[#This Row],[Total Quarterly Expenditure Amount]])</f>
        <v>0</v>
      </c>
      <c r="T250" s="113" t="str">
        <f>IFERROR(INDEX(Table2[Attachment A Category], MATCH(Table5712[[#This Row],[Attachment A Expenditure Subcategory]], Table2[Attachment A Subcategory])),"")</f>
        <v/>
      </c>
      <c r="U250" s="114" t="str">
        <f>IFERROR(INDEX(Table2[Treasury OIG Category], MATCH(Table5712[[#This Row],[Attachment A Expenditure Subcategory]], Table2[Attachment A Subcategory])),"")</f>
        <v/>
      </c>
    </row>
    <row r="251" spans="2:21" x14ac:dyDescent="0.25">
      <c r="B251" s="22"/>
      <c r="C251" s="16"/>
      <c r="D251" s="16"/>
      <c r="E251" s="16"/>
      <c r="F251" s="16"/>
      <c r="G251" s="23"/>
      <c r="H251" s="32" t="s">
        <v>300</v>
      </c>
      <c r="I251" s="16"/>
      <c r="J251" s="16"/>
      <c r="K251" s="17"/>
      <c r="L251" s="51"/>
      <c r="M251" s="51"/>
      <c r="N251" s="74"/>
      <c r="O251" s="90">
        <f>IF(Table5712[[#This Row],[FEMA Reimbursable?]]="Yes",Table5712[[#This Row],[Total Transfer  Amount]]*0.25, Table5712[[#This Row],[Total Transfer  Amount]])</f>
        <v>0</v>
      </c>
      <c r="P251" s="74"/>
      <c r="Q251" s="90">
        <f>IF(Table5712[[#This Row],[FEMA Reimbursable?]]="Yes",Table5712[[#This Row],[Total Quarterly Obligation Amount]]*0.25, Table5712[[#This Row],[Total Quarterly Obligation Amount]])</f>
        <v>0</v>
      </c>
      <c r="R251" s="74"/>
      <c r="S251" s="79">
        <f>IF(Table5712[[#This Row],[FEMA Reimbursable?]]="Yes", Table5712[[#This Row],[Total Quarterly Expenditure Amount]]*0.25, Table5712[[#This Row],[Total Quarterly Expenditure Amount]])</f>
        <v>0</v>
      </c>
      <c r="T251" s="113" t="str">
        <f>IFERROR(INDEX(Table2[Attachment A Category], MATCH(Table5712[[#This Row],[Attachment A Expenditure Subcategory]], Table2[Attachment A Subcategory])),"")</f>
        <v/>
      </c>
      <c r="U251" s="114" t="str">
        <f>IFERROR(INDEX(Table2[Treasury OIG Category], MATCH(Table5712[[#This Row],[Attachment A Expenditure Subcategory]], Table2[Attachment A Subcategory])),"")</f>
        <v/>
      </c>
    </row>
    <row r="252" spans="2:21" x14ac:dyDescent="0.25">
      <c r="B252" s="22"/>
      <c r="C252" s="16"/>
      <c r="D252" s="16"/>
      <c r="E252" s="16"/>
      <c r="F252" s="16"/>
      <c r="G252" s="23"/>
      <c r="H252" s="32" t="s">
        <v>301</v>
      </c>
      <c r="I252" s="16"/>
      <c r="J252" s="16"/>
      <c r="K252" s="17"/>
      <c r="L252" s="51"/>
      <c r="M252" s="51"/>
      <c r="N252" s="74"/>
      <c r="O252" s="90">
        <f>IF(Table5712[[#This Row],[FEMA Reimbursable?]]="Yes",Table5712[[#This Row],[Total Transfer  Amount]]*0.25, Table5712[[#This Row],[Total Transfer  Amount]])</f>
        <v>0</v>
      </c>
      <c r="P252" s="74"/>
      <c r="Q252" s="90">
        <f>IF(Table5712[[#This Row],[FEMA Reimbursable?]]="Yes",Table5712[[#This Row],[Total Quarterly Obligation Amount]]*0.25, Table5712[[#This Row],[Total Quarterly Obligation Amount]])</f>
        <v>0</v>
      </c>
      <c r="R252" s="74"/>
      <c r="S252" s="79">
        <f>IF(Table5712[[#This Row],[FEMA Reimbursable?]]="Yes", Table5712[[#This Row],[Total Quarterly Expenditure Amount]]*0.25, Table5712[[#This Row],[Total Quarterly Expenditure Amount]])</f>
        <v>0</v>
      </c>
      <c r="T252" s="113" t="str">
        <f>IFERROR(INDEX(Table2[Attachment A Category], MATCH(Table5712[[#This Row],[Attachment A Expenditure Subcategory]], Table2[Attachment A Subcategory])),"")</f>
        <v/>
      </c>
      <c r="U252" s="114" t="str">
        <f>IFERROR(INDEX(Table2[Treasury OIG Category], MATCH(Table5712[[#This Row],[Attachment A Expenditure Subcategory]], Table2[Attachment A Subcategory])),"")</f>
        <v/>
      </c>
    </row>
    <row r="253" spans="2:21" x14ac:dyDescent="0.25">
      <c r="B253" s="22"/>
      <c r="C253" s="16"/>
      <c r="D253" s="16"/>
      <c r="E253" s="16"/>
      <c r="F253" s="16"/>
      <c r="G253" s="23"/>
      <c r="H253" s="32" t="s">
        <v>302</v>
      </c>
      <c r="I253" s="16"/>
      <c r="J253" s="16"/>
      <c r="K253" s="17"/>
      <c r="L253" s="51"/>
      <c r="M253" s="51"/>
      <c r="N253" s="74"/>
      <c r="O253" s="90">
        <f>IF(Table5712[[#This Row],[FEMA Reimbursable?]]="Yes",Table5712[[#This Row],[Total Transfer  Amount]]*0.25, Table5712[[#This Row],[Total Transfer  Amount]])</f>
        <v>0</v>
      </c>
      <c r="P253" s="74"/>
      <c r="Q253" s="90">
        <f>IF(Table5712[[#This Row],[FEMA Reimbursable?]]="Yes",Table5712[[#This Row],[Total Quarterly Obligation Amount]]*0.25, Table5712[[#This Row],[Total Quarterly Obligation Amount]])</f>
        <v>0</v>
      </c>
      <c r="R253" s="74"/>
      <c r="S253" s="79">
        <f>IF(Table5712[[#This Row],[FEMA Reimbursable?]]="Yes", Table5712[[#This Row],[Total Quarterly Expenditure Amount]]*0.25, Table5712[[#This Row],[Total Quarterly Expenditure Amount]])</f>
        <v>0</v>
      </c>
      <c r="T253" s="113" t="str">
        <f>IFERROR(INDEX(Table2[Attachment A Category], MATCH(Table5712[[#This Row],[Attachment A Expenditure Subcategory]], Table2[Attachment A Subcategory])),"")</f>
        <v/>
      </c>
      <c r="U253" s="114" t="str">
        <f>IFERROR(INDEX(Table2[Treasury OIG Category], MATCH(Table5712[[#This Row],[Attachment A Expenditure Subcategory]], Table2[Attachment A Subcategory])),"")</f>
        <v/>
      </c>
    </row>
    <row r="254" spans="2:21" x14ac:dyDescent="0.25">
      <c r="B254" s="22"/>
      <c r="C254" s="16"/>
      <c r="D254" s="16"/>
      <c r="E254" s="16"/>
      <c r="F254" s="16"/>
      <c r="G254" s="23"/>
      <c r="H254" s="32" t="s">
        <v>303</v>
      </c>
      <c r="I254" s="16"/>
      <c r="J254" s="16"/>
      <c r="K254" s="17"/>
      <c r="L254" s="51"/>
      <c r="M254" s="51"/>
      <c r="N254" s="74"/>
      <c r="O254" s="90">
        <f>IF(Table5712[[#This Row],[FEMA Reimbursable?]]="Yes",Table5712[[#This Row],[Total Transfer  Amount]]*0.25, Table5712[[#This Row],[Total Transfer  Amount]])</f>
        <v>0</v>
      </c>
      <c r="P254" s="74"/>
      <c r="Q254" s="90">
        <f>IF(Table5712[[#This Row],[FEMA Reimbursable?]]="Yes",Table5712[[#This Row],[Total Quarterly Obligation Amount]]*0.25, Table5712[[#This Row],[Total Quarterly Obligation Amount]])</f>
        <v>0</v>
      </c>
      <c r="R254" s="74"/>
      <c r="S254" s="79">
        <f>IF(Table5712[[#This Row],[FEMA Reimbursable?]]="Yes", Table5712[[#This Row],[Total Quarterly Expenditure Amount]]*0.25, Table5712[[#This Row],[Total Quarterly Expenditure Amount]])</f>
        <v>0</v>
      </c>
      <c r="T254" s="113" t="str">
        <f>IFERROR(INDEX(Table2[Attachment A Category], MATCH(Table5712[[#This Row],[Attachment A Expenditure Subcategory]], Table2[Attachment A Subcategory])),"")</f>
        <v/>
      </c>
      <c r="U254" s="114" t="str">
        <f>IFERROR(INDEX(Table2[Treasury OIG Category], MATCH(Table5712[[#This Row],[Attachment A Expenditure Subcategory]], Table2[Attachment A Subcategory])),"")</f>
        <v/>
      </c>
    </row>
    <row r="255" spans="2:21" x14ac:dyDescent="0.25">
      <c r="B255" s="22"/>
      <c r="C255" s="16"/>
      <c r="D255" s="16"/>
      <c r="E255" s="16"/>
      <c r="F255" s="16"/>
      <c r="G255" s="23"/>
      <c r="H255" s="32" t="s">
        <v>304</v>
      </c>
      <c r="I255" s="16"/>
      <c r="J255" s="16"/>
      <c r="K255" s="17"/>
      <c r="L255" s="51"/>
      <c r="M255" s="51"/>
      <c r="N255" s="74"/>
      <c r="O255" s="90">
        <f>IF(Table5712[[#This Row],[FEMA Reimbursable?]]="Yes",Table5712[[#This Row],[Total Transfer  Amount]]*0.25, Table5712[[#This Row],[Total Transfer  Amount]])</f>
        <v>0</v>
      </c>
      <c r="P255" s="74"/>
      <c r="Q255" s="90">
        <f>IF(Table5712[[#This Row],[FEMA Reimbursable?]]="Yes",Table5712[[#This Row],[Total Quarterly Obligation Amount]]*0.25, Table5712[[#This Row],[Total Quarterly Obligation Amount]])</f>
        <v>0</v>
      </c>
      <c r="R255" s="74"/>
      <c r="S255" s="79">
        <f>IF(Table5712[[#This Row],[FEMA Reimbursable?]]="Yes", Table5712[[#This Row],[Total Quarterly Expenditure Amount]]*0.25, Table5712[[#This Row],[Total Quarterly Expenditure Amount]])</f>
        <v>0</v>
      </c>
      <c r="T255" s="113" t="str">
        <f>IFERROR(INDEX(Table2[Attachment A Category], MATCH(Table5712[[#This Row],[Attachment A Expenditure Subcategory]], Table2[Attachment A Subcategory])),"")</f>
        <v/>
      </c>
      <c r="U255" s="114" t="str">
        <f>IFERROR(INDEX(Table2[Treasury OIG Category], MATCH(Table5712[[#This Row],[Attachment A Expenditure Subcategory]], Table2[Attachment A Subcategory])),"")</f>
        <v/>
      </c>
    </row>
    <row r="256" spans="2:21" x14ac:dyDescent="0.25">
      <c r="B256" s="22"/>
      <c r="C256" s="16"/>
      <c r="D256" s="16"/>
      <c r="E256" s="16"/>
      <c r="F256" s="16"/>
      <c r="G256" s="23"/>
      <c r="H256" s="32" t="s">
        <v>305</v>
      </c>
      <c r="I256" s="16"/>
      <c r="J256" s="16"/>
      <c r="K256" s="17"/>
      <c r="L256" s="51"/>
      <c r="M256" s="51"/>
      <c r="N256" s="74"/>
      <c r="O256" s="90">
        <f>IF(Table5712[[#This Row],[FEMA Reimbursable?]]="Yes",Table5712[[#This Row],[Total Transfer  Amount]]*0.25, Table5712[[#This Row],[Total Transfer  Amount]])</f>
        <v>0</v>
      </c>
      <c r="P256" s="74"/>
      <c r="Q256" s="90">
        <f>IF(Table5712[[#This Row],[FEMA Reimbursable?]]="Yes",Table5712[[#This Row],[Total Quarterly Obligation Amount]]*0.25, Table5712[[#This Row],[Total Quarterly Obligation Amount]])</f>
        <v>0</v>
      </c>
      <c r="R256" s="74"/>
      <c r="S256" s="79">
        <f>IF(Table5712[[#This Row],[FEMA Reimbursable?]]="Yes", Table5712[[#This Row],[Total Quarterly Expenditure Amount]]*0.25, Table5712[[#This Row],[Total Quarterly Expenditure Amount]])</f>
        <v>0</v>
      </c>
      <c r="T256" s="113" t="str">
        <f>IFERROR(INDEX(Table2[Attachment A Category], MATCH(Table5712[[#This Row],[Attachment A Expenditure Subcategory]], Table2[Attachment A Subcategory])),"")</f>
        <v/>
      </c>
      <c r="U256" s="114" t="str">
        <f>IFERROR(INDEX(Table2[Treasury OIG Category], MATCH(Table5712[[#This Row],[Attachment A Expenditure Subcategory]], Table2[Attachment A Subcategory])),"")</f>
        <v/>
      </c>
    </row>
    <row r="257" spans="2:21" x14ac:dyDescent="0.25">
      <c r="B257" s="22"/>
      <c r="C257" s="16"/>
      <c r="D257" s="16"/>
      <c r="E257" s="16"/>
      <c r="F257" s="16"/>
      <c r="G257" s="23"/>
      <c r="H257" s="32" t="s">
        <v>306</v>
      </c>
      <c r="I257" s="16"/>
      <c r="J257" s="16"/>
      <c r="K257" s="17"/>
      <c r="L257" s="51"/>
      <c r="M257" s="51"/>
      <c r="N257" s="74"/>
      <c r="O257" s="90">
        <f>IF(Table5712[[#This Row],[FEMA Reimbursable?]]="Yes",Table5712[[#This Row],[Total Transfer  Amount]]*0.25, Table5712[[#This Row],[Total Transfer  Amount]])</f>
        <v>0</v>
      </c>
      <c r="P257" s="74"/>
      <c r="Q257" s="90">
        <f>IF(Table5712[[#This Row],[FEMA Reimbursable?]]="Yes",Table5712[[#This Row],[Total Quarterly Obligation Amount]]*0.25, Table5712[[#This Row],[Total Quarterly Obligation Amount]])</f>
        <v>0</v>
      </c>
      <c r="R257" s="74"/>
      <c r="S257" s="79">
        <f>IF(Table5712[[#This Row],[FEMA Reimbursable?]]="Yes", Table5712[[#This Row],[Total Quarterly Expenditure Amount]]*0.25, Table5712[[#This Row],[Total Quarterly Expenditure Amount]])</f>
        <v>0</v>
      </c>
      <c r="T257" s="113" t="str">
        <f>IFERROR(INDEX(Table2[Attachment A Category], MATCH(Table5712[[#This Row],[Attachment A Expenditure Subcategory]], Table2[Attachment A Subcategory])),"")</f>
        <v/>
      </c>
      <c r="U257" s="114" t="str">
        <f>IFERROR(INDEX(Table2[Treasury OIG Category], MATCH(Table5712[[#This Row],[Attachment A Expenditure Subcategory]], Table2[Attachment A Subcategory])),"")</f>
        <v/>
      </c>
    </row>
    <row r="258" spans="2:21" x14ac:dyDescent="0.25">
      <c r="B258" s="22"/>
      <c r="C258" s="16"/>
      <c r="D258" s="16"/>
      <c r="E258" s="16"/>
      <c r="F258" s="16"/>
      <c r="G258" s="23"/>
      <c r="H258" s="32" t="s">
        <v>307</v>
      </c>
      <c r="I258" s="16"/>
      <c r="J258" s="16"/>
      <c r="K258" s="17"/>
      <c r="L258" s="51"/>
      <c r="M258" s="51"/>
      <c r="N258" s="74"/>
      <c r="O258" s="90">
        <f>IF(Table5712[[#This Row],[FEMA Reimbursable?]]="Yes",Table5712[[#This Row],[Total Transfer  Amount]]*0.25, Table5712[[#This Row],[Total Transfer  Amount]])</f>
        <v>0</v>
      </c>
      <c r="P258" s="74"/>
      <c r="Q258" s="90">
        <f>IF(Table5712[[#This Row],[FEMA Reimbursable?]]="Yes",Table5712[[#This Row],[Total Quarterly Obligation Amount]]*0.25, Table5712[[#This Row],[Total Quarterly Obligation Amount]])</f>
        <v>0</v>
      </c>
      <c r="R258" s="74"/>
      <c r="S258" s="79">
        <f>IF(Table5712[[#This Row],[FEMA Reimbursable?]]="Yes", Table5712[[#This Row],[Total Quarterly Expenditure Amount]]*0.25, Table5712[[#This Row],[Total Quarterly Expenditure Amount]])</f>
        <v>0</v>
      </c>
      <c r="T258" s="113" t="str">
        <f>IFERROR(INDEX(Table2[Attachment A Category], MATCH(Table5712[[#This Row],[Attachment A Expenditure Subcategory]], Table2[Attachment A Subcategory])),"")</f>
        <v/>
      </c>
      <c r="U258" s="114" t="str">
        <f>IFERROR(INDEX(Table2[Treasury OIG Category], MATCH(Table5712[[#This Row],[Attachment A Expenditure Subcategory]], Table2[Attachment A Subcategory])),"")</f>
        <v/>
      </c>
    </row>
    <row r="259" spans="2:21" x14ac:dyDescent="0.25">
      <c r="B259" s="22"/>
      <c r="C259" s="16"/>
      <c r="D259" s="16"/>
      <c r="E259" s="16"/>
      <c r="F259" s="16"/>
      <c r="G259" s="23"/>
      <c r="H259" s="32" t="s">
        <v>308</v>
      </c>
      <c r="I259" s="16"/>
      <c r="J259" s="16"/>
      <c r="K259" s="17"/>
      <c r="L259" s="51"/>
      <c r="M259" s="51"/>
      <c r="N259" s="74"/>
      <c r="O259" s="90">
        <f>IF(Table5712[[#This Row],[FEMA Reimbursable?]]="Yes",Table5712[[#This Row],[Total Transfer  Amount]]*0.25, Table5712[[#This Row],[Total Transfer  Amount]])</f>
        <v>0</v>
      </c>
      <c r="P259" s="74"/>
      <c r="Q259" s="90">
        <f>IF(Table5712[[#This Row],[FEMA Reimbursable?]]="Yes",Table5712[[#This Row],[Total Quarterly Obligation Amount]]*0.25, Table5712[[#This Row],[Total Quarterly Obligation Amount]])</f>
        <v>0</v>
      </c>
      <c r="R259" s="74"/>
      <c r="S259" s="79">
        <f>IF(Table5712[[#This Row],[FEMA Reimbursable?]]="Yes", Table5712[[#This Row],[Total Quarterly Expenditure Amount]]*0.25, Table5712[[#This Row],[Total Quarterly Expenditure Amount]])</f>
        <v>0</v>
      </c>
      <c r="T259" s="113" t="str">
        <f>IFERROR(INDEX(Table2[Attachment A Category], MATCH(Table5712[[#This Row],[Attachment A Expenditure Subcategory]], Table2[Attachment A Subcategory])),"")</f>
        <v/>
      </c>
      <c r="U259" s="114" t="str">
        <f>IFERROR(INDEX(Table2[Treasury OIG Category], MATCH(Table5712[[#This Row],[Attachment A Expenditure Subcategory]], Table2[Attachment A Subcategory])),"")</f>
        <v/>
      </c>
    </row>
    <row r="260" spans="2:21" x14ac:dyDescent="0.25">
      <c r="B260" s="22"/>
      <c r="C260" s="16"/>
      <c r="D260" s="16"/>
      <c r="E260" s="16"/>
      <c r="F260" s="16"/>
      <c r="G260" s="23"/>
      <c r="H260" s="32" t="s">
        <v>309</v>
      </c>
      <c r="I260" s="16"/>
      <c r="J260" s="16"/>
      <c r="K260" s="17"/>
      <c r="L260" s="51"/>
      <c r="M260" s="51"/>
      <c r="N260" s="74"/>
      <c r="O260" s="90">
        <f>IF(Table5712[[#This Row],[FEMA Reimbursable?]]="Yes",Table5712[[#This Row],[Total Transfer  Amount]]*0.25, Table5712[[#This Row],[Total Transfer  Amount]])</f>
        <v>0</v>
      </c>
      <c r="P260" s="74"/>
      <c r="Q260" s="90">
        <f>IF(Table5712[[#This Row],[FEMA Reimbursable?]]="Yes",Table5712[[#This Row],[Total Quarterly Obligation Amount]]*0.25, Table5712[[#This Row],[Total Quarterly Obligation Amount]])</f>
        <v>0</v>
      </c>
      <c r="R260" s="74"/>
      <c r="S260" s="79">
        <f>IF(Table5712[[#This Row],[FEMA Reimbursable?]]="Yes", Table5712[[#This Row],[Total Quarterly Expenditure Amount]]*0.25, Table5712[[#This Row],[Total Quarterly Expenditure Amount]])</f>
        <v>0</v>
      </c>
      <c r="T260" s="113" t="str">
        <f>IFERROR(INDEX(Table2[Attachment A Category], MATCH(Table5712[[#This Row],[Attachment A Expenditure Subcategory]], Table2[Attachment A Subcategory])),"")</f>
        <v/>
      </c>
      <c r="U260" s="114" t="str">
        <f>IFERROR(INDEX(Table2[Treasury OIG Category], MATCH(Table5712[[#This Row],[Attachment A Expenditure Subcategory]], Table2[Attachment A Subcategory])),"")</f>
        <v/>
      </c>
    </row>
    <row r="261" spans="2:21" x14ac:dyDescent="0.25">
      <c r="B261" s="22"/>
      <c r="C261" s="16"/>
      <c r="D261" s="16"/>
      <c r="E261" s="16"/>
      <c r="F261" s="16"/>
      <c r="G261" s="23"/>
      <c r="H261" s="32" t="s">
        <v>310</v>
      </c>
      <c r="I261" s="16"/>
      <c r="J261" s="16"/>
      <c r="K261" s="17"/>
      <c r="L261" s="51"/>
      <c r="M261" s="51"/>
      <c r="N261" s="74"/>
      <c r="O261" s="90">
        <f>IF(Table5712[[#This Row],[FEMA Reimbursable?]]="Yes",Table5712[[#This Row],[Total Transfer  Amount]]*0.25, Table5712[[#This Row],[Total Transfer  Amount]])</f>
        <v>0</v>
      </c>
      <c r="P261" s="74"/>
      <c r="Q261" s="90">
        <f>IF(Table5712[[#This Row],[FEMA Reimbursable?]]="Yes",Table5712[[#This Row],[Total Quarterly Obligation Amount]]*0.25, Table5712[[#This Row],[Total Quarterly Obligation Amount]])</f>
        <v>0</v>
      </c>
      <c r="R261" s="74"/>
      <c r="S261" s="79">
        <f>IF(Table5712[[#This Row],[FEMA Reimbursable?]]="Yes", Table5712[[#This Row],[Total Quarterly Expenditure Amount]]*0.25, Table5712[[#This Row],[Total Quarterly Expenditure Amount]])</f>
        <v>0</v>
      </c>
      <c r="T261" s="113" t="str">
        <f>IFERROR(INDEX(Table2[Attachment A Category], MATCH(Table5712[[#This Row],[Attachment A Expenditure Subcategory]], Table2[Attachment A Subcategory])),"")</f>
        <v/>
      </c>
      <c r="U261" s="114" t="str">
        <f>IFERROR(INDEX(Table2[Treasury OIG Category], MATCH(Table5712[[#This Row],[Attachment A Expenditure Subcategory]], Table2[Attachment A Subcategory])),"")</f>
        <v/>
      </c>
    </row>
    <row r="262" spans="2:21" x14ac:dyDescent="0.25">
      <c r="B262" s="22"/>
      <c r="C262" s="16"/>
      <c r="D262" s="16"/>
      <c r="E262" s="16"/>
      <c r="F262" s="16"/>
      <c r="G262" s="23"/>
      <c r="H262" s="32" t="s">
        <v>311</v>
      </c>
      <c r="I262" s="16"/>
      <c r="J262" s="16"/>
      <c r="K262" s="17"/>
      <c r="L262" s="51"/>
      <c r="M262" s="51"/>
      <c r="N262" s="74"/>
      <c r="O262" s="90">
        <f>IF(Table5712[[#This Row],[FEMA Reimbursable?]]="Yes",Table5712[[#This Row],[Total Transfer  Amount]]*0.25, Table5712[[#This Row],[Total Transfer  Amount]])</f>
        <v>0</v>
      </c>
      <c r="P262" s="74"/>
      <c r="Q262" s="90">
        <f>IF(Table5712[[#This Row],[FEMA Reimbursable?]]="Yes",Table5712[[#This Row],[Total Quarterly Obligation Amount]]*0.25, Table5712[[#This Row],[Total Quarterly Obligation Amount]])</f>
        <v>0</v>
      </c>
      <c r="R262" s="74"/>
      <c r="S262" s="79">
        <f>IF(Table5712[[#This Row],[FEMA Reimbursable?]]="Yes", Table5712[[#This Row],[Total Quarterly Expenditure Amount]]*0.25, Table5712[[#This Row],[Total Quarterly Expenditure Amount]])</f>
        <v>0</v>
      </c>
      <c r="T262" s="113" t="str">
        <f>IFERROR(INDEX(Table2[Attachment A Category], MATCH(Table5712[[#This Row],[Attachment A Expenditure Subcategory]], Table2[Attachment A Subcategory])),"")</f>
        <v/>
      </c>
      <c r="U262" s="114" t="str">
        <f>IFERROR(INDEX(Table2[Treasury OIG Category], MATCH(Table5712[[#This Row],[Attachment A Expenditure Subcategory]], Table2[Attachment A Subcategory])),"")</f>
        <v/>
      </c>
    </row>
    <row r="263" spans="2:21" x14ac:dyDescent="0.25">
      <c r="B263" s="22"/>
      <c r="C263" s="16"/>
      <c r="D263" s="16"/>
      <c r="E263" s="16"/>
      <c r="F263" s="16"/>
      <c r="G263" s="23"/>
      <c r="H263" s="32" t="s">
        <v>312</v>
      </c>
      <c r="I263" s="16"/>
      <c r="J263" s="16"/>
      <c r="K263" s="17"/>
      <c r="L263" s="51"/>
      <c r="M263" s="51"/>
      <c r="N263" s="74"/>
      <c r="O263" s="90">
        <f>IF(Table5712[[#This Row],[FEMA Reimbursable?]]="Yes",Table5712[[#This Row],[Total Transfer  Amount]]*0.25, Table5712[[#This Row],[Total Transfer  Amount]])</f>
        <v>0</v>
      </c>
      <c r="P263" s="74"/>
      <c r="Q263" s="90">
        <f>IF(Table5712[[#This Row],[FEMA Reimbursable?]]="Yes",Table5712[[#This Row],[Total Quarterly Obligation Amount]]*0.25, Table5712[[#This Row],[Total Quarterly Obligation Amount]])</f>
        <v>0</v>
      </c>
      <c r="R263" s="74"/>
      <c r="S263" s="79">
        <f>IF(Table5712[[#This Row],[FEMA Reimbursable?]]="Yes", Table5712[[#This Row],[Total Quarterly Expenditure Amount]]*0.25, Table5712[[#This Row],[Total Quarterly Expenditure Amount]])</f>
        <v>0</v>
      </c>
      <c r="T263" s="113" t="str">
        <f>IFERROR(INDEX(Table2[Attachment A Category], MATCH(Table5712[[#This Row],[Attachment A Expenditure Subcategory]], Table2[Attachment A Subcategory])),"")</f>
        <v/>
      </c>
      <c r="U263" s="114" t="str">
        <f>IFERROR(INDEX(Table2[Treasury OIG Category], MATCH(Table5712[[#This Row],[Attachment A Expenditure Subcategory]], Table2[Attachment A Subcategory])),"")</f>
        <v/>
      </c>
    </row>
    <row r="264" spans="2:21" x14ac:dyDescent="0.25">
      <c r="B264" s="22"/>
      <c r="C264" s="16"/>
      <c r="D264" s="16"/>
      <c r="E264" s="16"/>
      <c r="F264" s="16"/>
      <c r="G264" s="23"/>
      <c r="H264" s="32" t="s">
        <v>313</v>
      </c>
      <c r="I264" s="16"/>
      <c r="J264" s="16"/>
      <c r="K264" s="17"/>
      <c r="L264" s="51"/>
      <c r="M264" s="51"/>
      <c r="N264" s="74"/>
      <c r="O264" s="90">
        <f>IF(Table5712[[#This Row],[FEMA Reimbursable?]]="Yes",Table5712[[#This Row],[Total Transfer  Amount]]*0.25, Table5712[[#This Row],[Total Transfer  Amount]])</f>
        <v>0</v>
      </c>
      <c r="P264" s="74"/>
      <c r="Q264" s="90">
        <f>IF(Table5712[[#This Row],[FEMA Reimbursable?]]="Yes",Table5712[[#This Row],[Total Quarterly Obligation Amount]]*0.25, Table5712[[#This Row],[Total Quarterly Obligation Amount]])</f>
        <v>0</v>
      </c>
      <c r="R264" s="74"/>
      <c r="S264" s="79">
        <f>IF(Table5712[[#This Row],[FEMA Reimbursable?]]="Yes", Table5712[[#This Row],[Total Quarterly Expenditure Amount]]*0.25, Table5712[[#This Row],[Total Quarterly Expenditure Amount]])</f>
        <v>0</v>
      </c>
      <c r="T264" s="113" t="str">
        <f>IFERROR(INDEX(Table2[Attachment A Category], MATCH(Table5712[[#This Row],[Attachment A Expenditure Subcategory]], Table2[Attachment A Subcategory])),"")</f>
        <v/>
      </c>
      <c r="U264" s="114" t="str">
        <f>IFERROR(INDEX(Table2[Treasury OIG Category], MATCH(Table5712[[#This Row],[Attachment A Expenditure Subcategory]], Table2[Attachment A Subcategory])),"")</f>
        <v/>
      </c>
    </row>
    <row r="265" spans="2:21" x14ac:dyDescent="0.25">
      <c r="B265" s="22"/>
      <c r="C265" s="16"/>
      <c r="D265" s="16"/>
      <c r="E265" s="16"/>
      <c r="F265" s="16"/>
      <c r="G265" s="23"/>
      <c r="H265" s="32" t="s">
        <v>314</v>
      </c>
      <c r="I265" s="16"/>
      <c r="J265" s="16"/>
      <c r="K265" s="17"/>
      <c r="L265" s="51"/>
      <c r="M265" s="51"/>
      <c r="N265" s="74"/>
      <c r="O265" s="90">
        <f>IF(Table5712[[#This Row],[FEMA Reimbursable?]]="Yes",Table5712[[#This Row],[Total Transfer  Amount]]*0.25, Table5712[[#This Row],[Total Transfer  Amount]])</f>
        <v>0</v>
      </c>
      <c r="P265" s="74"/>
      <c r="Q265" s="90">
        <f>IF(Table5712[[#This Row],[FEMA Reimbursable?]]="Yes",Table5712[[#This Row],[Total Quarterly Obligation Amount]]*0.25, Table5712[[#This Row],[Total Quarterly Obligation Amount]])</f>
        <v>0</v>
      </c>
      <c r="R265" s="74"/>
      <c r="S265" s="79">
        <f>IF(Table5712[[#This Row],[FEMA Reimbursable?]]="Yes", Table5712[[#This Row],[Total Quarterly Expenditure Amount]]*0.25, Table5712[[#This Row],[Total Quarterly Expenditure Amount]])</f>
        <v>0</v>
      </c>
      <c r="T265" s="113" t="str">
        <f>IFERROR(INDEX(Table2[Attachment A Category], MATCH(Table5712[[#This Row],[Attachment A Expenditure Subcategory]], Table2[Attachment A Subcategory])),"")</f>
        <v/>
      </c>
      <c r="U265" s="114" t="str">
        <f>IFERROR(INDEX(Table2[Treasury OIG Category], MATCH(Table5712[[#This Row],[Attachment A Expenditure Subcategory]], Table2[Attachment A Subcategory])),"")</f>
        <v/>
      </c>
    </row>
    <row r="266" spans="2:21" x14ac:dyDescent="0.25">
      <c r="B266" s="22"/>
      <c r="C266" s="16"/>
      <c r="D266" s="16"/>
      <c r="E266" s="16"/>
      <c r="F266" s="16"/>
      <c r="G266" s="23"/>
      <c r="H266" s="32" t="s">
        <v>315</v>
      </c>
      <c r="I266" s="16"/>
      <c r="J266" s="16"/>
      <c r="K266" s="17"/>
      <c r="L266" s="51"/>
      <c r="M266" s="51"/>
      <c r="N266" s="74"/>
      <c r="O266" s="90">
        <f>IF(Table5712[[#This Row],[FEMA Reimbursable?]]="Yes",Table5712[[#This Row],[Total Transfer  Amount]]*0.25, Table5712[[#This Row],[Total Transfer  Amount]])</f>
        <v>0</v>
      </c>
      <c r="P266" s="74"/>
      <c r="Q266" s="90">
        <f>IF(Table5712[[#This Row],[FEMA Reimbursable?]]="Yes",Table5712[[#This Row],[Total Quarterly Obligation Amount]]*0.25, Table5712[[#This Row],[Total Quarterly Obligation Amount]])</f>
        <v>0</v>
      </c>
      <c r="R266" s="74"/>
      <c r="S266" s="79">
        <f>IF(Table5712[[#This Row],[FEMA Reimbursable?]]="Yes", Table5712[[#This Row],[Total Quarterly Expenditure Amount]]*0.25, Table5712[[#This Row],[Total Quarterly Expenditure Amount]])</f>
        <v>0</v>
      </c>
      <c r="T266" s="113" t="str">
        <f>IFERROR(INDEX(Table2[Attachment A Category], MATCH(Table5712[[#This Row],[Attachment A Expenditure Subcategory]], Table2[Attachment A Subcategory])),"")</f>
        <v/>
      </c>
      <c r="U266" s="114" t="str">
        <f>IFERROR(INDEX(Table2[Treasury OIG Category], MATCH(Table5712[[#This Row],[Attachment A Expenditure Subcategory]], Table2[Attachment A Subcategory])),"")</f>
        <v/>
      </c>
    </row>
    <row r="267" spans="2:21" x14ac:dyDescent="0.25">
      <c r="B267" s="22"/>
      <c r="C267" s="16"/>
      <c r="D267" s="16"/>
      <c r="E267" s="16"/>
      <c r="F267" s="16"/>
      <c r="G267" s="23"/>
      <c r="H267" s="32" t="s">
        <v>316</v>
      </c>
      <c r="I267" s="16"/>
      <c r="J267" s="16"/>
      <c r="K267" s="17"/>
      <c r="L267" s="51"/>
      <c r="M267" s="51"/>
      <c r="N267" s="74"/>
      <c r="O267" s="90">
        <f>IF(Table5712[[#This Row],[FEMA Reimbursable?]]="Yes",Table5712[[#This Row],[Total Transfer  Amount]]*0.25, Table5712[[#This Row],[Total Transfer  Amount]])</f>
        <v>0</v>
      </c>
      <c r="P267" s="74"/>
      <c r="Q267" s="90">
        <f>IF(Table5712[[#This Row],[FEMA Reimbursable?]]="Yes",Table5712[[#This Row],[Total Quarterly Obligation Amount]]*0.25, Table5712[[#This Row],[Total Quarterly Obligation Amount]])</f>
        <v>0</v>
      </c>
      <c r="R267" s="74"/>
      <c r="S267" s="79">
        <f>IF(Table5712[[#This Row],[FEMA Reimbursable?]]="Yes", Table5712[[#This Row],[Total Quarterly Expenditure Amount]]*0.25, Table5712[[#This Row],[Total Quarterly Expenditure Amount]])</f>
        <v>0</v>
      </c>
      <c r="T267" s="113" t="str">
        <f>IFERROR(INDEX(Table2[Attachment A Category], MATCH(Table5712[[#This Row],[Attachment A Expenditure Subcategory]], Table2[Attachment A Subcategory])),"")</f>
        <v/>
      </c>
      <c r="U267" s="114" t="str">
        <f>IFERROR(INDEX(Table2[Treasury OIG Category], MATCH(Table5712[[#This Row],[Attachment A Expenditure Subcategory]], Table2[Attachment A Subcategory])),"")</f>
        <v/>
      </c>
    </row>
    <row r="268" spans="2:21" x14ac:dyDescent="0.25">
      <c r="B268" s="22"/>
      <c r="C268" s="16"/>
      <c r="D268" s="16"/>
      <c r="E268" s="16"/>
      <c r="F268" s="16"/>
      <c r="G268" s="23"/>
      <c r="H268" s="32" t="s">
        <v>317</v>
      </c>
      <c r="I268" s="16"/>
      <c r="J268" s="16"/>
      <c r="K268" s="17"/>
      <c r="L268" s="51"/>
      <c r="M268" s="51"/>
      <c r="N268" s="74"/>
      <c r="O268" s="90">
        <f>IF(Table5712[[#This Row],[FEMA Reimbursable?]]="Yes",Table5712[[#This Row],[Total Transfer  Amount]]*0.25, Table5712[[#This Row],[Total Transfer  Amount]])</f>
        <v>0</v>
      </c>
      <c r="P268" s="74"/>
      <c r="Q268" s="90">
        <f>IF(Table5712[[#This Row],[FEMA Reimbursable?]]="Yes",Table5712[[#This Row],[Total Quarterly Obligation Amount]]*0.25, Table5712[[#This Row],[Total Quarterly Obligation Amount]])</f>
        <v>0</v>
      </c>
      <c r="R268" s="74"/>
      <c r="S268" s="79">
        <f>IF(Table5712[[#This Row],[FEMA Reimbursable?]]="Yes", Table5712[[#This Row],[Total Quarterly Expenditure Amount]]*0.25, Table5712[[#This Row],[Total Quarterly Expenditure Amount]])</f>
        <v>0</v>
      </c>
      <c r="T268" s="113" t="str">
        <f>IFERROR(INDEX(Table2[Attachment A Category], MATCH(Table5712[[#This Row],[Attachment A Expenditure Subcategory]], Table2[Attachment A Subcategory])),"")</f>
        <v/>
      </c>
      <c r="U268" s="114" t="str">
        <f>IFERROR(INDEX(Table2[Treasury OIG Category], MATCH(Table5712[[#This Row],[Attachment A Expenditure Subcategory]], Table2[Attachment A Subcategory])),"")</f>
        <v/>
      </c>
    </row>
    <row r="269" spans="2:21" x14ac:dyDescent="0.25">
      <c r="B269" s="22"/>
      <c r="C269" s="16"/>
      <c r="D269" s="16"/>
      <c r="E269" s="16"/>
      <c r="F269" s="16"/>
      <c r="G269" s="23"/>
      <c r="H269" s="32" t="s">
        <v>318</v>
      </c>
      <c r="I269" s="16"/>
      <c r="J269" s="16"/>
      <c r="K269" s="17"/>
      <c r="L269" s="51"/>
      <c r="M269" s="51"/>
      <c r="N269" s="74"/>
      <c r="O269" s="90">
        <f>IF(Table5712[[#This Row],[FEMA Reimbursable?]]="Yes",Table5712[[#This Row],[Total Transfer  Amount]]*0.25, Table5712[[#This Row],[Total Transfer  Amount]])</f>
        <v>0</v>
      </c>
      <c r="P269" s="74"/>
      <c r="Q269" s="90">
        <f>IF(Table5712[[#This Row],[FEMA Reimbursable?]]="Yes",Table5712[[#This Row],[Total Quarterly Obligation Amount]]*0.25, Table5712[[#This Row],[Total Quarterly Obligation Amount]])</f>
        <v>0</v>
      </c>
      <c r="R269" s="74"/>
      <c r="S269" s="79">
        <f>IF(Table5712[[#This Row],[FEMA Reimbursable?]]="Yes", Table5712[[#This Row],[Total Quarterly Expenditure Amount]]*0.25, Table5712[[#This Row],[Total Quarterly Expenditure Amount]])</f>
        <v>0</v>
      </c>
      <c r="T269" s="113" t="str">
        <f>IFERROR(INDEX(Table2[Attachment A Category], MATCH(Table5712[[#This Row],[Attachment A Expenditure Subcategory]], Table2[Attachment A Subcategory])),"")</f>
        <v/>
      </c>
      <c r="U269" s="114" t="str">
        <f>IFERROR(INDEX(Table2[Treasury OIG Category], MATCH(Table5712[[#This Row],[Attachment A Expenditure Subcategory]], Table2[Attachment A Subcategory])),"")</f>
        <v/>
      </c>
    </row>
    <row r="270" spans="2:21" x14ac:dyDescent="0.25">
      <c r="B270" s="22"/>
      <c r="C270" s="16"/>
      <c r="D270" s="16"/>
      <c r="E270" s="16"/>
      <c r="F270" s="16"/>
      <c r="G270" s="23"/>
      <c r="H270" s="32" t="s">
        <v>319</v>
      </c>
      <c r="I270" s="16"/>
      <c r="J270" s="16"/>
      <c r="K270" s="17"/>
      <c r="L270" s="51"/>
      <c r="M270" s="51"/>
      <c r="N270" s="74"/>
      <c r="O270" s="90">
        <f>IF(Table5712[[#This Row],[FEMA Reimbursable?]]="Yes",Table5712[[#This Row],[Total Transfer  Amount]]*0.25, Table5712[[#This Row],[Total Transfer  Amount]])</f>
        <v>0</v>
      </c>
      <c r="P270" s="74"/>
      <c r="Q270" s="90">
        <f>IF(Table5712[[#This Row],[FEMA Reimbursable?]]="Yes",Table5712[[#This Row],[Total Quarterly Obligation Amount]]*0.25, Table5712[[#This Row],[Total Quarterly Obligation Amount]])</f>
        <v>0</v>
      </c>
      <c r="R270" s="74"/>
      <c r="S270" s="79">
        <f>IF(Table5712[[#This Row],[FEMA Reimbursable?]]="Yes", Table5712[[#This Row],[Total Quarterly Expenditure Amount]]*0.25, Table5712[[#This Row],[Total Quarterly Expenditure Amount]])</f>
        <v>0</v>
      </c>
      <c r="T270" s="113" t="str">
        <f>IFERROR(INDEX(Table2[Attachment A Category], MATCH(Table5712[[#This Row],[Attachment A Expenditure Subcategory]], Table2[Attachment A Subcategory])),"")</f>
        <v/>
      </c>
      <c r="U270" s="114" t="str">
        <f>IFERROR(INDEX(Table2[Treasury OIG Category], MATCH(Table5712[[#This Row],[Attachment A Expenditure Subcategory]], Table2[Attachment A Subcategory])),"")</f>
        <v/>
      </c>
    </row>
    <row r="271" spans="2:21" x14ac:dyDescent="0.25">
      <c r="B271" s="22"/>
      <c r="C271" s="16"/>
      <c r="D271" s="16"/>
      <c r="E271" s="16"/>
      <c r="F271" s="16"/>
      <c r="G271" s="23"/>
      <c r="H271" s="32" t="s">
        <v>320</v>
      </c>
      <c r="I271" s="16"/>
      <c r="J271" s="16"/>
      <c r="K271" s="17"/>
      <c r="L271" s="51"/>
      <c r="M271" s="51"/>
      <c r="N271" s="74"/>
      <c r="O271" s="90">
        <f>IF(Table5712[[#This Row],[FEMA Reimbursable?]]="Yes",Table5712[[#This Row],[Total Transfer  Amount]]*0.25, Table5712[[#This Row],[Total Transfer  Amount]])</f>
        <v>0</v>
      </c>
      <c r="P271" s="74"/>
      <c r="Q271" s="90">
        <f>IF(Table5712[[#This Row],[FEMA Reimbursable?]]="Yes",Table5712[[#This Row],[Total Quarterly Obligation Amount]]*0.25, Table5712[[#This Row],[Total Quarterly Obligation Amount]])</f>
        <v>0</v>
      </c>
      <c r="R271" s="74"/>
      <c r="S271" s="79">
        <f>IF(Table5712[[#This Row],[FEMA Reimbursable?]]="Yes", Table5712[[#This Row],[Total Quarterly Expenditure Amount]]*0.25, Table5712[[#This Row],[Total Quarterly Expenditure Amount]])</f>
        <v>0</v>
      </c>
      <c r="T271" s="113" t="str">
        <f>IFERROR(INDEX(Table2[Attachment A Category], MATCH(Table5712[[#This Row],[Attachment A Expenditure Subcategory]], Table2[Attachment A Subcategory])),"")</f>
        <v/>
      </c>
      <c r="U271" s="114" t="str">
        <f>IFERROR(INDEX(Table2[Treasury OIG Category], MATCH(Table5712[[#This Row],[Attachment A Expenditure Subcategory]], Table2[Attachment A Subcategory])),"")</f>
        <v/>
      </c>
    </row>
    <row r="272" spans="2:21" x14ac:dyDescent="0.25">
      <c r="B272" s="22"/>
      <c r="C272" s="16"/>
      <c r="D272" s="16"/>
      <c r="E272" s="16"/>
      <c r="F272" s="16"/>
      <c r="G272" s="23"/>
      <c r="H272" s="32" t="s">
        <v>321</v>
      </c>
      <c r="I272" s="16"/>
      <c r="J272" s="16"/>
      <c r="K272" s="17"/>
      <c r="L272" s="51"/>
      <c r="M272" s="51"/>
      <c r="N272" s="74"/>
      <c r="O272" s="90">
        <f>IF(Table5712[[#This Row],[FEMA Reimbursable?]]="Yes",Table5712[[#This Row],[Total Transfer  Amount]]*0.25, Table5712[[#This Row],[Total Transfer  Amount]])</f>
        <v>0</v>
      </c>
      <c r="P272" s="74"/>
      <c r="Q272" s="90">
        <f>IF(Table5712[[#This Row],[FEMA Reimbursable?]]="Yes",Table5712[[#This Row],[Total Quarterly Obligation Amount]]*0.25, Table5712[[#This Row],[Total Quarterly Obligation Amount]])</f>
        <v>0</v>
      </c>
      <c r="R272" s="74"/>
      <c r="S272" s="79">
        <f>IF(Table5712[[#This Row],[FEMA Reimbursable?]]="Yes", Table5712[[#This Row],[Total Quarterly Expenditure Amount]]*0.25, Table5712[[#This Row],[Total Quarterly Expenditure Amount]])</f>
        <v>0</v>
      </c>
      <c r="T272" s="113" t="str">
        <f>IFERROR(INDEX(Table2[Attachment A Category], MATCH(Table5712[[#This Row],[Attachment A Expenditure Subcategory]], Table2[Attachment A Subcategory])),"")</f>
        <v/>
      </c>
      <c r="U272" s="114" t="str">
        <f>IFERROR(INDEX(Table2[Treasury OIG Category], MATCH(Table5712[[#This Row],[Attachment A Expenditure Subcategory]], Table2[Attachment A Subcategory])),"")</f>
        <v/>
      </c>
    </row>
    <row r="273" spans="2:21" x14ac:dyDescent="0.25">
      <c r="B273" s="22"/>
      <c r="C273" s="16"/>
      <c r="D273" s="16"/>
      <c r="E273" s="16"/>
      <c r="F273" s="16"/>
      <c r="G273" s="23"/>
      <c r="H273" s="32" t="s">
        <v>322</v>
      </c>
      <c r="I273" s="16"/>
      <c r="J273" s="16"/>
      <c r="K273" s="17"/>
      <c r="L273" s="51"/>
      <c r="M273" s="51"/>
      <c r="N273" s="74"/>
      <c r="O273" s="90">
        <f>IF(Table5712[[#This Row],[FEMA Reimbursable?]]="Yes",Table5712[[#This Row],[Total Transfer  Amount]]*0.25, Table5712[[#This Row],[Total Transfer  Amount]])</f>
        <v>0</v>
      </c>
      <c r="P273" s="74"/>
      <c r="Q273" s="90">
        <f>IF(Table5712[[#This Row],[FEMA Reimbursable?]]="Yes",Table5712[[#This Row],[Total Quarterly Obligation Amount]]*0.25, Table5712[[#This Row],[Total Quarterly Obligation Amount]])</f>
        <v>0</v>
      </c>
      <c r="R273" s="74"/>
      <c r="S273" s="79">
        <f>IF(Table5712[[#This Row],[FEMA Reimbursable?]]="Yes", Table5712[[#This Row],[Total Quarterly Expenditure Amount]]*0.25, Table5712[[#This Row],[Total Quarterly Expenditure Amount]])</f>
        <v>0</v>
      </c>
      <c r="T273" s="113" t="str">
        <f>IFERROR(INDEX(Table2[Attachment A Category], MATCH(Table5712[[#This Row],[Attachment A Expenditure Subcategory]], Table2[Attachment A Subcategory])),"")</f>
        <v/>
      </c>
      <c r="U273" s="114" t="str">
        <f>IFERROR(INDEX(Table2[Treasury OIG Category], MATCH(Table5712[[#This Row],[Attachment A Expenditure Subcategory]], Table2[Attachment A Subcategory])),"")</f>
        <v/>
      </c>
    </row>
    <row r="274" spans="2:21" x14ac:dyDescent="0.25">
      <c r="B274" s="22"/>
      <c r="C274" s="16"/>
      <c r="D274" s="16"/>
      <c r="E274" s="16"/>
      <c r="F274" s="16"/>
      <c r="G274" s="23"/>
      <c r="H274" s="32" t="s">
        <v>323</v>
      </c>
      <c r="I274" s="16"/>
      <c r="J274" s="16"/>
      <c r="K274" s="17"/>
      <c r="L274" s="51"/>
      <c r="M274" s="51"/>
      <c r="N274" s="74"/>
      <c r="O274" s="90">
        <f>IF(Table5712[[#This Row],[FEMA Reimbursable?]]="Yes",Table5712[[#This Row],[Total Transfer  Amount]]*0.25, Table5712[[#This Row],[Total Transfer  Amount]])</f>
        <v>0</v>
      </c>
      <c r="P274" s="74"/>
      <c r="Q274" s="90">
        <f>IF(Table5712[[#This Row],[FEMA Reimbursable?]]="Yes",Table5712[[#This Row],[Total Quarterly Obligation Amount]]*0.25, Table5712[[#This Row],[Total Quarterly Obligation Amount]])</f>
        <v>0</v>
      </c>
      <c r="R274" s="74"/>
      <c r="S274" s="79">
        <f>IF(Table5712[[#This Row],[FEMA Reimbursable?]]="Yes", Table5712[[#This Row],[Total Quarterly Expenditure Amount]]*0.25, Table5712[[#This Row],[Total Quarterly Expenditure Amount]])</f>
        <v>0</v>
      </c>
      <c r="T274" s="113" t="str">
        <f>IFERROR(INDEX(Table2[Attachment A Category], MATCH(Table5712[[#This Row],[Attachment A Expenditure Subcategory]], Table2[Attachment A Subcategory])),"")</f>
        <v/>
      </c>
      <c r="U274" s="114" t="str">
        <f>IFERROR(INDEX(Table2[Treasury OIG Category], MATCH(Table5712[[#This Row],[Attachment A Expenditure Subcategory]], Table2[Attachment A Subcategory])),"")</f>
        <v/>
      </c>
    </row>
    <row r="275" spans="2:21" x14ac:dyDescent="0.25">
      <c r="B275" s="22"/>
      <c r="C275" s="16"/>
      <c r="D275" s="16"/>
      <c r="E275" s="16"/>
      <c r="F275" s="16"/>
      <c r="G275" s="23"/>
      <c r="H275" s="32" t="s">
        <v>324</v>
      </c>
      <c r="I275" s="16"/>
      <c r="J275" s="16"/>
      <c r="K275" s="17"/>
      <c r="L275" s="51"/>
      <c r="M275" s="51"/>
      <c r="N275" s="74"/>
      <c r="O275" s="90">
        <f>IF(Table5712[[#This Row],[FEMA Reimbursable?]]="Yes",Table5712[[#This Row],[Total Transfer  Amount]]*0.25, Table5712[[#This Row],[Total Transfer  Amount]])</f>
        <v>0</v>
      </c>
      <c r="P275" s="74"/>
      <c r="Q275" s="90">
        <f>IF(Table5712[[#This Row],[FEMA Reimbursable?]]="Yes",Table5712[[#This Row],[Total Quarterly Obligation Amount]]*0.25, Table5712[[#This Row],[Total Quarterly Obligation Amount]])</f>
        <v>0</v>
      </c>
      <c r="R275" s="74"/>
      <c r="S275" s="79">
        <f>IF(Table5712[[#This Row],[FEMA Reimbursable?]]="Yes", Table5712[[#This Row],[Total Quarterly Expenditure Amount]]*0.25, Table5712[[#This Row],[Total Quarterly Expenditure Amount]])</f>
        <v>0</v>
      </c>
      <c r="T275" s="113" t="str">
        <f>IFERROR(INDEX(Table2[Attachment A Category], MATCH(Table5712[[#This Row],[Attachment A Expenditure Subcategory]], Table2[Attachment A Subcategory])),"")</f>
        <v/>
      </c>
      <c r="U275" s="114" t="str">
        <f>IFERROR(INDEX(Table2[Treasury OIG Category], MATCH(Table5712[[#This Row],[Attachment A Expenditure Subcategory]], Table2[Attachment A Subcategory])),"")</f>
        <v/>
      </c>
    </row>
    <row r="276" spans="2:21" x14ac:dyDescent="0.25">
      <c r="B276" s="22"/>
      <c r="C276" s="16"/>
      <c r="D276" s="16"/>
      <c r="E276" s="16"/>
      <c r="F276" s="16"/>
      <c r="G276" s="23"/>
      <c r="H276" s="32" t="s">
        <v>325</v>
      </c>
      <c r="I276" s="16"/>
      <c r="J276" s="16"/>
      <c r="K276" s="17"/>
      <c r="L276" s="51"/>
      <c r="M276" s="51"/>
      <c r="N276" s="74"/>
      <c r="O276" s="90">
        <f>IF(Table5712[[#This Row],[FEMA Reimbursable?]]="Yes",Table5712[[#This Row],[Total Transfer  Amount]]*0.25, Table5712[[#This Row],[Total Transfer  Amount]])</f>
        <v>0</v>
      </c>
      <c r="P276" s="74"/>
      <c r="Q276" s="90">
        <f>IF(Table5712[[#This Row],[FEMA Reimbursable?]]="Yes",Table5712[[#This Row],[Total Quarterly Obligation Amount]]*0.25, Table5712[[#This Row],[Total Quarterly Obligation Amount]])</f>
        <v>0</v>
      </c>
      <c r="R276" s="74"/>
      <c r="S276" s="79">
        <f>IF(Table5712[[#This Row],[FEMA Reimbursable?]]="Yes", Table5712[[#This Row],[Total Quarterly Expenditure Amount]]*0.25, Table5712[[#This Row],[Total Quarterly Expenditure Amount]])</f>
        <v>0</v>
      </c>
      <c r="T276" s="113" t="str">
        <f>IFERROR(INDEX(Table2[Attachment A Category], MATCH(Table5712[[#This Row],[Attachment A Expenditure Subcategory]], Table2[Attachment A Subcategory])),"")</f>
        <v/>
      </c>
      <c r="U276" s="114" t="str">
        <f>IFERROR(INDEX(Table2[Treasury OIG Category], MATCH(Table5712[[#This Row],[Attachment A Expenditure Subcategory]], Table2[Attachment A Subcategory])),"")</f>
        <v/>
      </c>
    </row>
    <row r="277" spans="2:21" x14ac:dyDescent="0.25">
      <c r="B277" s="22"/>
      <c r="C277" s="16"/>
      <c r="D277" s="16"/>
      <c r="E277" s="16"/>
      <c r="F277" s="16"/>
      <c r="G277" s="23"/>
      <c r="H277" s="32" t="s">
        <v>326</v>
      </c>
      <c r="I277" s="16"/>
      <c r="J277" s="16"/>
      <c r="K277" s="17"/>
      <c r="L277" s="51"/>
      <c r="M277" s="51"/>
      <c r="N277" s="74"/>
      <c r="O277" s="90">
        <f>IF(Table5712[[#This Row],[FEMA Reimbursable?]]="Yes",Table5712[[#This Row],[Total Transfer  Amount]]*0.25, Table5712[[#This Row],[Total Transfer  Amount]])</f>
        <v>0</v>
      </c>
      <c r="P277" s="74"/>
      <c r="Q277" s="90">
        <f>IF(Table5712[[#This Row],[FEMA Reimbursable?]]="Yes",Table5712[[#This Row],[Total Quarterly Obligation Amount]]*0.25, Table5712[[#This Row],[Total Quarterly Obligation Amount]])</f>
        <v>0</v>
      </c>
      <c r="R277" s="74"/>
      <c r="S277" s="79">
        <f>IF(Table5712[[#This Row],[FEMA Reimbursable?]]="Yes", Table5712[[#This Row],[Total Quarterly Expenditure Amount]]*0.25, Table5712[[#This Row],[Total Quarterly Expenditure Amount]])</f>
        <v>0</v>
      </c>
      <c r="T277" s="113" t="str">
        <f>IFERROR(INDEX(Table2[Attachment A Category], MATCH(Table5712[[#This Row],[Attachment A Expenditure Subcategory]], Table2[Attachment A Subcategory])),"")</f>
        <v/>
      </c>
      <c r="U277" s="114" t="str">
        <f>IFERROR(INDEX(Table2[Treasury OIG Category], MATCH(Table5712[[#This Row],[Attachment A Expenditure Subcategory]], Table2[Attachment A Subcategory])),"")</f>
        <v/>
      </c>
    </row>
    <row r="278" spans="2:21" x14ac:dyDescent="0.25">
      <c r="B278" s="22"/>
      <c r="C278" s="16"/>
      <c r="D278" s="16"/>
      <c r="E278" s="16"/>
      <c r="F278" s="16"/>
      <c r="G278" s="23"/>
      <c r="H278" s="32" t="s">
        <v>327</v>
      </c>
      <c r="I278" s="16"/>
      <c r="J278" s="16"/>
      <c r="K278" s="17"/>
      <c r="L278" s="51"/>
      <c r="M278" s="51"/>
      <c r="N278" s="74"/>
      <c r="O278" s="90">
        <f>IF(Table5712[[#This Row],[FEMA Reimbursable?]]="Yes",Table5712[[#This Row],[Total Transfer  Amount]]*0.25, Table5712[[#This Row],[Total Transfer  Amount]])</f>
        <v>0</v>
      </c>
      <c r="P278" s="74"/>
      <c r="Q278" s="90">
        <f>IF(Table5712[[#This Row],[FEMA Reimbursable?]]="Yes",Table5712[[#This Row],[Total Quarterly Obligation Amount]]*0.25, Table5712[[#This Row],[Total Quarterly Obligation Amount]])</f>
        <v>0</v>
      </c>
      <c r="R278" s="74"/>
      <c r="S278" s="79">
        <f>IF(Table5712[[#This Row],[FEMA Reimbursable?]]="Yes", Table5712[[#This Row],[Total Quarterly Expenditure Amount]]*0.25, Table5712[[#This Row],[Total Quarterly Expenditure Amount]])</f>
        <v>0</v>
      </c>
      <c r="T278" s="113" t="str">
        <f>IFERROR(INDEX(Table2[Attachment A Category], MATCH(Table5712[[#This Row],[Attachment A Expenditure Subcategory]], Table2[Attachment A Subcategory])),"")</f>
        <v/>
      </c>
      <c r="U278" s="114" t="str">
        <f>IFERROR(INDEX(Table2[Treasury OIG Category], MATCH(Table5712[[#This Row],[Attachment A Expenditure Subcategory]], Table2[Attachment A Subcategory])),"")</f>
        <v/>
      </c>
    </row>
    <row r="279" spans="2:21" x14ac:dyDescent="0.25">
      <c r="B279" s="22"/>
      <c r="C279" s="16"/>
      <c r="D279" s="16"/>
      <c r="E279" s="16"/>
      <c r="F279" s="16"/>
      <c r="G279" s="23"/>
      <c r="H279" s="32" t="s">
        <v>328</v>
      </c>
      <c r="I279" s="16"/>
      <c r="J279" s="16"/>
      <c r="K279" s="17"/>
      <c r="L279" s="51"/>
      <c r="M279" s="51"/>
      <c r="N279" s="74"/>
      <c r="O279" s="90">
        <f>IF(Table5712[[#This Row],[FEMA Reimbursable?]]="Yes",Table5712[[#This Row],[Total Transfer  Amount]]*0.25, Table5712[[#This Row],[Total Transfer  Amount]])</f>
        <v>0</v>
      </c>
      <c r="P279" s="74"/>
      <c r="Q279" s="90">
        <f>IF(Table5712[[#This Row],[FEMA Reimbursable?]]="Yes",Table5712[[#This Row],[Total Quarterly Obligation Amount]]*0.25, Table5712[[#This Row],[Total Quarterly Obligation Amount]])</f>
        <v>0</v>
      </c>
      <c r="R279" s="74"/>
      <c r="S279" s="79">
        <f>IF(Table5712[[#This Row],[FEMA Reimbursable?]]="Yes", Table5712[[#This Row],[Total Quarterly Expenditure Amount]]*0.25, Table5712[[#This Row],[Total Quarterly Expenditure Amount]])</f>
        <v>0</v>
      </c>
      <c r="T279" s="113" t="str">
        <f>IFERROR(INDEX(Table2[Attachment A Category], MATCH(Table5712[[#This Row],[Attachment A Expenditure Subcategory]], Table2[Attachment A Subcategory])),"")</f>
        <v/>
      </c>
      <c r="U279" s="114" t="str">
        <f>IFERROR(INDEX(Table2[Treasury OIG Category], MATCH(Table5712[[#This Row],[Attachment A Expenditure Subcategory]], Table2[Attachment A Subcategory])),"")</f>
        <v/>
      </c>
    </row>
    <row r="280" spans="2:21" x14ac:dyDescent="0.25">
      <c r="B280" s="22"/>
      <c r="C280" s="16"/>
      <c r="D280" s="16"/>
      <c r="E280" s="16"/>
      <c r="F280" s="16"/>
      <c r="G280" s="23"/>
      <c r="H280" s="32" t="s">
        <v>329</v>
      </c>
      <c r="I280" s="16"/>
      <c r="J280" s="16"/>
      <c r="K280" s="17"/>
      <c r="L280" s="51"/>
      <c r="M280" s="51"/>
      <c r="N280" s="74"/>
      <c r="O280" s="90">
        <f>IF(Table5712[[#This Row],[FEMA Reimbursable?]]="Yes",Table5712[[#This Row],[Total Transfer  Amount]]*0.25, Table5712[[#This Row],[Total Transfer  Amount]])</f>
        <v>0</v>
      </c>
      <c r="P280" s="74"/>
      <c r="Q280" s="90">
        <f>IF(Table5712[[#This Row],[FEMA Reimbursable?]]="Yes",Table5712[[#This Row],[Total Quarterly Obligation Amount]]*0.25, Table5712[[#This Row],[Total Quarterly Obligation Amount]])</f>
        <v>0</v>
      </c>
      <c r="R280" s="74"/>
      <c r="S280" s="79">
        <f>IF(Table5712[[#This Row],[FEMA Reimbursable?]]="Yes", Table5712[[#This Row],[Total Quarterly Expenditure Amount]]*0.25, Table5712[[#This Row],[Total Quarterly Expenditure Amount]])</f>
        <v>0</v>
      </c>
      <c r="T280" s="113" t="str">
        <f>IFERROR(INDEX(Table2[Attachment A Category], MATCH(Table5712[[#This Row],[Attachment A Expenditure Subcategory]], Table2[Attachment A Subcategory])),"")</f>
        <v/>
      </c>
      <c r="U280" s="114" t="str">
        <f>IFERROR(INDEX(Table2[Treasury OIG Category], MATCH(Table5712[[#This Row],[Attachment A Expenditure Subcategory]], Table2[Attachment A Subcategory])),"")</f>
        <v/>
      </c>
    </row>
    <row r="281" spans="2:21" x14ac:dyDescent="0.25">
      <c r="B281" s="22"/>
      <c r="C281" s="16"/>
      <c r="D281" s="16"/>
      <c r="E281" s="16"/>
      <c r="F281" s="16"/>
      <c r="G281" s="23"/>
      <c r="H281" s="32" t="s">
        <v>330</v>
      </c>
      <c r="I281" s="16"/>
      <c r="J281" s="16"/>
      <c r="K281" s="17"/>
      <c r="L281" s="51"/>
      <c r="M281" s="51"/>
      <c r="N281" s="74"/>
      <c r="O281" s="90">
        <f>IF(Table5712[[#This Row],[FEMA Reimbursable?]]="Yes",Table5712[[#This Row],[Total Transfer  Amount]]*0.25, Table5712[[#This Row],[Total Transfer  Amount]])</f>
        <v>0</v>
      </c>
      <c r="P281" s="74"/>
      <c r="Q281" s="90">
        <f>IF(Table5712[[#This Row],[FEMA Reimbursable?]]="Yes",Table5712[[#This Row],[Total Quarterly Obligation Amount]]*0.25, Table5712[[#This Row],[Total Quarterly Obligation Amount]])</f>
        <v>0</v>
      </c>
      <c r="R281" s="74"/>
      <c r="S281" s="79">
        <f>IF(Table5712[[#This Row],[FEMA Reimbursable?]]="Yes", Table5712[[#This Row],[Total Quarterly Expenditure Amount]]*0.25, Table5712[[#This Row],[Total Quarterly Expenditure Amount]])</f>
        <v>0</v>
      </c>
      <c r="T281" s="113" t="str">
        <f>IFERROR(INDEX(Table2[Attachment A Category], MATCH(Table5712[[#This Row],[Attachment A Expenditure Subcategory]], Table2[Attachment A Subcategory])),"")</f>
        <v/>
      </c>
      <c r="U281" s="114" t="str">
        <f>IFERROR(INDEX(Table2[Treasury OIG Category], MATCH(Table5712[[#This Row],[Attachment A Expenditure Subcategory]], Table2[Attachment A Subcategory])),"")</f>
        <v/>
      </c>
    </row>
    <row r="282" spans="2:21" x14ac:dyDescent="0.25">
      <c r="B282" s="22"/>
      <c r="C282" s="16"/>
      <c r="D282" s="16"/>
      <c r="E282" s="16"/>
      <c r="F282" s="16"/>
      <c r="G282" s="23"/>
      <c r="H282" s="32" t="s">
        <v>331</v>
      </c>
      <c r="I282" s="16"/>
      <c r="J282" s="16"/>
      <c r="K282" s="17"/>
      <c r="L282" s="51"/>
      <c r="M282" s="51"/>
      <c r="N282" s="74"/>
      <c r="O282" s="90">
        <f>IF(Table5712[[#This Row],[FEMA Reimbursable?]]="Yes",Table5712[[#This Row],[Total Transfer  Amount]]*0.25, Table5712[[#This Row],[Total Transfer  Amount]])</f>
        <v>0</v>
      </c>
      <c r="P282" s="74"/>
      <c r="Q282" s="90">
        <f>IF(Table5712[[#This Row],[FEMA Reimbursable?]]="Yes",Table5712[[#This Row],[Total Quarterly Obligation Amount]]*0.25, Table5712[[#This Row],[Total Quarterly Obligation Amount]])</f>
        <v>0</v>
      </c>
      <c r="R282" s="74"/>
      <c r="S282" s="79">
        <f>IF(Table5712[[#This Row],[FEMA Reimbursable?]]="Yes", Table5712[[#This Row],[Total Quarterly Expenditure Amount]]*0.25, Table5712[[#This Row],[Total Quarterly Expenditure Amount]])</f>
        <v>0</v>
      </c>
      <c r="T282" s="113" t="str">
        <f>IFERROR(INDEX(Table2[Attachment A Category], MATCH(Table5712[[#This Row],[Attachment A Expenditure Subcategory]], Table2[Attachment A Subcategory])),"")</f>
        <v/>
      </c>
      <c r="U282" s="114" t="str">
        <f>IFERROR(INDEX(Table2[Treasury OIG Category], MATCH(Table5712[[#This Row],[Attachment A Expenditure Subcategory]], Table2[Attachment A Subcategory])),"")</f>
        <v/>
      </c>
    </row>
    <row r="283" spans="2:21" x14ac:dyDescent="0.25">
      <c r="B283" s="22"/>
      <c r="C283" s="16"/>
      <c r="D283" s="16"/>
      <c r="E283" s="16"/>
      <c r="F283" s="16"/>
      <c r="G283" s="23"/>
      <c r="H283" s="32" t="s">
        <v>332</v>
      </c>
      <c r="I283" s="16"/>
      <c r="J283" s="16"/>
      <c r="K283" s="17"/>
      <c r="L283" s="51"/>
      <c r="M283" s="51"/>
      <c r="N283" s="74"/>
      <c r="O283" s="90">
        <f>IF(Table5712[[#This Row],[FEMA Reimbursable?]]="Yes",Table5712[[#This Row],[Total Transfer  Amount]]*0.25, Table5712[[#This Row],[Total Transfer  Amount]])</f>
        <v>0</v>
      </c>
      <c r="P283" s="74"/>
      <c r="Q283" s="90">
        <f>IF(Table5712[[#This Row],[FEMA Reimbursable?]]="Yes",Table5712[[#This Row],[Total Quarterly Obligation Amount]]*0.25, Table5712[[#This Row],[Total Quarterly Obligation Amount]])</f>
        <v>0</v>
      </c>
      <c r="R283" s="74"/>
      <c r="S283" s="79">
        <f>IF(Table5712[[#This Row],[FEMA Reimbursable?]]="Yes", Table5712[[#This Row],[Total Quarterly Expenditure Amount]]*0.25, Table5712[[#This Row],[Total Quarterly Expenditure Amount]])</f>
        <v>0</v>
      </c>
      <c r="T283" s="113" t="str">
        <f>IFERROR(INDEX(Table2[Attachment A Category], MATCH(Table5712[[#This Row],[Attachment A Expenditure Subcategory]], Table2[Attachment A Subcategory])),"")</f>
        <v/>
      </c>
      <c r="U283" s="114" t="str">
        <f>IFERROR(INDEX(Table2[Treasury OIG Category], MATCH(Table5712[[#This Row],[Attachment A Expenditure Subcategory]], Table2[Attachment A Subcategory])),"")</f>
        <v/>
      </c>
    </row>
    <row r="284" spans="2:21" x14ac:dyDescent="0.25">
      <c r="B284" s="22"/>
      <c r="C284" s="16"/>
      <c r="D284" s="16"/>
      <c r="E284" s="16"/>
      <c r="F284" s="16"/>
      <c r="G284" s="23"/>
      <c r="H284" s="32" t="s">
        <v>333</v>
      </c>
      <c r="I284" s="16"/>
      <c r="J284" s="16"/>
      <c r="K284" s="17"/>
      <c r="L284" s="51"/>
      <c r="M284" s="51"/>
      <c r="N284" s="74"/>
      <c r="O284" s="90">
        <f>IF(Table5712[[#This Row],[FEMA Reimbursable?]]="Yes",Table5712[[#This Row],[Total Transfer  Amount]]*0.25, Table5712[[#This Row],[Total Transfer  Amount]])</f>
        <v>0</v>
      </c>
      <c r="P284" s="74"/>
      <c r="Q284" s="90">
        <f>IF(Table5712[[#This Row],[FEMA Reimbursable?]]="Yes",Table5712[[#This Row],[Total Quarterly Obligation Amount]]*0.25, Table5712[[#This Row],[Total Quarterly Obligation Amount]])</f>
        <v>0</v>
      </c>
      <c r="R284" s="74"/>
      <c r="S284" s="79">
        <f>IF(Table5712[[#This Row],[FEMA Reimbursable?]]="Yes", Table5712[[#This Row],[Total Quarterly Expenditure Amount]]*0.25, Table5712[[#This Row],[Total Quarterly Expenditure Amount]])</f>
        <v>0</v>
      </c>
      <c r="T284" s="113" t="str">
        <f>IFERROR(INDEX(Table2[Attachment A Category], MATCH(Table5712[[#This Row],[Attachment A Expenditure Subcategory]], Table2[Attachment A Subcategory])),"")</f>
        <v/>
      </c>
      <c r="U284" s="114" t="str">
        <f>IFERROR(INDEX(Table2[Treasury OIG Category], MATCH(Table5712[[#This Row],[Attachment A Expenditure Subcategory]], Table2[Attachment A Subcategory])),"")</f>
        <v/>
      </c>
    </row>
    <row r="285" spans="2:21" x14ac:dyDescent="0.25">
      <c r="B285" s="22"/>
      <c r="C285" s="16"/>
      <c r="D285" s="16"/>
      <c r="E285" s="16"/>
      <c r="F285" s="16"/>
      <c r="G285" s="23"/>
      <c r="H285" s="32" t="s">
        <v>334</v>
      </c>
      <c r="I285" s="16"/>
      <c r="J285" s="16"/>
      <c r="K285" s="17"/>
      <c r="L285" s="51"/>
      <c r="M285" s="51"/>
      <c r="N285" s="74"/>
      <c r="O285" s="90">
        <f>IF(Table5712[[#This Row],[FEMA Reimbursable?]]="Yes",Table5712[[#This Row],[Total Transfer  Amount]]*0.25, Table5712[[#This Row],[Total Transfer  Amount]])</f>
        <v>0</v>
      </c>
      <c r="P285" s="74"/>
      <c r="Q285" s="90">
        <f>IF(Table5712[[#This Row],[FEMA Reimbursable?]]="Yes",Table5712[[#This Row],[Total Quarterly Obligation Amount]]*0.25, Table5712[[#This Row],[Total Quarterly Obligation Amount]])</f>
        <v>0</v>
      </c>
      <c r="R285" s="74"/>
      <c r="S285" s="79">
        <f>IF(Table5712[[#This Row],[FEMA Reimbursable?]]="Yes", Table5712[[#This Row],[Total Quarterly Expenditure Amount]]*0.25, Table5712[[#This Row],[Total Quarterly Expenditure Amount]])</f>
        <v>0</v>
      </c>
      <c r="T285" s="113" t="str">
        <f>IFERROR(INDEX(Table2[Attachment A Category], MATCH(Table5712[[#This Row],[Attachment A Expenditure Subcategory]], Table2[Attachment A Subcategory])),"")</f>
        <v/>
      </c>
      <c r="U285" s="114" t="str">
        <f>IFERROR(INDEX(Table2[Treasury OIG Category], MATCH(Table5712[[#This Row],[Attachment A Expenditure Subcategory]], Table2[Attachment A Subcategory])),"")</f>
        <v/>
      </c>
    </row>
    <row r="286" spans="2:21" x14ac:dyDescent="0.25">
      <c r="B286" s="22"/>
      <c r="C286" s="16"/>
      <c r="D286" s="16"/>
      <c r="E286" s="16"/>
      <c r="F286" s="16"/>
      <c r="G286" s="23"/>
      <c r="H286" s="32" t="s">
        <v>335</v>
      </c>
      <c r="I286" s="16"/>
      <c r="J286" s="16"/>
      <c r="K286" s="17"/>
      <c r="L286" s="51"/>
      <c r="M286" s="51"/>
      <c r="N286" s="74"/>
      <c r="O286" s="90">
        <f>IF(Table5712[[#This Row],[FEMA Reimbursable?]]="Yes",Table5712[[#This Row],[Total Transfer  Amount]]*0.25, Table5712[[#This Row],[Total Transfer  Amount]])</f>
        <v>0</v>
      </c>
      <c r="P286" s="74"/>
      <c r="Q286" s="90">
        <f>IF(Table5712[[#This Row],[FEMA Reimbursable?]]="Yes",Table5712[[#This Row],[Total Quarterly Obligation Amount]]*0.25, Table5712[[#This Row],[Total Quarterly Obligation Amount]])</f>
        <v>0</v>
      </c>
      <c r="R286" s="74"/>
      <c r="S286" s="79">
        <f>IF(Table5712[[#This Row],[FEMA Reimbursable?]]="Yes", Table5712[[#This Row],[Total Quarterly Expenditure Amount]]*0.25, Table5712[[#This Row],[Total Quarterly Expenditure Amount]])</f>
        <v>0</v>
      </c>
      <c r="T286" s="113" t="str">
        <f>IFERROR(INDEX(Table2[Attachment A Category], MATCH(Table5712[[#This Row],[Attachment A Expenditure Subcategory]], Table2[Attachment A Subcategory])),"")</f>
        <v/>
      </c>
      <c r="U286" s="114" t="str">
        <f>IFERROR(INDEX(Table2[Treasury OIG Category], MATCH(Table5712[[#This Row],[Attachment A Expenditure Subcategory]], Table2[Attachment A Subcategory])),"")</f>
        <v/>
      </c>
    </row>
    <row r="287" spans="2:21" x14ac:dyDescent="0.25">
      <c r="B287" s="22"/>
      <c r="C287" s="16"/>
      <c r="D287" s="16"/>
      <c r="E287" s="16"/>
      <c r="F287" s="16"/>
      <c r="G287" s="23"/>
      <c r="H287" s="32" t="s">
        <v>336</v>
      </c>
      <c r="I287" s="16"/>
      <c r="J287" s="16"/>
      <c r="K287" s="17"/>
      <c r="L287" s="51"/>
      <c r="M287" s="51"/>
      <c r="N287" s="74"/>
      <c r="O287" s="90">
        <f>IF(Table5712[[#This Row],[FEMA Reimbursable?]]="Yes",Table5712[[#This Row],[Total Transfer  Amount]]*0.25, Table5712[[#This Row],[Total Transfer  Amount]])</f>
        <v>0</v>
      </c>
      <c r="P287" s="74"/>
      <c r="Q287" s="90">
        <f>IF(Table5712[[#This Row],[FEMA Reimbursable?]]="Yes",Table5712[[#This Row],[Total Quarterly Obligation Amount]]*0.25, Table5712[[#This Row],[Total Quarterly Obligation Amount]])</f>
        <v>0</v>
      </c>
      <c r="R287" s="74"/>
      <c r="S287" s="79">
        <f>IF(Table5712[[#This Row],[FEMA Reimbursable?]]="Yes", Table5712[[#This Row],[Total Quarterly Expenditure Amount]]*0.25, Table5712[[#This Row],[Total Quarterly Expenditure Amount]])</f>
        <v>0</v>
      </c>
      <c r="T287" s="113" t="str">
        <f>IFERROR(INDEX(Table2[Attachment A Category], MATCH(Table5712[[#This Row],[Attachment A Expenditure Subcategory]], Table2[Attachment A Subcategory])),"")</f>
        <v/>
      </c>
      <c r="U287" s="114" t="str">
        <f>IFERROR(INDEX(Table2[Treasury OIG Category], MATCH(Table5712[[#This Row],[Attachment A Expenditure Subcategory]], Table2[Attachment A Subcategory])),"")</f>
        <v/>
      </c>
    </row>
    <row r="288" spans="2:21" x14ac:dyDescent="0.25">
      <c r="B288" s="22"/>
      <c r="C288" s="16"/>
      <c r="D288" s="16"/>
      <c r="E288" s="16"/>
      <c r="F288" s="16"/>
      <c r="G288" s="23"/>
      <c r="H288" s="32" t="s">
        <v>337</v>
      </c>
      <c r="I288" s="16"/>
      <c r="J288" s="16"/>
      <c r="K288" s="17"/>
      <c r="L288" s="51"/>
      <c r="M288" s="51"/>
      <c r="N288" s="74"/>
      <c r="O288" s="90">
        <f>IF(Table5712[[#This Row],[FEMA Reimbursable?]]="Yes",Table5712[[#This Row],[Total Transfer  Amount]]*0.25, Table5712[[#This Row],[Total Transfer  Amount]])</f>
        <v>0</v>
      </c>
      <c r="P288" s="74"/>
      <c r="Q288" s="90">
        <f>IF(Table5712[[#This Row],[FEMA Reimbursable?]]="Yes",Table5712[[#This Row],[Total Quarterly Obligation Amount]]*0.25, Table5712[[#This Row],[Total Quarterly Obligation Amount]])</f>
        <v>0</v>
      </c>
      <c r="R288" s="74"/>
      <c r="S288" s="79">
        <f>IF(Table5712[[#This Row],[FEMA Reimbursable?]]="Yes", Table5712[[#This Row],[Total Quarterly Expenditure Amount]]*0.25, Table5712[[#This Row],[Total Quarterly Expenditure Amount]])</f>
        <v>0</v>
      </c>
      <c r="T288" s="113" t="str">
        <f>IFERROR(INDEX(Table2[Attachment A Category], MATCH(Table5712[[#This Row],[Attachment A Expenditure Subcategory]], Table2[Attachment A Subcategory])),"")</f>
        <v/>
      </c>
      <c r="U288" s="114" t="str">
        <f>IFERROR(INDEX(Table2[Treasury OIG Category], MATCH(Table5712[[#This Row],[Attachment A Expenditure Subcategory]], Table2[Attachment A Subcategory])),"")</f>
        <v/>
      </c>
    </row>
    <row r="289" spans="2:21" x14ac:dyDescent="0.25">
      <c r="B289" s="22"/>
      <c r="C289" s="16"/>
      <c r="D289" s="16"/>
      <c r="E289" s="16"/>
      <c r="F289" s="16"/>
      <c r="G289" s="23"/>
      <c r="H289" s="32" t="s">
        <v>338</v>
      </c>
      <c r="I289" s="16"/>
      <c r="J289" s="16"/>
      <c r="K289" s="17"/>
      <c r="L289" s="51"/>
      <c r="M289" s="51"/>
      <c r="N289" s="74"/>
      <c r="O289" s="90">
        <f>IF(Table5712[[#This Row],[FEMA Reimbursable?]]="Yes",Table5712[[#This Row],[Total Transfer  Amount]]*0.25, Table5712[[#This Row],[Total Transfer  Amount]])</f>
        <v>0</v>
      </c>
      <c r="P289" s="74"/>
      <c r="Q289" s="90">
        <f>IF(Table5712[[#This Row],[FEMA Reimbursable?]]="Yes",Table5712[[#This Row],[Total Quarterly Obligation Amount]]*0.25, Table5712[[#This Row],[Total Quarterly Obligation Amount]])</f>
        <v>0</v>
      </c>
      <c r="R289" s="74"/>
      <c r="S289" s="79">
        <f>IF(Table5712[[#This Row],[FEMA Reimbursable?]]="Yes", Table5712[[#This Row],[Total Quarterly Expenditure Amount]]*0.25, Table5712[[#This Row],[Total Quarterly Expenditure Amount]])</f>
        <v>0</v>
      </c>
      <c r="T289" s="113" t="str">
        <f>IFERROR(INDEX(Table2[Attachment A Category], MATCH(Table5712[[#This Row],[Attachment A Expenditure Subcategory]], Table2[Attachment A Subcategory])),"")</f>
        <v/>
      </c>
      <c r="U289" s="114" t="str">
        <f>IFERROR(INDEX(Table2[Treasury OIG Category], MATCH(Table5712[[#This Row],[Attachment A Expenditure Subcategory]], Table2[Attachment A Subcategory])),"")</f>
        <v/>
      </c>
    </row>
    <row r="290" spans="2:21" x14ac:dyDescent="0.25">
      <c r="B290" s="22"/>
      <c r="C290" s="16"/>
      <c r="D290" s="16"/>
      <c r="E290" s="16"/>
      <c r="F290" s="16"/>
      <c r="G290" s="23"/>
      <c r="H290" s="32" t="s">
        <v>339</v>
      </c>
      <c r="I290" s="16"/>
      <c r="J290" s="16"/>
      <c r="K290" s="17"/>
      <c r="L290" s="51"/>
      <c r="M290" s="51"/>
      <c r="N290" s="74"/>
      <c r="O290" s="90">
        <f>IF(Table5712[[#This Row],[FEMA Reimbursable?]]="Yes",Table5712[[#This Row],[Total Transfer  Amount]]*0.25, Table5712[[#This Row],[Total Transfer  Amount]])</f>
        <v>0</v>
      </c>
      <c r="P290" s="74"/>
      <c r="Q290" s="90">
        <f>IF(Table5712[[#This Row],[FEMA Reimbursable?]]="Yes",Table5712[[#This Row],[Total Quarterly Obligation Amount]]*0.25, Table5712[[#This Row],[Total Quarterly Obligation Amount]])</f>
        <v>0</v>
      </c>
      <c r="R290" s="74"/>
      <c r="S290" s="79">
        <f>IF(Table5712[[#This Row],[FEMA Reimbursable?]]="Yes", Table5712[[#This Row],[Total Quarterly Expenditure Amount]]*0.25, Table5712[[#This Row],[Total Quarterly Expenditure Amount]])</f>
        <v>0</v>
      </c>
      <c r="T290" s="113" t="str">
        <f>IFERROR(INDEX(Table2[Attachment A Category], MATCH(Table5712[[#This Row],[Attachment A Expenditure Subcategory]], Table2[Attachment A Subcategory])),"")</f>
        <v/>
      </c>
      <c r="U290" s="114" t="str">
        <f>IFERROR(INDEX(Table2[Treasury OIG Category], MATCH(Table5712[[#This Row],[Attachment A Expenditure Subcategory]], Table2[Attachment A Subcategory])),"")</f>
        <v/>
      </c>
    </row>
    <row r="291" spans="2:21" x14ac:dyDescent="0.25">
      <c r="B291" s="22"/>
      <c r="C291" s="16"/>
      <c r="D291" s="16"/>
      <c r="E291" s="16"/>
      <c r="F291" s="16"/>
      <c r="G291" s="23"/>
      <c r="H291" s="32" t="s">
        <v>340</v>
      </c>
      <c r="I291" s="16"/>
      <c r="J291" s="16"/>
      <c r="K291" s="17"/>
      <c r="L291" s="51"/>
      <c r="M291" s="51"/>
      <c r="N291" s="74"/>
      <c r="O291" s="90">
        <f>IF(Table5712[[#This Row],[FEMA Reimbursable?]]="Yes",Table5712[[#This Row],[Total Transfer  Amount]]*0.25, Table5712[[#This Row],[Total Transfer  Amount]])</f>
        <v>0</v>
      </c>
      <c r="P291" s="74"/>
      <c r="Q291" s="90">
        <f>IF(Table5712[[#This Row],[FEMA Reimbursable?]]="Yes",Table5712[[#This Row],[Total Quarterly Obligation Amount]]*0.25, Table5712[[#This Row],[Total Quarterly Obligation Amount]])</f>
        <v>0</v>
      </c>
      <c r="R291" s="74"/>
      <c r="S291" s="79">
        <f>IF(Table5712[[#This Row],[FEMA Reimbursable?]]="Yes", Table5712[[#This Row],[Total Quarterly Expenditure Amount]]*0.25, Table5712[[#This Row],[Total Quarterly Expenditure Amount]])</f>
        <v>0</v>
      </c>
      <c r="T291" s="113" t="str">
        <f>IFERROR(INDEX(Table2[Attachment A Category], MATCH(Table5712[[#This Row],[Attachment A Expenditure Subcategory]], Table2[Attachment A Subcategory])),"")</f>
        <v/>
      </c>
      <c r="U291" s="114" t="str">
        <f>IFERROR(INDEX(Table2[Treasury OIG Category], MATCH(Table5712[[#This Row],[Attachment A Expenditure Subcategory]], Table2[Attachment A Subcategory])),"")</f>
        <v/>
      </c>
    </row>
    <row r="292" spans="2:21" x14ac:dyDescent="0.25">
      <c r="B292" s="22"/>
      <c r="C292" s="16"/>
      <c r="D292" s="16"/>
      <c r="E292" s="16"/>
      <c r="F292" s="16"/>
      <c r="G292" s="23"/>
      <c r="H292" s="32" t="s">
        <v>341</v>
      </c>
      <c r="I292" s="16"/>
      <c r="J292" s="16"/>
      <c r="K292" s="17"/>
      <c r="L292" s="51"/>
      <c r="M292" s="51"/>
      <c r="N292" s="74"/>
      <c r="O292" s="90">
        <f>IF(Table5712[[#This Row],[FEMA Reimbursable?]]="Yes",Table5712[[#This Row],[Total Transfer  Amount]]*0.25, Table5712[[#This Row],[Total Transfer  Amount]])</f>
        <v>0</v>
      </c>
      <c r="P292" s="74"/>
      <c r="Q292" s="90">
        <f>IF(Table5712[[#This Row],[FEMA Reimbursable?]]="Yes",Table5712[[#This Row],[Total Quarterly Obligation Amount]]*0.25, Table5712[[#This Row],[Total Quarterly Obligation Amount]])</f>
        <v>0</v>
      </c>
      <c r="R292" s="74"/>
      <c r="S292" s="79">
        <f>IF(Table5712[[#This Row],[FEMA Reimbursable?]]="Yes", Table5712[[#This Row],[Total Quarterly Expenditure Amount]]*0.25, Table5712[[#This Row],[Total Quarterly Expenditure Amount]])</f>
        <v>0</v>
      </c>
      <c r="T292" s="113" t="str">
        <f>IFERROR(INDEX(Table2[Attachment A Category], MATCH(Table5712[[#This Row],[Attachment A Expenditure Subcategory]], Table2[Attachment A Subcategory])),"")</f>
        <v/>
      </c>
      <c r="U292" s="114" t="str">
        <f>IFERROR(INDEX(Table2[Treasury OIG Category], MATCH(Table5712[[#This Row],[Attachment A Expenditure Subcategory]], Table2[Attachment A Subcategory])),"")</f>
        <v/>
      </c>
    </row>
    <row r="293" spans="2:21" x14ac:dyDescent="0.25">
      <c r="B293" s="22"/>
      <c r="C293" s="16"/>
      <c r="D293" s="16"/>
      <c r="E293" s="16"/>
      <c r="F293" s="16"/>
      <c r="G293" s="23"/>
      <c r="H293" s="32" t="s">
        <v>342</v>
      </c>
      <c r="I293" s="16"/>
      <c r="J293" s="16"/>
      <c r="K293" s="17"/>
      <c r="L293" s="51"/>
      <c r="M293" s="51"/>
      <c r="N293" s="74"/>
      <c r="O293" s="90">
        <f>IF(Table5712[[#This Row],[FEMA Reimbursable?]]="Yes",Table5712[[#This Row],[Total Transfer  Amount]]*0.25, Table5712[[#This Row],[Total Transfer  Amount]])</f>
        <v>0</v>
      </c>
      <c r="P293" s="74"/>
      <c r="Q293" s="90">
        <f>IF(Table5712[[#This Row],[FEMA Reimbursable?]]="Yes",Table5712[[#This Row],[Total Quarterly Obligation Amount]]*0.25, Table5712[[#This Row],[Total Quarterly Obligation Amount]])</f>
        <v>0</v>
      </c>
      <c r="R293" s="74"/>
      <c r="S293" s="79">
        <f>IF(Table5712[[#This Row],[FEMA Reimbursable?]]="Yes", Table5712[[#This Row],[Total Quarterly Expenditure Amount]]*0.25, Table5712[[#This Row],[Total Quarterly Expenditure Amount]])</f>
        <v>0</v>
      </c>
      <c r="T293" s="113" t="str">
        <f>IFERROR(INDEX(Table2[Attachment A Category], MATCH(Table5712[[#This Row],[Attachment A Expenditure Subcategory]], Table2[Attachment A Subcategory])),"")</f>
        <v/>
      </c>
      <c r="U293" s="114" t="str">
        <f>IFERROR(INDEX(Table2[Treasury OIG Category], MATCH(Table5712[[#This Row],[Attachment A Expenditure Subcategory]], Table2[Attachment A Subcategory])),"")</f>
        <v/>
      </c>
    </row>
    <row r="294" spans="2:21" x14ac:dyDescent="0.25">
      <c r="B294" s="22"/>
      <c r="C294" s="16"/>
      <c r="D294" s="16"/>
      <c r="E294" s="16"/>
      <c r="F294" s="16"/>
      <c r="G294" s="23"/>
      <c r="H294" s="32" t="s">
        <v>343</v>
      </c>
      <c r="I294" s="16"/>
      <c r="J294" s="16"/>
      <c r="K294" s="17"/>
      <c r="L294" s="51"/>
      <c r="M294" s="51"/>
      <c r="N294" s="74"/>
      <c r="O294" s="90">
        <f>IF(Table5712[[#This Row],[FEMA Reimbursable?]]="Yes",Table5712[[#This Row],[Total Transfer  Amount]]*0.25, Table5712[[#This Row],[Total Transfer  Amount]])</f>
        <v>0</v>
      </c>
      <c r="P294" s="74"/>
      <c r="Q294" s="90">
        <f>IF(Table5712[[#This Row],[FEMA Reimbursable?]]="Yes",Table5712[[#This Row],[Total Quarterly Obligation Amount]]*0.25, Table5712[[#This Row],[Total Quarterly Obligation Amount]])</f>
        <v>0</v>
      </c>
      <c r="R294" s="74"/>
      <c r="S294" s="79">
        <f>IF(Table5712[[#This Row],[FEMA Reimbursable?]]="Yes", Table5712[[#This Row],[Total Quarterly Expenditure Amount]]*0.25, Table5712[[#This Row],[Total Quarterly Expenditure Amount]])</f>
        <v>0</v>
      </c>
      <c r="T294" s="113" t="str">
        <f>IFERROR(INDEX(Table2[Attachment A Category], MATCH(Table5712[[#This Row],[Attachment A Expenditure Subcategory]], Table2[Attachment A Subcategory])),"")</f>
        <v/>
      </c>
      <c r="U294" s="114" t="str">
        <f>IFERROR(INDEX(Table2[Treasury OIG Category], MATCH(Table5712[[#This Row],[Attachment A Expenditure Subcategory]], Table2[Attachment A Subcategory])),"")</f>
        <v/>
      </c>
    </row>
    <row r="295" spans="2:21" x14ac:dyDescent="0.25">
      <c r="B295" s="22"/>
      <c r="C295" s="16"/>
      <c r="D295" s="16"/>
      <c r="E295" s="16"/>
      <c r="F295" s="16"/>
      <c r="G295" s="23"/>
      <c r="H295" s="32" t="s">
        <v>344</v>
      </c>
      <c r="I295" s="16"/>
      <c r="J295" s="16"/>
      <c r="K295" s="17"/>
      <c r="L295" s="51"/>
      <c r="M295" s="51"/>
      <c r="N295" s="74"/>
      <c r="O295" s="90">
        <f>IF(Table5712[[#This Row],[FEMA Reimbursable?]]="Yes",Table5712[[#This Row],[Total Transfer  Amount]]*0.25, Table5712[[#This Row],[Total Transfer  Amount]])</f>
        <v>0</v>
      </c>
      <c r="P295" s="74"/>
      <c r="Q295" s="90">
        <f>IF(Table5712[[#This Row],[FEMA Reimbursable?]]="Yes",Table5712[[#This Row],[Total Quarterly Obligation Amount]]*0.25, Table5712[[#This Row],[Total Quarterly Obligation Amount]])</f>
        <v>0</v>
      </c>
      <c r="R295" s="74"/>
      <c r="S295" s="79">
        <f>IF(Table5712[[#This Row],[FEMA Reimbursable?]]="Yes", Table5712[[#This Row],[Total Quarterly Expenditure Amount]]*0.25, Table5712[[#This Row],[Total Quarterly Expenditure Amount]])</f>
        <v>0</v>
      </c>
      <c r="T295" s="113" t="str">
        <f>IFERROR(INDEX(Table2[Attachment A Category], MATCH(Table5712[[#This Row],[Attachment A Expenditure Subcategory]], Table2[Attachment A Subcategory])),"")</f>
        <v/>
      </c>
      <c r="U295" s="114" t="str">
        <f>IFERROR(INDEX(Table2[Treasury OIG Category], MATCH(Table5712[[#This Row],[Attachment A Expenditure Subcategory]], Table2[Attachment A Subcategory])),"")</f>
        <v/>
      </c>
    </row>
    <row r="296" spans="2:21" x14ac:dyDescent="0.25">
      <c r="B296" s="22"/>
      <c r="C296" s="16"/>
      <c r="D296" s="16"/>
      <c r="E296" s="16"/>
      <c r="F296" s="16"/>
      <c r="G296" s="23"/>
      <c r="H296" s="32" t="s">
        <v>345</v>
      </c>
      <c r="I296" s="16"/>
      <c r="J296" s="16"/>
      <c r="K296" s="17"/>
      <c r="L296" s="51"/>
      <c r="M296" s="51"/>
      <c r="N296" s="74"/>
      <c r="O296" s="90">
        <f>IF(Table5712[[#This Row],[FEMA Reimbursable?]]="Yes",Table5712[[#This Row],[Total Transfer  Amount]]*0.25, Table5712[[#This Row],[Total Transfer  Amount]])</f>
        <v>0</v>
      </c>
      <c r="P296" s="74"/>
      <c r="Q296" s="90">
        <f>IF(Table5712[[#This Row],[FEMA Reimbursable?]]="Yes",Table5712[[#This Row],[Total Quarterly Obligation Amount]]*0.25, Table5712[[#This Row],[Total Quarterly Obligation Amount]])</f>
        <v>0</v>
      </c>
      <c r="R296" s="74"/>
      <c r="S296" s="79">
        <f>IF(Table5712[[#This Row],[FEMA Reimbursable?]]="Yes", Table5712[[#This Row],[Total Quarterly Expenditure Amount]]*0.25, Table5712[[#This Row],[Total Quarterly Expenditure Amount]])</f>
        <v>0</v>
      </c>
      <c r="T296" s="113" t="str">
        <f>IFERROR(INDEX(Table2[Attachment A Category], MATCH(Table5712[[#This Row],[Attachment A Expenditure Subcategory]], Table2[Attachment A Subcategory])),"")</f>
        <v/>
      </c>
      <c r="U296" s="114" t="str">
        <f>IFERROR(INDEX(Table2[Treasury OIG Category], MATCH(Table5712[[#This Row],[Attachment A Expenditure Subcategory]], Table2[Attachment A Subcategory])),"")</f>
        <v/>
      </c>
    </row>
    <row r="297" spans="2:21" x14ac:dyDescent="0.25">
      <c r="B297" s="22"/>
      <c r="C297" s="16"/>
      <c r="D297" s="16"/>
      <c r="E297" s="16"/>
      <c r="F297" s="16"/>
      <c r="G297" s="23"/>
      <c r="H297" s="32" t="s">
        <v>346</v>
      </c>
      <c r="I297" s="16"/>
      <c r="J297" s="16"/>
      <c r="K297" s="17"/>
      <c r="L297" s="51"/>
      <c r="M297" s="51"/>
      <c r="N297" s="74"/>
      <c r="O297" s="90">
        <f>IF(Table5712[[#This Row],[FEMA Reimbursable?]]="Yes",Table5712[[#This Row],[Total Transfer  Amount]]*0.25, Table5712[[#This Row],[Total Transfer  Amount]])</f>
        <v>0</v>
      </c>
      <c r="P297" s="74"/>
      <c r="Q297" s="90">
        <f>IF(Table5712[[#This Row],[FEMA Reimbursable?]]="Yes",Table5712[[#This Row],[Total Quarterly Obligation Amount]]*0.25, Table5712[[#This Row],[Total Quarterly Obligation Amount]])</f>
        <v>0</v>
      </c>
      <c r="R297" s="74"/>
      <c r="S297" s="79">
        <f>IF(Table5712[[#This Row],[FEMA Reimbursable?]]="Yes", Table5712[[#This Row],[Total Quarterly Expenditure Amount]]*0.25, Table5712[[#This Row],[Total Quarterly Expenditure Amount]])</f>
        <v>0</v>
      </c>
      <c r="T297" s="113" t="str">
        <f>IFERROR(INDEX(Table2[Attachment A Category], MATCH(Table5712[[#This Row],[Attachment A Expenditure Subcategory]], Table2[Attachment A Subcategory])),"")</f>
        <v/>
      </c>
      <c r="U297" s="114" t="str">
        <f>IFERROR(INDEX(Table2[Treasury OIG Category], MATCH(Table5712[[#This Row],[Attachment A Expenditure Subcategory]], Table2[Attachment A Subcategory])),"")</f>
        <v/>
      </c>
    </row>
    <row r="298" spans="2:21" x14ac:dyDescent="0.25">
      <c r="B298" s="22"/>
      <c r="C298" s="16"/>
      <c r="D298" s="16"/>
      <c r="E298" s="16"/>
      <c r="F298" s="16"/>
      <c r="G298" s="23"/>
      <c r="H298" s="32" t="s">
        <v>347</v>
      </c>
      <c r="I298" s="16"/>
      <c r="J298" s="16"/>
      <c r="K298" s="17"/>
      <c r="L298" s="51"/>
      <c r="M298" s="51"/>
      <c r="N298" s="74"/>
      <c r="O298" s="90">
        <f>IF(Table5712[[#This Row],[FEMA Reimbursable?]]="Yes",Table5712[[#This Row],[Total Transfer  Amount]]*0.25, Table5712[[#This Row],[Total Transfer  Amount]])</f>
        <v>0</v>
      </c>
      <c r="P298" s="74"/>
      <c r="Q298" s="90">
        <f>IF(Table5712[[#This Row],[FEMA Reimbursable?]]="Yes",Table5712[[#This Row],[Total Quarterly Obligation Amount]]*0.25, Table5712[[#This Row],[Total Quarterly Obligation Amount]])</f>
        <v>0</v>
      </c>
      <c r="R298" s="74"/>
      <c r="S298" s="79">
        <f>IF(Table5712[[#This Row],[FEMA Reimbursable?]]="Yes", Table5712[[#This Row],[Total Quarterly Expenditure Amount]]*0.25, Table5712[[#This Row],[Total Quarterly Expenditure Amount]])</f>
        <v>0</v>
      </c>
      <c r="T298" s="113" t="str">
        <f>IFERROR(INDEX(Table2[Attachment A Category], MATCH(Table5712[[#This Row],[Attachment A Expenditure Subcategory]], Table2[Attachment A Subcategory])),"")</f>
        <v/>
      </c>
      <c r="U298" s="114" t="str">
        <f>IFERROR(INDEX(Table2[Treasury OIG Category], MATCH(Table5712[[#This Row],[Attachment A Expenditure Subcategory]], Table2[Attachment A Subcategory])),"")</f>
        <v/>
      </c>
    </row>
    <row r="299" spans="2:21" x14ac:dyDescent="0.25">
      <c r="B299" s="22"/>
      <c r="C299" s="16"/>
      <c r="D299" s="16"/>
      <c r="E299" s="16"/>
      <c r="F299" s="16"/>
      <c r="G299" s="23"/>
      <c r="H299" s="32" t="s">
        <v>348</v>
      </c>
      <c r="I299" s="16"/>
      <c r="J299" s="16"/>
      <c r="K299" s="17"/>
      <c r="L299" s="51"/>
      <c r="M299" s="51"/>
      <c r="N299" s="74"/>
      <c r="O299" s="90">
        <f>IF(Table5712[[#This Row],[FEMA Reimbursable?]]="Yes",Table5712[[#This Row],[Total Transfer  Amount]]*0.25, Table5712[[#This Row],[Total Transfer  Amount]])</f>
        <v>0</v>
      </c>
      <c r="P299" s="74"/>
      <c r="Q299" s="90">
        <f>IF(Table5712[[#This Row],[FEMA Reimbursable?]]="Yes",Table5712[[#This Row],[Total Quarterly Obligation Amount]]*0.25, Table5712[[#This Row],[Total Quarterly Obligation Amount]])</f>
        <v>0</v>
      </c>
      <c r="R299" s="74"/>
      <c r="S299" s="79">
        <f>IF(Table5712[[#This Row],[FEMA Reimbursable?]]="Yes", Table5712[[#This Row],[Total Quarterly Expenditure Amount]]*0.25, Table5712[[#This Row],[Total Quarterly Expenditure Amount]])</f>
        <v>0</v>
      </c>
      <c r="T299" s="113" t="str">
        <f>IFERROR(INDEX(Table2[Attachment A Category], MATCH(Table5712[[#This Row],[Attachment A Expenditure Subcategory]], Table2[Attachment A Subcategory])),"")</f>
        <v/>
      </c>
      <c r="U299" s="114" t="str">
        <f>IFERROR(INDEX(Table2[Treasury OIG Category], MATCH(Table5712[[#This Row],[Attachment A Expenditure Subcategory]], Table2[Attachment A Subcategory])),"")</f>
        <v/>
      </c>
    </row>
    <row r="300" spans="2:21" x14ac:dyDescent="0.25">
      <c r="B300" s="22"/>
      <c r="C300" s="16"/>
      <c r="D300" s="16"/>
      <c r="E300" s="16"/>
      <c r="F300" s="16"/>
      <c r="G300" s="23"/>
      <c r="H300" s="32" t="s">
        <v>349</v>
      </c>
      <c r="I300" s="16"/>
      <c r="J300" s="16"/>
      <c r="K300" s="17"/>
      <c r="L300" s="51"/>
      <c r="M300" s="51"/>
      <c r="N300" s="74"/>
      <c r="O300" s="90">
        <f>IF(Table5712[[#This Row],[FEMA Reimbursable?]]="Yes",Table5712[[#This Row],[Total Transfer  Amount]]*0.25, Table5712[[#This Row],[Total Transfer  Amount]])</f>
        <v>0</v>
      </c>
      <c r="P300" s="74"/>
      <c r="Q300" s="90">
        <f>IF(Table5712[[#This Row],[FEMA Reimbursable?]]="Yes",Table5712[[#This Row],[Total Quarterly Obligation Amount]]*0.25, Table5712[[#This Row],[Total Quarterly Obligation Amount]])</f>
        <v>0</v>
      </c>
      <c r="R300" s="74"/>
      <c r="S300" s="79">
        <f>IF(Table5712[[#This Row],[FEMA Reimbursable?]]="Yes", Table5712[[#This Row],[Total Quarterly Expenditure Amount]]*0.25, Table5712[[#This Row],[Total Quarterly Expenditure Amount]])</f>
        <v>0</v>
      </c>
      <c r="T300" s="113" t="str">
        <f>IFERROR(INDEX(Table2[Attachment A Category], MATCH(Table5712[[#This Row],[Attachment A Expenditure Subcategory]], Table2[Attachment A Subcategory])),"")</f>
        <v/>
      </c>
      <c r="U300" s="114" t="str">
        <f>IFERROR(INDEX(Table2[Treasury OIG Category], MATCH(Table5712[[#This Row],[Attachment A Expenditure Subcategory]], Table2[Attachment A Subcategory])),"")</f>
        <v/>
      </c>
    </row>
    <row r="301" spans="2:21" x14ac:dyDescent="0.25">
      <c r="B301" s="22"/>
      <c r="C301" s="16"/>
      <c r="D301" s="16"/>
      <c r="E301" s="16"/>
      <c r="F301" s="16"/>
      <c r="G301" s="23"/>
      <c r="H301" s="32" t="s">
        <v>350</v>
      </c>
      <c r="I301" s="16"/>
      <c r="J301" s="16"/>
      <c r="K301" s="17"/>
      <c r="L301" s="51"/>
      <c r="M301" s="51"/>
      <c r="N301" s="74"/>
      <c r="O301" s="90">
        <f>IF(Table5712[[#This Row],[FEMA Reimbursable?]]="Yes",Table5712[[#This Row],[Total Transfer  Amount]]*0.25, Table5712[[#This Row],[Total Transfer  Amount]])</f>
        <v>0</v>
      </c>
      <c r="P301" s="74"/>
      <c r="Q301" s="90">
        <f>IF(Table5712[[#This Row],[FEMA Reimbursable?]]="Yes",Table5712[[#This Row],[Total Quarterly Obligation Amount]]*0.25, Table5712[[#This Row],[Total Quarterly Obligation Amount]])</f>
        <v>0</v>
      </c>
      <c r="R301" s="74"/>
      <c r="S301" s="79">
        <f>IF(Table5712[[#This Row],[FEMA Reimbursable?]]="Yes", Table5712[[#This Row],[Total Quarterly Expenditure Amount]]*0.25, Table5712[[#This Row],[Total Quarterly Expenditure Amount]])</f>
        <v>0</v>
      </c>
      <c r="T301" s="113" t="str">
        <f>IFERROR(INDEX(Table2[Attachment A Category], MATCH(Table5712[[#This Row],[Attachment A Expenditure Subcategory]], Table2[Attachment A Subcategory])),"")</f>
        <v/>
      </c>
      <c r="U301" s="114" t="str">
        <f>IFERROR(INDEX(Table2[Treasury OIG Category], MATCH(Table5712[[#This Row],[Attachment A Expenditure Subcategory]], Table2[Attachment A Subcategory])),"")</f>
        <v/>
      </c>
    </row>
    <row r="302" spans="2:21" x14ac:dyDescent="0.25">
      <c r="B302" s="22"/>
      <c r="C302" s="16"/>
      <c r="D302" s="16"/>
      <c r="E302" s="16"/>
      <c r="F302" s="16"/>
      <c r="G302" s="23"/>
      <c r="H302" s="32" t="s">
        <v>351</v>
      </c>
      <c r="I302" s="16"/>
      <c r="J302" s="16"/>
      <c r="K302" s="17"/>
      <c r="L302" s="51"/>
      <c r="M302" s="51"/>
      <c r="N302" s="74"/>
      <c r="O302" s="90">
        <f>IF(Table5712[[#This Row],[FEMA Reimbursable?]]="Yes",Table5712[[#This Row],[Total Transfer  Amount]]*0.25, Table5712[[#This Row],[Total Transfer  Amount]])</f>
        <v>0</v>
      </c>
      <c r="P302" s="74"/>
      <c r="Q302" s="90">
        <f>IF(Table5712[[#This Row],[FEMA Reimbursable?]]="Yes",Table5712[[#This Row],[Total Quarterly Obligation Amount]]*0.25, Table5712[[#This Row],[Total Quarterly Obligation Amount]])</f>
        <v>0</v>
      </c>
      <c r="R302" s="74"/>
      <c r="S302" s="79">
        <f>IF(Table5712[[#This Row],[FEMA Reimbursable?]]="Yes", Table5712[[#This Row],[Total Quarterly Expenditure Amount]]*0.25, Table5712[[#This Row],[Total Quarterly Expenditure Amount]])</f>
        <v>0</v>
      </c>
      <c r="T302" s="113" t="str">
        <f>IFERROR(INDEX(Table2[Attachment A Category], MATCH(Table5712[[#This Row],[Attachment A Expenditure Subcategory]], Table2[Attachment A Subcategory])),"")</f>
        <v/>
      </c>
      <c r="U302" s="114" t="str">
        <f>IFERROR(INDEX(Table2[Treasury OIG Category], MATCH(Table5712[[#This Row],[Attachment A Expenditure Subcategory]], Table2[Attachment A Subcategory])),"")</f>
        <v/>
      </c>
    </row>
    <row r="303" spans="2:21" x14ac:dyDescent="0.25">
      <c r="B303" s="22"/>
      <c r="C303" s="16"/>
      <c r="D303" s="16"/>
      <c r="E303" s="16"/>
      <c r="F303" s="16"/>
      <c r="G303" s="23"/>
      <c r="H303" s="32" t="s">
        <v>352</v>
      </c>
      <c r="I303" s="16"/>
      <c r="J303" s="16"/>
      <c r="K303" s="17"/>
      <c r="L303" s="51"/>
      <c r="M303" s="51"/>
      <c r="N303" s="74"/>
      <c r="O303" s="90">
        <f>IF(Table5712[[#This Row],[FEMA Reimbursable?]]="Yes",Table5712[[#This Row],[Total Transfer  Amount]]*0.25, Table5712[[#This Row],[Total Transfer  Amount]])</f>
        <v>0</v>
      </c>
      <c r="P303" s="74"/>
      <c r="Q303" s="90">
        <f>IF(Table5712[[#This Row],[FEMA Reimbursable?]]="Yes",Table5712[[#This Row],[Total Quarterly Obligation Amount]]*0.25, Table5712[[#This Row],[Total Quarterly Obligation Amount]])</f>
        <v>0</v>
      </c>
      <c r="R303" s="74"/>
      <c r="S303" s="79">
        <f>IF(Table5712[[#This Row],[FEMA Reimbursable?]]="Yes", Table5712[[#This Row],[Total Quarterly Expenditure Amount]]*0.25, Table5712[[#This Row],[Total Quarterly Expenditure Amount]])</f>
        <v>0</v>
      </c>
      <c r="T303" s="113" t="str">
        <f>IFERROR(INDEX(Table2[Attachment A Category], MATCH(Table5712[[#This Row],[Attachment A Expenditure Subcategory]], Table2[Attachment A Subcategory])),"")</f>
        <v/>
      </c>
      <c r="U303" s="114" t="str">
        <f>IFERROR(INDEX(Table2[Treasury OIG Category], MATCH(Table5712[[#This Row],[Attachment A Expenditure Subcategory]], Table2[Attachment A Subcategory])),"")</f>
        <v/>
      </c>
    </row>
    <row r="304" spans="2:21" x14ac:dyDescent="0.25">
      <c r="B304" s="22"/>
      <c r="C304" s="16"/>
      <c r="D304" s="16"/>
      <c r="E304" s="16"/>
      <c r="F304" s="16"/>
      <c r="G304" s="23"/>
      <c r="H304" s="32" t="s">
        <v>353</v>
      </c>
      <c r="I304" s="16"/>
      <c r="J304" s="16"/>
      <c r="K304" s="17"/>
      <c r="L304" s="51"/>
      <c r="M304" s="51"/>
      <c r="N304" s="74"/>
      <c r="O304" s="90">
        <f>IF(Table5712[[#This Row],[FEMA Reimbursable?]]="Yes",Table5712[[#This Row],[Total Transfer  Amount]]*0.25, Table5712[[#This Row],[Total Transfer  Amount]])</f>
        <v>0</v>
      </c>
      <c r="P304" s="74"/>
      <c r="Q304" s="90">
        <f>IF(Table5712[[#This Row],[FEMA Reimbursable?]]="Yes",Table5712[[#This Row],[Total Quarterly Obligation Amount]]*0.25, Table5712[[#This Row],[Total Quarterly Obligation Amount]])</f>
        <v>0</v>
      </c>
      <c r="R304" s="74"/>
      <c r="S304" s="79">
        <f>IF(Table5712[[#This Row],[FEMA Reimbursable?]]="Yes", Table5712[[#This Row],[Total Quarterly Expenditure Amount]]*0.25, Table5712[[#This Row],[Total Quarterly Expenditure Amount]])</f>
        <v>0</v>
      </c>
      <c r="T304" s="113" t="str">
        <f>IFERROR(INDEX(Table2[Attachment A Category], MATCH(Table5712[[#This Row],[Attachment A Expenditure Subcategory]], Table2[Attachment A Subcategory])),"")</f>
        <v/>
      </c>
      <c r="U304" s="114" t="str">
        <f>IFERROR(INDEX(Table2[Treasury OIG Category], MATCH(Table5712[[#This Row],[Attachment A Expenditure Subcategory]], Table2[Attachment A Subcategory])),"")</f>
        <v/>
      </c>
    </row>
    <row r="305" spans="2:21" x14ac:dyDescent="0.25">
      <c r="B305" s="22"/>
      <c r="C305" s="16"/>
      <c r="D305" s="16"/>
      <c r="E305" s="16"/>
      <c r="F305" s="16"/>
      <c r="G305" s="23"/>
      <c r="H305" s="32" t="s">
        <v>354</v>
      </c>
      <c r="I305" s="16"/>
      <c r="J305" s="16"/>
      <c r="K305" s="17"/>
      <c r="L305" s="51"/>
      <c r="M305" s="51"/>
      <c r="N305" s="74"/>
      <c r="O305" s="90">
        <f>IF(Table5712[[#This Row],[FEMA Reimbursable?]]="Yes",Table5712[[#This Row],[Total Transfer  Amount]]*0.25, Table5712[[#This Row],[Total Transfer  Amount]])</f>
        <v>0</v>
      </c>
      <c r="P305" s="74"/>
      <c r="Q305" s="90">
        <f>IF(Table5712[[#This Row],[FEMA Reimbursable?]]="Yes",Table5712[[#This Row],[Total Quarterly Obligation Amount]]*0.25, Table5712[[#This Row],[Total Quarterly Obligation Amount]])</f>
        <v>0</v>
      </c>
      <c r="R305" s="74"/>
      <c r="S305" s="79">
        <f>IF(Table5712[[#This Row],[FEMA Reimbursable?]]="Yes", Table5712[[#This Row],[Total Quarterly Expenditure Amount]]*0.25, Table5712[[#This Row],[Total Quarterly Expenditure Amount]])</f>
        <v>0</v>
      </c>
      <c r="T305" s="113" t="str">
        <f>IFERROR(INDEX(Table2[Attachment A Category], MATCH(Table5712[[#This Row],[Attachment A Expenditure Subcategory]], Table2[Attachment A Subcategory])),"")</f>
        <v/>
      </c>
      <c r="U305" s="114" t="str">
        <f>IFERROR(INDEX(Table2[Treasury OIG Category], MATCH(Table5712[[#This Row],[Attachment A Expenditure Subcategory]], Table2[Attachment A Subcategory])),"")</f>
        <v/>
      </c>
    </row>
    <row r="306" spans="2:21" x14ac:dyDescent="0.25">
      <c r="B306" s="22"/>
      <c r="C306" s="16"/>
      <c r="D306" s="16"/>
      <c r="E306" s="16"/>
      <c r="F306" s="16"/>
      <c r="G306" s="23"/>
      <c r="H306" s="32" t="s">
        <v>355</v>
      </c>
      <c r="I306" s="16"/>
      <c r="J306" s="16"/>
      <c r="K306" s="17"/>
      <c r="L306" s="51"/>
      <c r="M306" s="51"/>
      <c r="N306" s="74"/>
      <c r="O306" s="90">
        <f>IF(Table5712[[#This Row],[FEMA Reimbursable?]]="Yes",Table5712[[#This Row],[Total Transfer  Amount]]*0.25, Table5712[[#This Row],[Total Transfer  Amount]])</f>
        <v>0</v>
      </c>
      <c r="P306" s="74"/>
      <c r="Q306" s="90">
        <f>IF(Table5712[[#This Row],[FEMA Reimbursable?]]="Yes",Table5712[[#This Row],[Total Quarterly Obligation Amount]]*0.25, Table5712[[#This Row],[Total Quarterly Obligation Amount]])</f>
        <v>0</v>
      </c>
      <c r="R306" s="74"/>
      <c r="S306" s="79">
        <f>IF(Table5712[[#This Row],[FEMA Reimbursable?]]="Yes", Table5712[[#This Row],[Total Quarterly Expenditure Amount]]*0.25, Table5712[[#This Row],[Total Quarterly Expenditure Amount]])</f>
        <v>0</v>
      </c>
      <c r="T306" s="113" t="str">
        <f>IFERROR(INDEX(Table2[Attachment A Category], MATCH(Table5712[[#This Row],[Attachment A Expenditure Subcategory]], Table2[Attachment A Subcategory])),"")</f>
        <v/>
      </c>
      <c r="U306" s="114" t="str">
        <f>IFERROR(INDEX(Table2[Treasury OIG Category], MATCH(Table5712[[#This Row],[Attachment A Expenditure Subcategory]], Table2[Attachment A Subcategory])),"")</f>
        <v/>
      </c>
    </row>
    <row r="307" spans="2:21" x14ac:dyDescent="0.25">
      <c r="B307" s="22"/>
      <c r="C307" s="16"/>
      <c r="D307" s="16"/>
      <c r="E307" s="16"/>
      <c r="F307" s="16"/>
      <c r="G307" s="23"/>
      <c r="H307" s="32" t="s">
        <v>356</v>
      </c>
      <c r="I307" s="16"/>
      <c r="J307" s="16"/>
      <c r="K307" s="17"/>
      <c r="L307" s="51"/>
      <c r="M307" s="51"/>
      <c r="N307" s="74"/>
      <c r="O307" s="90">
        <f>IF(Table5712[[#This Row],[FEMA Reimbursable?]]="Yes",Table5712[[#This Row],[Total Transfer  Amount]]*0.25, Table5712[[#This Row],[Total Transfer  Amount]])</f>
        <v>0</v>
      </c>
      <c r="P307" s="74"/>
      <c r="Q307" s="90">
        <f>IF(Table5712[[#This Row],[FEMA Reimbursable?]]="Yes",Table5712[[#This Row],[Total Quarterly Obligation Amount]]*0.25, Table5712[[#This Row],[Total Quarterly Obligation Amount]])</f>
        <v>0</v>
      </c>
      <c r="R307" s="74"/>
      <c r="S307" s="79">
        <f>IF(Table5712[[#This Row],[FEMA Reimbursable?]]="Yes", Table5712[[#This Row],[Total Quarterly Expenditure Amount]]*0.25, Table5712[[#This Row],[Total Quarterly Expenditure Amount]])</f>
        <v>0</v>
      </c>
      <c r="T307" s="113" t="str">
        <f>IFERROR(INDEX(Table2[Attachment A Category], MATCH(Table5712[[#This Row],[Attachment A Expenditure Subcategory]], Table2[Attachment A Subcategory])),"")</f>
        <v/>
      </c>
      <c r="U307" s="114" t="str">
        <f>IFERROR(INDEX(Table2[Treasury OIG Category], MATCH(Table5712[[#This Row],[Attachment A Expenditure Subcategory]], Table2[Attachment A Subcategory])),"")</f>
        <v/>
      </c>
    </row>
    <row r="308" spans="2:21" x14ac:dyDescent="0.25">
      <c r="B308" s="22"/>
      <c r="C308" s="16"/>
      <c r="D308" s="16"/>
      <c r="E308" s="16"/>
      <c r="F308" s="16"/>
      <c r="G308" s="23"/>
      <c r="H308" s="32" t="s">
        <v>357</v>
      </c>
      <c r="I308" s="16"/>
      <c r="J308" s="16"/>
      <c r="K308" s="17"/>
      <c r="L308" s="51"/>
      <c r="M308" s="51"/>
      <c r="N308" s="74"/>
      <c r="O308" s="90">
        <f>IF(Table5712[[#This Row],[FEMA Reimbursable?]]="Yes",Table5712[[#This Row],[Total Transfer  Amount]]*0.25, Table5712[[#This Row],[Total Transfer  Amount]])</f>
        <v>0</v>
      </c>
      <c r="P308" s="74"/>
      <c r="Q308" s="90">
        <f>IF(Table5712[[#This Row],[FEMA Reimbursable?]]="Yes",Table5712[[#This Row],[Total Quarterly Obligation Amount]]*0.25, Table5712[[#This Row],[Total Quarterly Obligation Amount]])</f>
        <v>0</v>
      </c>
      <c r="R308" s="74"/>
      <c r="S308" s="79">
        <f>IF(Table5712[[#This Row],[FEMA Reimbursable?]]="Yes", Table5712[[#This Row],[Total Quarterly Expenditure Amount]]*0.25, Table5712[[#This Row],[Total Quarterly Expenditure Amount]])</f>
        <v>0</v>
      </c>
      <c r="T308" s="113" t="str">
        <f>IFERROR(INDEX(Table2[Attachment A Category], MATCH(Table5712[[#This Row],[Attachment A Expenditure Subcategory]], Table2[Attachment A Subcategory])),"")</f>
        <v/>
      </c>
      <c r="U308" s="114" t="str">
        <f>IFERROR(INDEX(Table2[Treasury OIG Category], MATCH(Table5712[[#This Row],[Attachment A Expenditure Subcategory]], Table2[Attachment A Subcategory])),"")</f>
        <v/>
      </c>
    </row>
    <row r="309" spans="2:21" x14ac:dyDescent="0.25">
      <c r="B309" s="22"/>
      <c r="C309" s="16"/>
      <c r="D309" s="16"/>
      <c r="E309" s="16"/>
      <c r="F309" s="16"/>
      <c r="G309" s="23"/>
      <c r="H309" s="32" t="s">
        <v>358</v>
      </c>
      <c r="I309" s="16"/>
      <c r="J309" s="16"/>
      <c r="K309" s="17"/>
      <c r="L309" s="51"/>
      <c r="M309" s="51"/>
      <c r="N309" s="74"/>
      <c r="O309" s="90">
        <f>IF(Table5712[[#This Row],[FEMA Reimbursable?]]="Yes",Table5712[[#This Row],[Total Transfer  Amount]]*0.25, Table5712[[#This Row],[Total Transfer  Amount]])</f>
        <v>0</v>
      </c>
      <c r="P309" s="74"/>
      <c r="Q309" s="90">
        <f>IF(Table5712[[#This Row],[FEMA Reimbursable?]]="Yes",Table5712[[#This Row],[Total Quarterly Obligation Amount]]*0.25, Table5712[[#This Row],[Total Quarterly Obligation Amount]])</f>
        <v>0</v>
      </c>
      <c r="R309" s="74"/>
      <c r="S309" s="79">
        <f>IF(Table5712[[#This Row],[FEMA Reimbursable?]]="Yes", Table5712[[#This Row],[Total Quarterly Expenditure Amount]]*0.25, Table5712[[#This Row],[Total Quarterly Expenditure Amount]])</f>
        <v>0</v>
      </c>
      <c r="T309" s="113" t="str">
        <f>IFERROR(INDEX(Table2[Attachment A Category], MATCH(Table5712[[#This Row],[Attachment A Expenditure Subcategory]], Table2[Attachment A Subcategory])),"")</f>
        <v/>
      </c>
      <c r="U309" s="114" t="str">
        <f>IFERROR(INDEX(Table2[Treasury OIG Category], MATCH(Table5712[[#This Row],[Attachment A Expenditure Subcategory]], Table2[Attachment A Subcategory])),"")</f>
        <v/>
      </c>
    </row>
    <row r="310" spans="2:21" x14ac:dyDescent="0.25">
      <c r="B310" s="22"/>
      <c r="C310" s="16"/>
      <c r="D310" s="16"/>
      <c r="E310" s="16"/>
      <c r="F310" s="16"/>
      <c r="G310" s="23"/>
      <c r="H310" s="32" t="s">
        <v>359</v>
      </c>
      <c r="I310" s="16"/>
      <c r="J310" s="16"/>
      <c r="K310" s="17"/>
      <c r="L310" s="51"/>
      <c r="M310" s="51"/>
      <c r="N310" s="74"/>
      <c r="O310" s="90">
        <f>IF(Table5712[[#This Row],[FEMA Reimbursable?]]="Yes",Table5712[[#This Row],[Total Transfer  Amount]]*0.25, Table5712[[#This Row],[Total Transfer  Amount]])</f>
        <v>0</v>
      </c>
      <c r="P310" s="74"/>
      <c r="Q310" s="90">
        <f>IF(Table5712[[#This Row],[FEMA Reimbursable?]]="Yes",Table5712[[#This Row],[Total Quarterly Obligation Amount]]*0.25, Table5712[[#This Row],[Total Quarterly Obligation Amount]])</f>
        <v>0</v>
      </c>
      <c r="R310" s="74"/>
      <c r="S310" s="79">
        <f>IF(Table5712[[#This Row],[FEMA Reimbursable?]]="Yes", Table5712[[#This Row],[Total Quarterly Expenditure Amount]]*0.25, Table5712[[#This Row],[Total Quarterly Expenditure Amount]])</f>
        <v>0</v>
      </c>
      <c r="T310" s="113" t="str">
        <f>IFERROR(INDEX(Table2[Attachment A Category], MATCH(Table5712[[#This Row],[Attachment A Expenditure Subcategory]], Table2[Attachment A Subcategory])),"")</f>
        <v/>
      </c>
      <c r="U310" s="114" t="str">
        <f>IFERROR(INDEX(Table2[Treasury OIG Category], MATCH(Table5712[[#This Row],[Attachment A Expenditure Subcategory]], Table2[Attachment A Subcategory])),"")</f>
        <v/>
      </c>
    </row>
    <row r="311" spans="2:21" x14ac:dyDescent="0.25">
      <c r="B311" s="22"/>
      <c r="C311" s="16"/>
      <c r="D311" s="16"/>
      <c r="E311" s="16"/>
      <c r="F311" s="16"/>
      <c r="G311" s="23"/>
      <c r="H311" s="32" t="s">
        <v>360</v>
      </c>
      <c r="I311" s="16"/>
      <c r="J311" s="16"/>
      <c r="K311" s="17"/>
      <c r="L311" s="51"/>
      <c r="M311" s="51"/>
      <c r="N311" s="74"/>
      <c r="O311" s="90">
        <f>IF(Table5712[[#This Row],[FEMA Reimbursable?]]="Yes",Table5712[[#This Row],[Total Transfer  Amount]]*0.25, Table5712[[#This Row],[Total Transfer  Amount]])</f>
        <v>0</v>
      </c>
      <c r="P311" s="74"/>
      <c r="Q311" s="90">
        <f>IF(Table5712[[#This Row],[FEMA Reimbursable?]]="Yes",Table5712[[#This Row],[Total Quarterly Obligation Amount]]*0.25, Table5712[[#This Row],[Total Quarterly Obligation Amount]])</f>
        <v>0</v>
      </c>
      <c r="R311" s="74"/>
      <c r="S311" s="79">
        <f>IF(Table5712[[#This Row],[FEMA Reimbursable?]]="Yes", Table5712[[#This Row],[Total Quarterly Expenditure Amount]]*0.25, Table5712[[#This Row],[Total Quarterly Expenditure Amount]])</f>
        <v>0</v>
      </c>
      <c r="T311" s="113" t="str">
        <f>IFERROR(INDEX(Table2[Attachment A Category], MATCH(Table5712[[#This Row],[Attachment A Expenditure Subcategory]], Table2[Attachment A Subcategory])),"")</f>
        <v/>
      </c>
      <c r="U311" s="114" t="str">
        <f>IFERROR(INDEX(Table2[Treasury OIG Category], MATCH(Table5712[[#This Row],[Attachment A Expenditure Subcategory]], Table2[Attachment A Subcategory])),"")</f>
        <v/>
      </c>
    </row>
    <row r="312" spans="2:21" x14ac:dyDescent="0.25">
      <c r="B312" s="22"/>
      <c r="C312" s="16"/>
      <c r="D312" s="16"/>
      <c r="E312" s="16"/>
      <c r="F312" s="16"/>
      <c r="G312" s="23"/>
      <c r="H312" s="32" t="s">
        <v>361</v>
      </c>
      <c r="I312" s="16"/>
      <c r="J312" s="16"/>
      <c r="K312" s="17"/>
      <c r="L312" s="51"/>
      <c r="M312" s="51"/>
      <c r="N312" s="74"/>
      <c r="O312" s="90">
        <f>IF(Table5712[[#This Row],[FEMA Reimbursable?]]="Yes",Table5712[[#This Row],[Total Transfer  Amount]]*0.25, Table5712[[#This Row],[Total Transfer  Amount]])</f>
        <v>0</v>
      </c>
      <c r="P312" s="74"/>
      <c r="Q312" s="90">
        <f>IF(Table5712[[#This Row],[FEMA Reimbursable?]]="Yes",Table5712[[#This Row],[Total Quarterly Obligation Amount]]*0.25, Table5712[[#This Row],[Total Quarterly Obligation Amount]])</f>
        <v>0</v>
      </c>
      <c r="R312" s="74"/>
      <c r="S312" s="79">
        <f>IF(Table5712[[#This Row],[FEMA Reimbursable?]]="Yes", Table5712[[#This Row],[Total Quarterly Expenditure Amount]]*0.25, Table5712[[#This Row],[Total Quarterly Expenditure Amount]])</f>
        <v>0</v>
      </c>
      <c r="T312" s="113" t="str">
        <f>IFERROR(INDEX(Table2[Attachment A Category], MATCH(Table5712[[#This Row],[Attachment A Expenditure Subcategory]], Table2[Attachment A Subcategory])),"")</f>
        <v/>
      </c>
      <c r="U312" s="114" t="str">
        <f>IFERROR(INDEX(Table2[Treasury OIG Category], MATCH(Table5712[[#This Row],[Attachment A Expenditure Subcategory]], Table2[Attachment A Subcategory])),"")</f>
        <v/>
      </c>
    </row>
    <row r="313" spans="2:21" x14ac:dyDescent="0.25">
      <c r="B313" s="22"/>
      <c r="C313" s="16"/>
      <c r="D313" s="16"/>
      <c r="E313" s="16"/>
      <c r="F313" s="16"/>
      <c r="G313" s="23"/>
      <c r="H313" s="32" t="s">
        <v>362</v>
      </c>
      <c r="I313" s="16"/>
      <c r="J313" s="16"/>
      <c r="K313" s="17"/>
      <c r="L313" s="51"/>
      <c r="M313" s="51"/>
      <c r="N313" s="74"/>
      <c r="O313" s="90">
        <f>IF(Table5712[[#This Row],[FEMA Reimbursable?]]="Yes",Table5712[[#This Row],[Total Transfer  Amount]]*0.25, Table5712[[#This Row],[Total Transfer  Amount]])</f>
        <v>0</v>
      </c>
      <c r="P313" s="74"/>
      <c r="Q313" s="90">
        <f>IF(Table5712[[#This Row],[FEMA Reimbursable?]]="Yes",Table5712[[#This Row],[Total Quarterly Obligation Amount]]*0.25, Table5712[[#This Row],[Total Quarterly Obligation Amount]])</f>
        <v>0</v>
      </c>
      <c r="R313" s="74"/>
      <c r="S313" s="79">
        <f>IF(Table5712[[#This Row],[FEMA Reimbursable?]]="Yes", Table5712[[#This Row],[Total Quarterly Expenditure Amount]]*0.25, Table5712[[#This Row],[Total Quarterly Expenditure Amount]])</f>
        <v>0</v>
      </c>
      <c r="T313" s="113" t="str">
        <f>IFERROR(INDEX(Table2[Attachment A Category], MATCH(Table5712[[#This Row],[Attachment A Expenditure Subcategory]], Table2[Attachment A Subcategory])),"")</f>
        <v/>
      </c>
      <c r="U313" s="114" t="str">
        <f>IFERROR(INDEX(Table2[Treasury OIG Category], MATCH(Table5712[[#This Row],[Attachment A Expenditure Subcategory]], Table2[Attachment A Subcategory])),"")</f>
        <v/>
      </c>
    </row>
    <row r="314" spans="2:21" x14ac:dyDescent="0.25">
      <c r="B314" s="22"/>
      <c r="C314" s="16"/>
      <c r="D314" s="16"/>
      <c r="E314" s="16"/>
      <c r="F314" s="16"/>
      <c r="G314" s="23"/>
      <c r="H314" s="32" t="s">
        <v>363</v>
      </c>
      <c r="I314" s="16"/>
      <c r="J314" s="16"/>
      <c r="K314" s="17"/>
      <c r="L314" s="51"/>
      <c r="M314" s="51"/>
      <c r="N314" s="74"/>
      <c r="O314" s="90">
        <f>IF(Table5712[[#This Row],[FEMA Reimbursable?]]="Yes",Table5712[[#This Row],[Total Transfer  Amount]]*0.25, Table5712[[#This Row],[Total Transfer  Amount]])</f>
        <v>0</v>
      </c>
      <c r="P314" s="74"/>
      <c r="Q314" s="90">
        <f>IF(Table5712[[#This Row],[FEMA Reimbursable?]]="Yes",Table5712[[#This Row],[Total Quarterly Obligation Amount]]*0.25, Table5712[[#This Row],[Total Quarterly Obligation Amount]])</f>
        <v>0</v>
      </c>
      <c r="R314" s="74"/>
      <c r="S314" s="79">
        <f>IF(Table5712[[#This Row],[FEMA Reimbursable?]]="Yes", Table5712[[#This Row],[Total Quarterly Expenditure Amount]]*0.25, Table5712[[#This Row],[Total Quarterly Expenditure Amount]])</f>
        <v>0</v>
      </c>
      <c r="T314" s="113" t="str">
        <f>IFERROR(INDEX(Table2[Attachment A Category], MATCH(Table5712[[#This Row],[Attachment A Expenditure Subcategory]], Table2[Attachment A Subcategory])),"")</f>
        <v/>
      </c>
      <c r="U314" s="114" t="str">
        <f>IFERROR(INDEX(Table2[Treasury OIG Category], MATCH(Table5712[[#This Row],[Attachment A Expenditure Subcategory]], Table2[Attachment A Subcategory])),"")</f>
        <v/>
      </c>
    </row>
    <row r="315" spans="2:21" x14ac:dyDescent="0.25">
      <c r="B315" s="22"/>
      <c r="C315" s="16"/>
      <c r="D315" s="16"/>
      <c r="E315" s="16"/>
      <c r="F315" s="16"/>
      <c r="G315" s="23"/>
      <c r="H315" s="32" t="s">
        <v>364</v>
      </c>
      <c r="I315" s="16"/>
      <c r="J315" s="16"/>
      <c r="K315" s="17"/>
      <c r="L315" s="51"/>
      <c r="M315" s="51"/>
      <c r="N315" s="74"/>
      <c r="O315" s="90">
        <f>IF(Table5712[[#This Row],[FEMA Reimbursable?]]="Yes",Table5712[[#This Row],[Total Transfer  Amount]]*0.25, Table5712[[#This Row],[Total Transfer  Amount]])</f>
        <v>0</v>
      </c>
      <c r="P315" s="74"/>
      <c r="Q315" s="90">
        <f>IF(Table5712[[#This Row],[FEMA Reimbursable?]]="Yes",Table5712[[#This Row],[Total Quarterly Obligation Amount]]*0.25, Table5712[[#This Row],[Total Quarterly Obligation Amount]])</f>
        <v>0</v>
      </c>
      <c r="R315" s="74"/>
      <c r="S315" s="79">
        <f>IF(Table5712[[#This Row],[FEMA Reimbursable?]]="Yes", Table5712[[#This Row],[Total Quarterly Expenditure Amount]]*0.25, Table5712[[#This Row],[Total Quarterly Expenditure Amount]])</f>
        <v>0</v>
      </c>
      <c r="T315" s="113" t="str">
        <f>IFERROR(INDEX(Table2[Attachment A Category], MATCH(Table5712[[#This Row],[Attachment A Expenditure Subcategory]], Table2[Attachment A Subcategory])),"")</f>
        <v/>
      </c>
      <c r="U315" s="114" t="str">
        <f>IFERROR(INDEX(Table2[Treasury OIG Category], MATCH(Table5712[[#This Row],[Attachment A Expenditure Subcategory]], Table2[Attachment A Subcategory])),"")</f>
        <v/>
      </c>
    </row>
    <row r="316" spans="2:21" x14ac:dyDescent="0.25">
      <c r="B316" s="22"/>
      <c r="C316" s="16"/>
      <c r="D316" s="16"/>
      <c r="E316" s="16"/>
      <c r="F316" s="16"/>
      <c r="G316" s="23"/>
      <c r="H316" s="32" t="s">
        <v>365</v>
      </c>
      <c r="I316" s="16"/>
      <c r="J316" s="16"/>
      <c r="K316" s="17"/>
      <c r="L316" s="51"/>
      <c r="M316" s="51"/>
      <c r="N316" s="74"/>
      <c r="O316" s="90">
        <f>IF(Table5712[[#This Row],[FEMA Reimbursable?]]="Yes",Table5712[[#This Row],[Total Transfer  Amount]]*0.25, Table5712[[#This Row],[Total Transfer  Amount]])</f>
        <v>0</v>
      </c>
      <c r="P316" s="74"/>
      <c r="Q316" s="90">
        <f>IF(Table5712[[#This Row],[FEMA Reimbursable?]]="Yes",Table5712[[#This Row],[Total Quarterly Obligation Amount]]*0.25, Table5712[[#This Row],[Total Quarterly Obligation Amount]])</f>
        <v>0</v>
      </c>
      <c r="R316" s="74"/>
      <c r="S316" s="79">
        <f>IF(Table5712[[#This Row],[FEMA Reimbursable?]]="Yes", Table5712[[#This Row],[Total Quarterly Expenditure Amount]]*0.25, Table5712[[#This Row],[Total Quarterly Expenditure Amount]])</f>
        <v>0</v>
      </c>
      <c r="T316" s="113" t="str">
        <f>IFERROR(INDEX(Table2[Attachment A Category], MATCH(Table5712[[#This Row],[Attachment A Expenditure Subcategory]], Table2[Attachment A Subcategory])),"")</f>
        <v/>
      </c>
      <c r="U316" s="114" t="str">
        <f>IFERROR(INDEX(Table2[Treasury OIG Category], MATCH(Table5712[[#This Row],[Attachment A Expenditure Subcategory]], Table2[Attachment A Subcategory])),"")</f>
        <v/>
      </c>
    </row>
    <row r="317" spans="2:21" x14ac:dyDescent="0.25">
      <c r="B317" s="22"/>
      <c r="C317" s="16"/>
      <c r="D317" s="16"/>
      <c r="E317" s="16"/>
      <c r="F317" s="16"/>
      <c r="G317" s="23"/>
      <c r="H317" s="32" t="s">
        <v>366</v>
      </c>
      <c r="I317" s="16"/>
      <c r="J317" s="16"/>
      <c r="K317" s="17"/>
      <c r="L317" s="51"/>
      <c r="M317" s="51"/>
      <c r="N317" s="74"/>
      <c r="O317" s="90">
        <f>IF(Table5712[[#This Row],[FEMA Reimbursable?]]="Yes",Table5712[[#This Row],[Total Transfer  Amount]]*0.25, Table5712[[#This Row],[Total Transfer  Amount]])</f>
        <v>0</v>
      </c>
      <c r="P317" s="74"/>
      <c r="Q317" s="90">
        <f>IF(Table5712[[#This Row],[FEMA Reimbursable?]]="Yes",Table5712[[#This Row],[Total Quarterly Obligation Amount]]*0.25, Table5712[[#This Row],[Total Quarterly Obligation Amount]])</f>
        <v>0</v>
      </c>
      <c r="R317" s="74"/>
      <c r="S317" s="79">
        <f>IF(Table5712[[#This Row],[FEMA Reimbursable?]]="Yes", Table5712[[#This Row],[Total Quarterly Expenditure Amount]]*0.25, Table5712[[#This Row],[Total Quarterly Expenditure Amount]])</f>
        <v>0</v>
      </c>
      <c r="T317" s="113" t="str">
        <f>IFERROR(INDEX(Table2[Attachment A Category], MATCH(Table5712[[#This Row],[Attachment A Expenditure Subcategory]], Table2[Attachment A Subcategory])),"")</f>
        <v/>
      </c>
      <c r="U317" s="114" t="str">
        <f>IFERROR(INDEX(Table2[Treasury OIG Category], MATCH(Table5712[[#This Row],[Attachment A Expenditure Subcategory]], Table2[Attachment A Subcategory])),"")</f>
        <v/>
      </c>
    </row>
    <row r="318" spans="2:21" x14ac:dyDescent="0.25">
      <c r="B318" s="22"/>
      <c r="C318" s="16"/>
      <c r="D318" s="16"/>
      <c r="E318" s="16"/>
      <c r="F318" s="16"/>
      <c r="G318" s="23"/>
      <c r="H318" s="32" t="s">
        <v>367</v>
      </c>
      <c r="I318" s="16"/>
      <c r="J318" s="16"/>
      <c r="K318" s="17"/>
      <c r="L318" s="51"/>
      <c r="M318" s="51"/>
      <c r="N318" s="74"/>
      <c r="O318" s="90">
        <f>IF(Table5712[[#This Row],[FEMA Reimbursable?]]="Yes",Table5712[[#This Row],[Total Transfer  Amount]]*0.25, Table5712[[#This Row],[Total Transfer  Amount]])</f>
        <v>0</v>
      </c>
      <c r="P318" s="74"/>
      <c r="Q318" s="90">
        <f>IF(Table5712[[#This Row],[FEMA Reimbursable?]]="Yes",Table5712[[#This Row],[Total Quarterly Obligation Amount]]*0.25, Table5712[[#This Row],[Total Quarterly Obligation Amount]])</f>
        <v>0</v>
      </c>
      <c r="R318" s="74"/>
      <c r="S318" s="79">
        <f>IF(Table5712[[#This Row],[FEMA Reimbursable?]]="Yes", Table5712[[#This Row],[Total Quarterly Expenditure Amount]]*0.25, Table5712[[#This Row],[Total Quarterly Expenditure Amount]])</f>
        <v>0</v>
      </c>
      <c r="T318" s="113" t="str">
        <f>IFERROR(INDEX(Table2[Attachment A Category], MATCH(Table5712[[#This Row],[Attachment A Expenditure Subcategory]], Table2[Attachment A Subcategory])),"")</f>
        <v/>
      </c>
      <c r="U318" s="114" t="str">
        <f>IFERROR(INDEX(Table2[Treasury OIG Category], MATCH(Table5712[[#This Row],[Attachment A Expenditure Subcategory]], Table2[Attachment A Subcategory])),"")</f>
        <v/>
      </c>
    </row>
    <row r="319" spans="2:21" x14ac:dyDescent="0.25">
      <c r="B319" s="22"/>
      <c r="C319" s="16"/>
      <c r="D319" s="16"/>
      <c r="E319" s="16"/>
      <c r="F319" s="16"/>
      <c r="G319" s="23"/>
      <c r="H319" s="32" t="s">
        <v>368</v>
      </c>
      <c r="I319" s="16"/>
      <c r="J319" s="16"/>
      <c r="K319" s="17"/>
      <c r="L319" s="51"/>
      <c r="M319" s="51"/>
      <c r="N319" s="74"/>
      <c r="O319" s="90">
        <f>IF(Table5712[[#This Row],[FEMA Reimbursable?]]="Yes",Table5712[[#This Row],[Total Transfer  Amount]]*0.25, Table5712[[#This Row],[Total Transfer  Amount]])</f>
        <v>0</v>
      </c>
      <c r="P319" s="74"/>
      <c r="Q319" s="90">
        <f>IF(Table5712[[#This Row],[FEMA Reimbursable?]]="Yes",Table5712[[#This Row],[Total Quarterly Obligation Amount]]*0.25, Table5712[[#This Row],[Total Quarterly Obligation Amount]])</f>
        <v>0</v>
      </c>
      <c r="R319" s="74"/>
      <c r="S319" s="79">
        <f>IF(Table5712[[#This Row],[FEMA Reimbursable?]]="Yes", Table5712[[#This Row],[Total Quarterly Expenditure Amount]]*0.25, Table5712[[#This Row],[Total Quarterly Expenditure Amount]])</f>
        <v>0</v>
      </c>
      <c r="T319" s="113" t="str">
        <f>IFERROR(INDEX(Table2[Attachment A Category], MATCH(Table5712[[#This Row],[Attachment A Expenditure Subcategory]], Table2[Attachment A Subcategory])),"")</f>
        <v/>
      </c>
      <c r="U319" s="114" t="str">
        <f>IFERROR(INDEX(Table2[Treasury OIG Category], MATCH(Table5712[[#This Row],[Attachment A Expenditure Subcategory]], Table2[Attachment A Subcategory])),"")</f>
        <v/>
      </c>
    </row>
    <row r="320" spans="2:21" x14ac:dyDescent="0.25">
      <c r="B320" s="22"/>
      <c r="C320" s="16"/>
      <c r="D320" s="16"/>
      <c r="E320" s="16"/>
      <c r="F320" s="16"/>
      <c r="G320" s="23"/>
      <c r="H320" s="32" t="s">
        <v>369</v>
      </c>
      <c r="I320" s="16"/>
      <c r="J320" s="16"/>
      <c r="K320" s="17"/>
      <c r="L320" s="51"/>
      <c r="M320" s="51"/>
      <c r="N320" s="74"/>
      <c r="O320" s="90">
        <f>IF(Table5712[[#This Row],[FEMA Reimbursable?]]="Yes",Table5712[[#This Row],[Total Transfer  Amount]]*0.25, Table5712[[#This Row],[Total Transfer  Amount]])</f>
        <v>0</v>
      </c>
      <c r="P320" s="74"/>
      <c r="Q320" s="90">
        <f>IF(Table5712[[#This Row],[FEMA Reimbursable?]]="Yes",Table5712[[#This Row],[Total Quarterly Obligation Amount]]*0.25, Table5712[[#This Row],[Total Quarterly Obligation Amount]])</f>
        <v>0</v>
      </c>
      <c r="R320" s="74"/>
      <c r="S320" s="79">
        <f>IF(Table5712[[#This Row],[FEMA Reimbursable?]]="Yes", Table5712[[#This Row],[Total Quarterly Expenditure Amount]]*0.25, Table5712[[#This Row],[Total Quarterly Expenditure Amount]])</f>
        <v>0</v>
      </c>
      <c r="T320" s="113" t="str">
        <f>IFERROR(INDEX(Table2[Attachment A Category], MATCH(Table5712[[#This Row],[Attachment A Expenditure Subcategory]], Table2[Attachment A Subcategory])),"")</f>
        <v/>
      </c>
      <c r="U320" s="114" t="str">
        <f>IFERROR(INDEX(Table2[Treasury OIG Category], MATCH(Table5712[[#This Row],[Attachment A Expenditure Subcategory]], Table2[Attachment A Subcategory])),"")</f>
        <v/>
      </c>
    </row>
    <row r="321" spans="2:21" x14ac:dyDescent="0.25">
      <c r="B321" s="22"/>
      <c r="C321" s="16"/>
      <c r="D321" s="16"/>
      <c r="E321" s="16"/>
      <c r="F321" s="16"/>
      <c r="G321" s="23"/>
      <c r="H321" s="32" t="s">
        <v>370</v>
      </c>
      <c r="I321" s="16"/>
      <c r="J321" s="16"/>
      <c r="K321" s="17"/>
      <c r="L321" s="51"/>
      <c r="M321" s="51"/>
      <c r="N321" s="74"/>
      <c r="O321" s="90">
        <f>IF(Table5712[[#This Row],[FEMA Reimbursable?]]="Yes",Table5712[[#This Row],[Total Transfer  Amount]]*0.25, Table5712[[#This Row],[Total Transfer  Amount]])</f>
        <v>0</v>
      </c>
      <c r="P321" s="74"/>
      <c r="Q321" s="90">
        <f>IF(Table5712[[#This Row],[FEMA Reimbursable?]]="Yes",Table5712[[#This Row],[Total Quarterly Obligation Amount]]*0.25, Table5712[[#This Row],[Total Quarterly Obligation Amount]])</f>
        <v>0</v>
      </c>
      <c r="R321" s="74"/>
      <c r="S321" s="79">
        <f>IF(Table5712[[#This Row],[FEMA Reimbursable?]]="Yes", Table5712[[#This Row],[Total Quarterly Expenditure Amount]]*0.25, Table5712[[#This Row],[Total Quarterly Expenditure Amount]])</f>
        <v>0</v>
      </c>
      <c r="T321" s="113" t="str">
        <f>IFERROR(INDEX(Table2[Attachment A Category], MATCH(Table5712[[#This Row],[Attachment A Expenditure Subcategory]], Table2[Attachment A Subcategory])),"")</f>
        <v/>
      </c>
      <c r="U321" s="114" t="str">
        <f>IFERROR(INDEX(Table2[Treasury OIG Category], MATCH(Table5712[[#This Row],[Attachment A Expenditure Subcategory]], Table2[Attachment A Subcategory])),"")</f>
        <v/>
      </c>
    </row>
    <row r="322" spans="2:21" x14ac:dyDescent="0.25">
      <c r="B322" s="22"/>
      <c r="C322" s="16"/>
      <c r="D322" s="16"/>
      <c r="E322" s="16"/>
      <c r="F322" s="16"/>
      <c r="G322" s="23"/>
      <c r="H322" s="32" t="s">
        <v>371</v>
      </c>
      <c r="I322" s="16"/>
      <c r="J322" s="16"/>
      <c r="K322" s="17"/>
      <c r="L322" s="51"/>
      <c r="M322" s="51"/>
      <c r="N322" s="74"/>
      <c r="O322" s="90">
        <f>IF(Table5712[[#This Row],[FEMA Reimbursable?]]="Yes",Table5712[[#This Row],[Total Transfer  Amount]]*0.25, Table5712[[#This Row],[Total Transfer  Amount]])</f>
        <v>0</v>
      </c>
      <c r="P322" s="74"/>
      <c r="Q322" s="90">
        <f>IF(Table5712[[#This Row],[FEMA Reimbursable?]]="Yes",Table5712[[#This Row],[Total Quarterly Obligation Amount]]*0.25, Table5712[[#This Row],[Total Quarterly Obligation Amount]])</f>
        <v>0</v>
      </c>
      <c r="R322" s="74"/>
      <c r="S322" s="79">
        <f>IF(Table5712[[#This Row],[FEMA Reimbursable?]]="Yes", Table5712[[#This Row],[Total Quarterly Expenditure Amount]]*0.25, Table5712[[#This Row],[Total Quarterly Expenditure Amount]])</f>
        <v>0</v>
      </c>
      <c r="T322" s="113" t="str">
        <f>IFERROR(INDEX(Table2[Attachment A Category], MATCH(Table5712[[#This Row],[Attachment A Expenditure Subcategory]], Table2[Attachment A Subcategory])),"")</f>
        <v/>
      </c>
      <c r="U322" s="114" t="str">
        <f>IFERROR(INDEX(Table2[Treasury OIG Category], MATCH(Table5712[[#This Row],[Attachment A Expenditure Subcategory]], Table2[Attachment A Subcategory])),"")</f>
        <v/>
      </c>
    </row>
    <row r="323" spans="2:21" x14ac:dyDescent="0.25">
      <c r="B323" s="22"/>
      <c r="C323" s="16"/>
      <c r="D323" s="16"/>
      <c r="E323" s="16"/>
      <c r="F323" s="16"/>
      <c r="G323" s="23"/>
      <c r="H323" s="32" t="s">
        <v>372</v>
      </c>
      <c r="I323" s="16"/>
      <c r="J323" s="16"/>
      <c r="K323" s="17"/>
      <c r="L323" s="51"/>
      <c r="M323" s="51"/>
      <c r="N323" s="74"/>
      <c r="O323" s="90">
        <f>IF(Table5712[[#This Row],[FEMA Reimbursable?]]="Yes",Table5712[[#This Row],[Total Transfer  Amount]]*0.25, Table5712[[#This Row],[Total Transfer  Amount]])</f>
        <v>0</v>
      </c>
      <c r="P323" s="74"/>
      <c r="Q323" s="90">
        <f>IF(Table5712[[#This Row],[FEMA Reimbursable?]]="Yes",Table5712[[#This Row],[Total Quarterly Obligation Amount]]*0.25, Table5712[[#This Row],[Total Quarterly Obligation Amount]])</f>
        <v>0</v>
      </c>
      <c r="R323" s="74"/>
      <c r="S323" s="79">
        <f>IF(Table5712[[#This Row],[FEMA Reimbursable?]]="Yes", Table5712[[#This Row],[Total Quarterly Expenditure Amount]]*0.25, Table5712[[#This Row],[Total Quarterly Expenditure Amount]])</f>
        <v>0</v>
      </c>
      <c r="T323" s="113" t="str">
        <f>IFERROR(INDEX(Table2[Attachment A Category], MATCH(Table5712[[#This Row],[Attachment A Expenditure Subcategory]], Table2[Attachment A Subcategory])),"")</f>
        <v/>
      </c>
      <c r="U323" s="114" t="str">
        <f>IFERROR(INDEX(Table2[Treasury OIG Category], MATCH(Table5712[[#This Row],[Attachment A Expenditure Subcategory]], Table2[Attachment A Subcategory])),"")</f>
        <v/>
      </c>
    </row>
    <row r="324" spans="2:21" x14ac:dyDescent="0.25">
      <c r="B324" s="22"/>
      <c r="C324" s="16"/>
      <c r="D324" s="16"/>
      <c r="E324" s="16"/>
      <c r="F324" s="16"/>
      <c r="G324" s="23"/>
      <c r="H324" s="32" t="s">
        <v>373</v>
      </c>
      <c r="I324" s="16"/>
      <c r="J324" s="16"/>
      <c r="K324" s="17"/>
      <c r="L324" s="51"/>
      <c r="M324" s="51"/>
      <c r="N324" s="74"/>
      <c r="O324" s="90">
        <f>IF(Table5712[[#This Row],[FEMA Reimbursable?]]="Yes",Table5712[[#This Row],[Total Transfer  Amount]]*0.25, Table5712[[#This Row],[Total Transfer  Amount]])</f>
        <v>0</v>
      </c>
      <c r="P324" s="74"/>
      <c r="Q324" s="90">
        <f>IF(Table5712[[#This Row],[FEMA Reimbursable?]]="Yes",Table5712[[#This Row],[Total Quarterly Obligation Amount]]*0.25, Table5712[[#This Row],[Total Quarterly Obligation Amount]])</f>
        <v>0</v>
      </c>
      <c r="R324" s="74"/>
      <c r="S324" s="79">
        <f>IF(Table5712[[#This Row],[FEMA Reimbursable?]]="Yes", Table5712[[#This Row],[Total Quarterly Expenditure Amount]]*0.25, Table5712[[#This Row],[Total Quarterly Expenditure Amount]])</f>
        <v>0</v>
      </c>
      <c r="T324" s="113" t="str">
        <f>IFERROR(INDEX(Table2[Attachment A Category], MATCH(Table5712[[#This Row],[Attachment A Expenditure Subcategory]], Table2[Attachment A Subcategory])),"")</f>
        <v/>
      </c>
      <c r="U324" s="114" t="str">
        <f>IFERROR(INDEX(Table2[Treasury OIG Category], MATCH(Table5712[[#This Row],[Attachment A Expenditure Subcategory]], Table2[Attachment A Subcategory])),"")</f>
        <v/>
      </c>
    </row>
    <row r="325" spans="2:21" x14ac:dyDescent="0.25">
      <c r="B325" s="22"/>
      <c r="C325" s="16"/>
      <c r="D325" s="16"/>
      <c r="E325" s="16"/>
      <c r="F325" s="16"/>
      <c r="G325" s="23"/>
      <c r="H325" s="32" t="s">
        <v>374</v>
      </c>
      <c r="I325" s="16"/>
      <c r="J325" s="16"/>
      <c r="K325" s="17"/>
      <c r="L325" s="51"/>
      <c r="M325" s="51"/>
      <c r="N325" s="74"/>
      <c r="O325" s="90">
        <f>IF(Table5712[[#This Row],[FEMA Reimbursable?]]="Yes",Table5712[[#This Row],[Total Transfer  Amount]]*0.25, Table5712[[#This Row],[Total Transfer  Amount]])</f>
        <v>0</v>
      </c>
      <c r="P325" s="74"/>
      <c r="Q325" s="90">
        <f>IF(Table5712[[#This Row],[FEMA Reimbursable?]]="Yes",Table5712[[#This Row],[Total Quarterly Obligation Amount]]*0.25, Table5712[[#This Row],[Total Quarterly Obligation Amount]])</f>
        <v>0</v>
      </c>
      <c r="R325" s="74"/>
      <c r="S325" s="79">
        <f>IF(Table5712[[#This Row],[FEMA Reimbursable?]]="Yes", Table5712[[#This Row],[Total Quarterly Expenditure Amount]]*0.25, Table5712[[#This Row],[Total Quarterly Expenditure Amount]])</f>
        <v>0</v>
      </c>
      <c r="T325" s="113" t="str">
        <f>IFERROR(INDEX(Table2[Attachment A Category], MATCH(Table5712[[#This Row],[Attachment A Expenditure Subcategory]], Table2[Attachment A Subcategory])),"")</f>
        <v/>
      </c>
      <c r="U325" s="114" t="str">
        <f>IFERROR(INDEX(Table2[Treasury OIG Category], MATCH(Table5712[[#This Row],[Attachment A Expenditure Subcategory]], Table2[Attachment A Subcategory])),"")</f>
        <v/>
      </c>
    </row>
    <row r="326" spans="2:21" x14ac:dyDescent="0.25">
      <c r="B326" s="22"/>
      <c r="C326" s="16"/>
      <c r="D326" s="16"/>
      <c r="E326" s="16"/>
      <c r="F326" s="16"/>
      <c r="G326" s="23"/>
      <c r="H326" s="32" t="s">
        <v>375</v>
      </c>
      <c r="I326" s="16"/>
      <c r="J326" s="16"/>
      <c r="K326" s="17"/>
      <c r="L326" s="51"/>
      <c r="M326" s="51"/>
      <c r="N326" s="74"/>
      <c r="O326" s="90">
        <f>IF(Table5712[[#This Row],[FEMA Reimbursable?]]="Yes",Table5712[[#This Row],[Total Transfer  Amount]]*0.25, Table5712[[#This Row],[Total Transfer  Amount]])</f>
        <v>0</v>
      </c>
      <c r="P326" s="74"/>
      <c r="Q326" s="90">
        <f>IF(Table5712[[#This Row],[FEMA Reimbursable?]]="Yes",Table5712[[#This Row],[Total Quarterly Obligation Amount]]*0.25, Table5712[[#This Row],[Total Quarterly Obligation Amount]])</f>
        <v>0</v>
      </c>
      <c r="R326" s="74"/>
      <c r="S326" s="79">
        <f>IF(Table5712[[#This Row],[FEMA Reimbursable?]]="Yes", Table5712[[#This Row],[Total Quarterly Expenditure Amount]]*0.25, Table5712[[#This Row],[Total Quarterly Expenditure Amount]])</f>
        <v>0</v>
      </c>
      <c r="T326" s="113" t="str">
        <f>IFERROR(INDEX(Table2[Attachment A Category], MATCH(Table5712[[#This Row],[Attachment A Expenditure Subcategory]], Table2[Attachment A Subcategory])),"")</f>
        <v/>
      </c>
      <c r="U326" s="114" t="str">
        <f>IFERROR(INDEX(Table2[Treasury OIG Category], MATCH(Table5712[[#This Row],[Attachment A Expenditure Subcategory]], Table2[Attachment A Subcategory])),"")</f>
        <v/>
      </c>
    </row>
    <row r="327" spans="2:21" x14ac:dyDescent="0.25">
      <c r="B327" s="22"/>
      <c r="C327" s="16"/>
      <c r="D327" s="16"/>
      <c r="E327" s="16"/>
      <c r="F327" s="16"/>
      <c r="G327" s="23"/>
      <c r="H327" s="32" t="s">
        <v>376</v>
      </c>
      <c r="I327" s="16"/>
      <c r="J327" s="16"/>
      <c r="K327" s="17"/>
      <c r="L327" s="51"/>
      <c r="M327" s="51"/>
      <c r="N327" s="74"/>
      <c r="O327" s="90">
        <f>IF(Table5712[[#This Row],[FEMA Reimbursable?]]="Yes",Table5712[[#This Row],[Total Transfer  Amount]]*0.25, Table5712[[#This Row],[Total Transfer  Amount]])</f>
        <v>0</v>
      </c>
      <c r="P327" s="74"/>
      <c r="Q327" s="90">
        <f>IF(Table5712[[#This Row],[FEMA Reimbursable?]]="Yes",Table5712[[#This Row],[Total Quarterly Obligation Amount]]*0.25, Table5712[[#This Row],[Total Quarterly Obligation Amount]])</f>
        <v>0</v>
      </c>
      <c r="R327" s="74"/>
      <c r="S327" s="79">
        <f>IF(Table5712[[#This Row],[FEMA Reimbursable?]]="Yes", Table5712[[#This Row],[Total Quarterly Expenditure Amount]]*0.25, Table5712[[#This Row],[Total Quarterly Expenditure Amount]])</f>
        <v>0</v>
      </c>
      <c r="T327" s="113" t="str">
        <f>IFERROR(INDEX(Table2[Attachment A Category], MATCH(Table5712[[#This Row],[Attachment A Expenditure Subcategory]], Table2[Attachment A Subcategory])),"")</f>
        <v/>
      </c>
      <c r="U327" s="114" t="str">
        <f>IFERROR(INDEX(Table2[Treasury OIG Category], MATCH(Table5712[[#This Row],[Attachment A Expenditure Subcategory]], Table2[Attachment A Subcategory])),"")</f>
        <v/>
      </c>
    </row>
    <row r="328" spans="2:21" x14ac:dyDescent="0.25">
      <c r="B328" s="22"/>
      <c r="C328" s="16"/>
      <c r="D328" s="16"/>
      <c r="E328" s="16"/>
      <c r="F328" s="16"/>
      <c r="G328" s="23"/>
      <c r="H328" s="32" t="s">
        <v>377</v>
      </c>
      <c r="I328" s="16"/>
      <c r="J328" s="16"/>
      <c r="K328" s="17"/>
      <c r="L328" s="51"/>
      <c r="M328" s="51"/>
      <c r="N328" s="74"/>
      <c r="O328" s="90">
        <f>IF(Table5712[[#This Row],[FEMA Reimbursable?]]="Yes",Table5712[[#This Row],[Total Transfer  Amount]]*0.25, Table5712[[#This Row],[Total Transfer  Amount]])</f>
        <v>0</v>
      </c>
      <c r="P328" s="74"/>
      <c r="Q328" s="90">
        <f>IF(Table5712[[#This Row],[FEMA Reimbursable?]]="Yes",Table5712[[#This Row],[Total Quarterly Obligation Amount]]*0.25, Table5712[[#This Row],[Total Quarterly Obligation Amount]])</f>
        <v>0</v>
      </c>
      <c r="R328" s="74"/>
      <c r="S328" s="79">
        <f>IF(Table5712[[#This Row],[FEMA Reimbursable?]]="Yes", Table5712[[#This Row],[Total Quarterly Expenditure Amount]]*0.25, Table5712[[#This Row],[Total Quarterly Expenditure Amount]])</f>
        <v>0</v>
      </c>
      <c r="T328" s="113" t="str">
        <f>IFERROR(INDEX(Table2[Attachment A Category], MATCH(Table5712[[#This Row],[Attachment A Expenditure Subcategory]], Table2[Attachment A Subcategory])),"")</f>
        <v/>
      </c>
      <c r="U328" s="114" t="str">
        <f>IFERROR(INDEX(Table2[Treasury OIG Category], MATCH(Table5712[[#This Row],[Attachment A Expenditure Subcategory]], Table2[Attachment A Subcategory])),"")</f>
        <v/>
      </c>
    </row>
    <row r="329" spans="2:21" x14ac:dyDescent="0.25">
      <c r="B329" s="22"/>
      <c r="C329" s="16"/>
      <c r="D329" s="16"/>
      <c r="E329" s="16"/>
      <c r="F329" s="16"/>
      <c r="G329" s="23"/>
      <c r="H329" s="32" t="s">
        <v>378</v>
      </c>
      <c r="I329" s="16"/>
      <c r="J329" s="16"/>
      <c r="K329" s="17"/>
      <c r="L329" s="51"/>
      <c r="M329" s="51"/>
      <c r="N329" s="74"/>
      <c r="O329" s="90">
        <f>IF(Table5712[[#This Row],[FEMA Reimbursable?]]="Yes",Table5712[[#This Row],[Total Transfer  Amount]]*0.25, Table5712[[#This Row],[Total Transfer  Amount]])</f>
        <v>0</v>
      </c>
      <c r="P329" s="74"/>
      <c r="Q329" s="90">
        <f>IF(Table5712[[#This Row],[FEMA Reimbursable?]]="Yes",Table5712[[#This Row],[Total Quarterly Obligation Amount]]*0.25, Table5712[[#This Row],[Total Quarterly Obligation Amount]])</f>
        <v>0</v>
      </c>
      <c r="R329" s="74"/>
      <c r="S329" s="79">
        <f>IF(Table5712[[#This Row],[FEMA Reimbursable?]]="Yes", Table5712[[#This Row],[Total Quarterly Expenditure Amount]]*0.25, Table5712[[#This Row],[Total Quarterly Expenditure Amount]])</f>
        <v>0</v>
      </c>
      <c r="T329" s="113" t="str">
        <f>IFERROR(INDEX(Table2[Attachment A Category], MATCH(Table5712[[#This Row],[Attachment A Expenditure Subcategory]], Table2[Attachment A Subcategory])),"")</f>
        <v/>
      </c>
      <c r="U329" s="114" t="str">
        <f>IFERROR(INDEX(Table2[Treasury OIG Category], MATCH(Table5712[[#This Row],[Attachment A Expenditure Subcategory]], Table2[Attachment A Subcategory])),"")</f>
        <v/>
      </c>
    </row>
    <row r="330" spans="2:21" x14ac:dyDescent="0.25">
      <c r="B330" s="22"/>
      <c r="C330" s="16"/>
      <c r="D330" s="16"/>
      <c r="E330" s="16"/>
      <c r="F330" s="16"/>
      <c r="G330" s="23"/>
      <c r="H330" s="32" t="s">
        <v>379</v>
      </c>
      <c r="I330" s="16"/>
      <c r="J330" s="16"/>
      <c r="K330" s="17"/>
      <c r="L330" s="51"/>
      <c r="M330" s="51"/>
      <c r="N330" s="74"/>
      <c r="O330" s="90">
        <f>IF(Table5712[[#This Row],[FEMA Reimbursable?]]="Yes",Table5712[[#This Row],[Total Transfer  Amount]]*0.25, Table5712[[#This Row],[Total Transfer  Amount]])</f>
        <v>0</v>
      </c>
      <c r="P330" s="74"/>
      <c r="Q330" s="90">
        <f>IF(Table5712[[#This Row],[FEMA Reimbursable?]]="Yes",Table5712[[#This Row],[Total Quarterly Obligation Amount]]*0.25, Table5712[[#This Row],[Total Quarterly Obligation Amount]])</f>
        <v>0</v>
      </c>
      <c r="R330" s="74"/>
      <c r="S330" s="79">
        <f>IF(Table5712[[#This Row],[FEMA Reimbursable?]]="Yes", Table5712[[#This Row],[Total Quarterly Expenditure Amount]]*0.25, Table5712[[#This Row],[Total Quarterly Expenditure Amount]])</f>
        <v>0</v>
      </c>
      <c r="T330" s="113" t="str">
        <f>IFERROR(INDEX(Table2[Attachment A Category], MATCH(Table5712[[#This Row],[Attachment A Expenditure Subcategory]], Table2[Attachment A Subcategory])),"")</f>
        <v/>
      </c>
      <c r="U330" s="114" t="str">
        <f>IFERROR(INDEX(Table2[Treasury OIG Category], MATCH(Table5712[[#This Row],[Attachment A Expenditure Subcategory]], Table2[Attachment A Subcategory])),"")</f>
        <v/>
      </c>
    </row>
    <row r="331" spans="2:21" x14ac:dyDescent="0.25">
      <c r="B331" s="22"/>
      <c r="C331" s="16"/>
      <c r="D331" s="16"/>
      <c r="E331" s="16"/>
      <c r="F331" s="16"/>
      <c r="G331" s="23"/>
      <c r="H331" s="32" t="s">
        <v>380</v>
      </c>
      <c r="I331" s="16"/>
      <c r="J331" s="16"/>
      <c r="K331" s="17"/>
      <c r="L331" s="51"/>
      <c r="M331" s="51"/>
      <c r="N331" s="74"/>
      <c r="O331" s="90">
        <f>IF(Table5712[[#This Row],[FEMA Reimbursable?]]="Yes",Table5712[[#This Row],[Total Transfer  Amount]]*0.25, Table5712[[#This Row],[Total Transfer  Amount]])</f>
        <v>0</v>
      </c>
      <c r="P331" s="74"/>
      <c r="Q331" s="90">
        <f>IF(Table5712[[#This Row],[FEMA Reimbursable?]]="Yes",Table5712[[#This Row],[Total Quarterly Obligation Amount]]*0.25, Table5712[[#This Row],[Total Quarterly Obligation Amount]])</f>
        <v>0</v>
      </c>
      <c r="R331" s="74"/>
      <c r="S331" s="79">
        <f>IF(Table5712[[#This Row],[FEMA Reimbursable?]]="Yes", Table5712[[#This Row],[Total Quarterly Expenditure Amount]]*0.25, Table5712[[#This Row],[Total Quarterly Expenditure Amount]])</f>
        <v>0</v>
      </c>
      <c r="T331" s="113" t="str">
        <f>IFERROR(INDEX(Table2[Attachment A Category], MATCH(Table5712[[#This Row],[Attachment A Expenditure Subcategory]], Table2[Attachment A Subcategory])),"")</f>
        <v/>
      </c>
      <c r="U331" s="114" t="str">
        <f>IFERROR(INDEX(Table2[Treasury OIG Category], MATCH(Table5712[[#This Row],[Attachment A Expenditure Subcategory]], Table2[Attachment A Subcategory])),"")</f>
        <v/>
      </c>
    </row>
    <row r="332" spans="2:21" x14ac:dyDescent="0.25">
      <c r="B332" s="22"/>
      <c r="C332" s="16"/>
      <c r="D332" s="16"/>
      <c r="E332" s="16"/>
      <c r="F332" s="16"/>
      <c r="G332" s="23"/>
      <c r="H332" s="32" t="s">
        <v>381</v>
      </c>
      <c r="I332" s="16"/>
      <c r="J332" s="16"/>
      <c r="K332" s="17"/>
      <c r="L332" s="51"/>
      <c r="M332" s="51"/>
      <c r="N332" s="74"/>
      <c r="O332" s="90">
        <f>IF(Table5712[[#This Row],[FEMA Reimbursable?]]="Yes",Table5712[[#This Row],[Total Transfer  Amount]]*0.25, Table5712[[#This Row],[Total Transfer  Amount]])</f>
        <v>0</v>
      </c>
      <c r="P332" s="74"/>
      <c r="Q332" s="90">
        <f>IF(Table5712[[#This Row],[FEMA Reimbursable?]]="Yes",Table5712[[#This Row],[Total Quarterly Obligation Amount]]*0.25, Table5712[[#This Row],[Total Quarterly Obligation Amount]])</f>
        <v>0</v>
      </c>
      <c r="R332" s="74"/>
      <c r="S332" s="79">
        <f>IF(Table5712[[#This Row],[FEMA Reimbursable?]]="Yes", Table5712[[#This Row],[Total Quarterly Expenditure Amount]]*0.25, Table5712[[#This Row],[Total Quarterly Expenditure Amount]])</f>
        <v>0</v>
      </c>
      <c r="T332" s="113" t="str">
        <f>IFERROR(INDEX(Table2[Attachment A Category], MATCH(Table5712[[#This Row],[Attachment A Expenditure Subcategory]], Table2[Attachment A Subcategory])),"")</f>
        <v/>
      </c>
      <c r="U332" s="114" t="str">
        <f>IFERROR(INDEX(Table2[Treasury OIG Category], MATCH(Table5712[[#This Row],[Attachment A Expenditure Subcategory]], Table2[Attachment A Subcategory])),"")</f>
        <v/>
      </c>
    </row>
    <row r="333" spans="2:21" x14ac:dyDescent="0.25">
      <c r="B333" s="22"/>
      <c r="C333" s="16"/>
      <c r="D333" s="16"/>
      <c r="E333" s="16"/>
      <c r="F333" s="16"/>
      <c r="G333" s="23"/>
      <c r="H333" s="32" t="s">
        <v>382</v>
      </c>
      <c r="I333" s="16"/>
      <c r="J333" s="16"/>
      <c r="K333" s="17"/>
      <c r="L333" s="51"/>
      <c r="M333" s="51"/>
      <c r="N333" s="74"/>
      <c r="O333" s="90">
        <f>IF(Table5712[[#This Row],[FEMA Reimbursable?]]="Yes",Table5712[[#This Row],[Total Transfer  Amount]]*0.25, Table5712[[#This Row],[Total Transfer  Amount]])</f>
        <v>0</v>
      </c>
      <c r="P333" s="74"/>
      <c r="Q333" s="90">
        <f>IF(Table5712[[#This Row],[FEMA Reimbursable?]]="Yes",Table5712[[#This Row],[Total Quarterly Obligation Amount]]*0.25, Table5712[[#This Row],[Total Quarterly Obligation Amount]])</f>
        <v>0</v>
      </c>
      <c r="R333" s="74"/>
      <c r="S333" s="79">
        <f>IF(Table5712[[#This Row],[FEMA Reimbursable?]]="Yes", Table5712[[#This Row],[Total Quarterly Expenditure Amount]]*0.25, Table5712[[#This Row],[Total Quarterly Expenditure Amount]])</f>
        <v>0</v>
      </c>
      <c r="T333" s="113" t="str">
        <f>IFERROR(INDEX(Table2[Attachment A Category], MATCH(Table5712[[#This Row],[Attachment A Expenditure Subcategory]], Table2[Attachment A Subcategory])),"")</f>
        <v/>
      </c>
      <c r="U333" s="114" t="str">
        <f>IFERROR(INDEX(Table2[Treasury OIG Category], MATCH(Table5712[[#This Row],[Attachment A Expenditure Subcategory]], Table2[Attachment A Subcategory])),"")</f>
        <v/>
      </c>
    </row>
    <row r="334" spans="2:21" x14ac:dyDescent="0.25">
      <c r="B334" s="22"/>
      <c r="C334" s="16"/>
      <c r="D334" s="16"/>
      <c r="E334" s="16"/>
      <c r="F334" s="16"/>
      <c r="G334" s="23"/>
      <c r="H334" s="32" t="s">
        <v>383</v>
      </c>
      <c r="I334" s="16"/>
      <c r="J334" s="16"/>
      <c r="K334" s="17"/>
      <c r="L334" s="51"/>
      <c r="M334" s="51"/>
      <c r="N334" s="74"/>
      <c r="O334" s="90">
        <f>IF(Table5712[[#This Row],[FEMA Reimbursable?]]="Yes",Table5712[[#This Row],[Total Transfer  Amount]]*0.25, Table5712[[#This Row],[Total Transfer  Amount]])</f>
        <v>0</v>
      </c>
      <c r="P334" s="74"/>
      <c r="Q334" s="90">
        <f>IF(Table5712[[#This Row],[FEMA Reimbursable?]]="Yes",Table5712[[#This Row],[Total Quarterly Obligation Amount]]*0.25, Table5712[[#This Row],[Total Quarterly Obligation Amount]])</f>
        <v>0</v>
      </c>
      <c r="R334" s="74"/>
      <c r="S334" s="79">
        <f>IF(Table5712[[#This Row],[FEMA Reimbursable?]]="Yes", Table5712[[#This Row],[Total Quarterly Expenditure Amount]]*0.25, Table5712[[#This Row],[Total Quarterly Expenditure Amount]])</f>
        <v>0</v>
      </c>
      <c r="T334" s="113" t="str">
        <f>IFERROR(INDEX(Table2[Attachment A Category], MATCH(Table5712[[#This Row],[Attachment A Expenditure Subcategory]], Table2[Attachment A Subcategory])),"")</f>
        <v/>
      </c>
      <c r="U334" s="114" t="str">
        <f>IFERROR(INDEX(Table2[Treasury OIG Category], MATCH(Table5712[[#This Row],[Attachment A Expenditure Subcategory]], Table2[Attachment A Subcategory])),"")</f>
        <v/>
      </c>
    </row>
    <row r="335" spans="2:21" x14ac:dyDescent="0.25">
      <c r="B335" s="22"/>
      <c r="C335" s="16"/>
      <c r="D335" s="16"/>
      <c r="E335" s="16"/>
      <c r="F335" s="16"/>
      <c r="G335" s="23"/>
      <c r="H335" s="32" t="s">
        <v>384</v>
      </c>
      <c r="I335" s="16"/>
      <c r="J335" s="16"/>
      <c r="K335" s="17"/>
      <c r="L335" s="51"/>
      <c r="M335" s="51"/>
      <c r="N335" s="74"/>
      <c r="O335" s="90">
        <f>IF(Table5712[[#This Row],[FEMA Reimbursable?]]="Yes",Table5712[[#This Row],[Total Transfer  Amount]]*0.25, Table5712[[#This Row],[Total Transfer  Amount]])</f>
        <v>0</v>
      </c>
      <c r="P335" s="74"/>
      <c r="Q335" s="90">
        <f>IF(Table5712[[#This Row],[FEMA Reimbursable?]]="Yes",Table5712[[#This Row],[Total Quarterly Obligation Amount]]*0.25, Table5712[[#This Row],[Total Quarterly Obligation Amount]])</f>
        <v>0</v>
      </c>
      <c r="R335" s="74"/>
      <c r="S335" s="79">
        <f>IF(Table5712[[#This Row],[FEMA Reimbursable?]]="Yes", Table5712[[#This Row],[Total Quarterly Expenditure Amount]]*0.25, Table5712[[#This Row],[Total Quarterly Expenditure Amount]])</f>
        <v>0</v>
      </c>
      <c r="T335" s="113" t="str">
        <f>IFERROR(INDEX(Table2[Attachment A Category], MATCH(Table5712[[#This Row],[Attachment A Expenditure Subcategory]], Table2[Attachment A Subcategory])),"")</f>
        <v/>
      </c>
      <c r="U335" s="114" t="str">
        <f>IFERROR(INDEX(Table2[Treasury OIG Category], MATCH(Table5712[[#This Row],[Attachment A Expenditure Subcategory]], Table2[Attachment A Subcategory])),"")</f>
        <v/>
      </c>
    </row>
    <row r="336" spans="2:21" x14ac:dyDescent="0.25">
      <c r="B336" s="22"/>
      <c r="C336" s="16"/>
      <c r="D336" s="16"/>
      <c r="E336" s="16"/>
      <c r="F336" s="16"/>
      <c r="G336" s="23"/>
      <c r="H336" s="32" t="s">
        <v>385</v>
      </c>
      <c r="I336" s="16"/>
      <c r="J336" s="16"/>
      <c r="K336" s="17"/>
      <c r="L336" s="51"/>
      <c r="M336" s="51"/>
      <c r="N336" s="74"/>
      <c r="O336" s="90">
        <f>IF(Table5712[[#This Row],[FEMA Reimbursable?]]="Yes",Table5712[[#This Row],[Total Transfer  Amount]]*0.25, Table5712[[#This Row],[Total Transfer  Amount]])</f>
        <v>0</v>
      </c>
      <c r="P336" s="74"/>
      <c r="Q336" s="90">
        <f>IF(Table5712[[#This Row],[FEMA Reimbursable?]]="Yes",Table5712[[#This Row],[Total Quarterly Obligation Amount]]*0.25, Table5712[[#This Row],[Total Quarterly Obligation Amount]])</f>
        <v>0</v>
      </c>
      <c r="R336" s="74"/>
      <c r="S336" s="79">
        <f>IF(Table5712[[#This Row],[FEMA Reimbursable?]]="Yes", Table5712[[#This Row],[Total Quarterly Expenditure Amount]]*0.25, Table5712[[#This Row],[Total Quarterly Expenditure Amount]])</f>
        <v>0</v>
      </c>
      <c r="T336" s="113" t="str">
        <f>IFERROR(INDEX(Table2[Attachment A Category], MATCH(Table5712[[#This Row],[Attachment A Expenditure Subcategory]], Table2[Attachment A Subcategory])),"")</f>
        <v/>
      </c>
      <c r="U336" s="114" t="str">
        <f>IFERROR(INDEX(Table2[Treasury OIG Category], MATCH(Table5712[[#This Row],[Attachment A Expenditure Subcategory]], Table2[Attachment A Subcategory])),"")</f>
        <v/>
      </c>
    </row>
    <row r="337" spans="2:21" x14ac:dyDescent="0.25">
      <c r="B337" s="22"/>
      <c r="C337" s="16"/>
      <c r="D337" s="16"/>
      <c r="E337" s="16"/>
      <c r="F337" s="16"/>
      <c r="G337" s="23"/>
      <c r="H337" s="32" t="s">
        <v>386</v>
      </c>
      <c r="I337" s="16"/>
      <c r="J337" s="16"/>
      <c r="K337" s="17"/>
      <c r="L337" s="51"/>
      <c r="M337" s="51"/>
      <c r="N337" s="74"/>
      <c r="O337" s="90">
        <f>IF(Table5712[[#This Row],[FEMA Reimbursable?]]="Yes",Table5712[[#This Row],[Total Transfer  Amount]]*0.25, Table5712[[#This Row],[Total Transfer  Amount]])</f>
        <v>0</v>
      </c>
      <c r="P337" s="74"/>
      <c r="Q337" s="90">
        <f>IF(Table5712[[#This Row],[FEMA Reimbursable?]]="Yes",Table5712[[#This Row],[Total Quarterly Obligation Amount]]*0.25, Table5712[[#This Row],[Total Quarterly Obligation Amount]])</f>
        <v>0</v>
      </c>
      <c r="R337" s="74"/>
      <c r="S337" s="79">
        <f>IF(Table5712[[#This Row],[FEMA Reimbursable?]]="Yes", Table5712[[#This Row],[Total Quarterly Expenditure Amount]]*0.25, Table5712[[#This Row],[Total Quarterly Expenditure Amount]])</f>
        <v>0</v>
      </c>
      <c r="T337" s="113" t="str">
        <f>IFERROR(INDEX(Table2[Attachment A Category], MATCH(Table5712[[#This Row],[Attachment A Expenditure Subcategory]], Table2[Attachment A Subcategory])),"")</f>
        <v/>
      </c>
      <c r="U337" s="114" t="str">
        <f>IFERROR(INDEX(Table2[Treasury OIG Category], MATCH(Table5712[[#This Row],[Attachment A Expenditure Subcategory]], Table2[Attachment A Subcategory])),"")</f>
        <v/>
      </c>
    </row>
    <row r="338" spans="2:21" x14ac:dyDescent="0.25">
      <c r="B338" s="22"/>
      <c r="C338" s="16"/>
      <c r="D338" s="16"/>
      <c r="E338" s="16"/>
      <c r="F338" s="16"/>
      <c r="G338" s="23"/>
      <c r="H338" s="32" t="s">
        <v>387</v>
      </c>
      <c r="I338" s="16"/>
      <c r="J338" s="16"/>
      <c r="K338" s="17"/>
      <c r="L338" s="51"/>
      <c r="M338" s="51"/>
      <c r="N338" s="74"/>
      <c r="O338" s="90">
        <f>IF(Table5712[[#This Row],[FEMA Reimbursable?]]="Yes",Table5712[[#This Row],[Total Transfer  Amount]]*0.25, Table5712[[#This Row],[Total Transfer  Amount]])</f>
        <v>0</v>
      </c>
      <c r="P338" s="74"/>
      <c r="Q338" s="90">
        <f>IF(Table5712[[#This Row],[FEMA Reimbursable?]]="Yes",Table5712[[#This Row],[Total Quarterly Obligation Amount]]*0.25, Table5712[[#This Row],[Total Quarterly Obligation Amount]])</f>
        <v>0</v>
      </c>
      <c r="R338" s="74"/>
      <c r="S338" s="79">
        <f>IF(Table5712[[#This Row],[FEMA Reimbursable?]]="Yes", Table5712[[#This Row],[Total Quarterly Expenditure Amount]]*0.25, Table5712[[#This Row],[Total Quarterly Expenditure Amount]])</f>
        <v>0</v>
      </c>
      <c r="T338" s="113" t="str">
        <f>IFERROR(INDEX(Table2[Attachment A Category], MATCH(Table5712[[#This Row],[Attachment A Expenditure Subcategory]], Table2[Attachment A Subcategory])),"")</f>
        <v/>
      </c>
      <c r="U338" s="114" t="str">
        <f>IFERROR(INDEX(Table2[Treasury OIG Category], MATCH(Table5712[[#This Row],[Attachment A Expenditure Subcategory]], Table2[Attachment A Subcategory])),"")</f>
        <v/>
      </c>
    </row>
    <row r="339" spans="2:21" x14ac:dyDescent="0.25">
      <c r="B339" s="22"/>
      <c r="C339" s="16"/>
      <c r="D339" s="16"/>
      <c r="E339" s="16"/>
      <c r="F339" s="16"/>
      <c r="G339" s="23"/>
      <c r="H339" s="32" t="s">
        <v>388</v>
      </c>
      <c r="I339" s="16"/>
      <c r="J339" s="16"/>
      <c r="K339" s="17"/>
      <c r="L339" s="51"/>
      <c r="M339" s="51"/>
      <c r="N339" s="74"/>
      <c r="O339" s="90">
        <f>IF(Table5712[[#This Row],[FEMA Reimbursable?]]="Yes",Table5712[[#This Row],[Total Transfer  Amount]]*0.25, Table5712[[#This Row],[Total Transfer  Amount]])</f>
        <v>0</v>
      </c>
      <c r="P339" s="74"/>
      <c r="Q339" s="90">
        <f>IF(Table5712[[#This Row],[FEMA Reimbursable?]]="Yes",Table5712[[#This Row],[Total Quarterly Obligation Amount]]*0.25, Table5712[[#This Row],[Total Quarterly Obligation Amount]])</f>
        <v>0</v>
      </c>
      <c r="R339" s="74"/>
      <c r="S339" s="79">
        <f>IF(Table5712[[#This Row],[FEMA Reimbursable?]]="Yes", Table5712[[#This Row],[Total Quarterly Expenditure Amount]]*0.25, Table5712[[#This Row],[Total Quarterly Expenditure Amount]])</f>
        <v>0</v>
      </c>
      <c r="T339" s="113" t="str">
        <f>IFERROR(INDEX(Table2[Attachment A Category], MATCH(Table5712[[#This Row],[Attachment A Expenditure Subcategory]], Table2[Attachment A Subcategory])),"")</f>
        <v/>
      </c>
      <c r="U339" s="114" t="str">
        <f>IFERROR(INDEX(Table2[Treasury OIG Category], MATCH(Table5712[[#This Row],[Attachment A Expenditure Subcategory]], Table2[Attachment A Subcategory])),"")</f>
        <v/>
      </c>
    </row>
    <row r="340" spans="2:21" x14ac:dyDescent="0.25">
      <c r="B340" s="22"/>
      <c r="C340" s="16"/>
      <c r="D340" s="16"/>
      <c r="E340" s="16"/>
      <c r="F340" s="16"/>
      <c r="G340" s="23"/>
      <c r="H340" s="32" t="s">
        <v>389</v>
      </c>
      <c r="I340" s="16"/>
      <c r="J340" s="16"/>
      <c r="K340" s="17"/>
      <c r="L340" s="51"/>
      <c r="M340" s="51"/>
      <c r="N340" s="74"/>
      <c r="O340" s="90">
        <f>IF(Table5712[[#This Row],[FEMA Reimbursable?]]="Yes",Table5712[[#This Row],[Total Transfer  Amount]]*0.25, Table5712[[#This Row],[Total Transfer  Amount]])</f>
        <v>0</v>
      </c>
      <c r="P340" s="74"/>
      <c r="Q340" s="90">
        <f>IF(Table5712[[#This Row],[FEMA Reimbursable?]]="Yes",Table5712[[#This Row],[Total Quarterly Obligation Amount]]*0.25, Table5712[[#This Row],[Total Quarterly Obligation Amount]])</f>
        <v>0</v>
      </c>
      <c r="R340" s="74"/>
      <c r="S340" s="79">
        <f>IF(Table5712[[#This Row],[FEMA Reimbursable?]]="Yes", Table5712[[#This Row],[Total Quarterly Expenditure Amount]]*0.25, Table5712[[#This Row],[Total Quarterly Expenditure Amount]])</f>
        <v>0</v>
      </c>
      <c r="T340" s="113" t="str">
        <f>IFERROR(INDEX(Table2[Attachment A Category], MATCH(Table5712[[#This Row],[Attachment A Expenditure Subcategory]], Table2[Attachment A Subcategory])),"")</f>
        <v/>
      </c>
      <c r="U340" s="114" t="str">
        <f>IFERROR(INDEX(Table2[Treasury OIG Category], MATCH(Table5712[[#This Row],[Attachment A Expenditure Subcategory]], Table2[Attachment A Subcategory])),"")</f>
        <v/>
      </c>
    </row>
    <row r="341" spans="2:21" x14ac:dyDescent="0.25">
      <c r="B341" s="22"/>
      <c r="C341" s="16"/>
      <c r="D341" s="16"/>
      <c r="E341" s="16"/>
      <c r="F341" s="16"/>
      <c r="G341" s="23"/>
      <c r="H341" s="32" t="s">
        <v>390</v>
      </c>
      <c r="I341" s="16"/>
      <c r="J341" s="16"/>
      <c r="K341" s="17"/>
      <c r="L341" s="51"/>
      <c r="M341" s="51"/>
      <c r="N341" s="74"/>
      <c r="O341" s="90">
        <f>IF(Table5712[[#This Row],[FEMA Reimbursable?]]="Yes",Table5712[[#This Row],[Total Transfer  Amount]]*0.25, Table5712[[#This Row],[Total Transfer  Amount]])</f>
        <v>0</v>
      </c>
      <c r="P341" s="74"/>
      <c r="Q341" s="90">
        <f>IF(Table5712[[#This Row],[FEMA Reimbursable?]]="Yes",Table5712[[#This Row],[Total Quarterly Obligation Amount]]*0.25, Table5712[[#This Row],[Total Quarterly Obligation Amount]])</f>
        <v>0</v>
      </c>
      <c r="R341" s="74"/>
      <c r="S341" s="79">
        <f>IF(Table5712[[#This Row],[FEMA Reimbursable?]]="Yes", Table5712[[#This Row],[Total Quarterly Expenditure Amount]]*0.25, Table5712[[#This Row],[Total Quarterly Expenditure Amount]])</f>
        <v>0</v>
      </c>
      <c r="T341" s="113" t="str">
        <f>IFERROR(INDEX(Table2[Attachment A Category], MATCH(Table5712[[#This Row],[Attachment A Expenditure Subcategory]], Table2[Attachment A Subcategory])),"")</f>
        <v/>
      </c>
      <c r="U341" s="114" t="str">
        <f>IFERROR(INDEX(Table2[Treasury OIG Category], MATCH(Table5712[[#This Row],[Attachment A Expenditure Subcategory]], Table2[Attachment A Subcategory])),"")</f>
        <v/>
      </c>
    </row>
    <row r="342" spans="2:21" x14ac:dyDescent="0.25">
      <c r="B342" s="22"/>
      <c r="C342" s="16"/>
      <c r="D342" s="16"/>
      <c r="E342" s="16"/>
      <c r="F342" s="16"/>
      <c r="G342" s="23"/>
      <c r="H342" s="32" t="s">
        <v>391</v>
      </c>
      <c r="I342" s="16"/>
      <c r="J342" s="16"/>
      <c r="K342" s="17"/>
      <c r="L342" s="51"/>
      <c r="M342" s="51"/>
      <c r="N342" s="74"/>
      <c r="O342" s="90">
        <f>IF(Table5712[[#This Row],[FEMA Reimbursable?]]="Yes",Table5712[[#This Row],[Total Transfer  Amount]]*0.25, Table5712[[#This Row],[Total Transfer  Amount]])</f>
        <v>0</v>
      </c>
      <c r="P342" s="74"/>
      <c r="Q342" s="90">
        <f>IF(Table5712[[#This Row],[FEMA Reimbursable?]]="Yes",Table5712[[#This Row],[Total Quarterly Obligation Amount]]*0.25, Table5712[[#This Row],[Total Quarterly Obligation Amount]])</f>
        <v>0</v>
      </c>
      <c r="R342" s="74"/>
      <c r="S342" s="79">
        <f>IF(Table5712[[#This Row],[FEMA Reimbursable?]]="Yes", Table5712[[#This Row],[Total Quarterly Expenditure Amount]]*0.25, Table5712[[#This Row],[Total Quarterly Expenditure Amount]])</f>
        <v>0</v>
      </c>
      <c r="T342" s="113" t="str">
        <f>IFERROR(INDEX(Table2[Attachment A Category], MATCH(Table5712[[#This Row],[Attachment A Expenditure Subcategory]], Table2[Attachment A Subcategory])),"")</f>
        <v/>
      </c>
      <c r="U342" s="114" t="str">
        <f>IFERROR(INDEX(Table2[Treasury OIG Category], MATCH(Table5712[[#This Row],[Attachment A Expenditure Subcategory]], Table2[Attachment A Subcategory])),"")</f>
        <v/>
      </c>
    </row>
    <row r="343" spans="2:21" x14ac:dyDescent="0.25">
      <c r="B343" s="22"/>
      <c r="C343" s="16"/>
      <c r="D343" s="16"/>
      <c r="E343" s="16"/>
      <c r="F343" s="16"/>
      <c r="G343" s="23"/>
      <c r="H343" s="32" t="s">
        <v>392</v>
      </c>
      <c r="I343" s="16"/>
      <c r="J343" s="16"/>
      <c r="K343" s="17"/>
      <c r="L343" s="51"/>
      <c r="M343" s="51"/>
      <c r="N343" s="74"/>
      <c r="O343" s="90">
        <f>IF(Table5712[[#This Row],[FEMA Reimbursable?]]="Yes",Table5712[[#This Row],[Total Transfer  Amount]]*0.25, Table5712[[#This Row],[Total Transfer  Amount]])</f>
        <v>0</v>
      </c>
      <c r="P343" s="74"/>
      <c r="Q343" s="90">
        <f>IF(Table5712[[#This Row],[FEMA Reimbursable?]]="Yes",Table5712[[#This Row],[Total Quarterly Obligation Amount]]*0.25, Table5712[[#This Row],[Total Quarterly Obligation Amount]])</f>
        <v>0</v>
      </c>
      <c r="R343" s="74"/>
      <c r="S343" s="79">
        <f>IF(Table5712[[#This Row],[FEMA Reimbursable?]]="Yes", Table5712[[#This Row],[Total Quarterly Expenditure Amount]]*0.25, Table5712[[#This Row],[Total Quarterly Expenditure Amount]])</f>
        <v>0</v>
      </c>
      <c r="T343" s="113" t="str">
        <f>IFERROR(INDEX(Table2[Attachment A Category], MATCH(Table5712[[#This Row],[Attachment A Expenditure Subcategory]], Table2[Attachment A Subcategory])),"")</f>
        <v/>
      </c>
      <c r="U343" s="114" t="str">
        <f>IFERROR(INDEX(Table2[Treasury OIG Category], MATCH(Table5712[[#This Row],[Attachment A Expenditure Subcategory]], Table2[Attachment A Subcategory])),"")</f>
        <v/>
      </c>
    </row>
    <row r="344" spans="2:21" x14ac:dyDescent="0.25">
      <c r="B344" s="22"/>
      <c r="C344" s="16"/>
      <c r="D344" s="16"/>
      <c r="E344" s="16"/>
      <c r="F344" s="16"/>
      <c r="G344" s="23"/>
      <c r="H344" s="32" t="s">
        <v>393</v>
      </c>
      <c r="I344" s="16"/>
      <c r="J344" s="16"/>
      <c r="K344" s="17"/>
      <c r="L344" s="51"/>
      <c r="M344" s="51"/>
      <c r="N344" s="74"/>
      <c r="O344" s="90">
        <f>IF(Table5712[[#This Row],[FEMA Reimbursable?]]="Yes",Table5712[[#This Row],[Total Transfer  Amount]]*0.25, Table5712[[#This Row],[Total Transfer  Amount]])</f>
        <v>0</v>
      </c>
      <c r="P344" s="74"/>
      <c r="Q344" s="90">
        <f>IF(Table5712[[#This Row],[FEMA Reimbursable?]]="Yes",Table5712[[#This Row],[Total Quarterly Obligation Amount]]*0.25, Table5712[[#This Row],[Total Quarterly Obligation Amount]])</f>
        <v>0</v>
      </c>
      <c r="R344" s="74"/>
      <c r="S344" s="79">
        <f>IF(Table5712[[#This Row],[FEMA Reimbursable?]]="Yes", Table5712[[#This Row],[Total Quarterly Expenditure Amount]]*0.25, Table5712[[#This Row],[Total Quarterly Expenditure Amount]])</f>
        <v>0</v>
      </c>
      <c r="T344" s="113" t="str">
        <f>IFERROR(INDEX(Table2[Attachment A Category], MATCH(Table5712[[#This Row],[Attachment A Expenditure Subcategory]], Table2[Attachment A Subcategory])),"")</f>
        <v/>
      </c>
      <c r="U344" s="114" t="str">
        <f>IFERROR(INDEX(Table2[Treasury OIG Category], MATCH(Table5712[[#This Row],[Attachment A Expenditure Subcategory]], Table2[Attachment A Subcategory])),"")</f>
        <v/>
      </c>
    </row>
    <row r="345" spans="2:21" x14ac:dyDescent="0.25">
      <c r="B345" s="22"/>
      <c r="C345" s="16"/>
      <c r="D345" s="16"/>
      <c r="E345" s="16"/>
      <c r="F345" s="16"/>
      <c r="G345" s="23"/>
      <c r="H345" s="32" t="s">
        <v>394</v>
      </c>
      <c r="I345" s="16"/>
      <c r="J345" s="16"/>
      <c r="K345" s="17"/>
      <c r="L345" s="51"/>
      <c r="M345" s="51"/>
      <c r="N345" s="74"/>
      <c r="O345" s="90">
        <f>IF(Table5712[[#This Row],[FEMA Reimbursable?]]="Yes",Table5712[[#This Row],[Total Transfer  Amount]]*0.25, Table5712[[#This Row],[Total Transfer  Amount]])</f>
        <v>0</v>
      </c>
      <c r="P345" s="74"/>
      <c r="Q345" s="90">
        <f>IF(Table5712[[#This Row],[FEMA Reimbursable?]]="Yes",Table5712[[#This Row],[Total Quarterly Obligation Amount]]*0.25, Table5712[[#This Row],[Total Quarterly Obligation Amount]])</f>
        <v>0</v>
      </c>
      <c r="R345" s="74"/>
      <c r="S345" s="79">
        <f>IF(Table5712[[#This Row],[FEMA Reimbursable?]]="Yes", Table5712[[#This Row],[Total Quarterly Expenditure Amount]]*0.25, Table5712[[#This Row],[Total Quarterly Expenditure Amount]])</f>
        <v>0</v>
      </c>
      <c r="T345" s="113" t="str">
        <f>IFERROR(INDEX(Table2[Attachment A Category], MATCH(Table5712[[#This Row],[Attachment A Expenditure Subcategory]], Table2[Attachment A Subcategory])),"")</f>
        <v/>
      </c>
      <c r="U345" s="114" t="str">
        <f>IFERROR(INDEX(Table2[Treasury OIG Category], MATCH(Table5712[[#This Row],[Attachment A Expenditure Subcategory]], Table2[Attachment A Subcategory])),"")</f>
        <v/>
      </c>
    </row>
    <row r="346" spans="2:21" x14ac:dyDescent="0.25">
      <c r="B346" s="22"/>
      <c r="C346" s="16"/>
      <c r="D346" s="16"/>
      <c r="E346" s="16"/>
      <c r="F346" s="16"/>
      <c r="G346" s="23"/>
      <c r="H346" s="32" t="s">
        <v>395</v>
      </c>
      <c r="I346" s="16"/>
      <c r="J346" s="16"/>
      <c r="K346" s="17"/>
      <c r="L346" s="51"/>
      <c r="M346" s="51"/>
      <c r="N346" s="74"/>
      <c r="O346" s="90">
        <f>IF(Table5712[[#This Row],[FEMA Reimbursable?]]="Yes",Table5712[[#This Row],[Total Transfer  Amount]]*0.25, Table5712[[#This Row],[Total Transfer  Amount]])</f>
        <v>0</v>
      </c>
      <c r="P346" s="74"/>
      <c r="Q346" s="90">
        <f>IF(Table5712[[#This Row],[FEMA Reimbursable?]]="Yes",Table5712[[#This Row],[Total Quarterly Obligation Amount]]*0.25, Table5712[[#This Row],[Total Quarterly Obligation Amount]])</f>
        <v>0</v>
      </c>
      <c r="R346" s="74"/>
      <c r="S346" s="79">
        <f>IF(Table5712[[#This Row],[FEMA Reimbursable?]]="Yes", Table5712[[#This Row],[Total Quarterly Expenditure Amount]]*0.25, Table5712[[#This Row],[Total Quarterly Expenditure Amount]])</f>
        <v>0</v>
      </c>
      <c r="T346" s="113" t="str">
        <f>IFERROR(INDEX(Table2[Attachment A Category], MATCH(Table5712[[#This Row],[Attachment A Expenditure Subcategory]], Table2[Attachment A Subcategory])),"")</f>
        <v/>
      </c>
      <c r="U346" s="114" t="str">
        <f>IFERROR(INDEX(Table2[Treasury OIG Category], MATCH(Table5712[[#This Row],[Attachment A Expenditure Subcategory]], Table2[Attachment A Subcategory])),"")</f>
        <v/>
      </c>
    </row>
    <row r="347" spans="2:21" x14ac:dyDescent="0.25">
      <c r="B347" s="22"/>
      <c r="C347" s="16"/>
      <c r="D347" s="16"/>
      <c r="E347" s="16"/>
      <c r="F347" s="16"/>
      <c r="G347" s="23"/>
      <c r="H347" s="32" t="s">
        <v>396</v>
      </c>
      <c r="I347" s="16"/>
      <c r="J347" s="16"/>
      <c r="K347" s="17"/>
      <c r="L347" s="51"/>
      <c r="M347" s="51"/>
      <c r="N347" s="74"/>
      <c r="O347" s="90">
        <f>IF(Table5712[[#This Row],[FEMA Reimbursable?]]="Yes",Table5712[[#This Row],[Total Transfer  Amount]]*0.25, Table5712[[#This Row],[Total Transfer  Amount]])</f>
        <v>0</v>
      </c>
      <c r="P347" s="74"/>
      <c r="Q347" s="90">
        <f>IF(Table5712[[#This Row],[FEMA Reimbursable?]]="Yes",Table5712[[#This Row],[Total Quarterly Obligation Amount]]*0.25, Table5712[[#This Row],[Total Quarterly Obligation Amount]])</f>
        <v>0</v>
      </c>
      <c r="R347" s="74"/>
      <c r="S347" s="79">
        <f>IF(Table5712[[#This Row],[FEMA Reimbursable?]]="Yes", Table5712[[#This Row],[Total Quarterly Expenditure Amount]]*0.25, Table5712[[#This Row],[Total Quarterly Expenditure Amount]])</f>
        <v>0</v>
      </c>
      <c r="T347" s="113" t="str">
        <f>IFERROR(INDEX(Table2[Attachment A Category], MATCH(Table5712[[#This Row],[Attachment A Expenditure Subcategory]], Table2[Attachment A Subcategory])),"")</f>
        <v/>
      </c>
      <c r="U347" s="114" t="str">
        <f>IFERROR(INDEX(Table2[Treasury OIG Category], MATCH(Table5712[[#This Row],[Attachment A Expenditure Subcategory]], Table2[Attachment A Subcategory])),"")</f>
        <v/>
      </c>
    </row>
    <row r="348" spans="2:21" x14ac:dyDescent="0.25">
      <c r="B348" s="22"/>
      <c r="C348" s="16"/>
      <c r="D348" s="16"/>
      <c r="E348" s="16"/>
      <c r="F348" s="16"/>
      <c r="G348" s="23"/>
      <c r="H348" s="32" t="s">
        <v>397</v>
      </c>
      <c r="I348" s="16"/>
      <c r="J348" s="16"/>
      <c r="K348" s="17"/>
      <c r="L348" s="51"/>
      <c r="M348" s="51"/>
      <c r="N348" s="74"/>
      <c r="O348" s="90">
        <f>IF(Table5712[[#This Row],[FEMA Reimbursable?]]="Yes",Table5712[[#This Row],[Total Transfer  Amount]]*0.25, Table5712[[#This Row],[Total Transfer  Amount]])</f>
        <v>0</v>
      </c>
      <c r="P348" s="74"/>
      <c r="Q348" s="90">
        <f>IF(Table5712[[#This Row],[FEMA Reimbursable?]]="Yes",Table5712[[#This Row],[Total Quarterly Obligation Amount]]*0.25, Table5712[[#This Row],[Total Quarterly Obligation Amount]])</f>
        <v>0</v>
      </c>
      <c r="R348" s="74"/>
      <c r="S348" s="79">
        <f>IF(Table5712[[#This Row],[FEMA Reimbursable?]]="Yes", Table5712[[#This Row],[Total Quarterly Expenditure Amount]]*0.25, Table5712[[#This Row],[Total Quarterly Expenditure Amount]])</f>
        <v>0</v>
      </c>
      <c r="T348" s="113" t="str">
        <f>IFERROR(INDEX(Table2[Attachment A Category], MATCH(Table5712[[#This Row],[Attachment A Expenditure Subcategory]], Table2[Attachment A Subcategory])),"")</f>
        <v/>
      </c>
      <c r="U348" s="114" t="str">
        <f>IFERROR(INDEX(Table2[Treasury OIG Category], MATCH(Table5712[[#This Row],[Attachment A Expenditure Subcategory]], Table2[Attachment A Subcategory])),"")</f>
        <v/>
      </c>
    </row>
    <row r="349" spans="2:21" x14ac:dyDescent="0.25">
      <c r="B349" s="22"/>
      <c r="C349" s="16"/>
      <c r="D349" s="16"/>
      <c r="E349" s="16"/>
      <c r="F349" s="16"/>
      <c r="G349" s="23"/>
      <c r="H349" s="32" t="s">
        <v>398</v>
      </c>
      <c r="I349" s="16"/>
      <c r="J349" s="16"/>
      <c r="K349" s="17"/>
      <c r="L349" s="51"/>
      <c r="M349" s="51"/>
      <c r="N349" s="74"/>
      <c r="O349" s="90">
        <f>IF(Table5712[[#This Row],[FEMA Reimbursable?]]="Yes",Table5712[[#This Row],[Total Transfer  Amount]]*0.25, Table5712[[#This Row],[Total Transfer  Amount]])</f>
        <v>0</v>
      </c>
      <c r="P349" s="74"/>
      <c r="Q349" s="90">
        <f>IF(Table5712[[#This Row],[FEMA Reimbursable?]]="Yes",Table5712[[#This Row],[Total Quarterly Obligation Amount]]*0.25, Table5712[[#This Row],[Total Quarterly Obligation Amount]])</f>
        <v>0</v>
      </c>
      <c r="R349" s="74"/>
      <c r="S349" s="79">
        <f>IF(Table5712[[#This Row],[FEMA Reimbursable?]]="Yes", Table5712[[#This Row],[Total Quarterly Expenditure Amount]]*0.25, Table5712[[#This Row],[Total Quarterly Expenditure Amount]])</f>
        <v>0</v>
      </c>
      <c r="T349" s="113" t="str">
        <f>IFERROR(INDEX(Table2[Attachment A Category], MATCH(Table5712[[#This Row],[Attachment A Expenditure Subcategory]], Table2[Attachment A Subcategory])),"")</f>
        <v/>
      </c>
      <c r="U349" s="114" t="str">
        <f>IFERROR(INDEX(Table2[Treasury OIG Category], MATCH(Table5712[[#This Row],[Attachment A Expenditure Subcategory]], Table2[Attachment A Subcategory])),"")</f>
        <v/>
      </c>
    </row>
    <row r="350" spans="2:21" x14ac:dyDescent="0.25">
      <c r="B350" s="22"/>
      <c r="C350" s="16"/>
      <c r="D350" s="16"/>
      <c r="E350" s="16"/>
      <c r="F350" s="16"/>
      <c r="G350" s="23"/>
      <c r="H350" s="32" t="s">
        <v>399</v>
      </c>
      <c r="I350" s="16"/>
      <c r="J350" s="16"/>
      <c r="K350" s="17"/>
      <c r="L350" s="51"/>
      <c r="M350" s="51"/>
      <c r="N350" s="74"/>
      <c r="O350" s="90">
        <f>IF(Table5712[[#This Row],[FEMA Reimbursable?]]="Yes",Table5712[[#This Row],[Total Transfer  Amount]]*0.25, Table5712[[#This Row],[Total Transfer  Amount]])</f>
        <v>0</v>
      </c>
      <c r="P350" s="74"/>
      <c r="Q350" s="90">
        <f>IF(Table5712[[#This Row],[FEMA Reimbursable?]]="Yes",Table5712[[#This Row],[Total Quarterly Obligation Amount]]*0.25, Table5712[[#This Row],[Total Quarterly Obligation Amount]])</f>
        <v>0</v>
      </c>
      <c r="R350" s="74"/>
      <c r="S350" s="79">
        <f>IF(Table5712[[#This Row],[FEMA Reimbursable?]]="Yes", Table5712[[#This Row],[Total Quarterly Expenditure Amount]]*0.25, Table5712[[#This Row],[Total Quarterly Expenditure Amount]])</f>
        <v>0</v>
      </c>
      <c r="T350" s="113" t="str">
        <f>IFERROR(INDEX(Table2[Attachment A Category], MATCH(Table5712[[#This Row],[Attachment A Expenditure Subcategory]], Table2[Attachment A Subcategory])),"")</f>
        <v/>
      </c>
      <c r="U350" s="114" t="str">
        <f>IFERROR(INDEX(Table2[Treasury OIG Category], MATCH(Table5712[[#This Row],[Attachment A Expenditure Subcategory]], Table2[Attachment A Subcategory])),"")</f>
        <v/>
      </c>
    </row>
    <row r="351" spans="2:21" x14ac:dyDescent="0.25">
      <c r="B351" s="22"/>
      <c r="C351" s="16"/>
      <c r="D351" s="16"/>
      <c r="E351" s="16"/>
      <c r="F351" s="16"/>
      <c r="G351" s="23"/>
      <c r="H351" s="32" t="s">
        <v>400</v>
      </c>
      <c r="I351" s="16"/>
      <c r="J351" s="16"/>
      <c r="K351" s="17"/>
      <c r="L351" s="51"/>
      <c r="M351" s="51"/>
      <c r="N351" s="74"/>
      <c r="O351" s="90">
        <f>IF(Table5712[[#This Row],[FEMA Reimbursable?]]="Yes",Table5712[[#This Row],[Total Transfer  Amount]]*0.25, Table5712[[#This Row],[Total Transfer  Amount]])</f>
        <v>0</v>
      </c>
      <c r="P351" s="74"/>
      <c r="Q351" s="90">
        <f>IF(Table5712[[#This Row],[FEMA Reimbursable?]]="Yes",Table5712[[#This Row],[Total Quarterly Obligation Amount]]*0.25, Table5712[[#This Row],[Total Quarterly Obligation Amount]])</f>
        <v>0</v>
      </c>
      <c r="R351" s="74"/>
      <c r="S351" s="79">
        <f>IF(Table5712[[#This Row],[FEMA Reimbursable?]]="Yes", Table5712[[#This Row],[Total Quarterly Expenditure Amount]]*0.25, Table5712[[#This Row],[Total Quarterly Expenditure Amount]])</f>
        <v>0</v>
      </c>
      <c r="T351" s="113" t="str">
        <f>IFERROR(INDEX(Table2[Attachment A Category], MATCH(Table5712[[#This Row],[Attachment A Expenditure Subcategory]], Table2[Attachment A Subcategory])),"")</f>
        <v/>
      </c>
      <c r="U351" s="114" t="str">
        <f>IFERROR(INDEX(Table2[Treasury OIG Category], MATCH(Table5712[[#This Row],[Attachment A Expenditure Subcategory]], Table2[Attachment A Subcategory])),"")</f>
        <v/>
      </c>
    </row>
    <row r="352" spans="2:21" x14ac:dyDescent="0.25">
      <c r="B352" s="22"/>
      <c r="C352" s="16"/>
      <c r="D352" s="16"/>
      <c r="E352" s="16"/>
      <c r="F352" s="16"/>
      <c r="G352" s="23"/>
      <c r="H352" s="32" t="s">
        <v>401</v>
      </c>
      <c r="I352" s="16"/>
      <c r="J352" s="16"/>
      <c r="K352" s="17"/>
      <c r="L352" s="51"/>
      <c r="M352" s="51"/>
      <c r="N352" s="74"/>
      <c r="O352" s="90">
        <f>IF(Table5712[[#This Row],[FEMA Reimbursable?]]="Yes",Table5712[[#This Row],[Total Transfer  Amount]]*0.25, Table5712[[#This Row],[Total Transfer  Amount]])</f>
        <v>0</v>
      </c>
      <c r="P352" s="74"/>
      <c r="Q352" s="90">
        <f>IF(Table5712[[#This Row],[FEMA Reimbursable?]]="Yes",Table5712[[#This Row],[Total Quarterly Obligation Amount]]*0.25, Table5712[[#This Row],[Total Quarterly Obligation Amount]])</f>
        <v>0</v>
      </c>
      <c r="R352" s="74"/>
      <c r="S352" s="79">
        <f>IF(Table5712[[#This Row],[FEMA Reimbursable?]]="Yes", Table5712[[#This Row],[Total Quarterly Expenditure Amount]]*0.25, Table5712[[#This Row],[Total Quarterly Expenditure Amount]])</f>
        <v>0</v>
      </c>
      <c r="T352" s="113" t="str">
        <f>IFERROR(INDEX(Table2[Attachment A Category], MATCH(Table5712[[#This Row],[Attachment A Expenditure Subcategory]], Table2[Attachment A Subcategory])),"")</f>
        <v/>
      </c>
      <c r="U352" s="114" t="str">
        <f>IFERROR(INDEX(Table2[Treasury OIG Category], MATCH(Table5712[[#This Row],[Attachment A Expenditure Subcategory]], Table2[Attachment A Subcategory])),"")</f>
        <v/>
      </c>
    </row>
    <row r="353" spans="2:21" x14ac:dyDescent="0.25">
      <c r="B353" s="22"/>
      <c r="C353" s="16"/>
      <c r="D353" s="16"/>
      <c r="E353" s="16"/>
      <c r="F353" s="16"/>
      <c r="G353" s="23"/>
      <c r="H353" s="32" t="s">
        <v>402</v>
      </c>
      <c r="I353" s="16"/>
      <c r="J353" s="16"/>
      <c r="K353" s="17"/>
      <c r="L353" s="51"/>
      <c r="M353" s="51"/>
      <c r="N353" s="74"/>
      <c r="O353" s="90">
        <f>IF(Table5712[[#This Row],[FEMA Reimbursable?]]="Yes",Table5712[[#This Row],[Total Transfer  Amount]]*0.25, Table5712[[#This Row],[Total Transfer  Amount]])</f>
        <v>0</v>
      </c>
      <c r="P353" s="74"/>
      <c r="Q353" s="90">
        <f>IF(Table5712[[#This Row],[FEMA Reimbursable?]]="Yes",Table5712[[#This Row],[Total Quarterly Obligation Amount]]*0.25, Table5712[[#This Row],[Total Quarterly Obligation Amount]])</f>
        <v>0</v>
      </c>
      <c r="R353" s="74"/>
      <c r="S353" s="79">
        <f>IF(Table5712[[#This Row],[FEMA Reimbursable?]]="Yes", Table5712[[#This Row],[Total Quarterly Expenditure Amount]]*0.25, Table5712[[#This Row],[Total Quarterly Expenditure Amount]])</f>
        <v>0</v>
      </c>
      <c r="T353" s="113" t="str">
        <f>IFERROR(INDEX(Table2[Attachment A Category], MATCH(Table5712[[#This Row],[Attachment A Expenditure Subcategory]], Table2[Attachment A Subcategory])),"")</f>
        <v/>
      </c>
      <c r="U353" s="114" t="str">
        <f>IFERROR(INDEX(Table2[Treasury OIG Category], MATCH(Table5712[[#This Row],[Attachment A Expenditure Subcategory]], Table2[Attachment A Subcategory])),"")</f>
        <v/>
      </c>
    </row>
    <row r="354" spans="2:21" x14ac:dyDescent="0.25">
      <c r="B354" s="22"/>
      <c r="C354" s="16"/>
      <c r="D354" s="16"/>
      <c r="E354" s="16"/>
      <c r="F354" s="16"/>
      <c r="G354" s="23"/>
      <c r="H354" s="32" t="s">
        <v>403</v>
      </c>
      <c r="I354" s="16"/>
      <c r="J354" s="16"/>
      <c r="K354" s="17"/>
      <c r="L354" s="51"/>
      <c r="M354" s="51"/>
      <c r="N354" s="74"/>
      <c r="O354" s="90">
        <f>IF(Table5712[[#This Row],[FEMA Reimbursable?]]="Yes",Table5712[[#This Row],[Total Transfer  Amount]]*0.25, Table5712[[#This Row],[Total Transfer  Amount]])</f>
        <v>0</v>
      </c>
      <c r="P354" s="74"/>
      <c r="Q354" s="90">
        <f>IF(Table5712[[#This Row],[FEMA Reimbursable?]]="Yes",Table5712[[#This Row],[Total Quarterly Obligation Amount]]*0.25, Table5712[[#This Row],[Total Quarterly Obligation Amount]])</f>
        <v>0</v>
      </c>
      <c r="R354" s="74"/>
      <c r="S354" s="79">
        <f>IF(Table5712[[#This Row],[FEMA Reimbursable?]]="Yes", Table5712[[#This Row],[Total Quarterly Expenditure Amount]]*0.25, Table5712[[#This Row],[Total Quarterly Expenditure Amount]])</f>
        <v>0</v>
      </c>
      <c r="T354" s="113" t="str">
        <f>IFERROR(INDEX(Table2[Attachment A Category], MATCH(Table5712[[#This Row],[Attachment A Expenditure Subcategory]], Table2[Attachment A Subcategory])),"")</f>
        <v/>
      </c>
      <c r="U354" s="114" t="str">
        <f>IFERROR(INDEX(Table2[Treasury OIG Category], MATCH(Table5712[[#This Row],[Attachment A Expenditure Subcategory]], Table2[Attachment A Subcategory])),"")</f>
        <v/>
      </c>
    </row>
    <row r="355" spans="2:21" x14ac:dyDescent="0.25">
      <c r="B355" s="22"/>
      <c r="C355" s="16"/>
      <c r="D355" s="16"/>
      <c r="E355" s="16"/>
      <c r="F355" s="16"/>
      <c r="G355" s="23"/>
      <c r="H355" s="32" t="s">
        <v>404</v>
      </c>
      <c r="I355" s="16"/>
      <c r="J355" s="16"/>
      <c r="K355" s="17"/>
      <c r="L355" s="51"/>
      <c r="M355" s="51"/>
      <c r="N355" s="74"/>
      <c r="O355" s="90">
        <f>IF(Table5712[[#This Row],[FEMA Reimbursable?]]="Yes",Table5712[[#This Row],[Total Transfer  Amount]]*0.25, Table5712[[#This Row],[Total Transfer  Amount]])</f>
        <v>0</v>
      </c>
      <c r="P355" s="74"/>
      <c r="Q355" s="90">
        <f>IF(Table5712[[#This Row],[FEMA Reimbursable?]]="Yes",Table5712[[#This Row],[Total Quarterly Obligation Amount]]*0.25, Table5712[[#This Row],[Total Quarterly Obligation Amount]])</f>
        <v>0</v>
      </c>
      <c r="R355" s="74"/>
      <c r="S355" s="79">
        <f>IF(Table5712[[#This Row],[FEMA Reimbursable?]]="Yes", Table5712[[#This Row],[Total Quarterly Expenditure Amount]]*0.25, Table5712[[#This Row],[Total Quarterly Expenditure Amount]])</f>
        <v>0</v>
      </c>
      <c r="T355" s="113" t="str">
        <f>IFERROR(INDEX(Table2[Attachment A Category], MATCH(Table5712[[#This Row],[Attachment A Expenditure Subcategory]], Table2[Attachment A Subcategory])),"")</f>
        <v/>
      </c>
      <c r="U355" s="114" t="str">
        <f>IFERROR(INDEX(Table2[Treasury OIG Category], MATCH(Table5712[[#This Row],[Attachment A Expenditure Subcategory]], Table2[Attachment A Subcategory])),"")</f>
        <v/>
      </c>
    </row>
    <row r="356" spans="2:21" x14ac:dyDescent="0.25">
      <c r="B356" s="22"/>
      <c r="C356" s="16"/>
      <c r="D356" s="16"/>
      <c r="E356" s="16"/>
      <c r="F356" s="16"/>
      <c r="G356" s="23"/>
      <c r="H356" s="32" t="s">
        <v>405</v>
      </c>
      <c r="I356" s="16"/>
      <c r="J356" s="16"/>
      <c r="K356" s="17"/>
      <c r="L356" s="51"/>
      <c r="M356" s="51"/>
      <c r="N356" s="74"/>
      <c r="O356" s="90">
        <f>IF(Table5712[[#This Row],[FEMA Reimbursable?]]="Yes",Table5712[[#This Row],[Total Transfer  Amount]]*0.25, Table5712[[#This Row],[Total Transfer  Amount]])</f>
        <v>0</v>
      </c>
      <c r="P356" s="74"/>
      <c r="Q356" s="90">
        <f>IF(Table5712[[#This Row],[FEMA Reimbursable?]]="Yes",Table5712[[#This Row],[Total Quarterly Obligation Amount]]*0.25, Table5712[[#This Row],[Total Quarterly Obligation Amount]])</f>
        <v>0</v>
      </c>
      <c r="R356" s="74"/>
      <c r="S356" s="79">
        <f>IF(Table5712[[#This Row],[FEMA Reimbursable?]]="Yes", Table5712[[#This Row],[Total Quarterly Expenditure Amount]]*0.25, Table5712[[#This Row],[Total Quarterly Expenditure Amount]])</f>
        <v>0</v>
      </c>
      <c r="T356" s="113" t="str">
        <f>IFERROR(INDEX(Table2[Attachment A Category], MATCH(Table5712[[#This Row],[Attachment A Expenditure Subcategory]], Table2[Attachment A Subcategory])),"")</f>
        <v/>
      </c>
      <c r="U356" s="114" t="str">
        <f>IFERROR(INDEX(Table2[Treasury OIG Category], MATCH(Table5712[[#This Row],[Attachment A Expenditure Subcategory]], Table2[Attachment A Subcategory])),"")</f>
        <v/>
      </c>
    </row>
    <row r="357" spans="2:21" x14ac:dyDescent="0.25">
      <c r="B357" s="22"/>
      <c r="C357" s="16"/>
      <c r="D357" s="16"/>
      <c r="E357" s="16"/>
      <c r="F357" s="16"/>
      <c r="G357" s="23"/>
      <c r="H357" s="32" t="s">
        <v>406</v>
      </c>
      <c r="I357" s="16"/>
      <c r="J357" s="16"/>
      <c r="K357" s="17"/>
      <c r="L357" s="51"/>
      <c r="M357" s="51"/>
      <c r="N357" s="74"/>
      <c r="O357" s="90">
        <f>IF(Table5712[[#This Row],[FEMA Reimbursable?]]="Yes",Table5712[[#This Row],[Total Transfer  Amount]]*0.25, Table5712[[#This Row],[Total Transfer  Amount]])</f>
        <v>0</v>
      </c>
      <c r="P357" s="74"/>
      <c r="Q357" s="90">
        <f>IF(Table5712[[#This Row],[FEMA Reimbursable?]]="Yes",Table5712[[#This Row],[Total Quarterly Obligation Amount]]*0.25, Table5712[[#This Row],[Total Quarterly Obligation Amount]])</f>
        <v>0</v>
      </c>
      <c r="R357" s="74"/>
      <c r="S357" s="79">
        <f>IF(Table5712[[#This Row],[FEMA Reimbursable?]]="Yes", Table5712[[#This Row],[Total Quarterly Expenditure Amount]]*0.25, Table5712[[#This Row],[Total Quarterly Expenditure Amount]])</f>
        <v>0</v>
      </c>
      <c r="T357" s="113" t="str">
        <f>IFERROR(INDEX(Table2[Attachment A Category], MATCH(Table5712[[#This Row],[Attachment A Expenditure Subcategory]], Table2[Attachment A Subcategory])),"")</f>
        <v/>
      </c>
      <c r="U357" s="114" t="str">
        <f>IFERROR(INDEX(Table2[Treasury OIG Category], MATCH(Table5712[[#This Row],[Attachment A Expenditure Subcategory]], Table2[Attachment A Subcategory])),"")</f>
        <v/>
      </c>
    </row>
    <row r="358" spans="2:21" x14ac:dyDescent="0.25">
      <c r="B358" s="22"/>
      <c r="C358" s="16"/>
      <c r="D358" s="16"/>
      <c r="E358" s="16"/>
      <c r="F358" s="16"/>
      <c r="G358" s="23"/>
      <c r="H358" s="32" t="s">
        <v>407</v>
      </c>
      <c r="I358" s="16"/>
      <c r="J358" s="16"/>
      <c r="K358" s="17"/>
      <c r="L358" s="51"/>
      <c r="M358" s="51"/>
      <c r="N358" s="74"/>
      <c r="O358" s="90">
        <f>IF(Table5712[[#This Row],[FEMA Reimbursable?]]="Yes",Table5712[[#This Row],[Total Transfer  Amount]]*0.25, Table5712[[#This Row],[Total Transfer  Amount]])</f>
        <v>0</v>
      </c>
      <c r="P358" s="74"/>
      <c r="Q358" s="90">
        <f>IF(Table5712[[#This Row],[FEMA Reimbursable?]]="Yes",Table5712[[#This Row],[Total Quarterly Obligation Amount]]*0.25, Table5712[[#This Row],[Total Quarterly Obligation Amount]])</f>
        <v>0</v>
      </c>
      <c r="R358" s="74"/>
      <c r="S358" s="79">
        <f>IF(Table5712[[#This Row],[FEMA Reimbursable?]]="Yes", Table5712[[#This Row],[Total Quarterly Expenditure Amount]]*0.25, Table5712[[#This Row],[Total Quarterly Expenditure Amount]])</f>
        <v>0</v>
      </c>
      <c r="T358" s="113" t="str">
        <f>IFERROR(INDEX(Table2[Attachment A Category], MATCH(Table5712[[#This Row],[Attachment A Expenditure Subcategory]], Table2[Attachment A Subcategory])),"")</f>
        <v/>
      </c>
      <c r="U358" s="114" t="str">
        <f>IFERROR(INDEX(Table2[Treasury OIG Category], MATCH(Table5712[[#This Row],[Attachment A Expenditure Subcategory]], Table2[Attachment A Subcategory])),"")</f>
        <v/>
      </c>
    </row>
    <row r="359" spans="2:21" x14ac:dyDescent="0.25">
      <c r="B359" s="22"/>
      <c r="C359" s="16"/>
      <c r="D359" s="16"/>
      <c r="E359" s="16"/>
      <c r="F359" s="16"/>
      <c r="G359" s="23"/>
      <c r="H359" s="32" t="s">
        <v>408</v>
      </c>
      <c r="I359" s="16"/>
      <c r="J359" s="16"/>
      <c r="K359" s="17"/>
      <c r="L359" s="51"/>
      <c r="M359" s="51"/>
      <c r="N359" s="74"/>
      <c r="O359" s="90">
        <f>IF(Table5712[[#This Row],[FEMA Reimbursable?]]="Yes",Table5712[[#This Row],[Total Transfer  Amount]]*0.25, Table5712[[#This Row],[Total Transfer  Amount]])</f>
        <v>0</v>
      </c>
      <c r="P359" s="74"/>
      <c r="Q359" s="90">
        <f>IF(Table5712[[#This Row],[FEMA Reimbursable?]]="Yes",Table5712[[#This Row],[Total Quarterly Obligation Amount]]*0.25, Table5712[[#This Row],[Total Quarterly Obligation Amount]])</f>
        <v>0</v>
      </c>
      <c r="R359" s="74"/>
      <c r="S359" s="79">
        <f>IF(Table5712[[#This Row],[FEMA Reimbursable?]]="Yes", Table5712[[#This Row],[Total Quarterly Expenditure Amount]]*0.25, Table5712[[#This Row],[Total Quarterly Expenditure Amount]])</f>
        <v>0</v>
      </c>
      <c r="T359" s="113" t="str">
        <f>IFERROR(INDEX(Table2[Attachment A Category], MATCH(Table5712[[#This Row],[Attachment A Expenditure Subcategory]], Table2[Attachment A Subcategory])),"")</f>
        <v/>
      </c>
      <c r="U359" s="114" t="str">
        <f>IFERROR(INDEX(Table2[Treasury OIG Category], MATCH(Table5712[[#This Row],[Attachment A Expenditure Subcategory]], Table2[Attachment A Subcategory])),"")</f>
        <v/>
      </c>
    </row>
    <row r="360" spans="2:21" x14ac:dyDescent="0.25">
      <c r="B360" s="22"/>
      <c r="C360" s="16"/>
      <c r="D360" s="16"/>
      <c r="E360" s="16"/>
      <c r="F360" s="16"/>
      <c r="G360" s="23"/>
      <c r="H360" s="32" t="s">
        <v>409</v>
      </c>
      <c r="I360" s="16"/>
      <c r="J360" s="16"/>
      <c r="K360" s="17"/>
      <c r="L360" s="51"/>
      <c r="M360" s="51"/>
      <c r="N360" s="74"/>
      <c r="O360" s="90">
        <f>IF(Table5712[[#This Row],[FEMA Reimbursable?]]="Yes",Table5712[[#This Row],[Total Transfer  Amount]]*0.25, Table5712[[#This Row],[Total Transfer  Amount]])</f>
        <v>0</v>
      </c>
      <c r="P360" s="74"/>
      <c r="Q360" s="90">
        <f>IF(Table5712[[#This Row],[FEMA Reimbursable?]]="Yes",Table5712[[#This Row],[Total Quarterly Obligation Amount]]*0.25, Table5712[[#This Row],[Total Quarterly Obligation Amount]])</f>
        <v>0</v>
      </c>
      <c r="R360" s="74"/>
      <c r="S360" s="79">
        <f>IF(Table5712[[#This Row],[FEMA Reimbursable?]]="Yes", Table5712[[#This Row],[Total Quarterly Expenditure Amount]]*0.25, Table5712[[#This Row],[Total Quarterly Expenditure Amount]])</f>
        <v>0</v>
      </c>
      <c r="T360" s="113" t="str">
        <f>IFERROR(INDEX(Table2[Attachment A Category], MATCH(Table5712[[#This Row],[Attachment A Expenditure Subcategory]], Table2[Attachment A Subcategory])),"")</f>
        <v/>
      </c>
      <c r="U360" s="114" t="str">
        <f>IFERROR(INDEX(Table2[Treasury OIG Category], MATCH(Table5712[[#This Row],[Attachment A Expenditure Subcategory]], Table2[Attachment A Subcategory])),"")</f>
        <v/>
      </c>
    </row>
    <row r="361" spans="2:21" x14ac:dyDescent="0.25">
      <c r="B361" s="22"/>
      <c r="C361" s="16"/>
      <c r="D361" s="16"/>
      <c r="E361" s="16"/>
      <c r="F361" s="16"/>
      <c r="G361" s="23"/>
      <c r="H361" s="32" t="s">
        <v>410</v>
      </c>
      <c r="I361" s="16"/>
      <c r="J361" s="16"/>
      <c r="K361" s="17"/>
      <c r="L361" s="51"/>
      <c r="M361" s="51"/>
      <c r="N361" s="74"/>
      <c r="O361" s="90">
        <f>IF(Table5712[[#This Row],[FEMA Reimbursable?]]="Yes",Table5712[[#This Row],[Total Transfer  Amount]]*0.25, Table5712[[#This Row],[Total Transfer  Amount]])</f>
        <v>0</v>
      </c>
      <c r="P361" s="74"/>
      <c r="Q361" s="90">
        <f>IF(Table5712[[#This Row],[FEMA Reimbursable?]]="Yes",Table5712[[#This Row],[Total Quarterly Obligation Amount]]*0.25, Table5712[[#This Row],[Total Quarterly Obligation Amount]])</f>
        <v>0</v>
      </c>
      <c r="R361" s="74"/>
      <c r="S361" s="79">
        <f>IF(Table5712[[#This Row],[FEMA Reimbursable?]]="Yes", Table5712[[#This Row],[Total Quarterly Expenditure Amount]]*0.25, Table5712[[#This Row],[Total Quarterly Expenditure Amount]])</f>
        <v>0</v>
      </c>
      <c r="T361" s="113" t="str">
        <f>IFERROR(INDEX(Table2[Attachment A Category], MATCH(Table5712[[#This Row],[Attachment A Expenditure Subcategory]], Table2[Attachment A Subcategory])),"")</f>
        <v/>
      </c>
      <c r="U361" s="114" t="str">
        <f>IFERROR(INDEX(Table2[Treasury OIG Category], MATCH(Table5712[[#This Row],[Attachment A Expenditure Subcategory]], Table2[Attachment A Subcategory])),"")</f>
        <v/>
      </c>
    </row>
    <row r="362" spans="2:21" x14ac:dyDescent="0.25">
      <c r="B362" s="22"/>
      <c r="C362" s="16"/>
      <c r="D362" s="16"/>
      <c r="E362" s="16"/>
      <c r="F362" s="16"/>
      <c r="G362" s="23"/>
      <c r="H362" s="32" t="s">
        <v>411</v>
      </c>
      <c r="I362" s="16"/>
      <c r="J362" s="16"/>
      <c r="K362" s="17"/>
      <c r="L362" s="51"/>
      <c r="M362" s="51"/>
      <c r="N362" s="74"/>
      <c r="O362" s="90">
        <f>IF(Table5712[[#This Row],[FEMA Reimbursable?]]="Yes",Table5712[[#This Row],[Total Transfer  Amount]]*0.25, Table5712[[#This Row],[Total Transfer  Amount]])</f>
        <v>0</v>
      </c>
      <c r="P362" s="74"/>
      <c r="Q362" s="90">
        <f>IF(Table5712[[#This Row],[FEMA Reimbursable?]]="Yes",Table5712[[#This Row],[Total Quarterly Obligation Amount]]*0.25, Table5712[[#This Row],[Total Quarterly Obligation Amount]])</f>
        <v>0</v>
      </c>
      <c r="R362" s="74"/>
      <c r="S362" s="79">
        <f>IF(Table5712[[#This Row],[FEMA Reimbursable?]]="Yes", Table5712[[#This Row],[Total Quarterly Expenditure Amount]]*0.25, Table5712[[#This Row],[Total Quarterly Expenditure Amount]])</f>
        <v>0</v>
      </c>
      <c r="T362" s="113" t="str">
        <f>IFERROR(INDEX(Table2[Attachment A Category], MATCH(Table5712[[#This Row],[Attachment A Expenditure Subcategory]], Table2[Attachment A Subcategory])),"")</f>
        <v/>
      </c>
      <c r="U362" s="114" t="str">
        <f>IFERROR(INDEX(Table2[Treasury OIG Category], MATCH(Table5712[[#This Row],[Attachment A Expenditure Subcategory]], Table2[Attachment A Subcategory])),"")</f>
        <v/>
      </c>
    </row>
    <row r="363" spans="2:21" x14ac:dyDescent="0.25">
      <c r="B363" s="22"/>
      <c r="C363" s="16"/>
      <c r="D363" s="16"/>
      <c r="E363" s="16"/>
      <c r="F363" s="16"/>
      <c r="G363" s="23"/>
      <c r="H363" s="32" t="s">
        <v>412</v>
      </c>
      <c r="I363" s="16"/>
      <c r="J363" s="16"/>
      <c r="K363" s="17"/>
      <c r="L363" s="51"/>
      <c r="M363" s="51"/>
      <c r="N363" s="74"/>
      <c r="O363" s="90">
        <f>IF(Table5712[[#This Row],[FEMA Reimbursable?]]="Yes",Table5712[[#This Row],[Total Transfer  Amount]]*0.25, Table5712[[#This Row],[Total Transfer  Amount]])</f>
        <v>0</v>
      </c>
      <c r="P363" s="74"/>
      <c r="Q363" s="90">
        <f>IF(Table5712[[#This Row],[FEMA Reimbursable?]]="Yes",Table5712[[#This Row],[Total Quarterly Obligation Amount]]*0.25, Table5712[[#This Row],[Total Quarterly Obligation Amount]])</f>
        <v>0</v>
      </c>
      <c r="R363" s="74"/>
      <c r="S363" s="79">
        <f>IF(Table5712[[#This Row],[FEMA Reimbursable?]]="Yes", Table5712[[#This Row],[Total Quarterly Expenditure Amount]]*0.25, Table5712[[#This Row],[Total Quarterly Expenditure Amount]])</f>
        <v>0</v>
      </c>
      <c r="T363" s="113" t="str">
        <f>IFERROR(INDEX(Table2[Attachment A Category], MATCH(Table5712[[#This Row],[Attachment A Expenditure Subcategory]], Table2[Attachment A Subcategory])),"")</f>
        <v/>
      </c>
      <c r="U363" s="114" t="str">
        <f>IFERROR(INDEX(Table2[Treasury OIG Category], MATCH(Table5712[[#This Row],[Attachment A Expenditure Subcategory]], Table2[Attachment A Subcategory])),"")</f>
        <v/>
      </c>
    </row>
    <row r="364" spans="2:21" x14ac:dyDescent="0.25">
      <c r="B364" s="22"/>
      <c r="C364" s="16"/>
      <c r="D364" s="16"/>
      <c r="E364" s="16"/>
      <c r="F364" s="16"/>
      <c r="G364" s="23"/>
      <c r="H364" s="32" t="s">
        <v>413</v>
      </c>
      <c r="I364" s="16"/>
      <c r="J364" s="16"/>
      <c r="K364" s="17"/>
      <c r="L364" s="51"/>
      <c r="M364" s="51"/>
      <c r="N364" s="74"/>
      <c r="O364" s="90">
        <f>IF(Table5712[[#This Row],[FEMA Reimbursable?]]="Yes",Table5712[[#This Row],[Total Transfer  Amount]]*0.25, Table5712[[#This Row],[Total Transfer  Amount]])</f>
        <v>0</v>
      </c>
      <c r="P364" s="74"/>
      <c r="Q364" s="90">
        <f>IF(Table5712[[#This Row],[FEMA Reimbursable?]]="Yes",Table5712[[#This Row],[Total Quarterly Obligation Amount]]*0.25, Table5712[[#This Row],[Total Quarterly Obligation Amount]])</f>
        <v>0</v>
      </c>
      <c r="R364" s="74"/>
      <c r="S364" s="79">
        <f>IF(Table5712[[#This Row],[FEMA Reimbursable?]]="Yes", Table5712[[#This Row],[Total Quarterly Expenditure Amount]]*0.25, Table5712[[#This Row],[Total Quarterly Expenditure Amount]])</f>
        <v>0</v>
      </c>
      <c r="T364" s="113" t="str">
        <f>IFERROR(INDEX(Table2[Attachment A Category], MATCH(Table5712[[#This Row],[Attachment A Expenditure Subcategory]], Table2[Attachment A Subcategory])),"")</f>
        <v/>
      </c>
      <c r="U364" s="114" t="str">
        <f>IFERROR(INDEX(Table2[Treasury OIG Category], MATCH(Table5712[[#This Row],[Attachment A Expenditure Subcategory]], Table2[Attachment A Subcategory])),"")</f>
        <v/>
      </c>
    </row>
    <row r="365" spans="2:21" x14ac:dyDescent="0.25">
      <c r="B365" s="22"/>
      <c r="C365" s="16"/>
      <c r="D365" s="16"/>
      <c r="E365" s="16"/>
      <c r="F365" s="16"/>
      <c r="G365" s="23"/>
      <c r="H365" s="32" t="s">
        <v>414</v>
      </c>
      <c r="I365" s="16"/>
      <c r="J365" s="16"/>
      <c r="K365" s="17"/>
      <c r="L365" s="51"/>
      <c r="M365" s="51"/>
      <c r="N365" s="74"/>
      <c r="O365" s="90">
        <f>IF(Table5712[[#This Row],[FEMA Reimbursable?]]="Yes",Table5712[[#This Row],[Total Transfer  Amount]]*0.25, Table5712[[#This Row],[Total Transfer  Amount]])</f>
        <v>0</v>
      </c>
      <c r="P365" s="74"/>
      <c r="Q365" s="90">
        <f>IF(Table5712[[#This Row],[FEMA Reimbursable?]]="Yes",Table5712[[#This Row],[Total Quarterly Obligation Amount]]*0.25, Table5712[[#This Row],[Total Quarterly Obligation Amount]])</f>
        <v>0</v>
      </c>
      <c r="R365" s="74"/>
      <c r="S365" s="79">
        <f>IF(Table5712[[#This Row],[FEMA Reimbursable?]]="Yes", Table5712[[#This Row],[Total Quarterly Expenditure Amount]]*0.25, Table5712[[#This Row],[Total Quarterly Expenditure Amount]])</f>
        <v>0</v>
      </c>
      <c r="T365" s="113" t="str">
        <f>IFERROR(INDEX(Table2[Attachment A Category], MATCH(Table5712[[#This Row],[Attachment A Expenditure Subcategory]], Table2[Attachment A Subcategory])),"")</f>
        <v/>
      </c>
      <c r="U365" s="114" t="str">
        <f>IFERROR(INDEX(Table2[Treasury OIG Category], MATCH(Table5712[[#This Row],[Attachment A Expenditure Subcategory]], Table2[Attachment A Subcategory])),"")</f>
        <v/>
      </c>
    </row>
    <row r="366" spans="2:21" x14ac:dyDescent="0.25">
      <c r="B366" s="22"/>
      <c r="C366" s="16"/>
      <c r="D366" s="16"/>
      <c r="E366" s="16"/>
      <c r="F366" s="16"/>
      <c r="G366" s="23"/>
      <c r="H366" s="32" t="s">
        <v>415</v>
      </c>
      <c r="I366" s="16"/>
      <c r="J366" s="16"/>
      <c r="K366" s="17"/>
      <c r="L366" s="51"/>
      <c r="M366" s="51"/>
      <c r="N366" s="74"/>
      <c r="O366" s="90">
        <f>IF(Table5712[[#This Row],[FEMA Reimbursable?]]="Yes",Table5712[[#This Row],[Total Transfer  Amount]]*0.25, Table5712[[#This Row],[Total Transfer  Amount]])</f>
        <v>0</v>
      </c>
      <c r="P366" s="74"/>
      <c r="Q366" s="90">
        <f>IF(Table5712[[#This Row],[FEMA Reimbursable?]]="Yes",Table5712[[#This Row],[Total Quarterly Obligation Amount]]*0.25, Table5712[[#This Row],[Total Quarterly Obligation Amount]])</f>
        <v>0</v>
      </c>
      <c r="R366" s="74"/>
      <c r="S366" s="79">
        <f>IF(Table5712[[#This Row],[FEMA Reimbursable?]]="Yes", Table5712[[#This Row],[Total Quarterly Expenditure Amount]]*0.25, Table5712[[#This Row],[Total Quarterly Expenditure Amount]])</f>
        <v>0</v>
      </c>
      <c r="T366" s="113" t="str">
        <f>IFERROR(INDEX(Table2[Attachment A Category], MATCH(Table5712[[#This Row],[Attachment A Expenditure Subcategory]], Table2[Attachment A Subcategory])),"")</f>
        <v/>
      </c>
      <c r="U366" s="114" t="str">
        <f>IFERROR(INDEX(Table2[Treasury OIG Category], MATCH(Table5712[[#This Row],[Attachment A Expenditure Subcategory]], Table2[Attachment A Subcategory])),"")</f>
        <v/>
      </c>
    </row>
    <row r="367" spans="2:21" x14ac:dyDescent="0.25">
      <c r="B367" s="22"/>
      <c r="C367" s="16"/>
      <c r="D367" s="16"/>
      <c r="E367" s="16"/>
      <c r="F367" s="16"/>
      <c r="G367" s="23"/>
      <c r="H367" s="32" t="s">
        <v>416</v>
      </c>
      <c r="I367" s="16"/>
      <c r="J367" s="16"/>
      <c r="K367" s="17"/>
      <c r="L367" s="51"/>
      <c r="M367" s="51"/>
      <c r="N367" s="74"/>
      <c r="O367" s="90">
        <f>IF(Table5712[[#This Row],[FEMA Reimbursable?]]="Yes",Table5712[[#This Row],[Total Transfer  Amount]]*0.25, Table5712[[#This Row],[Total Transfer  Amount]])</f>
        <v>0</v>
      </c>
      <c r="P367" s="74"/>
      <c r="Q367" s="90">
        <f>IF(Table5712[[#This Row],[FEMA Reimbursable?]]="Yes",Table5712[[#This Row],[Total Quarterly Obligation Amount]]*0.25, Table5712[[#This Row],[Total Quarterly Obligation Amount]])</f>
        <v>0</v>
      </c>
      <c r="R367" s="74"/>
      <c r="S367" s="79">
        <f>IF(Table5712[[#This Row],[FEMA Reimbursable?]]="Yes", Table5712[[#This Row],[Total Quarterly Expenditure Amount]]*0.25, Table5712[[#This Row],[Total Quarterly Expenditure Amount]])</f>
        <v>0</v>
      </c>
      <c r="T367" s="113" t="str">
        <f>IFERROR(INDEX(Table2[Attachment A Category], MATCH(Table5712[[#This Row],[Attachment A Expenditure Subcategory]], Table2[Attachment A Subcategory])),"")</f>
        <v/>
      </c>
      <c r="U367" s="114" t="str">
        <f>IFERROR(INDEX(Table2[Treasury OIG Category], MATCH(Table5712[[#This Row],[Attachment A Expenditure Subcategory]], Table2[Attachment A Subcategory])),"")</f>
        <v/>
      </c>
    </row>
    <row r="368" spans="2:21" x14ac:dyDescent="0.25">
      <c r="B368" s="22"/>
      <c r="C368" s="16"/>
      <c r="D368" s="16"/>
      <c r="E368" s="16"/>
      <c r="F368" s="16"/>
      <c r="G368" s="23"/>
      <c r="H368" s="32" t="s">
        <v>417</v>
      </c>
      <c r="I368" s="16"/>
      <c r="J368" s="16"/>
      <c r="K368" s="17"/>
      <c r="L368" s="51"/>
      <c r="M368" s="51"/>
      <c r="N368" s="74"/>
      <c r="O368" s="90">
        <f>IF(Table5712[[#This Row],[FEMA Reimbursable?]]="Yes",Table5712[[#This Row],[Total Transfer  Amount]]*0.25, Table5712[[#This Row],[Total Transfer  Amount]])</f>
        <v>0</v>
      </c>
      <c r="P368" s="74"/>
      <c r="Q368" s="90">
        <f>IF(Table5712[[#This Row],[FEMA Reimbursable?]]="Yes",Table5712[[#This Row],[Total Quarterly Obligation Amount]]*0.25, Table5712[[#This Row],[Total Quarterly Obligation Amount]])</f>
        <v>0</v>
      </c>
      <c r="R368" s="74"/>
      <c r="S368" s="79">
        <f>IF(Table5712[[#This Row],[FEMA Reimbursable?]]="Yes", Table5712[[#This Row],[Total Quarterly Expenditure Amount]]*0.25, Table5712[[#This Row],[Total Quarterly Expenditure Amount]])</f>
        <v>0</v>
      </c>
      <c r="T368" s="113" t="str">
        <f>IFERROR(INDEX(Table2[Attachment A Category], MATCH(Table5712[[#This Row],[Attachment A Expenditure Subcategory]], Table2[Attachment A Subcategory])),"")</f>
        <v/>
      </c>
      <c r="U368" s="114" t="str">
        <f>IFERROR(INDEX(Table2[Treasury OIG Category], MATCH(Table5712[[#This Row],[Attachment A Expenditure Subcategory]], Table2[Attachment A Subcategory])),"")</f>
        <v/>
      </c>
    </row>
    <row r="369" spans="2:21" x14ac:dyDescent="0.25">
      <c r="B369" s="22"/>
      <c r="C369" s="16"/>
      <c r="D369" s="16"/>
      <c r="E369" s="16"/>
      <c r="F369" s="16"/>
      <c r="G369" s="23"/>
      <c r="H369" s="32" t="s">
        <v>418</v>
      </c>
      <c r="I369" s="16"/>
      <c r="J369" s="16"/>
      <c r="K369" s="17"/>
      <c r="L369" s="51"/>
      <c r="M369" s="51"/>
      <c r="N369" s="74"/>
      <c r="O369" s="90">
        <f>IF(Table5712[[#This Row],[FEMA Reimbursable?]]="Yes",Table5712[[#This Row],[Total Transfer  Amount]]*0.25, Table5712[[#This Row],[Total Transfer  Amount]])</f>
        <v>0</v>
      </c>
      <c r="P369" s="74"/>
      <c r="Q369" s="90">
        <f>IF(Table5712[[#This Row],[FEMA Reimbursable?]]="Yes",Table5712[[#This Row],[Total Quarterly Obligation Amount]]*0.25, Table5712[[#This Row],[Total Quarterly Obligation Amount]])</f>
        <v>0</v>
      </c>
      <c r="R369" s="74"/>
      <c r="S369" s="79">
        <f>IF(Table5712[[#This Row],[FEMA Reimbursable?]]="Yes", Table5712[[#This Row],[Total Quarterly Expenditure Amount]]*0.25, Table5712[[#This Row],[Total Quarterly Expenditure Amount]])</f>
        <v>0</v>
      </c>
      <c r="T369" s="113" t="str">
        <f>IFERROR(INDEX(Table2[Attachment A Category], MATCH(Table5712[[#This Row],[Attachment A Expenditure Subcategory]], Table2[Attachment A Subcategory])),"")</f>
        <v/>
      </c>
      <c r="U369" s="114" t="str">
        <f>IFERROR(INDEX(Table2[Treasury OIG Category], MATCH(Table5712[[#This Row],[Attachment A Expenditure Subcategory]], Table2[Attachment A Subcategory])),"")</f>
        <v/>
      </c>
    </row>
    <row r="370" spans="2:21" x14ac:dyDescent="0.25">
      <c r="B370" s="22"/>
      <c r="C370" s="16"/>
      <c r="D370" s="16"/>
      <c r="E370" s="16"/>
      <c r="F370" s="16"/>
      <c r="G370" s="23"/>
      <c r="H370" s="32" t="s">
        <v>419</v>
      </c>
      <c r="I370" s="16"/>
      <c r="J370" s="16"/>
      <c r="K370" s="17"/>
      <c r="L370" s="51"/>
      <c r="M370" s="51"/>
      <c r="N370" s="74"/>
      <c r="O370" s="90">
        <f>IF(Table5712[[#This Row],[FEMA Reimbursable?]]="Yes",Table5712[[#This Row],[Total Transfer  Amount]]*0.25, Table5712[[#This Row],[Total Transfer  Amount]])</f>
        <v>0</v>
      </c>
      <c r="P370" s="74"/>
      <c r="Q370" s="90">
        <f>IF(Table5712[[#This Row],[FEMA Reimbursable?]]="Yes",Table5712[[#This Row],[Total Quarterly Obligation Amount]]*0.25, Table5712[[#This Row],[Total Quarterly Obligation Amount]])</f>
        <v>0</v>
      </c>
      <c r="R370" s="74"/>
      <c r="S370" s="79">
        <f>IF(Table5712[[#This Row],[FEMA Reimbursable?]]="Yes", Table5712[[#This Row],[Total Quarterly Expenditure Amount]]*0.25, Table5712[[#This Row],[Total Quarterly Expenditure Amount]])</f>
        <v>0</v>
      </c>
      <c r="T370" s="113" t="str">
        <f>IFERROR(INDEX(Table2[Attachment A Category], MATCH(Table5712[[#This Row],[Attachment A Expenditure Subcategory]], Table2[Attachment A Subcategory])),"")</f>
        <v/>
      </c>
      <c r="U370" s="114" t="str">
        <f>IFERROR(INDEX(Table2[Treasury OIG Category], MATCH(Table5712[[#This Row],[Attachment A Expenditure Subcategory]], Table2[Attachment A Subcategory])),"")</f>
        <v/>
      </c>
    </row>
    <row r="371" spans="2:21" x14ac:dyDescent="0.25">
      <c r="B371" s="22"/>
      <c r="C371" s="16"/>
      <c r="D371" s="16"/>
      <c r="E371" s="16"/>
      <c r="F371" s="16"/>
      <c r="G371" s="23"/>
      <c r="H371" s="32" t="s">
        <v>420</v>
      </c>
      <c r="I371" s="16"/>
      <c r="J371" s="16"/>
      <c r="K371" s="17"/>
      <c r="L371" s="51"/>
      <c r="M371" s="51"/>
      <c r="N371" s="74"/>
      <c r="O371" s="90">
        <f>IF(Table5712[[#This Row],[FEMA Reimbursable?]]="Yes",Table5712[[#This Row],[Total Transfer  Amount]]*0.25, Table5712[[#This Row],[Total Transfer  Amount]])</f>
        <v>0</v>
      </c>
      <c r="P371" s="74"/>
      <c r="Q371" s="90">
        <f>IF(Table5712[[#This Row],[FEMA Reimbursable?]]="Yes",Table5712[[#This Row],[Total Quarterly Obligation Amount]]*0.25, Table5712[[#This Row],[Total Quarterly Obligation Amount]])</f>
        <v>0</v>
      </c>
      <c r="R371" s="74"/>
      <c r="S371" s="79">
        <f>IF(Table5712[[#This Row],[FEMA Reimbursable?]]="Yes", Table5712[[#This Row],[Total Quarterly Expenditure Amount]]*0.25, Table5712[[#This Row],[Total Quarterly Expenditure Amount]])</f>
        <v>0</v>
      </c>
      <c r="T371" s="113" t="str">
        <f>IFERROR(INDEX(Table2[Attachment A Category], MATCH(Table5712[[#This Row],[Attachment A Expenditure Subcategory]], Table2[Attachment A Subcategory])),"")</f>
        <v/>
      </c>
      <c r="U371" s="114" t="str">
        <f>IFERROR(INDEX(Table2[Treasury OIG Category], MATCH(Table5712[[#This Row],[Attachment A Expenditure Subcategory]], Table2[Attachment A Subcategory])),"")</f>
        <v/>
      </c>
    </row>
    <row r="372" spans="2:21" x14ac:dyDescent="0.25">
      <c r="B372" s="22"/>
      <c r="C372" s="16"/>
      <c r="D372" s="16"/>
      <c r="E372" s="16"/>
      <c r="F372" s="16"/>
      <c r="G372" s="23"/>
      <c r="H372" s="32" t="s">
        <v>421</v>
      </c>
      <c r="I372" s="16"/>
      <c r="J372" s="16"/>
      <c r="K372" s="17"/>
      <c r="L372" s="51"/>
      <c r="M372" s="51"/>
      <c r="N372" s="74"/>
      <c r="O372" s="90">
        <f>IF(Table5712[[#This Row],[FEMA Reimbursable?]]="Yes",Table5712[[#This Row],[Total Transfer  Amount]]*0.25, Table5712[[#This Row],[Total Transfer  Amount]])</f>
        <v>0</v>
      </c>
      <c r="P372" s="74"/>
      <c r="Q372" s="90">
        <f>IF(Table5712[[#This Row],[FEMA Reimbursable?]]="Yes",Table5712[[#This Row],[Total Quarterly Obligation Amount]]*0.25, Table5712[[#This Row],[Total Quarterly Obligation Amount]])</f>
        <v>0</v>
      </c>
      <c r="R372" s="74"/>
      <c r="S372" s="79">
        <f>IF(Table5712[[#This Row],[FEMA Reimbursable?]]="Yes", Table5712[[#This Row],[Total Quarterly Expenditure Amount]]*0.25, Table5712[[#This Row],[Total Quarterly Expenditure Amount]])</f>
        <v>0</v>
      </c>
      <c r="T372" s="113" t="str">
        <f>IFERROR(INDEX(Table2[Attachment A Category], MATCH(Table5712[[#This Row],[Attachment A Expenditure Subcategory]], Table2[Attachment A Subcategory])),"")</f>
        <v/>
      </c>
      <c r="U372" s="114" t="str">
        <f>IFERROR(INDEX(Table2[Treasury OIG Category], MATCH(Table5712[[#This Row],[Attachment A Expenditure Subcategory]], Table2[Attachment A Subcategory])),"")</f>
        <v/>
      </c>
    </row>
    <row r="373" spans="2:21" x14ac:dyDescent="0.25">
      <c r="B373" s="22"/>
      <c r="C373" s="16"/>
      <c r="D373" s="16"/>
      <c r="E373" s="16"/>
      <c r="F373" s="16"/>
      <c r="G373" s="23"/>
      <c r="H373" s="32" t="s">
        <v>422</v>
      </c>
      <c r="I373" s="16"/>
      <c r="J373" s="16"/>
      <c r="K373" s="17"/>
      <c r="L373" s="51"/>
      <c r="M373" s="51"/>
      <c r="N373" s="74"/>
      <c r="O373" s="90">
        <f>IF(Table5712[[#This Row],[FEMA Reimbursable?]]="Yes",Table5712[[#This Row],[Total Transfer  Amount]]*0.25, Table5712[[#This Row],[Total Transfer  Amount]])</f>
        <v>0</v>
      </c>
      <c r="P373" s="74"/>
      <c r="Q373" s="90">
        <f>IF(Table5712[[#This Row],[FEMA Reimbursable?]]="Yes",Table5712[[#This Row],[Total Quarterly Obligation Amount]]*0.25, Table5712[[#This Row],[Total Quarterly Obligation Amount]])</f>
        <v>0</v>
      </c>
      <c r="R373" s="74"/>
      <c r="S373" s="79">
        <f>IF(Table5712[[#This Row],[FEMA Reimbursable?]]="Yes", Table5712[[#This Row],[Total Quarterly Expenditure Amount]]*0.25, Table5712[[#This Row],[Total Quarterly Expenditure Amount]])</f>
        <v>0</v>
      </c>
      <c r="T373" s="113" t="str">
        <f>IFERROR(INDEX(Table2[Attachment A Category], MATCH(Table5712[[#This Row],[Attachment A Expenditure Subcategory]], Table2[Attachment A Subcategory])),"")</f>
        <v/>
      </c>
      <c r="U373" s="114" t="str">
        <f>IFERROR(INDEX(Table2[Treasury OIG Category], MATCH(Table5712[[#This Row],[Attachment A Expenditure Subcategory]], Table2[Attachment A Subcategory])),"")</f>
        <v/>
      </c>
    </row>
    <row r="374" spans="2:21" x14ac:dyDescent="0.25">
      <c r="B374" s="22"/>
      <c r="C374" s="16"/>
      <c r="D374" s="16"/>
      <c r="E374" s="16"/>
      <c r="F374" s="16"/>
      <c r="G374" s="23"/>
      <c r="H374" s="32" t="s">
        <v>423</v>
      </c>
      <c r="I374" s="16"/>
      <c r="J374" s="16"/>
      <c r="K374" s="17"/>
      <c r="L374" s="51"/>
      <c r="M374" s="51"/>
      <c r="N374" s="74"/>
      <c r="O374" s="90">
        <f>IF(Table5712[[#This Row],[FEMA Reimbursable?]]="Yes",Table5712[[#This Row],[Total Transfer  Amount]]*0.25, Table5712[[#This Row],[Total Transfer  Amount]])</f>
        <v>0</v>
      </c>
      <c r="P374" s="74"/>
      <c r="Q374" s="90">
        <f>IF(Table5712[[#This Row],[FEMA Reimbursable?]]="Yes",Table5712[[#This Row],[Total Quarterly Obligation Amount]]*0.25, Table5712[[#This Row],[Total Quarterly Obligation Amount]])</f>
        <v>0</v>
      </c>
      <c r="R374" s="74"/>
      <c r="S374" s="79">
        <f>IF(Table5712[[#This Row],[FEMA Reimbursable?]]="Yes", Table5712[[#This Row],[Total Quarterly Expenditure Amount]]*0.25, Table5712[[#This Row],[Total Quarterly Expenditure Amount]])</f>
        <v>0</v>
      </c>
      <c r="T374" s="113" t="str">
        <f>IFERROR(INDEX(Table2[Attachment A Category], MATCH(Table5712[[#This Row],[Attachment A Expenditure Subcategory]], Table2[Attachment A Subcategory])),"")</f>
        <v/>
      </c>
      <c r="U374" s="114" t="str">
        <f>IFERROR(INDEX(Table2[Treasury OIG Category], MATCH(Table5712[[#This Row],[Attachment A Expenditure Subcategory]], Table2[Attachment A Subcategory])),"")</f>
        <v/>
      </c>
    </row>
    <row r="375" spans="2:21" x14ac:dyDescent="0.25">
      <c r="B375" s="22"/>
      <c r="C375" s="16"/>
      <c r="D375" s="16"/>
      <c r="E375" s="16"/>
      <c r="F375" s="16"/>
      <c r="G375" s="23"/>
      <c r="H375" s="32" t="s">
        <v>424</v>
      </c>
      <c r="I375" s="16"/>
      <c r="J375" s="16"/>
      <c r="K375" s="17"/>
      <c r="L375" s="51"/>
      <c r="M375" s="51"/>
      <c r="N375" s="74"/>
      <c r="O375" s="90">
        <f>IF(Table5712[[#This Row],[FEMA Reimbursable?]]="Yes",Table5712[[#This Row],[Total Transfer  Amount]]*0.25, Table5712[[#This Row],[Total Transfer  Amount]])</f>
        <v>0</v>
      </c>
      <c r="P375" s="74"/>
      <c r="Q375" s="90">
        <f>IF(Table5712[[#This Row],[FEMA Reimbursable?]]="Yes",Table5712[[#This Row],[Total Quarterly Obligation Amount]]*0.25, Table5712[[#This Row],[Total Quarterly Obligation Amount]])</f>
        <v>0</v>
      </c>
      <c r="R375" s="74"/>
      <c r="S375" s="79">
        <f>IF(Table5712[[#This Row],[FEMA Reimbursable?]]="Yes", Table5712[[#This Row],[Total Quarterly Expenditure Amount]]*0.25, Table5712[[#This Row],[Total Quarterly Expenditure Amount]])</f>
        <v>0</v>
      </c>
      <c r="T375" s="113" t="str">
        <f>IFERROR(INDEX(Table2[Attachment A Category], MATCH(Table5712[[#This Row],[Attachment A Expenditure Subcategory]], Table2[Attachment A Subcategory])),"")</f>
        <v/>
      </c>
      <c r="U375" s="114" t="str">
        <f>IFERROR(INDEX(Table2[Treasury OIG Category], MATCH(Table5712[[#This Row],[Attachment A Expenditure Subcategory]], Table2[Attachment A Subcategory])),"")</f>
        <v/>
      </c>
    </row>
    <row r="376" spans="2:21" x14ac:dyDescent="0.25">
      <c r="B376" s="22"/>
      <c r="C376" s="16"/>
      <c r="D376" s="16"/>
      <c r="E376" s="16"/>
      <c r="F376" s="16"/>
      <c r="G376" s="23"/>
      <c r="H376" s="32" t="s">
        <v>425</v>
      </c>
      <c r="I376" s="16"/>
      <c r="J376" s="16"/>
      <c r="K376" s="17"/>
      <c r="L376" s="51"/>
      <c r="M376" s="51"/>
      <c r="N376" s="74"/>
      <c r="O376" s="90">
        <f>IF(Table5712[[#This Row],[FEMA Reimbursable?]]="Yes",Table5712[[#This Row],[Total Transfer  Amount]]*0.25, Table5712[[#This Row],[Total Transfer  Amount]])</f>
        <v>0</v>
      </c>
      <c r="P376" s="74"/>
      <c r="Q376" s="90">
        <f>IF(Table5712[[#This Row],[FEMA Reimbursable?]]="Yes",Table5712[[#This Row],[Total Quarterly Obligation Amount]]*0.25, Table5712[[#This Row],[Total Quarterly Obligation Amount]])</f>
        <v>0</v>
      </c>
      <c r="R376" s="74"/>
      <c r="S376" s="79">
        <f>IF(Table5712[[#This Row],[FEMA Reimbursable?]]="Yes", Table5712[[#This Row],[Total Quarterly Expenditure Amount]]*0.25, Table5712[[#This Row],[Total Quarterly Expenditure Amount]])</f>
        <v>0</v>
      </c>
      <c r="T376" s="113" t="str">
        <f>IFERROR(INDEX(Table2[Attachment A Category], MATCH(Table5712[[#This Row],[Attachment A Expenditure Subcategory]], Table2[Attachment A Subcategory])),"")</f>
        <v/>
      </c>
      <c r="U376" s="114" t="str">
        <f>IFERROR(INDEX(Table2[Treasury OIG Category], MATCH(Table5712[[#This Row],[Attachment A Expenditure Subcategory]], Table2[Attachment A Subcategory])),"")</f>
        <v/>
      </c>
    </row>
    <row r="377" spans="2:21" x14ac:dyDescent="0.25">
      <c r="B377" s="22"/>
      <c r="C377" s="16"/>
      <c r="D377" s="16"/>
      <c r="E377" s="16"/>
      <c r="F377" s="16"/>
      <c r="G377" s="23"/>
      <c r="H377" s="32" t="s">
        <v>426</v>
      </c>
      <c r="I377" s="16"/>
      <c r="J377" s="16"/>
      <c r="K377" s="17"/>
      <c r="L377" s="51"/>
      <c r="M377" s="51"/>
      <c r="N377" s="74"/>
      <c r="O377" s="90">
        <f>IF(Table5712[[#This Row],[FEMA Reimbursable?]]="Yes",Table5712[[#This Row],[Total Transfer  Amount]]*0.25, Table5712[[#This Row],[Total Transfer  Amount]])</f>
        <v>0</v>
      </c>
      <c r="P377" s="74"/>
      <c r="Q377" s="90">
        <f>IF(Table5712[[#This Row],[FEMA Reimbursable?]]="Yes",Table5712[[#This Row],[Total Quarterly Obligation Amount]]*0.25, Table5712[[#This Row],[Total Quarterly Obligation Amount]])</f>
        <v>0</v>
      </c>
      <c r="R377" s="74"/>
      <c r="S377" s="79">
        <f>IF(Table5712[[#This Row],[FEMA Reimbursable?]]="Yes", Table5712[[#This Row],[Total Quarterly Expenditure Amount]]*0.25, Table5712[[#This Row],[Total Quarterly Expenditure Amount]])</f>
        <v>0</v>
      </c>
      <c r="T377" s="113" t="str">
        <f>IFERROR(INDEX(Table2[Attachment A Category], MATCH(Table5712[[#This Row],[Attachment A Expenditure Subcategory]], Table2[Attachment A Subcategory])),"")</f>
        <v/>
      </c>
      <c r="U377" s="114" t="str">
        <f>IFERROR(INDEX(Table2[Treasury OIG Category], MATCH(Table5712[[#This Row],[Attachment A Expenditure Subcategory]], Table2[Attachment A Subcategory])),"")</f>
        <v/>
      </c>
    </row>
    <row r="378" spans="2:21" x14ac:dyDescent="0.25">
      <c r="B378" s="22"/>
      <c r="C378" s="16"/>
      <c r="D378" s="16"/>
      <c r="E378" s="16"/>
      <c r="F378" s="16"/>
      <c r="G378" s="23"/>
      <c r="H378" s="32" t="s">
        <v>427</v>
      </c>
      <c r="I378" s="16"/>
      <c r="J378" s="16"/>
      <c r="K378" s="17"/>
      <c r="L378" s="51"/>
      <c r="M378" s="51"/>
      <c r="N378" s="74"/>
      <c r="O378" s="90">
        <f>IF(Table5712[[#This Row],[FEMA Reimbursable?]]="Yes",Table5712[[#This Row],[Total Transfer  Amount]]*0.25, Table5712[[#This Row],[Total Transfer  Amount]])</f>
        <v>0</v>
      </c>
      <c r="P378" s="74"/>
      <c r="Q378" s="90">
        <f>IF(Table5712[[#This Row],[FEMA Reimbursable?]]="Yes",Table5712[[#This Row],[Total Quarterly Obligation Amount]]*0.25, Table5712[[#This Row],[Total Quarterly Obligation Amount]])</f>
        <v>0</v>
      </c>
      <c r="R378" s="74"/>
      <c r="S378" s="79">
        <f>IF(Table5712[[#This Row],[FEMA Reimbursable?]]="Yes", Table5712[[#This Row],[Total Quarterly Expenditure Amount]]*0.25, Table5712[[#This Row],[Total Quarterly Expenditure Amount]])</f>
        <v>0</v>
      </c>
      <c r="T378" s="113" t="str">
        <f>IFERROR(INDEX(Table2[Attachment A Category], MATCH(Table5712[[#This Row],[Attachment A Expenditure Subcategory]], Table2[Attachment A Subcategory])),"")</f>
        <v/>
      </c>
      <c r="U378" s="114" t="str">
        <f>IFERROR(INDEX(Table2[Treasury OIG Category], MATCH(Table5712[[#This Row],[Attachment A Expenditure Subcategory]], Table2[Attachment A Subcategory])),"")</f>
        <v/>
      </c>
    </row>
    <row r="379" spans="2:21" x14ac:dyDescent="0.25">
      <c r="B379" s="22"/>
      <c r="C379" s="16"/>
      <c r="D379" s="16"/>
      <c r="E379" s="16"/>
      <c r="F379" s="16"/>
      <c r="G379" s="23"/>
      <c r="H379" s="32" t="s">
        <v>428</v>
      </c>
      <c r="I379" s="16"/>
      <c r="J379" s="16"/>
      <c r="K379" s="17"/>
      <c r="L379" s="51"/>
      <c r="M379" s="51"/>
      <c r="N379" s="74"/>
      <c r="O379" s="90">
        <f>IF(Table5712[[#This Row],[FEMA Reimbursable?]]="Yes",Table5712[[#This Row],[Total Transfer  Amount]]*0.25, Table5712[[#This Row],[Total Transfer  Amount]])</f>
        <v>0</v>
      </c>
      <c r="P379" s="74"/>
      <c r="Q379" s="90">
        <f>IF(Table5712[[#This Row],[FEMA Reimbursable?]]="Yes",Table5712[[#This Row],[Total Quarterly Obligation Amount]]*0.25, Table5712[[#This Row],[Total Quarterly Obligation Amount]])</f>
        <v>0</v>
      </c>
      <c r="R379" s="74"/>
      <c r="S379" s="79">
        <f>IF(Table5712[[#This Row],[FEMA Reimbursable?]]="Yes", Table5712[[#This Row],[Total Quarterly Expenditure Amount]]*0.25, Table5712[[#This Row],[Total Quarterly Expenditure Amount]])</f>
        <v>0</v>
      </c>
      <c r="T379" s="113" t="str">
        <f>IFERROR(INDEX(Table2[Attachment A Category], MATCH(Table5712[[#This Row],[Attachment A Expenditure Subcategory]], Table2[Attachment A Subcategory])),"")</f>
        <v/>
      </c>
      <c r="U379" s="114" t="str">
        <f>IFERROR(INDEX(Table2[Treasury OIG Category], MATCH(Table5712[[#This Row],[Attachment A Expenditure Subcategory]], Table2[Attachment A Subcategory])),"")</f>
        <v/>
      </c>
    </row>
    <row r="380" spans="2:21" x14ac:dyDescent="0.25">
      <c r="B380" s="22"/>
      <c r="C380" s="16"/>
      <c r="D380" s="16"/>
      <c r="E380" s="16"/>
      <c r="F380" s="16"/>
      <c r="G380" s="23"/>
      <c r="H380" s="32" t="s">
        <v>429</v>
      </c>
      <c r="I380" s="16"/>
      <c r="J380" s="16"/>
      <c r="K380" s="17"/>
      <c r="L380" s="51"/>
      <c r="M380" s="51"/>
      <c r="N380" s="74"/>
      <c r="O380" s="90">
        <f>IF(Table5712[[#This Row],[FEMA Reimbursable?]]="Yes",Table5712[[#This Row],[Total Transfer  Amount]]*0.25, Table5712[[#This Row],[Total Transfer  Amount]])</f>
        <v>0</v>
      </c>
      <c r="P380" s="74"/>
      <c r="Q380" s="90">
        <f>IF(Table5712[[#This Row],[FEMA Reimbursable?]]="Yes",Table5712[[#This Row],[Total Quarterly Obligation Amount]]*0.25, Table5712[[#This Row],[Total Quarterly Obligation Amount]])</f>
        <v>0</v>
      </c>
      <c r="R380" s="74"/>
      <c r="S380" s="79">
        <f>IF(Table5712[[#This Row],[FEMA Reimbursable?]]="Yes", Table5712[[#This Row],[Total Quarterly Expenditure Amount]]*0.25, Table5712[[#This Row],[Total Quarterly Expenditure Amount]])</f>
        <v>0</v>
      </c>
      <c r="T380" s="113" t="str">
        <f>IFERROR(INDEX(Table2[Attachment A Category], MATCH(Table5712[[#This Row],[Attachment A Expenditure Subcategory]], Table2[Attachment A Subcategory])),"")</f>
        <v/>
      </c>
      <c r="U380" s="114" t="str">
        <f>IFERROR(INDEX(Table2[Treasury OIG Category], MATCH(Table5712[[#This Row],[Attachment A Expenditure Subcategory]], Table2[Attachment A Subcategory])),"")</f>
        <v/>
      </c>
    </row>
    <row r="381" spans="2:21" x14ac:dyDescent="0.25">
      <c r="B381" s="22"/>
      <c r="C381" s="16"/>
      <c r="D381" s="16"/>
      <c r="E381" s="16"/>
      <c r="F381" s="16"/>
      <c r="G381" s="23"/>
      <c r="H381" s="32" t="s">
        <v>430</v>
      </c>
      <c r="I381" s="16"/>
      <c r="J381" s="16"/>
      <c r="K381" s="17"/>
      <c r="L381" s="51"/>
      <c r="M381" s="51"/>
      <c r="N381" s="74"/>
      <c r="O381" s="90">
        <f>IF(Table5712[[#This Row],[FEMA Reimbursable?]]="Yes",Table5712[[#This Row],[Total Transfer  Amount]]*0.25, Table5712[[#This Row],[Total Transfer  Amount]])</f>
        <v>0</v>
      </c>
      <c r="P381" s="74"/>
      <c r="Q381" s="90">
        <f>IF(Table5712[[#This Row],[FEMA Reimbursable?]]="Yes",Table5712[[#This Row],[Total Quarterly Obligation Amount]]*0.25, Table5712[[#This Row],[Total Quarterly Obligation Amount]])</f>
        <v>0</v>
      </c>
      <c r="R381" s="74"/>
      <c r="S381" s="79">
        <f>IF(Table5712[[#This Row],[FEMA Reimbursable?]]="Yes", Table5712[[#This Row],[Total Quarterly Expenditure Amount]]*0.25, Table5712[[#This Row],[Total Quarterly Expenditure Amount]])</f>
        <v>0</v>
      </c>
      <c r="T381" s="113" t="str">
        <f>IFERROR(INDEX(Table2[Attachment A Category], MATCH(Table5712[[#This Row],[Attachment A Expenditure Subcategory]], Table2[Attachment A Subcategory])),"")</f>
        <v/>
      </c>
      <c r="U381" s="114" t="str">
        <f>IFERROR(INDEX(Table2[Treasury OIG Category], MATCH(Table5712[[#This Row],[Attachment A Expenditure Subcategory]], Table2[Attachment A Subcategory])),"")</f>
        <v/>
      </c>
    </row>
    <row r="382" spans="2:21" x14ac:dyDescent="0.25">
      <c r="B382" s="22"/>
      <c r="C382" s="16"/>
      <c r="D382" s="16"/>
      <c r="E382" s="16"/>
      <c r="F382" s="16"/>
      <c r="G382" s="23"/>
      <c r="H382" s="32" t="s">
        <v>431</v>
      </c>
      <c r="I382" s="16"/>
      <c r="J382" s="16"/>
      <c r="K382" s="17"/>
      <c r="L382" s="51"/>
      <c r="M382" s="51"/>
      <c r="N382" s="74"/>
      <c r="O382" s="90">
        <f>IF(Table5712[[#This Row],[FEMA Reimbursable?]]="Yes",Table5712[[#This Row],[Total Transfer  Amount]]*0.25, Table5712[[#This Row],[Total Transfer  Amount]])</f>
        <v>0</v>
      </c>
      <c r="P382" s="74"/>
      <c r="Q382" s="90">
        <f>IF(Table5712[[#This Row],[FEMA Reimbursable?]]="Yes",Table5712[[#This Row],[Total Quarterly Obligation Amount]]*0.25, Table5712[[#This Row],[Total Quarterly Obligation Amount]])</f>
        <v>0</v>
      </c>
      <c r="R382" s="74"/>
      <c r="S382" s="79">
        <f>IF(Table5712[[#This Row],[FEMA Reimbursable?]]="Yes", Table5712[[#This Row],[Total Quarterly Expenditure Amount]]*0.25, Table5712[[#This Row],[Total Quarterly Expenditure Amount]])</f>
        <v>0</v>
      </c>
      <c r="T382" s="113" t="str">
        <f>IFERROR(INDEX(Table2[Attachment A Category], MATCH(Table5712[[#This Row],[Attachment A Expenditure Subcategory]], Table2[Attachment A Subcategory])),"")</f>
        <v/>
      </c>
      <c r="U382" s="114" t="str">
        <f>IFERROR(INDEX(Table2[Treasury OIG Category], MATCH(Table5712[[#This Row],[Attachment A Expenditure Subcategory]], Table2[Attachment A Subcategory])),"")</f>
        <v/>
      </c>
    </row>
    <row r="383" spans="2:21" x14ac:dyDescent="0.25">
      <c r="B383" s="22"/>
      <c r="C383" s="16"/>
      <c r="D383" s="16"/>
      <c r="E383" s="16"/>
      <c r="F383" s="16"/>
      <c r="G383" s="23"/>
      <c r="H383" s="32" t="s">
        <v>432</v>
      </c>
      <c r="I383" s="16"/>
      <c r="J383" s="16"/>
      <c r="K383" s="17"/>
      <c r="L383" s="51"/>
      <c r="M383" s="51"/>
      <c r="N383" s="74"/>
      <c r="O383" s="90">
        <f>IF(Table5712[[#This Row],[FEMA Reimbursable?]]="Yes",Table5712[[#This Row],[Total Transfer  Amount]]*0.25, Table5712[[#This Row],[Total Transfer  Amount]])</f>
        <v>0</v>
      </c>
      <c r="P383" s="74"/>
      <c r="Q383" s="90">
        <f>IF(Table5712[[#This Row],[FEMA Reimbursable?]]="Yes",Table5712[[#This Row],[Total Quarterly Obligation Amount]]*0.25, Table5712[[#This Row],[Total Quarterly Obligation Amount]])</f>
        <v>0</v>
      </c>
      <c r="R383" s="74"/>
      <c r="S383" s="79">
        <f>IF(Table5712[[#This Row],[FEMA Reimbursable?]]="Yes", Table5712[[#This Row],[Total Quarterly Expenditure Amount]]*0.25, Table5712[[#This Row],[Total Quarterly Expenditure Amount]])</f>
        <v>0</v>
      </c>
      <c r="T383" s="113" t="str">
        <f>IFERROR(INDEX(Table2[Attachment A Category], MATCH(Table5712[[#This Row],[Attachment A Expenditure Subcategory]], Table2[Attachment A Subcategory])),"")</f>
        <v/>
      </c>
      <c r="U383" s="114" t="str">
        <f>IFERROR(INDEX(Table2[Treasury OIG Category], MATCH(Table5712[[#This Row],[Attachment A Expenditure Subcategory]], Table2[Attachment A Subcategory])),"")</f>
        <v/>
      </c>
    </row>
    <row r="384" spans="2:21" x14ac:dyDescent="0.25">
      <c r="B384" s="22"/>
      <c r="C384" s="16"/>
      <c r="D384" s="16"/>
      <c r="E384" s="16"/>
      <c r="F384" s="16"/>
      <c r="G384" s="23"/>
      <c r="H384" s="32" t="s">
        <v>433</v>
      </c>
      <c r="I384" s="16"/>
      <c r="J384" s="16"/>
      <c r="K384" s="17"/>
      <c r="L384" s="51"/>
      <c r="M384" s="51"/>
      <c r="N384" s="74"/>
      <c r="O384" s="90">
        <f>IF(Table5712[[#This Row],[FEMA Reimbursable?]]="Yes",Table5712[[#This Row],[Total Transfer  Amount]]*0.25, Table5712[[#This Row],[Total Transfer  Amount]])</f>
        <v>0</v>
      </c>
      <c r="P384" s="74"/>
      <c r="Q384" s="90">
        <f>IF(Table5712[[#This Row],[FEMA Reimbursable?]]="Yes",Table5712[[#This Row],[Total Quarterly Obligation Amount]]*0.25, Table5712[[#This Row],[Total Quarterly Obligation Amount]])</f>
        <v>0</v>
      </c>
      <c r="R384" s="74"/>
      <c r="S384" s="79">
        <f>IF(Table5712[[#This Row],[FEMA Reimbursable?]]="Yes", Table5712[[#This Row],[Total Quarterly Expenditure Amount]]*0.25, Table5712[[#This Row],[Total Quarterly Expenditure Amount]])</f>
        <v>0</v>
      </c>
      <c r="T384" s="113" t="str">
        <f>IFERROR(INDEX(Table2[Attachment A Category], MATCH(Table5712[[#This Row],[Attachment A Expenditure Subcategory]], Table2[Attachment A Subcategory])),"")</f>
        <v/>
      </c>
      <c r="U384" s="114" t="str">
        <f>IFERROR(INDEX(Table2[Treasury OIG Category], MATCH(Table5712[[#This Row],[Attachment A Expenditure Subcategory]], Table2[Attachment A Subcategory])),"")</f>
        <v/>
      </c>
    </row>
    <row r="385" spans="2:21" x14ac:dyDescent="0.25">
      <c r="B385" s="22"/>
      <c r="C385" s="16"/>
      <c r="D385" s="16"/>
      <c r="E385" s="16"/>
      <c r="F385" s="16"/>
      <c r="G385" s="23"/>
      <c r="H385" s="32" t="s">
        <v>434</v>
      </c>
      <c r="I385" s="16"/>
      <c r="J385" s="16"/>
      <c r="K385" s="17"/>
      <c r="L385" s="51"/>
      <c r="M385" s="51"/>
      <c r="N385" s="74"/>
      <c r="O385" s="90">
        <f>IF(Table5712[[#This Row],[FEMA Reimbursable?]]="Yes",Table5712[[#This Row],[Total Transfer  Amount]]*0.25, Table5712[[#This Row],[Total Transfer  Amount]])</f>
        <v>0</v>
      </c>
      <c r="P385" s="74"/>
      <c r="Q385" s="90">
        <f>IF(Table5712[[#This Row],[FEMA Reimbursable?]]="Yes",Table5712[[#This Row],[Total Quarterly Obligation Amount]]*0.25, Table5712[[#This Row],[Total Quarterly Obligation Amount]])</f>
        <v>0</v>
      </c>
      <c r="R385" s="74"/>
      <c r="S385" s="79">
        <f>IF(Table5712[[#This Row],[FEMA Reimbursable?]]="Yes", Table5712[[#This Row],[Total Quarterly Expenditure Amount]]*0.25, Table5712[[#This Row],[Total Quarterly Expenditure Amount]])</f>
        <v>0</v>
      </c>
      <c r="T385" s="113" t="str">
        <f>IFERROR(INDEX(Table2[Attachment A Category], MATCH(Table5712[[#This Row],[Attachment A Expenditure Subcategory]], Table2[Attachment A Subcategory])),"")</f>
        <v/>
      </c>
      <c r="U385" s="114" t="str">
        <f>IFERROR(INDEX(Table2[Treasury OIG Category], MATCH(Table5712[[#This Row],[Attachment A Expenditure Subcategory]], Table2[Attachment A Subcategory])),"")</f>
        <v/>
      </c>
    </row>
    <row r="386" spans="2:21" x14ac:dyDescent="0.25">
      <c r="B386" s="22"/>
      <c r="C386" s="16"/>
      <c r="D386" s="16"/>
      <c r="E386" s="16"/>
      <c r="F386" s="16"/>
      <c r="G386" s="23"/>
      <c r="H386" s="32" t="s">
        <v>435</v>
      </c>
      <c r="I386" s="16"/>
      <c r="J386" s="16"/>
      <c r="K386" s="17"/>
      <c r="L386" s="51"/>
      <c r="M386" s="51"/>
      <c r="N386" s="74"/>
      <c r="O386" s="90">
        <f>IF(Table5712[[#This Row],[FEMA Reimbursable?]]="Yes",Table5712[[#This Row],[Total Transfer  Amount]]*0.25, Table5712[[#This Row],[Total Transfer  Amount]])</f>
        <v>0</v>
      </c>
      <c r="P386" s="74"/>
      <c r="Q386" s="90">
        <f>IF(Table5712[[#This Row],[FEMA Reimbursable?]]="Yes",Table5712[[#This Row],[Total Quarterly Obligation Amount]]*0.25, Table5712[[#This Row],[Total Quarterly Obligation Amount]])</f>
        <v>0</v>
      </c>
      <c r="R386" s="74"/>
      <c r="S386" s="79">
        <f>IF(Table5712[[#This Row],[FEMA Reimbursable?]]="Yes", Table5712[[#This Row],[Total Quarterly Expenditure Amount]]*0.25, Table5712[[#This Row],[Total Quarterly Expenditure Amount]])</f>
        <v>0</v>
      </c>
      <c r="T386" s="113" t="str">
        <f>IFERROR(INDEX(Table2[Attachment A Category], MATCH(Table5712[[#This Row],[Attachment A Expenditure Subcategory]], Table2[Attachment A Subcategory])),"")</f>
        <v/>
      </c>
      <c r="U386" s="114" t="str">
        <f>IFERROR(INDEX(Table2[Treasury OIG Category], MATCH(Table5712[[#This Row],[Attachment A Expenditure Subcategory]], Table2[Attachment A Subcategory])),"")</f>
        <v/>
      </c>
    </row>
    <row r="387" spans="2:21" x14ac:dyDescent="0.25">
      <c r="B387" s="22"/>
      <c r="C387" s="16"/>
      <c r="D387" s="16"/>
      <c r="E387" s="16"/>
      <c r="F387" s="16"/>
      <c r="G387" s="23"/>
      <c r="H387" s="32" t="s">
        <v>436</v>
      </c>
      <c r="I387" s="16"/>
      <c r="J387" s="16"/>
      <c r="K387" s="17"/>
      <c r="L387" s="51"/>
      <c r="M387" s="51"/>
      <c r="N387" s="74"/>
      <c r="O387" s="90">
        <f>IF(Table5712[[#This Row],[FEMA Reimbursable?]]="Yes",Table5712[[#This Row],[Total Transfer  Amount]]*0.25, Table5712[[#This Row],[Total Transfer  Amount]])</f>
        <v>0</v>
      </c>
      <c r="P387" s="74"/>
      <c r="Q387" s="90">
        <f>IF(Table5712[[#This Row],[FEMA Reimbursable?]]="Yes",Table5712[[#This Row],[Total Quarterly Obligation Amount]]*0.25, Table5712[[#This Row],[Total Quarterly Obligation Amount]])</f>
        <v>0</v>
      </c>
      <c r="R387" s="74"/>
      <c r="S387" s="79">
        <f>IF(Table5712[[#This Row],[FEMA Reimbursable?]]="Yes", Table5712[[#This Row],[Total Quarterly Expenditure Amount]]*0.25, Table5712[[#This Row],[Total Quarterly Expenditure Amount]])</f>
        <v>0</v>
      </c>
      <c r="T387" s="113" t="str">
        <f>IFERROR(INDEX(Table2[Attachment A Category], MATCH(Table5712[[#This Row],[Attachment A Expenditure Subcategory]], Table2[Attachment A Subcategory])),"")</f>
        <v/>
      </c>
      <c r="U387" s="114" t="str">
        <f>IFERROR(INDEX(Table2[Treasury OIG Category], MATCH(Table5712[[#This Row],[Attachment A Expenditure Subcategory]], Table2[Attachment A Subcategory])),"")</f>
        <v/>
      </c>
    </row>
    <row r="388" spans="2:21" x14ac:dyDescent="0.25">
      <c r="B388" s="22"/>
      <c r="C388" s="16"/>
      <c r="D388" s="16"/>
      <c r="E388" s="16"/>
      <c r="F388" s="16"/>
      <c r="G388" s="23"/>
      <c r="H388" s="32" t="s">
        <v>437</v>
      </c>
      <c r="I388" s="16"/>
      <c r="J388" s="16"/>
      <c r="K388" s="17"/>
      <c r="L388" s="51"/>
      <c r="M388" s="51"/>
      <c r="N388" s="74"/>
      <c r="O388" s="90">
        <f>IF(Table5712[[#This Row],[FEMA Reimbursable?]]="Yes",Table5712[[#This Row],[Total Transfer  Amount]]*0.25, Table5712[[#This Row],[Total Transfer  Amount]])</f>
        <v>0</v>
      </c>
      <c r="P388" s="74"/>
      <c r="Q388" s="90">
        <f>IF(Table5712[[#This Row],[FEMA Reimbursable?]]="Yes",Table5712[[#This Row],[Total Quarterly Obligation Amount]]*0.25, Table5712[[#This Row],[Total Quarterly Obligation Amount]])</f>
        <v>0</v>
      </c>
      <c r="R388" s="74"/>
      <c r="S388" s="79">
        <f>IF(Table5712[[#This Row],[FEMA Reimbursable?]]="Yes", Table5712[[#This Row],[Total Quarterly Expenditure Amount]]*0.25, Table5712[[#This Row],[Total Quarterly Expenditure Amount]])</f>
        <v>0</v>
      </c>
      <c r="T388" s="113" t="str">
        <f>IFERROR(INDEX(Table2[Attachment A Category], MATCH(Table5712[[#This Row],[Attachment A Expenditure Subcategory]], Table2[Attachment A Subcategory])),"")</f>
        <v/>
      </c>
      <c r="U388" s="114" t="str">
        <f>IFERROR(INDEX(Table2[Treasury OIG Category], MATCH(Table5712[[#This Row],[Attachment A Expenditure Subcategory]], Table2[Attachment A Subcategory])),"")</f>
        <v/>
      </c>
    </row>
    <row r="389" spans="2:21" x14ac:dyDescent="0.25">
      <c r="B389" s="22"/>
      <c r="C389" s="16"/>
      <c r="D389" s="16"/>
      <c r="E389" s="16"/>
      <c r="F389" s="16"/>
      <c r="G389" s="23"/>
      <c r="H389" s="32" t="s">
        <v>438</v>
      </c>
      <c r="I389" s="16"/>
      <c r="J389" s="16"/>
      <c r="K389" s="17"/>
      <c r="L389" s="51"/>
      <c r="M389" s="51"/>
      <c r="N389" s="74"/>
      <c r="O389" s="90">
        <f>IF(Table5712[[#This Row],[FEMA Reimbursable?]]="Yes",Table5712[[#This Row],[Total Transfer  Amount]]*0.25, Table5712[[#This Row],[Total Transfer  Amount]])</f>
        <v>0</v>
      </c>
      <c r="P389" s="74"/>
      <c r="Q389" s="90">
        <f>IF(Table5712[[#This Row],[FEMA Reimbursable?]]="Yes",Table5712[[#This Row],[Total Quarterly Obligation Amount]]*0.25, Table5712[[#This Row],[Total Quarterly Obligation Amount]])</f>
        <v>0</v>
      </c>
      <c r="R389" s="74"/>
      <c r="S389" s="79">
        <f>IF(Table5712[[#This Row],[FEMA Reimbursable?]]="Yes", Table5712[[#This Row],[Total Quarterly Expenditure Amount]]*0.25, Table5712[[#This Row],[Total Quarterly Expenditure Amount]])</f>
        <v>0</v>
      </c>
      <c r="T389" s="113" t="str">
        <f>IFERROR(INDEX(Table2[Attachment A Category], MATCH(Table5712[[#This Row],[Attachment A Expenditure Subcategory]], Table2[Attachment A Subcategory])),"")</f>
        <v/>
      </c>
      <c r="U389" s="114" t="str">
        <f>IFERROR(INDEX(Table2[Treasury OIG Category], MATCH(Table5712[[#This Row],[Attachment A Expenditure Subcategory]], Table2[Attachment A Subcategory])),"")</f>
        <v/>
      </c>
    </row>
    <row r="390" spans="2:21" x14ac:dyDescent="0.25">
      <c r="B390" s="22"/>
      <c r="C390" s="16"/>
      <c r="D390" s="16"/>
      <c r="E390" s="16"/>
      <c r="F390" s="16"/>
      <c r="G390" s="23"/>
      <c r="H390" s="32" t="s">
        <v>439</v>
      </c>
      <c r="I390" s="16"/>
      <c r="J390" s="16"/>
      <c r="K390" s="17"/>
      <c r="L390" s="51"/>
      <c r="M390" s="51"/>
      <c r="N390" s="74"/>
      <c r="O390" s="90">
        <f>IF(Table5712[[#This Row],[FEMA Reimbursable?]]="Yes",Table5712[[#This Row],[Total Transfer  Amount]]*0.25, Table5712[[#This Row],[Total Transfer  Amount]])</f>
        <v>0</v>
      </c>
      <c r="P390" s="74"/>
      <c r="Q390" s="90">
        <f>IF(Table5712[[#This Row],[FEMA Reimbursable?]]="Yes",Table5712[[#This Row],[Total Quarterly Obligation Amount]]*0.25, Table5712[[#This Row],[Total Quarterly Obligation Amount]])</f>
        <v>0</v>
      </c>
      <c r="R390" s="74"/>
      <c r="S390" s="79">
        <f>IF(Table5712[[#This Row],[FEMA Reimbursable?]]="Yes", Table5712[[#This Row],[Total Quarterly Expenditure Amount]]*0.25, Table5712[[#This Row],[Total Quarterly Expenditure Amount]])</f>
        <v>0</v>
      </c>
      <c r="T390" s="113" t="str">
        <f>IFERROR(INDEX(Table2[Attachment A Category], MATCH(Table5712[[#This Row],[Attachment A Expenditure Subcategory]], Table2[Attachment A Subcategory])),"")</f>
        <v/>
      </c>
      <c r="U390" s="114" t="str">
        <f>IFERROR(INDEX(Table2[Treasury OIG Category], MATCH(Table5712[[#This Row],[Attachment A Expenditure Subcategory]], Table2[Attachment A Subcategory])),"")</f>
        <v/>
      </c>
    </row>
    <row r="391" spans="2:21" x14ac:dyDescent="0.25">
      <c r="B391" s="22"/>
      <c r="C391" s="16"/>
      <c r="D391" s="16"/>
      <c r="E391" s="16"/>
      <c r="F391" s="16"/>
      <c r="G391" s="23"/>
      <c r="H391" s="32" t="s">
        <v>440</v>
      </c>
      <c r="I391" s="16"/>
      <c r="J391" s="16"/>
      <c r="K391" s="17"/>
      <c r="L391" s="51"/>
      <c r="M391" s="51"/>
      <c r="N391" s="74"/>
      <c r="O391" s="90">
        <f>IF(Table5712[[#This Row],[FEMA Reimbursable?]]="Yes",Table5712[[#This Row],[Total Transfer  Amount]]*0.25, Table5712[[#This Row],[Total Transfer  Amount]])</f>
        <v>0</v>
      </c>
      <c r="P391" s="74"/>
      <c r="Q391" s="90">
        <f>IF(Table5712[[#This Row],[FEMA Reimbursable?]]="Yes",Table5712[[#This Row],[Total Quarterly Obligation Amount]]*0.25, Table5712[[#This Row],[Total Quarterly Obligation Amount]])</f>
        <v>0</v>
      </c>
      <c r="R391" s="74"/>
      <c r="S391" s="79">
        <f>IF(Table5712[[#This Row],[FEMA Reimbursable?]]="Yes", Table5712[[#This Row],[Total Quarterly Expenditure Amount]]*0.25, Table5712[[#This Row],[Total Quarterly Expenditure Amount]])</f>
        <v>0</v>
      </c>
      <c r="T391" s="113" t="str">
        <f>IFERROR(INDEX(Table2[Attachment A Category], MATCH(Table5712[[#This Row],[Attachment A Expenditure Subcategory]], Table2[Attachment A Subcategory])),"")</f>
        <v/>
      </c>
      <c r="U391" s="114" t="str">
        <f>IFERROR(INDEX(Table2[Treasury OIG Category], MATCH(Table5712[[#This Row],[Attachment A Expenditure Subcategory]], Table2[Attachment A Subcategory])),"")</f>
        <v/>
      </c>
    </row>
    <row r="392" spans="2:21" x14ac:dyDescent="0.25">
      <c r="B392" s="22"/>
      <c r="C392" s="16"/>
      <c r="D392" s="16"/>
      <c r="E392" s="16"/>
      <c r="F392" s="16"/>
      <c r="G392" s="23"/>
      <c r="H392" s="32" t="s">
        <v>441</v>
      </c>
      <c r="I392" s="16"/>
      <c r="J392" s="16"/>
      <c r="K392" s="17"/>
      <c r="L392" s="51"/>
      <c r="M392" s="51"/>
      <c r="N392" s="74"/>
      <c r="O392" s="90">
        <f>IF(Table5712[[#This Row],[FEMA Reimbursable?]]="Yes",Table5712[[#This Row],[Total Transfer  Amount]]*0.25, Table5712[[#This Row],[Total Transfer  Amount]])</f>
        <v>0</v>
      </c>
      <c r="P392" s="74"/>
      <c r="Q392" s="90">
        <f>IF(Table5712[[#This Row],[FEMA Reimbursable?]]="Yes",Table5712[[#This Row],[Total Quarterly Obligation Amount]]*0.25, Table5712[[#This Row],[Total Quarterly Obligation Amount]])</f>
        <v>0</v>
      </c>
      <c r="R392" s="74"/>
      <c r="S392" s="79">
        <f>IF(Table5712[[#This Row],[FEMA Reimbursable?]]="Yes", Table5712[[#This Row],[Total Quarterly Expenditure Amount]]*0.25, Table5712[[#This Row],[Total Quarterly Expenditure Amount]])</f>
        <v>0</v>
      </c>
      <c r="T392" s="113" t="str">
        <f>IFERROR(INDEX(Table2[Attachment A Category], MATCH(Table5712[[#This Row],[Attachment A Expenditure Subcategory]], Table2[Attachment A Subcategory])),"")</f>
        <v/>
      </c>
      <c r="U392" s="114" t="str">
        <f>IFERROR(INDEX(Table2[Treasury OIG Category], MATCH(Table5712[[#This Row],[Attachment A Expenditure Subcategory]], Table2[Attachment A Subcategory])),"")</f>
        <v/>
      </c>
    </row>
    <row r="393" spans="2:21" x14ac:dyDescent="0.25">
      <c r="B393" s="22"/>
      <c r="C393" s="16"/>
      <c r="D393" s="16"/>
      <c r="E393" s="16"/>
      <c r="F393" s="16"/>
      <c r="G393" s="23"/>
      <c r="H393" s="32" t="s">
        <v>442</v>
      </c>
      <c r="I393" s="16"/>
      <c r="J393" s="16"/>
      <c r="K393" s="17"/>
      <c r="L393" s="51"/>
      <c r="M393" s="51"/>
      <c r="N393" s="74"/>
      <c r="O393" s="90">
        <f>IF(Table5712[[#This Row],[FEMA Reimbursable?]]="Yes",Table5712[[#This Row],[Total Transfer  Amount]]*0.25, Table5712[[#This Row],[Total Transfer  Amount]])</f>
        <v>0</v>
      </c>
      <c r="P393" s="74"/>
      <c r="Q393" s="90">
        <f>IF(Table5712[[#This Row],[FEMA Reimbursable?]]="Yes",Table5712[[#This Row],[Total Quarterly Obligation Amount]]*0.25, Table5712[[#This Row],[Total Quarterly Obligation Amount]])</f>
        <v>0</v>
      </c>
      <c r="R393" s="74"/>
      <c r="S393" s="79">
        <f>IF(Table5712[[#This Row],[FEMA Reimbursable?]]="Yes", Table5712[[#This Row],[Total Quarterly Expenditure Amount]]*0.25, Table5712[[#This Row],[Total Quarterly Expenditure Amount]])</f>
        <v>0</v>
      </c>
      <c r="T393" s="113" t="str">
        <f>IFERROR(INDEX(Table2[Attachment A Category], MATCH(Table5712[[#This Row],[Attachment A Expenditure Subcategory]], Table2[Attachment A Subcategory])),"")</f>
        <v/>
      </c>
      <c r="U393" s="114" t="str">
        <f>IFERROR(INDEX(Table2[Treasury OIG Category], MATCH(Table5712[[#This Row],[Attachment A Expenditure Subcategory]], Table2[Attachment A Subcategory])),"")</f>
        <v/>
      </c>
    </row>
    <row r="394" spans="2:21" x14ac:dyDescent="0.25">
      <c r="B394" s="22"/>
      <c r="C394" s="16"/>
      <c r="D394" s="16"/>
      <c r="E394" s="16"/>
      <c r="F394" s="16"/>
      <c r="G394" s="23"/>
      <c r="H394" s="32" t="s">
        <v>443</v>
      </c>
      <c r="I394" s="16"/>
      <c r="J394" s="16"/>
      <c r="K394" s="17"/>
      <c r="L394" s="51"/>
      <c r="M394" s="51"/>
      <c r="N394" s="74"/>
      <c r="O394" s="90">
        <f>IF(Table5712[[#This Row],[FEMA Reimbursable?]]="Yes",Table5712[[#This Row],[Total Transfer  Amount]]*0.25, Table5712[[#This Row],[Total Transfer  Amount]])</f>
        <v>0</v>
      </c>
      <c r="P394" s="74"/>
      <c r="Q394" s="90">
        <f>IF(Table5712[[#This Row],[FEMA Reimbursable?]]="Yes",Table5712[[#This Row],[Total Quarterly Obligation Amount]]*0.25, Table5712[[#This Row],[Total Quarterly Obligation Amount]])</f>
        <v>0</v>
      </c>
      <c r="R394" s="74"/>
      <c r="S394" s="79">
        <f>IF(Table5712[[#This Row],[FEMA Reimbursable?]]="Yes", Table5712[[#This Row],[Total Quarterly Expenditure Amount]]*0.25, Table5712[[#This Row],[Total Quarterly Expenditure Amount]])</f>
        <v>0</v>
      </c>
      <c r="T394" s="113" t="str">
        <f>IFERROR(INDEX(Table2[Attachment A Category], MATCH(Table5712[[#This Row],[Attachment A Expenditure Subcategory]], Table2[Attachment A Subcategory])),"")</f>
        <v/>
      </c>
      <c r="U394" s="114" t="str">
        <f>IFERROR(INDEX(Table2[Treasury OIG Category], MATCH(Table5712[[#This Row],[Attachment A Expenditure Subcategory]], Table2[Attachment A Subcategory])),"")</f>
        <v/>
      </c>
    </row>
    <row r="395" spans="2:21" x14ac:dyDescent="0.25">
      <c r="B395" s="22"/>
      <c r="C395" s="16"/>
      <c r="D395" s="16"/>
      <c r="E395" s="16"/>
      <c r="F395" s="16"/>
      <c r="G395" s="23"/>
      <c r="H395" s="32" t="s">
        <v>444</v>
      </c>
      <c r="I395" s="16"/>
      <c r="J395" s="16"/>
      <c r="K395" s="17"/>
      <c r="L395" s="51"/>
      <c r="M395" s="51"/>
      <c r="N395" s="74"/>
      <c r="O395" s="90">
        <f>IF(Table5712[[#This Row],[FEMA Reimbursable?]]="Yes",Table5712[[#This Row],[Total Transfer  Amount]]*0.25, Table5712[[#This Row],[Total Transfer  Amount]])</f>
        <v>0</v>
      </c>
      <c r="P395" s="74"/>
      <c r="Q395" s="90">
        <f>IF(Table5712[[#This Row],[FEMA Reimbursable?]]="Yes",Table5712[[#This Row],[Total Quarterly Obligation Amount]]*0.25, Table5712[[#This Row],[Total Quarterly Obligation Amount]])</f>
        <v>0</v>
      </c>
      <c r="R395" s="74"/>
      <c r="S395" s="79">
        <f>IF(Table5712[[#This Row],[FEMA Reimbursable?]]="Yes", Table5712[[#This Row],[Total Quarterly Expenditure Amount]]*0.25, Table5712[[#This Row],[Total Quarterly Expenditure Amount]])</f>
        <v>0</v>
      </c>
      <c r="T395" s="113" t="str">
        <f>IFERROR(INDEX(Table2[Attachment A Category], MATCH(Table5712[[#This Row],[Attachment A Expenditure Subcategory]], Table2[Attachment A Subcategory])),"")</f>
        <v/>
      </c>
      <c r="U395" s="114" t="str">
        <f>IFERROR(INDEX(Table2[Treasury OIG Category], MATCH(Table5712[[#This Row],[Attachment A Expenditure Subcategory]], Table2[Attachment A Subcategory])),"")</f>
        <v/>
      </c>
    </row>
    <row r="396" spans="2:21" x14ac:dyDescent="0.25">
      <c r="B396" s="22"/>
      <c r="C396" s="16"/>
      <c r="D396" s="16"/>
      <c r="E396" s="16"/>
      <c r="F396" s="16"/>
      <c r="G396" s="23"/>
      <c r="H396" s="32" t="s">
        <v>445</v>
      </c>
      <c r="I396" s="16"/>
      <c r="J396" s="16"/>
      <c r="K396" s="17"/>
      <c r="L396" s="51"/>
      <c r="M396" s="51"/>
      <c r="N396" s="74"/>
      <c r="O396" s="90">
        <f>IF(Table5712[[#This Row],[FEMA Reimbursable?]]="Yes",Table5712[[#This Row],[Total Transfer  Amount]]*0.25, Table5712[[#This Row],[Total Transfer  Amount]])</f>
        <v>0</v>
      </c>
      <c r="P396" s="74"/>
      <c r="Q396" s="90">
        <f>IF(Table5712[[#This Row],[FEMA Reimbursable?]]="Yes",Table5712[[#This Row],[Total Quarterly Obligation Amount]]*0.25, Table5712[[#This Row],[Total Quarterly Obligation Amount]])</f>
        <v>0</v>
      </c>
      <c r="R396" s="74"/>
      <c r="S396" s="79">
        <f>IF(Table5712[[#This Row],[FEMA Reimbursable?]]="Yes", Table5712[[#This Row],[Total Quarterly Expenditure Amount]]*0.25, Table5712[[#This Row],[Total Quarterly Expenditure Amount]])</f>
        <v>0</v>
      </c>
      <c r="T396" s="113" t="str">
        <f>IFERROR(INDEX(Table2[Attachment A Category], MATCH(Table5712[[#This Row],[Attachment A Expenditure Subcategory]], Table2[Attachment A Subcategory])),"")</f>
        <v/>
      </c>
      <c r="U396" s="114" t="str">
        <f>IFERROR(INDEX(Table2[Treasury OIG Category], MATCH(Table5712[[#This Row],[Attachment A Expenditure Subcategory]], Table2[Attachment A Subcategory])),"")</f>
        <v/>
      </c>
    </row>
    <row r="397" spans="2:21" x14ac:dyDescent="0.25">
      <c r="B397" s="22"/>
      <c r="C397" s="16"/>
      <c r="D397" s="16"/>
      <c r="E397" s="16"/>
      <c r="F397" s="16"/>
      <c r="G397" s="23"/>
      <c r="H397" s="32" t="s">
        <v>446</v>
      </c>
      <c r="I397" s="16"/>
      <c r="J397" s="16"/>
      <c r="K397" s="17"/>
      <c r="L397" s="51"/>
      <c r="M397" s="51"/>
      <c r="N397" s="74"/>
      <c r="O397" s="90">
        <f>IF(Table5712[[#This Row],[FEMA Reimbursable?]]="Yes",Table5712[[#This Row],[Total Transfer  Amount]]*0.25, Table5712[[#This Row],[Total Transfer  Amount]])</f>
        <v>0</v>
      </c>
      <c r="P397" s="74"/>
      <c r="Q397" s="90">
        <f>IF(Table5712[[#This Row],[FEMA Reimbursable?]]="Yes",Table5712[[#This Row],[Total Quarterly Obligation Amount]]*0.25, Table5712[[#This Row],[Total Quarterly Obligation Amount]])</f>
        <v>0</v>
      </c>
      <c r="R397" s="74"/>
      <c r="S397" s="79">
        <f>IF(Table5712[[#This Row],[FEMA Reimbursable?]]="Yes", Table5712[[#This Row],[Total Quarterly Expenditure Amount]]*0.25, Table5712[[#This Row],[Total Quarterly Expenditure Amount]])</f>
        <v>0</v>
      </c>
      <c r="T397" s="113" t="str">
        <f>IFERROR(INDEX(Table2[Attachment A Category], MATCH(Table5712[[#This Row],[Attachment A Expenditure Subcategory]], Table2[Attachment A Subcategory])),"")</f>
        <v/>
      </c>
      <c r="U397" s="114" t="str">
        <f>IFERROR(INDEX(Table2[Treasury OIG Category], MATCH(Table5712[[#This Row],[Attachment A Expenditure Subcategory]], Table2[Attachment A Subcategory])),"")</f>
        <v/>
      </c>
    </row>
    <row r="398" spans="2:21" x14ac:dyDescent="0.25">
      <c r="B398" s="22"/>
      <c r="C398" s="16"/>
      <c r="D398" s="16"/>
      <c r="E398" s="16"/>
      <c r="F398" s="16"/>
      <c r="G398" s="23"/>
      <c r="H398" s="32" t="s">
        <v>447</v>
      </c>
      <c r="I398" s="16"/>
      <c r="J398" s="16"/>
      <c r="K398" s="17"/>
      <c r="L398" s="51"/>
      <c r="M398" s="51"/>
      <c r="N398" s="74"/>
      <c r="O398" s="90">
        <f>IF(Table5712[[#This Row],[FEMA Reimbursable?]]="Yes",Table5712[[#This Row],[Total Transfer  Amount]]*0.25, Table5712[[#This Row],[Total Transfer  Amount]])</f>
        <v>0</v>
      </c>
      <c r="P398" s="74"/>
      <c r="Q398" s="90">
        <f>IF(Table5712[[#This Row],[FEMA Reimbursable?]]="Yes",Table5712[[#This Row],[Total Quarterly Obligation Amount]]*0.25, Table5712[[#This Row],[Total Quarterly Obligation Amount]])</f>
        <v>0</v>
      </c>
      <c r="R398" s="74"/>
      <c r="S398" s="79">
        <f>IF(Table5712[[#This Row],[FEMA Reimbursable?]]="Yes", Table5712[[#This Row],[Total Quarterly Expenditure Amount]]*0.25, Table5712[[#This Row],[Total Quarterly Expenditure Amount]])</f>
        <v>0</v>
      </c>
      <c r="T398" s="113" t="str">
        <f>IFERROR(INDEX(Table2[Attachment A Category], MATCH(Table5712[[#This Row],[Attachment A Expenditure Subcategory]], Table2[Attachment A Subcategory])),"")</f>
        <v/>
      </c>
      <c r="U398" s="114" t="str">
        <f>IFERROR(INDEX(Table2[Treasury OIG Category], MATCH(Table5712[[#This Row],[Attachment A Expenditure Subcategory]], Table2[Attachment A Subcategory])),"")</f>
        <v/>
      </c>
    </row>
    <row r="399" spans="2:21" x14ac:dyDescent="0.25">
      <c r="B399" s="22"/>
      <c r="C399" s="16"/>
      <c r="D399" s="16"/>
      <c r="E399" s="16"/>
      <c r="F399" s="16"/>
      <c r="G399" s="23"/>
      <c r="H399" s="32" t="s">
        <v>448</v>
      </c>
      <c r="I399" s="16"/>
      <c r="J399" s="16"/>
      <c r="K399" s="17"/>
      <c r="L399" s="51"/>
      <c r="M399" s="51"/>
      <c r="N399" s="74"/>
      <c r="O399" s="90">
        <f>IF(Table5712[[#This Row],[FEMA Reimbursable?]]="Yes",Table5712[[#This Row],[Total Transfer  Amount]]*0.25, Table5712[[#This Row],[Total Transfer  Amount]])</f>
        <v>0</v>
      </c>
      <c r="P399" s="74"/>
      <c r="Q399" s="90">
        <f>IF(Table5712[[#This Row],[FEMA Reimbursable?]]="Yes",Table5712[[#This Row],[Total Quarterly Obligation Amount]]*0.25, Table5712[[#This Row],[Total Quarterly Obligation Amount]])</f>
        <v>0</v>
      </c>
      <c r="R399" s="74"/>
      <c r="S399" s="79">
        <f>IF(Table5712[[#This Row],[FEMA Reimbursable?]]="Yes", Table5712[[#This Row],[Total Quarterly Expenditure Amount]]*0.25, Table5712[[#This Row],[Total Quarterly Expenditure Amount]])</f>
        <v>0</v>
      </c>
      <c r="T399" s="113" t="str">
        <f>IFERROR(INDEX(Table2[Attachment A Category], MATCH(Table5712[[#This Row],[Attachment A Expenditure Subcategory]], Table2[Attachment A Subcategory])),"")</f>
        <v/>
      </c>
      <c r="U399" s="114" t="str">
        <f>IFERROR(INDEX(Table2[Treasury OIG Category], MATCH(Table5712[[#This Row],[Attachment A Expenditure Subcategory]], Table2[Attachment A Subcategory])),"")</f>
        <v/>
      </c>
    </row>
    <row r="400" spans="2:21" x14ac:dyDescent="0.25">
      <c r="B400" s="22"/>
      <c r="C400" s="16"/>
      <c r="D400" s="16"/>
      <c r="E400" s="16"/>
      <c r="F400" s="16"/>
      <c r="G400" s="23"/>
      <c r="H400" s="32" t="s">
        <v>449</v>
      </c>
      <c r="I400" s="16"/>
      <c r="J400" s="16"/>
      <c r="K400" s="17"/>
      <c r="L400" s="51"/>
      <c r="M400" s="51"/>
      <c r="N400" s="74"/>
      <c r="O400" s="90">
        <f>IF(Table5712[[#This Row],[FEMA Reimbursable?]]="Yes",Table5712[[#This Row],[Total Transfer  Amount]]*0.25, Table5712[[#This Row],[Total Transfer  Amount]])</f>
        <v>0</v>
      </c>
      <c r="P400" s="74"/>
      <c r="Q400" s="90">
        <f>IF(Table5712[[#This Row],[FEMA Reimbursable?]]="Yes",Table5712[[#This Row],[Total Quarterly Obligation Amount]]*0.25, Table5712[[#This Row],[Total Quarterly Obligation Amount]])</f>
        <v>0</v>
      </c>
      <c r="R400" s="74"/>
      <c r="S400" s="79">
        <f>IF(Table5712[[#This Row],[FEMA Reimbursable?]]="Yes", Table5712[[#This Row],[Total Quarterly Expenditure Amount]]*0.25, Table5712[[#This Row],[Total Quarterly Expenditure Amount]])</f>
        <v>0</v>
      </c>
      <c r="T400" s="113" t="str">
        <f>IFERROR(INDEX(Table2[Attachment A Category], MATCH(Table5712[[#This Row],[Attachment A Expenditure Subcategory]], Table2[Attachment A Subcategory])),"")</f>
        <v/>
      </c>
      <c r="U400" s="114" t="str">
        <f>IFERROR(INDEX(Table2[Treasury OIG Category], MATCH(Table5712[[#This Row],[Attachment A Expenditure Subcategory]], Table2[Attachment A Subcategory])),"")</f>
        <v/>
      </c>
    </row>
    <row r="401" spans="2:21" x14ac:dyDescent="0.25">
      <c r="B401" s="22"/>
      <c r="C401" s="16"/>
      <c r="D401" s="16"/>
      <c r="E401" s="16"/>
      <c r="F401" s="16"/>
      <c r="G401" s="23"/>
      <c r="H401" s="32" t="s">
        <v>450</v>
      </c>
      <c r="I401" s="16"/>
      <c r="J401" s="16"/>
      <c r="K401" s="17"/>
      <c r="L401" s="51"/>
      <c r="M401" s="51"/>
      <c r="N401" s="74"/>
      <c r="O401" s="90">
        <f>IF(Table5712[[#This Row],[FEMA Reimbursable?]]="Yes",Table5712[[#This Row],[Total Transfer  Amount]]*0.25, Table5712[[#This Row],[Total Transfer  Amount]])</f>
        <v>0</v>
      </c>
      <c r="P401" s="74"/>
      <c r="Q401" s="90">
        <f>IF(Table5712[[#This Row],[FEMA Reimbursable?]]="Yes",Table5712[[#This Row],[Total Quarterly Obligation Amount]]*0.25, Table5712[[#This Row],[Total Quarterly Obligation Amount]])</f>
        <v>0</v>
      </c>
      <c r="R401" s="74"/>
      <c r="S401" s="79">
        <f>IF(Table5712[[#This Row],[FEMA Reimbursable?]]="Yes", Table5712[[#This Row],[Total Quarterly Expenditure Amount]]*0.25, Table5712[[#This Row],[Total Quarterly Expenditure Amount]])</f>
        <v>0</v>
      </c>
      <c r="T401" s="113" t="str">
        <f>IFERROR(INDEX(Table2[Attachment A Category], MATCH(Table5712[[#This Row],[Attachment A Expenditure Subcategory]], Table2[Attachment A Subcategory])),"")</f>
        <v/>
      </c>
      <c r="U401" s="114" t="str">
        <f>IFERROR(INDEX(Table2[Treasury OIG Category], MATCH(Table5712[[#This Row],[Attachment A Expenditure Subcategory]], Table2[Attachment A Subcategory])),"")</f>
        <v/>
      </c>
    </row>
    <row r="402" spans="2:21" x14ac:dyDescent="0.25">
      <c r="B402" s="22"/>
      <c r="C402" s="16"/>
      <c r="D402" s="16"/>
      <c r="E402" s="16"/>
      <c r="F402" s="16"/>
      <c r="G402" s="23"/>
      <c r="H402" s="32" t="s">
        <v>451</v>
      </c>
      <c r="I402" s="16"/>
      <c r="J402" s="16"/>
      <c r="K402" s="17"/>
      <c r="L402" s="51"/>
      <c r="M402" s="51"/>
      <c r="N402" s="74"/>
      <c r="O402" s="90">
        <f>IF(Table5712[[#This Row],[FEMA Reimbursable?]]="Yes",Table5712[[#This Row],[Total Transfer  Amount]]*0.25, Table5712[[#This Row],[Total Transfer  Amount]])</f>
        <v>0</v>
      </c>
      <c r="P402" s="74"/>
      <c r="Q402" s="90">
        <f>IF(Table5712[[#This Row],[FEMA Reimbursable?]]="Yes",Table5712[[#This Row],[Total Quarterly Obligation Amount]]*0.25, Table5712[[#This Row],[Total Quarterly Obligation Amount]])</f>
        <v>0</v>
      </c>
      <c r="R402" s="74"/>
      <c r="S402" s="79">
        <f>IF(Table5712[[#This Row],[FEMA Reimbursable?]]="Yes", Table5712[[#This Row],[Total Quarterly Expenditure Amount]]*0.25, Table5712[[#This Row],[Total Quarterly Expenditure Amount]])</f>
        <v>0</v>
      </c>
      <c r="T402" s="113" t="str">
        <f>IFERROR(INDEX(Table2[Attachment A Category], MATCH(Table5712[[#This Row],[Attachment A Expenditure Subcategory]], Table2[Attachment A Subcategory])),"")</f>
        <v/>
      </c>
      <c r="U402" s="114" t="str">
        <f>IFERROR(INDEX(Table2[Treasury OIG Category], MATCH(Table5712[[#This Row],[Attachment A Expenditure Subcategory]], Table2[Attachment A Subcategory])),"")</f>
        <v/>
      </c>
    </row>
    <row r="403" spans="2:21" x14ac:dyDescent="0.25">
      <c r="B403" s="22"/>
      <c r="C403" s="16"/>
      <c r="D403" s="16"/>
      <c r="E403" s="16"/>
      <c r="F403" s="16"/>
      <c r="G403" s="23"/>
      <c r="H403" s="32" t="s">
        <v>452</v>
      </c>
      <c r="I403" s="16"/>
      <c r="J403" s="16"/>
      <c r="K403" s="17"/>
      <c r="L403" s="51"/>
      <c r="M403" s="51"/>
      <c r="N403" s="74"/>
      <c r="O403" s="90">
        <f>IF(Table5712[[#This Row],[FEMA Reimbursable?]]="Yes",Table5712[[#This Row],[Total Transfer  Amount]]*0.25, Table5712[[#This Row],[Total Transfer  Amount]])</f>
        <v>0</v>
      </c>
      <c r="P403" s="74"/>
      <c r="Q403" s="90">
        <f>IF(Table5712[[#This Row],[FEMA Reimbursable?]]="Yes",Table5712[[#This Row],[Total Quarterly Obligation Amount]]*0.25, Table5712[[#This Row],[Total Quarterly Obligation Amount]])</f>
        <v>0</v>
      </c>
      <c r="R403" s="74"/>
      <c r="S403" s="79">
        <f>IF(Table5712[[#This Row],[FEMA Reimbursable?]]="Yes", Table5712[[#This Row],[Total Quarterly Expenditure Amount]]*0.25, Table5712[[#This Row],[Total Quarterly Expenditure Amount]])</f>
        <v>0</v>
      </c>
      <c r="T403" s="113" t="str">
        <f>IFERROR(INDEX(Table2[Attachment A Category], MATCH(Table5712[[#This Row],[Attachment A Expenditure Subcategory]], Table2[Attachment A Subcategory])),"")</f>
        <v/>
      </c>
      <c r="U403" s="114" t="str">
        <f>IFERROR(INDEX(Table2[Treasury OIG Category], MATCH(Table5712[[#This Row],[Attachment A Expenditure Subcategory]], Table2[Attachment A Subcategory])),"")</f>
        <v/>
      </c>
    </row>
    <row r="404" spans="2:21" x14ac:dyDescent="0.25">
      <c r="B404" s="22"/>
      <c r="C404" s="16"/>
      <c r="D404" s="16"/>
      <c r="E404" s="16"/>
      <c r="F404" s="16"/>
      <c r="G404" s="23"/>
      <c r="H404" s="32" t="s">
        <v>453</v>
      </c>
      <c r="I404" s="16"/>
      <c r="J404" s="16"/>
      <c r="K404" s="17"/>
      <c r="L404" s="51"/>
      <c r="M404" s="51"/>
      <c r="N404" s="74"/>
      <c r="O404" s="90">
        <f>IF(Table5712[[#This Row],[FEMA Reimbursable?]]="Yes",Table5712[[#This Row],[Total Transfer  Amount]]*0.25, Table5712[[#This Row],[Total Transfer  Amount]])</f>
        <v>0</v>
      </c>
      <c r="P404" s="74"/>
      <c r="Q404" s="90">
        <f>IF(Table5712[[#This Row],[FEMA Reimbursable?]]="Yes",Table5712[[#This Row],[Total Quarterly Obligation Amount]]*0.25, Table5712[[#This Row],[Total Quarterly Obligation Amount]])</f>
        <v>0</v>
      </c>
      <c r="R404" s="74"/>
      <c r="S404" s="79">
        <f>IF(Table5712[[#This Row],[FEMA Reimbursable?]]="Yes", Table5712[[#This Row],[Total Quarterly Expenditure Amount]]*0.25, Table5712[[#This Row],[Total Quarterly Expenditure Amount]])</f>
        <v>0</v>
      </c>
      <c r="T404" s="113" t="str">
        <f>IFERROR(INDEX(Table2[Attachment A Category], MATCH(Table5712[[#This Row],[Attachment A Expenditure Subcategory]], Table2[Attachment A Subcategory])),"")</f>
        <v/>
      </c>
      <c r="U404" s="114" t="str">
        <f>IFERROR(INDEX(Table2[Treasury OIG Category], MATCH(Table5712[[#This Row],[Attachment A Expenditure Subcategory]], Table2[Attachment A Subcategory])),"")</f>
        <v/>
      </c>
    </row>
    <row r="405" spans="2:21" x14ac:dyDescent="0.25">
      <c r="B405" s="22"/>
      <c r="C405" s="16"/>
      <c r="D405" s="16"/>
      <c r="E405" s="16"/>
      <c r="F405" s="16"/>
      <c r="G405" s="23"/>
      <c r="H405" s="32" t="s">
        <v>454</v>
      </c>
      <c r="I405" s="16"/>
      <c r="J405" s="16"/>
      <c r="K405" s="17"/>
      <c r="L405" s="51"/>
      <c r="M405" s="51"/>
      <c r="N405" s="74"/>
      <c r="O405" s="90">
        <f>IF(Table5712[[#This Row],[FEMA Reimbursable?]]="Yes",Table5712[[#This Row],[Total Transfer  Amount]]*0.25, Table5712[[#This Row],[Total Transfer  Amount]])</f>
        <v>0</v>
      </c>
      <c r="P405" s="74"/>
      <c r="Q405" s="90">
        <f>IF(Table5712[[#This Row],[FEMA Reimbursable?]]="Yes",Table5712[[#This Row],[Total Quarterly Obligation Amount]]*0.25, Table5712[[#This Row],[Total Quarterly Obligation Amount]])</f>
        <v>0</v>
      </c>
      <c r="R405" s="74"/>
      <c r="S405" s="79">
        <f>IF(Table5712[[#This Row],[FEMA Reimbursable?]]="Yes", Table5712[[#This Row],[Total Quarterly Expenditure Amount]]*0.25, Table5712[[#This Row],[Total Quarterly Expenditure Amount]])</f>
        <v>0</v>
      </c>
      <c r="T405" s="113" t="str">
        <f>IFERROR(INDEX(Table2[Attachment A Category], MATCH(Table5712[[#This Row],[Attachment A Expenditure Subcategory]], Table2[Attachment A Subcategory])),"")</f>
        <v/>
      </c>
      <c r="U405" s="114" t="str">
        <f>IFERROR(INDEX(Table2[Treasury OIG Category], MATCH(Table5712[[#This Row],[Attachment A Expenditure Subcategory]], Table2[Attachment A Subcategory])),"")</f>
        <v/>
      </c>
    </row>
    <row r="406" spans="2:21" x14ac:dyDescent="0.25">
      <c r="B406" s="22"/>
      <c r="C406" s="16"/>
      <c r="D406" s="16"/>
      <c r="E406" s="16"/>
      <c r="F406" s="16"/>
      <c r="G406" s="23"/>
      <c r="H406" s="32" t="s">
        <v>455</v>
      </c>
      <c r="I406" s="16"/>
      <c r="J406" s="16"/>
      <c r="K406" s="17"/>
      <c r="L406" s="51"/>
      <c r="M406" s="51"/>
      <c r="N406" s="74"/>
      <c r="O406" s="90">
        <f>IF(Table5712[[#This Row],[FEMA Reimbursable?]]="Yes",Table5712[[#This Row],[Total Transfer  Amount]]*0.25, Table5712[[#This Row],[Total Transfer  Amount]])</f>
        <v>0</v>
      </c>
      <c r="P406" s="74"/>
      <c r="Q406" s="90">
        <f>IF(Table5712[[#This Row],[FEMA Reimbursable?]]="Yes",Table5712[[#This Row],[Total Quarterly Obligation Amount]]*0.25, Table5712[[#This Row],[Total Quarterly Obligation Amount]])</f>
        <v>0</v>
      </c>
      <c r="R406" s="74"/>
      <c r="S406" s="79">
        <f>IF(Table5712[[#This Row],[FEMA Reimbursable?]]="Yes", Table5712[[#This Row],[Total Quarterly Expenditure Amount]]*0.25, Table5712[[#This Row],[Total Quarterly Expenditure Amount]])</f>
        <v>0</v>
      </c>
      <c r="T406" s="113" t="str">
        <f>IFERROR(INDEX(Table2[Attachment A Category], MATCH(Table5712[[#This Row],[Attachment A Expenditure Subcategory]], Table2[Attachment A Subcategory])),"")</f>
        <v/>
      </c>
      <c r="U406" s="114" t="str">
        <f>IFERROR(INDEX(Table2[Treasury OIG Category], MATCH(Table5712[[#This Row],[Attachment A Expenditure Subcategory]], Table2[Attachment A Subcategory])),"")</f>
        <v/>
      </c>
    </row>
    <row r="407" spans="2:21" x14ac:dyDescent="0.25">
      <c r="B407" s="22"/>
      <c r="C407" s="16"/>
      <c r="D407" s="16"/>
      <c r="E407" s="16"/>
      <c r="F407" s="16"/>
      <c r="G407" s="23"/>
      <c r="H407" s="32" t="s">
        <v>456</v>
      </c>
      <c r="I407" s="16"/>
      <c r="J407" s="16"/>
      <c r="K407" s="17"/>
      <c r="L407" s="51"/>
      <c r="M407" s="51"/>
      <c r="N407" s="74"/>
      <c r="O407" s="90">
        <f>IF(Table5712[[#This Row],[FEMA Reimbursable?]]="Yes",Table5712[[#This Row],[Total Transfer  Amount]]*0.25, Table5712[[#This Row],[Total Transfer  Amount]])</f>
        <v>0</v>
      </c>
      <c r="P407" s="74"/>
      <c r="Q407" s="90">
        <f>IF(Table5712[[#This Row],[FEMA Reimbursable?]]="Yes",Table5712[[#This Row],[Total Quarterly Obligation Amount]]*0.25, Table5712[[#This Row],[Total Quarterly Obligation Amount]])</f>
        <v>0</v>
      </c>
      <c r="R407" s="74"/>
      <c r="S407" s="79">
        <f>IF(Table5712[[#This Row],[FEMA Reimbursable?]]="Yes", Table5712[[#This Row],[Total Quarterly Expenditure Amount]]*0.25, Table5712[[#This Row],[Total Quarterly Expenditure Amount]])</f>
        <v>0</v>
      </c>
      <c r="T407" s="113" t="str">
        <f>IFERROR(INDEX(Table2[Attachment A Category], MATCH(Table5712[[#This Row],[Attachment A Expenditure Subcategory]], Table2[Attachment A Subcategory])),"")</f>
        <v/>
      </c>
      <c r="U407" s="114" t="str">
        <f>IFERROR(INDEX(Table2[Treasury OIG Category], MATCH(Table5712[[#This Row],[Attachment A Expenditure Subcategory]], Table2[Attachment A Subcategory])),"")</f>
        <v/>
      </c>
    </row>
    <row r="408" spans="2:21" x14ac:dyDescent="0.25">
      <c r="B408" s="22"/>
      <c r="C408" s="16"/>
      <c r="D408" s="16"/>
      <c r="E408" s="16"/>
      <c r="F408" s="16"/>
      <c r="G408" s="23"/>
      <c r="H408" s="32" t="s">
        <v>457</v>
      </c>
      <c r="I408" s="16"/>
      <c r="J408" s="16"/>
      <c r="K408" s="17"/>
      <c r="L408" s="51"/>
      <c r="M408" s="51"/>
      <c r="N408" s="74"/>
      <c r="O408" s="90">
        <f>IF(Table5712[[#This Row],[FEMA Reimbursable?]]="Yes",Table5712[[#This Row],[Total Transfer  Amount]]*0.25, Table5712[[#This Row],[Total Transfer  Amount]])</f>
        <v>0</v>
      </c>
      <c r="P408" s="74"/>
      <c r="Q408" s="90">
        <f>IF(Table5712[[#This Row],[FEMA Reimbursable?]]="Yes",Table5712[[#This Row],[Total Quarterly Obligation Amount]]*0.25, Table5712[[#This Row],[Total Quarterly Obligation Amount]])</f>
        <v>0</v>
      </c>
      <c r="R408" s="74"/>
      <c r="S408" s="79">
        <f>IF(Table5712[[#This Row],[FEMA Reimbursable?]]="Yes", Table5712[[#This Row],[Total Quarterly Expenditure Amount]]*0.25, Table5712[[#This Row],[Total Quarterly Expenditure Amount]])</f>
        <v>0</v>
      </c>
      <c r="T408" s="113" t="str">
        <f>IFERROR(INDEX(Table2[Attachment A Category], MATCH(Table5712[[#This Row],[Attachment A Expenditure Subcategory]], Table2[Attachment A Subcategory])),"")</f>
        <v/>
      </c>
      <c r="U408" s="114" t="str">
        <f>IFERROR(INDEX(Table2[Treasury OIG Category], MATCH(Table5712[[#This Row],[Attachment A Expenditure Subcategory]], Table2[Attachment A Subcategory])),"")</f>
        <v/>
      </c>
    </row>
    <row r="409" spans="2:21" x14ac:dyDescent="0.25">
      <c r="B409" s="22"/>
      <c r="C409" s="16"/>
      <c r="D409" s="16"/>
      <c r="E409" s="16"/>
      <c r="F409" s="16"/>
      <c r="G409" s="23"/>
      <c r="H409" s="32" t="s">
        <v>458</v>
      </c>
      <c r="I409" s="16"/>
      <c r="J409" s="16"/>
      <c r="K409" s="17"/>
      <c r="L409" s="51"/>
      <c r="M409" s="51"/>
      <c r="N409" s="74"/>
      <c r="O409" s="90">
        <f>IF(Table5712[[#This Row],[FEMA Reimbursable?]]="Yes",Table5712[[#This Row],[Total Transfer  Amount]]*0.25, Table5712[[#This Row],[Total Transfer  Amount]])</f>
        <v>0</v>
      </c>
      <c r="P409" s="74"/>
      <c r="Q409" s="90">
        <f>IF(Table5712[[#This Row],[FEMA Reimbursable?]]="Yes",Table5712[[#This Row],[Total Quarterly Obligation Amount]]*0.25, Table5712[[#This Row],[Total Quarterly Obligation Amount]])</f>
        <v>0</v>
      </c>
      <c r="R409" s="74"/>
      <c r="S409" s="79">
        <f>IF(Table5712[[#This Row],[FEMA Reimbursable?]]="Yes", Table5712[[#This Row],[Total Quarterly Expenditure Amount]]*0.25, Table5712[[#This Row],[Total Quarterly Expenditure Amount]])</f>
        <v>0</v>
      </c>
      <c r="T409" s="113" t="str">
        <f>IFERROR(INDEX(Table2[Attachment A Category], MATCH(Table5712[[#This Row],[Attachment A Expenditure Subcategory]], Table2[Attachment A Subcategory])),"")</f>
        <v/>
      </c>
      <c r="U409" s="114" t="str">
        <f>IFERROR(INDEX(Table2[Treasury OIG Category], MATCH(Table5712[[#This Row],[Attachment A Expenditure Subcategory]], Table2[Attachment A Subcategory])),"")</f>
        <v/>
      </c>
    </row>
    <row r="410" spans="2:21" x14ac:dyDescent="0.25">
      <c r="B410" s="22"/>
      <c r="C410" s="16"/>
      <c r="D410" s="16"/>
      <c r="E410" s="16"/>
      <c r="F410" s="16"/>
      <c r="G410" s="23"/>
      <c r="H410" s="32" t="s">
        <v>459</v>
      </c>
      <c r="I410" s="16"/>
      <c r="J410" s="16"/>
      <c r="K410" s="17"/>
      <c r="L410" s="51"/>
      <c r="M410" s="51"/>
      <c r="N410" s="74"/>
      <c r="O410" s="90">
        <f>IF(Table5712[[#This Row],[FEMA Reimbursable?]]="Yes",Table5712[[#This Row],[Total Transfer  Amount]]*0.25, Table5712[[#This Row],[Total Transfer  Amount]])</f>
        <v>0</v>
      </c>
      <c r="P410" s="74"/>
      <c r="Q410" s="90">
        <f>IF(Table5712[[#This Row],[FEMA Reimbursable?]]="Yes",Table5712[[#This Row],[Total Quarterly Obligation Amount]]*0.25, Table5712[[#This Row],[Total Quarterly Obligation Amount]])</f>
        <v>0</v>
      </c>
      <c r="R410" s="74"/>
      <c r="S410" s="79">
        <f>IF(Table5712[[#This Row],[FEMA Reimbursable?]]="Yes", Table5712[[#This Row],[Total Quarterly Expenditure Amount]]*0.25, Table5712[[#This Row],[Total Quarterly Expenditure Amount]])</f>
        <v>0</v>
      </c>
      <c r="T410" s="113" t="str">
        <f>IFERROR(INDEX(Table2[Attachment A Category], MATCH(Table5712[[#This Row],[Attachment A Expenditure Subcategory]], Table2[Attachment A Subcategory])),"")</f>
        <v/>
      </c>
      <c r="U410" s="114" t="str">
        <f>IFERROR(INDEX(Table2[Treasury OIG Category], MATCH(Table5712[[#This Row],[Attachment A Expenditure Subcategory]], Table2[Attachment A Subcategory])),"")</f>
        <v/>
      </c>
    </row>
    <row r="411" spans="2:21" x14ac:dyDescent="0.25">
      <c r="B411" s="22"/>
      <c r="C411" s="16"/>
      <c r="D411" s="16"/>
      <c r="E411" s="16"/>
      <c r="F411" s="16"/>
      <c r="G411" s="23"/>
      <c r="H411" s="32" t="s">
        <v>460</v>
      </c>
      <c r="I411" s="16"/>
      <c r="J411" s="16"/>
      <c r="K411" s="17"/>
      <c r="L411" s="51"/>
      <c r="M411" s="51"/>
      <c r="N411" s="74"/>
      <c r="O411" s="90">
        <f>IF(Table5712[[#This Row],[FEMA Reimbursable?]]="Yes",Table5712[[#This Row],[Total Transfer  Amount]]*0.25, Table5712[[#This Row],[Total Transfer  Amount]])</f>
        <v>0</v>
      </c>
      <c r="P411" s="74"/>
      <c r="Q411" s="90">
        <f>IF(Table5712[[#This Row],[FEMA Reimbursable?]]="Yes",Table5712[[#This Row],[Total Quarterly Obligation Amount]]*0.25, Table5712[[#This Row],[Total Quarterly Obligation Amount]])</f>
        <v>0</v>
      </c>
      <c r="R411" s="74"/>
      <c r="S411" s="79">
        <f>IF(Table5712[[#This Row],[FEMA Reimbursable?]]="Yes", Table5712[[#This Row],[Total Quarterly Expenditure Amount]]*0.25, Table5712[[#This Row],[Total Quarterly Expenditure Amount]])</f>
        <v>0</v>
      </c>
      <c r="T411" s="113" t="str">
        <f>IFERROR(INDEX(Table2[Attachment A Category], MATCH(Table5712[[#This Row],[Attachment A Expenditure Subcategory]], Table2[Attachment A Subcategory])),"")</f>
        <v/>
      </c>
      <c r="U411" s="114" t="str">
        <f>IFERROR(INDEX(Table2[Treasury OIG Category], MATCH(Table5712[[#This Row],[Attachment A Expenditure Subcategory]], Table2[Attachment A Subcategory])),"")</f>
        <v/>
      </c>
    </row>
    <row r="412" spans="2:21" x14ac:dyDescent="0.25">
      <c r="B412" s="22"/>
      <c r="C412" s="16"/>
      <c r="D412" s="16"/>
      <c r="E412" s="16"/>
      <c r="F412" s="16"/>
      <c r="G412" s="23"/>
      <c r="H412" s="32" t="s">
        <v>461</v>
      </c>
      <c r="I412" s="16"/>
      <c r="J412" s="16"/>
      <c r="K412" s="17"/>
      <c r="L412" s="51"/>
      <c r="M412" s="51"/>
      <c r="N412" s="74"/>
      <c r="O412" s="90">
        <f>IF(Table5712[[#This Row],[FEMA Reimbursable?]]="Yes",Table5712[[#This Row],[Total Transfer  Amount]]*0.25, Table5712[[#This Row],[Total Transfer  Amount]])</f>
        <v>0</v>
      </c>
      <c r="P412" s="74"/>
      <c r="Q412" s="90">
        <f>IF(Table5712[[#This Row],[FEMA Reimbursable?]]="Yes",Table5712[[#This Row],[Total Quarterly Obligation Amount]]*0.25, Table5712[[#This Row],[Total Quarterly Obligation Amount]])</f>
        <v>0</v>
      </c>
      <c r="R412" s="74"/>
      <c r="S412" s="79">
        <f>IF(Table5712[[#This Row],[FEMA Reimbursable?]]="Yes", Table5712[[#This Row],[Total Quarterly Expenditure Amount]]*0.25, Table5712[[#This Row],[Total Quarterly Expenditure Amount]])</f>
        <v>0</v>
      </c>
      <c r="T412" s="113" t="str">
        <f>IFERROR(INDEX(Table2[Attachment A Category], MATCH(Table5712[[#This Row],[Attachment A Expenditure Subcategory]], Table2[Attachment A Subcategory])),"")</f>
        <v/>
      </c>
      <c r="U412" s="114" t="str">
        <f>IFERROR(INDEX(Table2[Treasury OIG Category], MATCH(Table5712[[#This Row],[Attachment A Expenditure Subcategory]], Table2[Attachment A Subcategory])),"")</f>
        <v/>
      </c>
    </row>
    <row r="413" spans="2:21" x14ac:dyDescent="0.25">
      <c r="B413" s="22"/>
      <c r="C413" s="16"/>
      <c r="D413" s="16"/>
      <c r="E413" s="16"/>
      <c r="F413" s="16"/>
      <c r="G413" s="23"/>
      <c r="H413" s="32" t="s">
        <v>462</v>
      </c>
      <c r="I413" s="16"/>
      <c r="J413" s="16"/>
      <c r="K413" s="17"/>
      <c r="L413" s="51"/>
      <c r="M413" s="51"/>
      <c r="N413" s="74"/>
      <c r="O413" s="90">
        <f>IF(Table5712[[#This Row],[FEMA Reimbursable?]]="Yes",Table5712[[#This Row],[Total Transfer  Amount]]*0.25, Table5712[[#This Row],[Total Transfer  Amount]])</f>
        <v>0</v>
      </c>
      <c r="P413" s="74"/>
      <c r="Q413" s="90">
        <f>IF(Table5712[[#This Row],[FEMA Reimbursable?]]="Yes",Table5712[[#This Row],[Total Quarterly Obligation Amount]]*0.25, Table5712[[#This Row],[Total Quarterly Obligation Amount]])</f>
        <v>0</v>
      </c>
      <c r="R413" s="74"/>
      <c r="S413" s="79">
        <f>IF(Table5712[[#This Row],[FEMA Reimbursable?]]="Yes", Table5712[[#This Row],[Total Quarterly Expenditure Amount]]*0.25, Table5712[[#This Row],[Total Quarterly Expenditure Amount]])</f>
        <v>0</v>
      </c>
      <c r="T413" s="113" t="str">
        <f>IFERROR(INDEX(Table2[Attachment A Category], MATCH(Table5712[[#This Row],[Attachment A Expenditure Subcategory]], Table2[Attachment A Subcategory])),"")</f>
        <v/>
      </c>
      <c r="U413" s="114" t="str">
        <f>IFERROR(INDEX(Table2[Treasury OIG Category], MATCH(Table5712[[#This Row],[Attachment A Expenditure Subcategory]], Table2[Attachment A Subcategory])),"")</f>
        <v/>
      </c>
    </row>
    <row r="414" spans="2:21" x14ac:dyDescent="0.25">
      <c r="B414" s="22"/>
      <c r="C414" s="16"/>
      <c r="D414" s="16"/>
      <c r="E414" s="16"/>
      <c r="F414" s="16"/>
      <c r="G414" s="23"/>
      <c r="H414" s="32" t="s">
        <v>463</v>
      </c>
      <c r="I414" s="16"/>
      <c r="J414" s="16"/>
      <c r="K414" s="17"/>
      <c r="L414" s="51"/>
      <c r="M414" s="51"/>
      <c r="N414" s="74"/>
      <c r="O414" s="90">
        <f>IF(Table5712[[#This Row],[FEMA Reimbursable?]]="Yes",Table5712[[#This Row],[Total Transfer  Amount]]*0.25, Table5712[[#This Row],[Total Transfer  Amount]])</f>
        <v>0</v>
      </c>
      <c r="P414" s="74"/>
      <c r="Q414" s="90">
        <f>IF(Table5712[[#This Row],[FEMA Reimbursable?]]="Yes",Table5712[[#This Row],[Total Quarterly Obligation Amount]]*0.25, Table5712[[#This Row],[Total Quarterly Obligation Amount]])</f>
        <v>0</v>
      </c>
      <c r="R414" s="74"/>
      <c r="S414" s="79">
        <f>IF(Table5712[[#This Row],[FEMA Reimbursable?]]="Yes", Table5712[[#This Row],[Total Quarterly Expenditure Amount]]*0.25, Table5712[[#This Row],[Total Quarterly Expenditure Amount]])</f>
        <v>0</v>
      </c>
      <c r="T414" s="113" t="str">
        <f>IFERROR(INDEX(Table2[Attachment A Category], MATCH(Table5712[[#This Row],[Attachment A Expenditure Subcategory]], Table2[Attachment A Subcategory])),"")</f>
        <v/>
      </c>
      <c r="U414" s="114" t="str">
        <f>IFERROR(INDEX(Table2[Treasury OIG Category], MATCH(Table5712[[#This Row],[Attachment A Expenditure Subcategory]], Table2[Attachment A Subcategory])),"")</f>
        <v/>
      </c>
    </row>
    <row r="415" spans="2:21" x14ac:dyDescent="0.25">
      <c r="B415" s="22"/>
      <c r="C415" s="16"/>
      <c r="D415" s="16"/>
      <c r="E415" s="16"/>
      <c r="F415" s="16"/>
      <c r="G415" s="23"/>
      <c r="H415" s="32" t="s">
        <v>464</v>
      </c>
      <c r="I415" s="16"/>
      <c r="J415" s="16"/>
      <c r="K415" s="17"/>
      <c r="L415" s="51"/>
      <c r="M415" s="51"/>
      <c r="N415" s="74"/>
      <c r="O415" s="90">
        <f>IF(Table5712[[#This Row],[FEMA Reimbursable?]]="Yes",Table5712[[#This Row],[Total Transfer  Amount]]*0.25, Table5712[[#This Row],[Total Transfer  Amount]])</f>
        <v>0</v>
      </c>
      <c r="P415" s="74"/>
      <c r="Q415" s="90">
        <f>IF(Table5712[[#This Row],[FEMA Reimbursable?]]="Yes",Table5712[[#This Row],[Total Quarterly Obligation Amount]]*0.25, Table5712[[#This Row],[Total Quarterly Obligation Amount]])</f>
        <v>0</v>
      </c>
      <c r="R415" s="74"/>
      <c r="S415" s="79">
        <f>IF(Table5712[[#This Row],[FEMA Reimbursable?]]="Yes", Table5712[[#This Row],[Total Quarterly Expenditure Amount]]*0.25, Table5712[[#This Row],[Total Quarterly Expenditure Amount]])</f>
        <v>0</v>
      </c>
      <c r="T415" s="113" t="str">
        <f>IFERROR(INDEX(Table2[Attachment A Category], MATCH(Table5712[[#This Row],[Attachment A Expenditure Subcategory]], Table2[Attachment A Subcategory])),"")</f>
        <v/>
      </c>
      <c r="U415" s="114" t="str">
        <f>IFERROR(INDEX(Table2[Treasury OIG Category], MATCH(Table5712[[#This Row],[Attachment A Expenditure Subcategory]], Table2[Attachment A Subcategory])),"")</f>
        <v/>
      </c>
    </row>
    <row r="416" spans="2:21" x14ac:dyDescent="0.25">
      <c r="B416" s="22"/>
      <c r="C416" s="16"/>
      <c r="D416" s="16"/>
      <c r="E416" s="16"/>
      <c r="F416" s="16"/>
      <c r="G416" s="23"/>
      <c r="H416" s="32" t="s">
        <v>465</v>
      </c>
      <c r="I416" s="16"/>
      <c r="J416" s="16"/>
      <c r="K416" s="17"/>
      <c r="L416" s="51"/>
      <c r="M416" s="51"/>
      <c r="N416" s="74"/>
      <c r="O416" s="90">
        <f>IF(Table5712[[#This Row],[FEMA Reimbursable?]]="Yes",Table5712[[#This Row],[Total Transfer  Amount]]*0.25, Table5712[[#This Row],[Total Transfer  Amount]])</f>
        <v>0</v>
      </c>
      <c r="P416" s="74"/>
      <c r="Q416" s="90">
        <f>IF(Table5712[[#This Row],[FEMA Reimbursable?]]="Yes",Table5712[[#This Row],[Total Quarterly Obligation Amount]]*0.25, Table5712[[#This Row],[Total Quarterly Obligation Amount]])</f>
        <v>0</v>
      </c>
      <c r="R416" s="74"/>
      <c r="S416" s="79">
        <f>IF(Table5712[[#This Row],[FEMA Reimbursable?]]="Yes", Table5712[[#This Row],[Total Quarterly Expenditure Amount]]*0.25, Table5712[[#This Row],[Total Quarterly Expenditure Amount]])</f>
        <v>0</v>
      </c>
      <c r="T416" s="113" t="str">
        <f>IFERROR(INDEX(Table2[Attachment A Category], MATCH(Table5712[[#This Row],[Attachment A Expenditure Subcategory]], Table2[Attachment A Subcategory])),"")</f>
        <v/>
      </c>
      <c r="U416" s="114" t="str">
        <f>IFERROR(INDEX(Table2[Treasury OIG Category], MATCH(Table5712[[#This Row],[Attachment A Expenditure Subcategory]], Table2[Attachment A Subcategory])),"")</f>
        <v/>
      </c>
    </row>
    <row r="417" spans="2:21" x14ac:dyDescent="0.25">
      <c r="B417" s="22"/>
      <c r="C417" s="16"/>
      <c r="D417" s="16"/>
      <c r="E417" s="16"/>
      <c r="F417" s="16"/>
      <c r="G417" s="23"/>
      <c r="H417" s="32" t="s">
        <v>466</v>
      </c>
      <c r="I417" s="16"/>
      <c r="J417" s="16"/>
      <c r="K417" s="17"/>
      <c r="L417" s="51"/>
      <c r="M417" s="51"/>
      <c r="N417" s="74"/>
      <c r="O417" s="90">
        <f>IF(Table5712[[#This Row],[FEMA Reimbursable?]]="Yes",Table5712[[#This Row],[Total Transfer  Amount]]*0.25, Table5712[[#This Row],[Total Transfer  Amount]])</f>
        <v>0</v>
      </c>
      <c r="P417" s="74"/>
      <c r="Q417" s="90">
        <f>IF(Table5712[[#This Row],[FEMA Reimbursable?]]="Yes",Table5712[[#This Row],[Total Quarterly Obligation Amount]]*0.25, Table5712[[#This Row],[Total Quarterly Obligation Amount]])</f>
        <v>0</v>
      </c>
      <c r="R417" s="74"/>
      <c r="S417" s="79">
        <f>IF(Table5712[[#This Row],[FEMA Reimbursable?]]="Yes", Table5712[[#This Row],[Total Quarterly Expenditure Amount]]*0.25, Table5712[[#This Row],[Total Quarterly Expenditure Amount]])</f>
        <v>0</v>
      </c>
      <c r="T417" s="113" t="str">
        <f>IFERROR(INDEX(Table2[Attachment A Category], MATCH(Table5712[[#This Row],[Attachment A Expenditure Subcategory]], Table2[Attachment A Subcategory])),"")</f>
        <v/>
      </c>
      <c r="U417" s="114" t="str">
        <f>IFERROR(INDEX(Table2[Treasury OIG Category], MATCH(Table5712[[#This Row],[Attachment A Expenditure Subcategory]], Table2[Attachment A Subcategory])),"")</f>
        <v/>
      </c>
    </row>
    <row r="418" spans="2:21" x14ac:dyDescent="0.25">
      <c r="B418" s="22"/>
      <c r="C418" s="16"/>
      <c r="D418" s="16"/>
      <c r="E418" s="16"/>
      <c r="F418" s="16"/>
      <c r="G418" s="23"/>
      <c r="H418" s="32" t="s">
        <v>467</v>
      </c>
      <c r="I418" s="16"/>
      <c r="J418" s="16"/>
      <c r="K418" s="17"/>
      <c r="L418" s="51"/>
      <c r="M418" s="51"/>
      <c r="N418" s="74"/>
      <c r="O418" s="90">
        <f>IF(Table5712[[#This Row],[FEMA Reimbursable?]]="Yes",Table5712[[#This Row],[Total Transfer  Amount]]*0.25, Table5712[[#This Row],[Total Transfer  Amount]])</f>
        <v>0</v>
      </c>
      <c r="P418" s="74"/>
      <c r="Q418" s="90">
        <f>IF(Table5712[[#This Row],[FEMA Reimbursable?]]="Yes",Table5712[[#This Row],[Total Quarterly Obligation Amount]]*0.25, Table5712[[#This Row],[Total Quarterly Obligation Amount]])</f>
        <v>0</v>
      </c>
      <c r="R418" s="74"/>
      <c r="S418" s="79">
        <f>IF(Table5712[[#This Row],[FEMA Reimbursable?]]="Yes", Table5712[[#This Row],[Total Quarterly Expenditure Amount]]*0.25, Table5712[[#This Row],[Total Quarterly Expenditure Amount]])</f>
        <v>0</v>
      </c>
      <c r="T418" s="113" t="str">
        <f>IFERROR(INDEX(Table2[Attachment A Category], MATCH(Table5712[[#This Row],[Attachment A Expenditure Subcategory]], Table2[Attachment A Subcategory])),"")</f>
        <v/>
      </c>
      <c r="U418" s="114" t="str">
        <f>IFERROR(INDEX(Table2[Treasury OIG Category], MATCH(Table5712[[#This Row],[Attachment A Expenditure Subcategory]], Table2[Attachment A Subcategory])),"")</f>
        <v/>
      </c>
    </row>
    <row r="419" spans="2:21" x14ac:dyDescent="0.25">
      <c r="B419" s="22"/>
      <c r="C419" s="16"/>
      <c r="D419" s="16"/>
      <c r="E419" s="16"/>
      <c r="F419" s="16"/>
      <c r="G419" s="23"/>
      <c r="H419" s="32" t="s">
        <v>468</v>
      </c>
      <c r="I419" s="16"/>
      <c r="J419" s="16"/>
      <c r="K419" s="17"/>
      <c r="L419" s="51"/>
      <c r="M419" s="51"/>
      <c r="N419" s="74"/>
      <c r="O419" s="90">
        <f>IF(Table5712[[#This Row],[FEMA Reimbursable?]]="Yes",Table5712[[#This Row],[Total Transfer  Amount]]*0.25, Table5712[[#This Row],[Total Transfer  Amount]])</f>
        <v>0</v>
      </c>
      <c r="P419" s="74"/>
      <c r="Q419" s="90">
        <f>IF(Table5712[[#This Row],[FEMA Reimbursable?]]="Yes",Table5712[[#This Row],[Total Quarterly Obligation Amount]]*0.25, Table5712[[#This Row],[Total Quarterly Obligation Amount]])</f>
        <v>0</v>
      </c>
      <c r="R419" s="74"/>
      <c r="S419" s="79">
        <f>IF(Table5712[[#This Row],[FEMA Reimbursable?]]="Yes", Table5712[[#This Row],[Total Quarterly Expenditure Amount]]*0.25, Table5712[[#This Row],[Total Quarterly Expenditure Amount]])</f>
        <v>0</v>
      </c>
      <c r="T419" s="113" t="str">
        <f>IFERROR(INDEX(Table2[Attachment A Category], MATCH(Table5712[[#This Row],[Attachment A Expenditure Subcategory]], Table2[Attachment A Subcategory])),"")</f>
        <v/>
      </c>
      <c r="U419" s="114" t="str">
        <f>IFERROR(INDEX(Table2[Treasury OIG Category], MATCH(Table5712[[#This Row],[Attachment A Expenditure Subcategory]], Table2[Attachment A Subcategory])),"")</f>
        <v/>
      </c>
    </row>
    <row r="420" spans="2:21" x14ac:dyDescent="0.25">
      <c r="B420" s="22"/>
      <c r="C420" s="16"/>
      <c r="D420" s="16"/>
      <c r="E420" s="16"/>
      <c r="F420" s="16"/>
      <c r="G420" s="23"/>
      <c r="H420" s="32" t="s">
        <v>469</v>
      </c>
      <c r="I420" s="16"/>
      <c r="J420" s="16"/>
      <c r="K420" s="17"/>
      <c r="L420" s="51"/>
      <c r="M420" s="51"/>
      <c r="N420" s="74"/>
      <c r="O420" s="90">
        <f>IF(Table5712[[#This Row],[FEMA Reimbursable?]]="Yes",Table5712[[#This Row],[Total Transfer  Amount]]*0.25, Table5712[[#This Row],[Total Transfer  Amount]])</f>
        <v>0</v>
      </c>
      <c r="P420" s="74"/>
      <c r="Q420" s="90">
        <f>IF(Table5712[[#This Row],[FEMA Reimbursable?]]="Yes",Table5712[[#This Row],[Total Quarterly Obligation Amount]]*0.25, Table5712[[#This Row],[Total Quarterly Obligation Amount]])</f>
        <v>0</v>
      </c>
      <c r="R420" s="74"/>
      <c r="S420" s="79">
        <f>IF(Table5712[[#This Row],[FEMA Reimbursable?]]="Yes", Table5712[[#This Row],[Total Quarterly Expenditure Amount]]*0.25, Table5712[[#This Row],[Total Quarterly Expenditure Amount]])</f>
        <v>0</v>
      </c>
      <c r="T420" s="113" t="str">
        <f>IFERROR(INDEX(Table2[Attachment A Category], MATCH(Table5712[[#This Row],[Attachment A Expenditure Subcategory]], Table2[Attachment A Subcategory])),"")</f>
        <v/>
      </c>
      <c r="U420" s="114" t="str">
        <f>IFERROR(INDEX(Table2[Treasury OIG Category], MATCH(Table5712[[#This Row],[Attachment A Expenditure Subcategory]], Table2[Attachment A Subcategory])),"")</f>
        <v/>
      </c>
    </row>
    <row r="421" spans="2:21" x14ac:dyDescent="0.25">
      <c r="B421" s="22"/>
      <c r="C421" s="16"/>
      <c r="D421" s="16"/>
      <c r="E421" s="16"/>
      <c r="F421" s="16"/>
      <c r="G421" s="23"/>
      <c r="H421" s="32" t="s">
        <v>470</v>
      </c>
      <c r="I421" s="16"/>
      <c r="J421" s="16"/>
      <c r="K421" s="17"/>
      <c r="L421" s="51"/>
      <c r="M421" s="51"/>
      <c r="N421" s="74"/>
      <c r="O421" s="90">
        <f>IF(Table5712[[#This Row],[FEMA Reimbursable?]]="Yes",Table5712[[#This Row],[Total Transfer  Amount]]*0.25, Table5712[[#This Row],[Total Transfer  Amount]])</f>
        <v>0</v>
      </c>
      <c r="P421" s="74"/>
      <c r="Q421" s="90">
        <f>IF(Table5712[[#This Row],[FEMA Reimbursable?]]="Yes",Table5712[[#This Row],[Total Quarterly Obligation Amount]]*0.25, Table5712[[#This Row],[Total Quarterly Obligation Amount]])</f>
        <v>0</v>
      </c>
      <c r="R421" s="74"/>
      <c r="S421" s="79">
        <f>IF(Table5712[[#This Row],[FEMA Reimbursable?]]="Yes", Table5712[[#This Row],[Total Quarterly Expenditure Amount]]*0.25, Table5712[[#This Row],[Total Quarterly Expenditure Amount]])</f>
        <v>0</v>
      </c>
      <c r="T421" s="113" t="str">
        <f>IFERROR(INDEX(Table2[Attachment A Category], MATCH(Table5712[[#This Row],[Attachment A Expenditure Subcategory]], Table2[Attachment A Subcategory])),"")</f>
        <v/>
      </c>
      <c r="U421" s="114" t="str">
        <f>IFERROR(INDEX(Table2[Treasury OIG Category], MATCH(Table5712[[#This Row],[Attachment A Expenditure Subcategory]], Table2[Attachment A Subcategory])),"")</f>
        <v/>
      </c>
    </row>
    <row r="422" spans="2:21" x14ac:dyDescent="0.25">
      <c r="B422" s="22"/>
      <c r="C422" s="16"/>
      <c r="D422" s="16"/>
      <c r="E422" s="16"/>
      <c r="F422" s="16"/>
      <c r="G422" s="23"/>
      <c r="H422" s="32" t="s">
        <v>471</v>
      </c>
      <c r="I422" s="16"/>
      <c r="J422" s="16"/>
      <c r="K422" s="17"/>
      <c r="L422" s="51"/>
      <c r="M422" s="51"/>
      <c r="N422" s="74"/>
      <c r="O422" s="90">
        <f>IF(Table5712[[#This Row],[FEMA Reimbursable?]]="Yes",Table5712[[#This Row],[Total Transfer  Amount]]*0.25, Table5712[[#This Row],[Total Transfer  Amount]])</f>
        <v>0</v>
      </c>
      <c r="P422" s="74"/>
      <c r="Q422" s="90">
        <f>IF(Table5712[[#This Row],[FEMA Reimbursable?]]="Yes",Table5712[[#This Row],[Total Quarterly Obligation Amount]]*0.25, Table5712[[#This Row],[Total Quarterly Obligation Amount]])</f>
        <v>0</v>
      </c>
      <c r="R422" s="74"/>
      <c r="S422" s="79">
        <f>IF(Table5712[[#This Row],[FEMA Reimbursable?]]="Yes", Table5712[[#This Row],[Total Quarterly Expenditure Amount]]*0.25, Table5712[[#This Row],[Total Quarterly Expenditure Amount]])</f>
        <v>0</v>
      </c>
      <c r="T422" s="113" t="str">
        <f>IFERROR(INDEX(Table2[Attachment A Category], MATCH(Table5712[[#This Row],[Attachment A Expenditure Subcategory]], Table2[Attachment A Subcategory])),"")</f>
        <v/>
      </c>
      <c r="U422" s="114" t="str">
        <f>IFERROR(INDEX(Table2[Treasury OIG Category], MATCH(Table5712[[#This Row],[Attachment A Expenditure Subcategory]], Table2[Attachment A Subcategory])),"")</f>
        <v/>
      </c>
    </row>
    <row r="423" spans="2:21" x14ac:dyDescent="0.25">
      <c r="B423" s="22"/>
      <c r="C423" s="16"/>
      <c r="D423" s="16"/>
      <c r="E423" s="16"/>
      <c r="F423" s="16"/>
      <c r="G423" s="23"/>
      <c r="H423" s="32" t="s">
        <v>472</v>
      </c>
      <c r="I423" s="16"/>
      <c r="J423" s="16"/>
      <c r="K423" s="17"/>
      <c r="L423" s="51"/>
      <c r="M423" s="51"/>
      <c r="N423" s="74"/>
      <c r="O423" s="90">
        <f>IF(Table5712[[#This Row],[FEMA Reimbursable?]]="Yes",Table5712[[#This Row],[Total Transfer  Amount]]*0.25, Table5712[[#This Row],[Total Transfer  Amount]])</f>
        <v>0</v>
      </c>
      <c r="P423" s="74"/>
      <c r="Q423" s="90">
        <f>IF(Table5712[[#This Row],[FEMA Reimbursable?]]="Yes",Table5712[[#This Row],[Total Quarterly Obligation Amount]]*0.25, Table5712[[#This Row],[Total Quarterly Obligation Amount]])</f>
        <v>0</v>
      </c>
      <c r="R423" s="74"/>
      <c r="S423" s="79">
        <f>IF(Table5712[[#This Row],[FEMA Reimbursable?]]="Yes", Table5712[[#This Row],[Total Quarterly Expenditure Amount]]*0.25, Table5712[[#This Row],[Total Quarterly Expenditure Amount]])</f>
        <v>0</v>
      </c>
      <c r="T423" s="113" t="str">
        <f>IFERROR(INDEX(Table2[Attachment A Category], MATCH(Table5712[[#This Row],[Attachment A Expenditure Subcategory]], Table2[Attachment A Subcategory])),"")</f>
        <v/>
      </c>
      <c r="U423" s="114" t="str">
        <f>IFERROR(INDEX(Table2[Treasury OIG Category], MATCH(Table5712[[#This Row],[Attachment A Expenditure Subcategory]], Table2[Attachment A Subcategory])),"")</f>
        <v/>
      </c>
    </row>
    <row r="424" spans="2:21" x14ac:dyDescent="0.25">
      <c r="B424" s="22"/>
      <c r="C424" s="16"/>
      <c r="D424" s="16"/>
      <c r="E424" s="16"/>
      <c r="F424" s="16"/>
      <c r="G424" s="23"/>
      <c r="H424" s="32" t="s">
        <v>473</v>
      </c>
      <c r="I424" s="16"/>
      <c r="J424" s="16"/>
      <c r="K424" s="17"/>
      <c r="L424" s="51"/>
      <c r="M424" s="51"/>
      <c r="N424" s="74"/>
      <c r="O424" s="90">
        <f>IF(Table5712[[#This Row],[FEMA Reimbursable?]]="Yes",Table5712[[#This Row],[Total Transfer  Amount]]*0.25, Table5712[[#This Row],[Total Transfer  Amount]])</f>
        <v>0</v>
      </c>
      <c r="P424" s="74"/>
      <c r="Q424" s="90">
        <f>IF(Table5712[[#This Row],[FEMA Reimbursable?]]="Yes",Table5712[[#This Row],[Total Quarterly Obligation Amount]]*0.25, Table5712[[#This Row],[Total Quarterly Obligation Amount]])</f>
        <v>0</v>
      </c>
      <c r="R424" s="74"/>
      <c r="S424" s="79">
        <f>IF(Table5712[[#This Row],[FEMA Reimbursable?]]="Yes", Table5712[[#This Row],[Total Quarterly Expenditure Amount]]*0.25, Table5712[[#This Row],[Total Quarterly Expenditure Amount]])</f>
        <v>0</v>
      </c>
      <c r="T424" s="113" t="str">
        <f>IFERROR(INDEX(Table2[Attachment A Category], MATCH(Table5712[[#This Row],[Attachment A Expenditure Subcategory]], Table2[Attachment A Subcategory])),"")</f>
        <v/>
      </c>
      <c r="U424" s="114" t="str">
        <f>IFERROR(INDEX(Table2[Treasury OIG Category], MATCH(Table5712[[#This Row],[Attachment A Expenditure Subcategory]], Table2[Attachment A Subcategory])),"")</f>
        <v/>
      </c>
    </row>
    <row r="425" spans="2:21" x14ac:dyDescent="0.25">
      <c r="B425" s="22"/>
      <c r="C425" s="16"/>
      <c r="D425" s="16"/>
      <c r="E425" s="16"/>
      <c r="F425" s="16"/>
      <c r="G425" s="23"/>
      <c r="H425" s="32" t="s">
        <v>474</v>
      </c>
      <c r="I425" s="16"/>
      <c r="J425" s="16"/>
      <c r="K425" s="17"/>
      <c r="L425" s="51"/>
      <c r="M425" s="51"/>
      <c r="N425" s="74"/>
      <c r="O425" s="90">
        <f>IF(Table5712[[#This Row],[FEMA Reimbursable?]]="Yes",Table5712[[#This Row],[Total Transfer  Amount]]*0.25, Table5712[[#This Row],[Total Transfer  Amount]])</f>
        <v>0</v>
      </c>
      <c r="P425" s="74"/>
      <c r="Q425" s="90">
        <f>IF(Table5712[[#This Row],[FEMA Reimbursable?]]="Yes",Table5712[[#This Row],[Total Quarterly Obligation Amount]]*0.25, Table5712[[#This Row],[Total Quarterly Obligation Amount]])</f>
        <v>0</v>
      </c>
      <c r="R425" s="74"/>
      <c r="S425" s="79">
        <f>IF(Table5712[[#This Row],[FEMA Reimbursable?]]="Yes", Table5712[[#This Row],[Total Quarterly Expenditure Amount]]*0.25, Table5712[[#This Row],[Total Quarterly Expenditure Amount]])</f>
        <v>0</v>
      </c>
      <c r="T425" s="113" t="str">
        <f>IFERROR(INDEX(Table2[Attachment A Category], MATCH(Table5712[[#This Row],[Attachment A Expenditure Subcategory]], Table2[Attachment A Subcategory])),"")</f>
        <v/>
      </c>
      <c r="U425" s="114" t="str">
        <f>IFERROR(INDEX(Table2[Treasury OIG Category], MATCH(Table5712[[#This Row],[Attachment A Expenditure Subcategory]], Table2[Attachment A Subcategory])),"")</f>
        <v/>
      </c>
    </row>
    <row r="426" spans="2:21" x14ac:dyDescent="0.25">
      <c r="B426" s="22"/>
      <c r="C426" s="16"/>
      <c r="D426" s="16"/>
      <c r="E426" s="16"/>
      <c r="F426" s="16"/>
      <c r="G426" s="23"/>
      <c r="H426" s="32" t="s">
        <v>475</v>
      </c>
      <c r="I426" s="16"/>
      <c r="J426" s="16"/>
      <c r="K426" s="17"/>
      <c r="L426" s="51"/>
      <c r="M426" s="51"/>
      <c r="N426" s="74"/>
      <c r="O426" s="90">
        <f>IF(Table5712[[#This Row],[FEMA Reimbursable?]]="Yes",Table5712[[#This Row],[Total Transfer  Amount]]*0.25, Table5712[[#This Row],[Total Transfer  Amount]])</f>
        <v>0</v>
      </c>
      <c r="P426" s="74"/>
      <c r="Q426" s="90">
        <f>IF(Table5712[[#This Row],[FEMA Reimbursable?]]="Yes",Table5712[[#This Row],[Total Quarterly Obligation Amount]]*0.25, Table5712[[#This Row],[Total Quarterly Obligation Amount]])</f>
        <v>0</v>
      </c>
      <c r="R426" s="74"/>
      <c r="S426" s="79">
        <f>IF(Table5712[[#This Row],[FEMA Reimbursable?]]="Yes", Table5712[[#This Row],[Total Quarterly Expenditure Amount]]*0.25, Table5712[[#This Row],[Total Quarterly Expenditure Amount]])</f>
        <v>0</v>
      </c>
      <c r="T426" s="113" t="str">
        <f>IFERROR(INDEX(Table2[Attachment A Category], MATCH(Table5712[[#This Row],[Attachment A Expenditure Subcategory]], Table2[Attachment A Subcategory])),"")</f>
        <v/>
      </c>
      <c r="U426" s="114" t="str">
        <f>IFERROR(INDEX(Table2[Treasury OIG Category], MATCH(Table5712[[#This Row],[Attachment A Expenditure Subcategory]], Table2[Attachment A Subcategory])),"")</f>
        <v/>
      </c>
    </row>
    <row r="427" spans="2:21" x14ac:dyDescent="0.25">
      <c r="B427" s="22"/>
      <c r="C427" s="16"/>
      <c r="D427" s="16"/>
      <c r="E427" s="16"/>
      <c r="F427" s="16"/>
      <c r="G427" s="23"/>
      <c r="H427" s="32" t="s">
        <v>476</v>
      </c>
      <c r="I427" s="16"/>
      <c r="J427" s="16"/>
      <c r="K427" s="17"/>
      <c r="L427" s="51"/>
      <c r="M427" s="51"/>
      <c r="N427" s="74"/>
      <c r="O427" s="90">
        <f>IF(Table5712[[#This Row],[FEMA Reimbursable?]]="Yes",Table5712[[#This Row],[Total Transfer  Amount]]*0.25, Table5712[[#This Row],[Total Transfer  Amount]])</f>
        <v>0</v>
      </c>
      <c r="P427" s="74"/>
      <c r="Q427" s="90">
        <f>IF(Table5712[[#This Row],[FEMA Reimbursable?]]="Yes",Table5712[[#This Row],[Total Quarterly Obligation Amount]]*0.25, Table5712[[#This Row],[Total Quarterly Obligation Amount]])</f>
        <v>0</v>
      </c>
      <c r="R427" s="74"/>
      <c r="S427" s="79">
        <f>IF(Table5712[[#This Row],[FEMA Reimbursable?]]="Yes", Table5712[[#This Row],[Total Quarterly Expenditure Amount]]*0.25, Table5712[[#This Row],[Total Quarterly Expenditure Amount]])</f>
        <v>0</v>
      </c>
      <c r="T427" s="113" t="str">
        <f>IFERROR(INDEX(Table2[Attachment A Category], MATCH(Table5712[[#This Row],[Attachment A Expenditure Subcategory]], Table2[Attachment A Subcategory])),"")</f>
        <v/>
      </c>
      <c r="U427" s="114" t="str">
        <f>IFERROR(INDEX(Table2[Treasury OIG Category], MATCH(Table5712[[#This Row],[Attachment A Expenditure Subcategory]], Table2[Attachment A Subcategory])),"")</f>
        <v/>
      </c>
    </row>
    <row r="428" spans="2:21" x14ac:dyDescent="0.25">
      <c r="B428" s="22"/>
      <c r="C428" s="16"/>
      <c r="D428" s="16"/>
      <c r="E428" s="16"/>
      <c r="F428" s="16"/>
      <c r="G428" s="23"/>
      <c r="H428" s="32" t="s">
        <v>477</v>
      </c>
      <c r="I428" s="16"/>
      <c r="J428" s="16"/>
      <c r="K428" s="17"/>
      <c r="L428" s="51"/>
      <c r="M428" s="51"/>
      <c r="N428" s="74"/>
      <c r="O428" s="90">
        <f>IF(Table5712[[#This Row],[FEMA Reimbursable?]]="Yes",Table5712[[#This Row],[Total Transfer  Amount]]*0.25, Table5712[[#This Row],[Total Transfer  Amount]])</f>
        <v>0</v>
      </c>
      <c r="P428" s="74"/>
      <c r="Q428" s="90">
        <f>IF(Table5712[[#This Row],[FEMA Reimbursable?]]="Yes",Table5712[[#This Row],[Total Quarterly Obligation Amount]]*0.25, Table5712[[#This Row],[Total Quarterly Obligation Amount]])</f>
        <v>0</v>
      </c>
      <c r="R428" s="74"/>
      <c r="S428" s="79">
        <f>IF(Table5712[[#This Row],[FEMA Reimbursable?]]="Yes", Table5712[[#This Row],[Total Quarterly Expenditure Amount]]*0.25, Table5712[[#This Row],[Total Quarterly Expenditure Amount]])</f>
        <v>0</v>
      </c>
      <c r="T428" s="113" t="str">
        <f>IFERROR(INDEX(Table2[Attachment A Category], MATCH(Table5712[[#This Row],[Attachment A Expenditure Subcategory]], Table2[Attachment A Subcategory])),"")</f>
        <v/>
      </c>
      <c r="U428" s="114" t="str">
        <f>IFERROR(INDEX(Table2[Treasury OIG Category], MATCH(Table5712[[#This Row],[Attachment A Expenditure Subcategory]], Table2[Attachment A Subcategory])),"")</f>
        <v/>
      </c>
    </row>
    <row r="429" spans="2:21" x14ac:dyDescent="0.25">
      <c r="B429" s="22"/>
      <c r="C429" s="16"/>
      <c r="D429" s="16"/>
      <c r="E429" s="16"/>
      <c r="F429" s="16"/>
      <c r="G429" s="23"/>
      <c r="H429" s="32" t="s">
        <v>478</v>
      </c>
      <c r="I429" s="16"/>
      <c r="J429" s="16"/>
      <c r="K429" s="17"/>
      <c r="L429" s="51"/>
      <c r="M429" s="51"/>
      <c r="N429" s="74"/>
      <c r="O429" s="90">
        <f>IF(Table5712[[#This Row],[FEMA Reimbursable?]]="Yes",Table5712[[#This Row],[Total Transfer  Amount]]*0.25, Table5712[[#This Row],[Total Transfer  Amount]])</f>
        <v>0</v>
      </c>
      <c r="P429" s="74"/>
      <c r="Q429" s="90">
        <f>IF(Table5712[[#This Row],[FEMA Reimbursable?]]="Yes",Table5712[[#This Row],[Total Quarterly Obligation Amount]]*0.25, Table5712[[#This Row],[Total Quarterly Obligation Amount]])</f>
        <v>0</v>
      </c>
      <c r="R429" s="74"/>
      <c r="S429" s="79">
        <f>IF(Table5712[[#This Row],[FEMA Reimbursable?]]="Yes", Table5712[[#This Row],[Total Quarterly Expenditure Amount]]*0.25, Table5712[[#This Row],[Total Quarterly Expenditure Amount]])</f>
        <v>0</v>
      </c>
      <c r="T429" s="113" t="str">
        <f>IFERROR(INDEX(Table2[Attachment A Category], MATCH(Table5712[[#This Row],[Attachment A Expenditure Subcategory]], Table2[Attachment A Subcategory])),"")</f>
        <v/>
      </c>
      <c r="U429" s="114" t="str">
        <f>IFERROR(INDEX(Table2[Treasury OIG Category], MATCH(Table5712[[#This Row],[Attachment A Expenditure Subcategory]], Table2[Attachment A Subcategory])),"")</f>
        <v/>
      </c>
    </row>
    <row r="430" spans="2:21" x14ac:dyDescent="0.25">
      <c r="B430" s="22"/>
      <c r="C430" s="16"/>
      <c r="D430" s="16"/>
      <c r="E430" s="16"/>
      <c r="F430" s="16"/>
      <c r="G430" s="23"/>
      <c r="H430" s="32" t="s">
        <v>479</v>
      </c>
      <c r="I430" s="16"/>
      <c r="J430" s="16"/>
      <c r="K430" s="17"/>
      <c r="L430" s="51"/>
      <c r="M430" s="51"/>
      <c r="N430" s="74"/>
      <c r="O430" s="90">
        <f>IF(Table5712[[#This Row],[FEMA Reimbursable?]]="Yes",Table5712[[#This Row],[Total Transfer  Amount]]*0.25, Table5712[[#This Row],[Total Transfer  Amount]])</f>
        <v>0</v>
      </c>
      <c r="P430" s="74"/>
      <c r="Q430" s="90">
        <f>IF(Table5712[[#This Row],[FEMA Reimbursable?]]="Yes",Table5712[[#This Row],[Total Quarterly Obligation Amount]]*0.25, Table5712[[#This Row],[Total Quarterly Obligation Amount]])</f>
        <v>0</v>
      </c>
      <c r="R430" s="74"/>
      <c r="S430" s="79">
        <f>IF(Table5712[[#This Row],[FEMA Reimbursable?]]="Yes", Table5712[[#This Row],[Total Quarterly Expenditure Amount]]*0.25, Table5712[[#This Row],[Total Quarterly Expenditure Amount]])</f>
        <v>0</v>
      </c>
      <c r="T430" s="113" t="str">
        <f>IFERROR(INDEX(Table2[Attachment A Category], MATCH(Table5712[[#This Row],[Attachment A Expenditure Subcategory]], Table2[Attachment A Subcategory])),"")</f>
        <v/>
      </c>
      <c r="U430" s="114" t="str">
        <f>IFERROR(INDEX(Table2[Treasury OIG Category], MATCH(Table5712[[#This Row],[Attachment A Expenditure Subcategory]], Table2[Attachment A Subcategory])),"")</f>
        <v/>
      </c>
    </row>
    <row r="431" spans="2:21" x14ac:dyDescent="0.25">
      <c r="B431" s="22"/>
      <c r="C431" s="16"/>
      <c r="D431" s="16"/>
      <c r="E431" s="16"/>
      <c r="F431" s="16"/>
      <c r="G431" s="23"/>
      <c r="H431" s="32" t="s">
        <v>480</v>
      </c>
      <c r="I431" s="16"/>
      <c r="J431" s="16"/>
      <c r="K431" s="17"/>
      <c r="L431" s="51"/>
      <c r="M431" s="51"/>
      <c r="N431" s="74"/>
      <c r="O431" s="90">
        <f>IF(Table5712[[#This Row],[FEMA Reimbursable?]]="Yes",Table5712[[#This Row],[Total Transfer  Amount]]*0.25, Table5712[[#This Row],[Total Transfer  Amount]])</f>
        <v>0</v>
      </c>
      <c r="P431" s="74"/>
      <c r="Q431" s="90">
        <f>IF(Table5712[[#This Row],[FEMA Reimbursable?]]="Yes",Table5712[[#This Row],[Total Quarterly Obligation Amount]]*0.25, Table5712[[#This Row],[Total Quarterly Obligation Amount]])</f>
        <v>0</v>
      </c>
      <c r="R431" s="74"/>
      <c r="S431" s="79">
        <f>IF(Table5712[[#This Row],[FEMA Reimbursable?]]="Yes", Table5712[[#This Row],[Total Quarterly Expenditure Amount]]*0.25, Table5712[[#This Row],[Total Quarterly Expenditure Amount]])</f>
        <v>0</v>
      </c>
      <c r="T431" s="113" t="str">
        <f>IFERROR(INDEX(Table2[Attachment A Category], MATCH(Table5712[[#This Row],[Attachment A Expenditure Subcategory]], Table2[Attachment A Subcategory])),"")</f>
        <v/>
      </c>
      <c r="U431" s="114" t="str">
        <f>IFERROR(INDEX(Table2[Treasury OIG Category], MATCH(Table5712[[#This Row],[Attachment A Expenditure Subcategory]], Table2[Attachment A Subcategory])),"")</f>
        <v/>
      </c>
    </row>
    <row r="432" spans="2:21" x14ac:dyDescent="0.25">
      <c r="B432" s="22"/>
      <c r="C432" s="16"/>
      <c r="D432" s="16"/>
      <c r="E432" s="16"/>
      <c r="F432" s="16"/>
      <c r="G432" s="23"/>
      <c r="H432" s="32" t="s">
        <v>481</v>
      </c>
      <c r="I432" s="16"/>
      <c r="J432" s="16"/>
      <c r="K432" s="17"/>
      <c r="L432" s="51"/>
      <c r="M432" s="51"/>
      <c r="N432" s="74"/>
      <c r="O432" s="90">
        <f>IF(Table5712[[#This Row],[FEMA Reimbursable?]]="Yes",Table5712[[#This Row],[Total Transfer  Amount]]*0.25, Table5712[[#This Row],[Total Transfer  Amount]])</f>
        <v>0</v>
      </c>
      <c r="P432" s="74"/>
      <c r="Q432" s="90">
        <f>IF(Table5712[[#This Row],[FEMA Reimbursable?]]="Yes",Table5712[[#This Row],[Total Quarterly Obligation Amount]]*0.25, Table5712[[#This Row],[Total Quarterly Obligation Amount]])</f>
        <v>0</v>
      </c>
      <c r="R432" s="74"/>
      <c r="S432" s="79">
        <f>IF(Table5712[[#This Row],[FEMA Reimbursable?]]="Yes", Table5712[[#This Row],[Total Quarterly Expenditure Amount]]*0.25, Table5712[[#This Row],[Total Quarterly Expenditure Amount]])</f>
        <v>0</v>
      </c>
      <c r="T432" s="113" t="str">
        <f>IFERROR(INDEX(Table2[Attachment A Category], MATCH(Table5712[[#This Row],[Attachment A Expenditure Subcategory]], Table2[Attachment A Subcategory])),"")</f>
        <v/>
      </c>
      <c r="U432" s="114" t="str">
        <f>IFERROR(INDEX(Table2[Treasury OIG Category], MATCH(Table5712[[#This Row],[Attachment A Expenditure Subcategory]], Table2[Attachment A Subcategory])),"")</f>
        <v/>
      </c>
    </row>
    <row r="433" spans="2:21" x14ac:dyDescent="0.25">
      <c r="B433" s="22"/>
      <c r="C433" s="16"/>
      <c r="D433" s="16"/>
      <c r="E433" s="16"/>
      <c r="F433" s="16"/>
      <c r="G433" s="23"/>
      <c r="H433" s="32" t="s">
        <v>482</v>
      </c>
      <c r="I433" s="16"/>
      <c r="J433" s="16"/>
      <c r="K433" s="17"/>
      <c r="L433" s="51"/>
      <c r="M433" s="51"/>
      <c r="N433" s="74"/>
      <c r="O433" s="90">
        <f>IF(Table5712[[#This Row],[FEMA Reimbursable?]]="Yes",Table5712[[#This Row],[Total Transfer  Amount]]*0.25, Table5712[[#This Row],[Total Transfer  Amount]])</f>
        <v>0</v>
      </c>
      <c r="P433" s="74"/>
      <c r="Q433" s="90">
        <f>IF(Table5712[[#This Row],[FEMA Reimbursable?]]="Yes",Table5712[[#This Row],[Total Quarterly Obligation Amount]]*0.25, Table5712[[#This Row],[Total Quarterly Obligation Amount]])</f>
        <v>0</v>
      </c>
      <c r="R433" s="74"/>
      <c r="S433" s="79">
        <f>IF(Table5712[[#This Row],[FEMA Reimbursable?]]="Yes", Table5712[[#This Row],[Total Quarterly Expenditure Amount]]*0.25, Table5712[[#This Row],[Total Quarterly Expenditure Amount]])</f>
        <v>0</v>
      </c>
      <c r="T433" s="113" t="str">
        <f>IFERROR(INDEX(Table2[Attachment A Category], MATCH(Table5712[[#This Row],[Attachment A Expenditure Subcategory]], Table2[Attachment A Subcategory])),"")</f>
        <v/>
      </c>
      <c r="U433" s="114" t="str">
        <f>IFERROR(INDEX(Table2[Treasury OIG Category], MATCH(Table5712[[#This Row],[Attachment A Expenditure Subcategory]], Table2[Attachment A Subcategory])),"")</f>
        <v/>
      </c>
    </row>
    <row r="434" spans="2:21" x14ac:dyDescent="0.25">
      <c r="B434" s="22"/>
      <c r="C434" s="16"/>
      <c r="D434" s="16"/>
      <c r="E434" s="16"/>
      <c r="F434" s="16"/>
      <c r="G434" s="23"/>
      <c r="H434" s="32" t="s">
        <v>483</v>
      </c>
      <c r="I434" s="16"/>
      <c r="J434" s="16"/>
      <c r="K434" s="17"/>
      <c r="L434" s="51"/>
      <c r="M434" s="51"/>
      <c r="N434" s="74"/>
      <c r="O434" s="90">
        <f>IF(Table5712[[#This Row],[FEMA Reimbursable?]]="Yes",Table5712[[#This Row],[Total Transfer  Amount]]*0.25, Table5712[[#This Row],[Total Transfer  Amount]])</f>
        <v>0</v>
      </c>
      <c r="P434" s="74"/>
      <c r="Q434" s="90">
        <f>IF(Table5712[[#This Row],[FEMA Reimbursable?]]="Yes",Table5712[[#This Row],[Total Quarterly Obligation Amount]]*0.25, Table5712[[#This Row],[Total Quarterly Obligation Amount]])</f>
        <v>0</v>
      </c>
      <c r="R434" s="74"/>
      <c r="S434" s="79">
        <f>IF(Table5712[[#This Row],[FEMA Reimbursable?]]="Yes", Table5712[[#This Row],[Total Quarterly Expenditure Amount]]*0.25, Table5712[[#This Row],[Total Quarterly Expenditure Amount]])</f>
        <v>0</v>
      </c>
      <c r="T434" s="113" t="str">
        <f>IFERROR(INDEX(Table2[Attachment A Category], MATCH(Table5712[[#This Row],[Attachment A Expenditure Subcategory]], Table2[Attachment A Subcategory])),"")</f>
        <v/>
      </c>
      <c r="U434" s="114" t="str">
        <f>IFERROR(INDEX(Table2[Treasury OIG Category], MATCH(Table5712[[#This Row],[Attachment A Expenditure Subcategory]], Table2[Attachment A Subcategory])),"")</f>
        <v/>
      </c>
    </row>
    <row r="435" spans="2:21" x14ac:dyDescent="0.25">
      <c r="B435" s="22"/>
      <c r="C435" s="16"/>
      <c r="D435" s="16"/>
      <c r="E435" s="16"/>
      <c r="F435" s="16"/>
      <c r="G435" s="23"/>
      <c r="H435" s="32" t="s">
        <v>484</v>
      </c>
      <c r="I435" s="16"/>
      <c r="J435" s="16"/>
      <c r="K435" s="17"/>
      <c r="L435" s="51"/>
      <c r="M435" s="51"/>
      <c r="N435" s="74"/>
      <c r="O435" s="90">
        <f>IF(Table5712[[#This Row],[FEMA Reimbursable?]]="Yes",Table5712[[#This Row],[Total Transfer  Amount]]*0.25, Table5712[[#This Row],[Total Transfer  Amount]])</f>
        <v>0</v>
      </c>
      <c r="P435" s="74"/>
      <c r="Q435" s="90">
        <f>IF(Table5712[[#This Row],[FEMA Reimbursable?]]="Yes",Table5712[[#This Row],[Total Quarterly Obligation Amount]]*0.25, Table5712[[#This Row],[Total Quarterly Obligation Amount]])</f>
        <v>0</v>
      </c>
      <c r="R435" s="74"/>
      <c r="S435" s="79">
        <f>IF(Table5712[[#This Row],[FEMA Reimbursable?]]="Yes", Table5712[[#This Row],[Total Quarterly Expenditure Amount]]*0.25, Table5712[[#This Row],[Total Quarterly Expenditure Amount]])</f>
        <v>0</v>
      </c>
      <c r="T435" s="113" t="str">
        <f>IFERROR(INDEX(Table2[Attachment A Category], MATCH(Table5712[[#This Row],[Attachment A Expenditure Subcategory]], Table2[Attachment A Subcategory])),"")</f>
        <v/>
      </c>
      <c r="U435" s="114" t="str">
        <f>IFERROR(INDEX(Table2[Treasury OIG Category], MATCH(Table5712[[#This Row],[Attachment A Expenditure Subcategory]], Table2[Attachment A Subcategory])),"")</f>
        <v/>
      </c>
    </row>
    <row r="436" spans="2:21" x14ac:dyDescent="0.25">
      <c r="B436" s="22"/>
      <c r="C436" s="16"/>
      <c r="D436" s="16"/>
      <c r="E436" s="16"/>
      <c r="F436" s="16"/>
      <c r="G436" s="23"/>
      <c r="H436" s="32" t="s">
        <v>485</v>
      </c>
      <c r="I436" s="16"/>
      <c r="J436" s="16"/>
      <c r="K436" s="17"/>
      <c r="L436" s="51"/>
      <c r="M436" s="51"/>
      <c r="N436" s="74"/>
      <c r="O436" s="90">
        <f>IF(Table5712[[#This Row],[FEMA Reimbursable?]]="Yes",Table5712[[#This Row],[Total Transfer  Amount]]*0.25, Table5712[[#This Row],[Total Transfer  Amount]])</f>
        <v>0</v>
      </c>
      <c r="P436" s="74"/>
      <c r="Q436" s="90">
        <f>IF(Table5712[[#This Row],[FEMA Reimbursable?]]="Yes",Table5712[[#This Row],[Total Quarterly Obligation Amount]]*0.25, Table5712[[#This Row],[Total Quarterly Obligation Amount]])</f>
        <v>0</v>
      </c>
      <c r="R436" s="74"/>
      <c r="S436" s="79">
        <f>IF(Table5712[[#This Row],[FEMA Reimbursable?]]="Yes", Table5712[[#This Row],[Total Quarterly Expenditure Amount]]*0.25, Table5712[[#This Row],[Total Quarterly Expenditure Amount]])</f>
        <v>0</v>
      </c>
      <c r="T436" s="113" t="str">
        <f>IFERROR(INDEX(Table2[Attachment A Category], MATCH(Table5712[[#This Row],[Attachment A Expenditure Subcategory]], Table2[Attachment A Subcategory])),"")</f>
        <v/>
      </c>
      <c r="U436" s="114" t="str">
        <f>IFERROR(INDEX(Table2[Treasury OIG Category], MATCH(Table5712[[#This Row],[Attachment A Expenditure Subcategory]], Table2[Attachment A Subcategory])),"")</f>
        <v/>
      </c>
    </row>
    <row r="437" spans="2:21" x14ac:dyDescent="0.25">
      <c r="B437" s="22"/>
      <c r="C437" s="16"/>
      <c r="D437" s="16"/>
      <c r="E437" s="16"/>
      <c r="F437" s="16"/>
      <c r="G437" s="23"/>
      <c r="H437" s="32" t="s">
        <v>486</v>
      </c>
      <c r="I437" s="16"/>
      <c r="J437" s="16"/>
      <c r="K437" s="17"/>
      <c r="L437" s="51"/>
      <c r="M437" s="51"/>
      <c r="N437" s="74"/>
      <c r="O437" s="90">
        <f>IF(Table5712[[#This Row],[FEMA Reimbursable?]]="Yes",Table5712[[#This Row],[Total Transfer  Amount]]*0.25, Table5712[[#This Row],[Total Transfer  Amount]])</f>
        <v>0</v>
      </c>
      <c r="P437" s="74"/>
      <c r="Q437" s="90">
        <f>IF(Table5712[[#This Row],[FEMA Reimbursable?]]="Yes",Table5712[[#This Row],[Total Quarterly Obligation Amount]]*0.25, Table5712[[#This Row],[Total Quarterly Obligation Amount]])</f>
        <v>0</v>
      </c>
      <c r="R437" s="74"/>
      <c r="S437" s="79">
        <f>IF(Table5712[[#This Row],[FEMA Reimbursable?]]="Yes", Table5712[[#This Row],[Total Quarterly Expenditure Amount]]*0.25, Table5712[[#This Row],[Total Quarterly Expenditure Amount]])</f>
        <v>0</v>
      </c>
      <c r="T437" s="113" t="str">
        <f>IFERROR(INDEX(Table2[Attachment A Category], MATCH(Table5712[[#This Row],[Attachment A Expenditure Subcategory]], Table2[Attachment A Subcategory])),"")</f>
        <v/>
      </c>
      <c r="U437" s="114" t="str">
        <f>IFERROR(INDEX(Table2[Treasury OIG Category], MATCH(Table5712[[#This Row],[Attachment A Expenditure Subcategory]], Table2[Attachment A Subcategory])),"")</f>
        <v/>
      </c>
    </row>
    <row r="438" spans="2:21" x14ac:dyDescent="0.25">
      <c r="B438" s="22"/>
      <c r="C438" s="16"/>
      <c r="D438" s="16"/>
      <c r="E438" s="16"/>
      <c r="F438" s="16"/>
      <c r="G438" s="23"/>
      <c r="H438" s="32" t="s">
        <v>487</v>
      </c>
      <c r="I438" s="16"/>
      <c r="J438" s="16"/>
      <c r="K438" s="17"/>
      <c r="L438" s="51"/>
      <c r="M438" s="51"/>
      <c r="N438" s="74"/>
      <c r="O438" s="90">
        <f>IF(Table5712[[#This Row],[FEMA Reimbursable?]]="Yes",Table5712[[#This Row],[Total Transfer  Amount]]*0.25, Table5712[[#This Row],[Total Transfer  Amount]])</f>
        <v>0</v>
      </c>
      <c r="P438" s="74"/>
      <c r="Q438" s="90">
        <f>IF(Table5712[[#This Row],[FEMA Reimbursable?]]="Yes",Table5712[[#This Row],[Total Quarterly Obligation Amount]]*0.25, Table5712[[#This Row],[Total Quarterly Obligation Amount]])</f>
        <v>0</v>
      </c>
      <c r="R438" s="74"/>
      <c r="S438" s="79">
        <f>IF(Table5712[[#This Row],[FEMA Reimbursable?]]="Yes", Table5712[[#This Row],[Total Quarterly Expenditure Amount]]*0.25, Table5712[[#This Row],[Total Quarterly Expenditure Amount]])</f>
        <v>0</v>
      </c>
      <c r="T438" s="113" t="str">
        <f>IFERROR(INDEX(Table2[Attachment A Category], MATCH(Table5712[[#This Row],[Attachment A Expenditure Subcategory]], Table2[Attachment A Subcategory])),"")</f>
        <v/>
      </c>
      <c r="U438" s="114" t="str">
        <f>IFERROR(INDEX(Table2[Treasury OIG Category], MATCH(Table5712[[#This Row],[Attachment A Expenditure Subcategory]], Table2[Attachment A Subcategory])),"")</f>
        <v/>
      </c>
    </row>
    <row r="439" spans="2:21" x14ac:dyDescent="0.25">
      <c r="B439" s="22"/>
      <c r="C439" s="16"/>
      <c r="D439" s="16"/>
      <c r="E439" s="16"/>
      <c r="F439" s="16"/>
      <c r="G439" s="23"/>
      <c r="H439" s="32" t="s">
        <v>488</v>
      </c>
      <c r="I439" s="16"/>
      <c r="J439" s="16"/>
      <c r="K439" s="17"/>
      <c r="L439" s="51"/>
      <c r="M439" s="51"/>
      <c r="N439" s="74"/>
      <c r="O439" s="90">
        <f>IF(Table5712[[#This Row],[FEMA Reimbursable?]]="Yes",Table5712[[#This Row],[Total Transfer  Amount]]*0.25, Table5712[[#This Row],[Total Transfer  Amount]])</f>
        <v>0</v>
      </c>
      <c r="P439" s="74"/>
      <c r="Q439" s="90">
        <f>IF(Table5712[[#This Row],[FEMA Reimbursable?]]="Yes",Table5712[[#This Row],[Total Quarterly Obligation Amount]]*0.25, Table5712[[#This Row],[Total Quarterly Obligation Amount]])</f>
        <v>0</v>
      </c>
      <c r="R439" s="74"/>
      <c r="S439" s="79">
        <f>IF(Table5712[[#This Row],[FEMA Reimbursable?]]="Yes", Table5712[[#This Row],[Total Quarterly Expenditure Amount]]*0.25, Table5712[[#This Row],[Total Quarterly Expenditure Amount]])</f>
        <v>0</v>
      </c>
      <c r="T439" s="113" t="str">
        <f>IFERROR(INDEX(Table2[Attachment A Category], MATCH(Table5712[[#This Row],[Attachment A Expenditure Subcategory]], Table2[Attachment A Subcategory])),"")</f>
        <v/>
      </c>
      <c r="U439" s="114" t="str">
        <f>IFERROR(INDEX(Table2[Treasury OIG Category], MATCH(Table5712[[#This Row],[Attachment A Expenditure Subcategory]], Table2[Attachment A Subcategory])),"")</f>
        <v/>
      </c>
    </row>
    <row r="440" spans="2:21" x14ac:dyDescent="0.25">
      <c r="B440" s="22"/>
      <c r="C440" s="16"/>
      <c r="D440" s="16"/>
      <c r="E440" s="16"/>
      <c r="F440" s="16"/>
      <c r="G440" s="23"/>
      <c r="H440" s="32" t="s">
        <v>489</v>
      </c>
      <c r="I440" s="16"/>
      <c r="J440" s="16"/>
      <c r="K440" s="17"/>
      <c r="L440" s="51"/>
      <c r="M440" s="51"/>
      <c r="N440" s="74"/>
      <c r="O440" s="90">
        <f>IF(Table5712[[#This Row],[FEMA Reimbursable?]]="Yes",Table5712[[#This Row],[Total Transfer  Amount]]*0.25, Table5712[[#This Row],[Total Transfer  Amount]])</f>
        <v>0</v>
      </c>
      <c r="P440" s="74"/>
      <c r="Q440" s="90">
        <f>IF(Table5712[[#This Row],[FEMA Reimbursable?]]="Yes",Table5712[[#This Row],[Total Quarterly Obligation Amount]]*0.25, Table5712[[#This Row],[Total Quarterly Obligation Amount]])</f>
        <v>0</v>
      </c>
      <c r="R440" s="74"/>
      <c r="S440" s="79">
        <f>IF(Table5712[[#This Row],[FEMA Reimbursable?]]="Yes", Table5712[[#This Row],[Total Quarterly Expenditure Amount]]*0.25, Table5712[[#This Row],[Total Quarterly Expenditure Amount]])</f>
        <v>0</v>
      </c>
      <c r="T440" s="113" t="str">
        <f>IFERROR(INDEX(Table2[Attachment A Category], MATCH(Table5712[[#This Row],[Attachment A Expenditure Subcategory]], Table2[Attachment A Subcategory])),"")</f>
        <v/>
      </c>
      <c r="U440" s="114" t="str">
        <f>IFERROR(INDEX(Table2[Treasury OIG Category], MATCH(Table5712[[#This Row],[Attachment A Expenditure Subcategory]], Table2[Attachment A Subcategory])),"")</f>
        <v/>
      </c>
    </row>
    <row r="441" spans="2:21" x14ac:dyDescent="0.25">
      <c r="B441" s="22"/>
      <c r="C441" s="16"/>
      <c r="D441" s="16"/>
      <c r="E441" s="16"/>
      <c r="F441" s="16"/>
      <c r="G441" s="23"/>
      <c r="H441" s="32" t="s">
        <v>490</v>
      </c>
      <c r="I441" s="16"/>
      <c r="J441" s="16"/>
      <c r="K441" s="17"/>
      <c r="L441" s="51"/>
      <c r="M441" s="51"/>
      <c r="N441" s="74"/>
      <c r="O441" s="90">
        <f>IF(Table5712[[#This Row],[FEMA Reimbursable?]]="Yes",Table5712[[#This Row],[Total Transfer  Amount]]*0.25, Table5712[[#This Row],[Total Transfer  Amount]])</f>
        <v>0</v>
      </c>
      <c r="P441" s="74"/>
      <c r="Q441" s="90">
        <f>IF(Table5712[[#This Row],[FEMA Reimbursable?]]="Yes",Table5712[[#This Row],[Total Quarterly Obligation Amount]]*0.25, Table5712[[#This Row],[Total Quarterly Obligation Amount]])</f>
        <v>0</v>
      </c>
      <c r="R441" s="74"/>
      <c r="S441" s="79">
        <f>IF(Table5712[[#This Row],[FEMA Reimbursable?]]="Yes", Table5712[[#This Row],[Total Quarterly Expenditure Amount]]*0.25, Table5712[[#This Row],[Total Quarterly Expenditure Amount]])</f>
        <v>0</v>
      </c>
      <c r="T441" s="113" t="str">
        <f>IFERROR(INDEX(Table2[Attachment A Category], MATCH(Table5712[[#This Row],[Attachment A Expenditure Subcategory]], Table2[Attachment A Subcategory])),"")</f>
        <v/>
      </c>
      <c r="U441" s="114" t="str">
        <f>IFERROR(INDEX(Table2[Treasury OIG Category], MATCH(Table5712[[#This Row],[Attachment A Expenditure Subcategory]], Table2[Attachment A Subcategory])),"")</f>
        <v/>
      </c>
    </row>
    <row r="442" spans="2:21" x14ac:dyDescent="0.25">
      <c r="B442" s="22"/>
      <c r="C442" s="16"/>
      <c r="D442" s="16"/>
      <c r="E442" s="16"/>
      <c r="F442" s="16"/>
      <c r="G442" s="23"/>
      <c r="H442" s="32" t="s">
        <v>491</v>
      </c>
      <c r="I442" s="16"/>
      <c r="J442" s="16"/>
      <c r="K442" s="17"/>
      <c r="L442" s="51"/>
      <c r="M442" s="51"/>
      <c r="N442" s="74"/>
      <c r="O442" s="90">
        <f>IF(Table5712[[#This Row],[FEMA Reimbursable?]]="Yes",Table5712[[#This Row],[Total Transfer  Amount]]*0.25, Table5712[[#This Row],[Total Transfer  Amount]])</f>
        <v>0</v>
      </c>
      <c r="P442" s="74"/>
      <c r="Q442" s="90">
        <f>IF(Table5712[[#This Row],[FEMA Reimbursable?]]="Yes",Table5712[[#This Row],[Total Quarterly Obligation Amount]]*0.25, Table5712[[#This Row],[Total Quarterly Obligation Amount]])</f>
        <v>0</v>
      </c>
      <c r="R442" s="74"/>
      <c r="S442" s="79">
        <f>IF(Table5712[[#This Row],[FEMA Reimbursable?]]="Yes", Table5712[[#This Row],[Total Quarterly Expenditure Amount]]*0.25, Table5712[[#This Row],[Total Quarterly Expenditure Amount]])</f>
        <v>0</v>
      </c>
      <c r="T442" s="113" t="str">
        <f>IFERROR(INDEX(Table2[Attachment A Category], MATCH(Table5712[[#This Row],[Attachment A Expenditure Subcategory]], Table2[Attachment A Subcategory])),"")</f>
        <v/>
      </c>
      <c r="U442" s="114" t="str">
        <f>IFERROR(INDEX(Table2[Treasury OIG Category], MATCH(Table5712[[#This Row],[Attachment A Expenditure Subcategory]], Table2[Attachment A Subcategory])),"")</f>
        <v/>
      </c>
    </row>
    <row r="443" spans="2:21" x14ac:dyDescent="0.25">
      <c r="B443" s="22"/>
      <c r="C443" s="16"/>
      <c r="D443" s="16"/>
      <c r="E443" s="16"/>
      <c r="F443" s="16"/>
      <c r="G443" s="23"/>
      <c r="H443" s="32" t="s">
        <v>492</v>
      </c>
      <c r="I443" s="16"/>
      <c r="J443" s="16"/>
      <c r="K443" s="17"/>
      <c r="L443" s="51"/>
      <c r="M443" s="51"/>
      <c r="N443" s="74"/>
      <c r="O443" s="90">
        <f>IF(Table5712[[#This Row],[FEMA Reimbursable?]]="Yes",Table5712[[#This Row],[Total Transfer  Amount]]*0.25, Table5712[[#This Row],[Total Transfer  Amount]])</f>
        <v>0</v>
      </c>
      <c r="P443" s="74"/>
      <c r="Q443" s="90">
        <f>IF(Table5712[[#This Row],[FEMA Reimbursable?]]="Yes",Table5712[[#This Row],[Total Quarterly Obligation Amount]]*0.25, Table5712[[#This Row],[Total Quarterly Obligation Amount]])</f>
        <v>0</v>
      </c>
      <c r="R443" s="74"/>
      <c r="S443" s="79">
        <f>IF(Table5712[[#This Row],[FEMA Reimbursable?]]="Yes", Table5712[[#This Row],[Total Quarterly Expenditure Amount]]*0.25, Table5712[[#This Row],[Total Quarterly Expenditure Amount]])</f>
        <v>0</v>
      </c>
      <c r="T443" s="113" t="str">
        <f>IFERROR(INDEX(Table2[Attachment A Category], MATCH(Table5712[[#This Row],[Attachment A Expenditure Subcategory]], Table2[Attachment A Subcategory])),"")</f>
        <v/>
      </c>
      <c r="U443" s="114" t="str">
        <f>IFERROR(INDEX(Table2[Treasury OIG Category], MATCH(Table5712[[#This Row],[Attachment A Expenditure Subcategory]], Table2[Attachment A Subcategory])),"")</f>
        <v/>
      </c>
    </row>
    <row r="444" spans="2:21" x14ac:dyDescent="0.25">
      <c r="B444" s="22"/>
      <c r="C444" s="16"/>
      <c r="D444" s="16"/>
      <c r="E444" s="16"/>
      <c r="F444" s="16"/>
      <c r="G444" s="23"/>
      <c r="H444" s="32" t="s">
        <v>493</v>
      </c>
      <c r="I444" s="16"/>
      <c r="J444" s="16"/>
      <c r="K444" s="17"/>
      <c r="L444" s="51"/>
      <c r="M444" s="51"/>
      <c r="N444" s="74"/>
      <c r="O444" s="90">
        <f>IF(Table5712[[#This Row],[FEMA Reimbursable?]]="Yes",Table5712[[#This Row],[Total Transfer  Amount]]*0.25, Table5712[[#This Row],[Total Transfer  Amount]])</f>
        <v>0</v>
      </c>
      <c r="P444" s="74"/>
      <c r="Q444" s="90">
        <f>IF(Table5712[[#This Row],[FEMA Reimbursable?]]="Yes",Table5712[[#This Row],[Total Quarterly Obligation Amount]]*0.25, Table5712[[#This Row],[Total Quarterly Obligation Amount]])</f>
        <v>0</v>
      </c>
      <c r="R444" s="74"/>
      <c r="S444" s="79">
        <f>IF(Table5712[[#This Row],[FEMA Reimbursable?]]="Yes", Table5712[[#This Row],[Total Quarterly Expenditure Amount]]*0.25, Table5712[[#This Row],[Total Quarterly Expenditure Amount]])</f>
        <v>0</v>
      </c>
      <c r="T444" s="113" t="str">
        <f>IFERROR(INDEX(Table2[Attachment A Category], MATCH(Table5712[[#This Row],[Attachment A Expenditure Subcategory]], Table2[Attachment A Subcategory])),"")</f>
        <v/>
      </c>
      <c r="U444" s="114" t="str">
        <f>IFERROR(INDEX(Table2[Treasury OIG Category], MATCH(Table5712[[#This Row],[Attachment A Expenditure Subcategory]], Table2[Attachment A Subcategory])),"")</f>
        <v/>
      </c>
    </row>
    <row r="445" spans="2:21" x14ac:dyDescent="0.25">
      <c r="B445" s="22"/>
      <c r="C445" s="16"/>
      <c r="D445" s="16"/>
      <c r="E445" s="16"/>
      <c r="F445" s="16"/>
      <c r="G445" s="23"/>
      <c r="H445" s="32" t="s">
        <v>494</v>
      </c>
      <c r="I445" s="16"/>
      <c r="J445" s="16"/>
      <c r="K445" s="17"/>
      <c r="L445" s="51"/>
      <c r="M445" s="51"/>
      <c r="N445" s="74"/>
      <c r="O445" s="90">
        <f>IF(Table5712[[#This Row],[FEMA Reimbursable?]]="Yes",Table5712[[#This Row],[Total Transfer  Amount]]*0.25, Table5712[[#This Row],[Total Transfer  Amount]])</f>
        <v>0</v>
      </c>
      <c r="P445" s="74"/>
      <c r="Q445" s="90">
        <f>IF(Table5712[[#This Row],[FEMA Reimbursable?]]="Yes",Table5712[[#This Row],[Total Quarterly Obligation Amount]]*0.25, Table5712[[#This Row],[Total Quarterly Obligation Amount]])</f>
        <v>0</v>
      </c>
      <c r="R445" s="74"/>
      <c r="S445" s="79">
        <f>IF(Table5712[[#This Row],[FEMA Reimbursable?]]="Yes", Table5712[[#This Row],[Total Quarterly Expenditure Amount]]*0.25, Table5712[[#This Row],[Total Quarterly Expenditure Amount]])</f>
        <v>0</v>
      </c>
      <c r="T445" s="113" t="str">
        <f>IFERROR(INDEX(Table2[Attachment A Category], MATCH(Table5712[[#This Row],[Attachment A Expenditure Subcategory]], Table2[Attachment A Subcategory])),"")</f>
        <v/>
      </c>
      <c r="U445" s="114" t="str">
        <f>IFERROR(INDEX(Table2[Treasury OIG Category], MATCH(Table5712[[#This Row],[Attachment A Expenditure Subcategory]], Table2[Attachment A Subcategory])),"")</f>
        <v/>
      </c>
    </row>
    <row r="446" spans="2:21" x14ac:dyDescent="0.25">
      <c r="B446" s="22"/>
      <c r="C446" s="16"/>
      <c r="D446" s="16"/>
      <c r="E446" s="16"/>
      <c r="F446" s="16"/>
      <c r="G446" s="23"/>
      <c r="H446" s="32" t="s">
        <v>495</v>
      </c>
      <c r="I446" s="16"/>
      <c r="J446" s="16"/>
      <c r="K446" s="17"/>
      <c r="L446" s="51"/>
      <c r="M446" s="51"/>
      <c r="N446" s="74"/>
      <c r="O446" s="90">
        <f>IF(Table5712[[#This Row],[FEMA Reimbursable?]]="Yes",Table5712[[#This Row],[Total Transfer  Amount]]*0.25, Table5712[[#This Row],[Total Transfer  Amount]])</f>
        <v>0</v>
      </c>
      <c r="P446" s="74"/>
      <c r="Q446" s="90">
        <f>IF(Table5712[[#This Row],[FEMA Reimbursable?]]="Yes",Table5712[[#This Row],[Total Quarterly Obligation Amount]]*0.25, Table5712[[#This Row],[Total Quarterly Obligation Amount]])</f>
        <v>0</v>
      </c>
      <c r="R446" s="74"/>
      <c r="S446" s="79">
        <f>IF(Table5712[[#This Row],[FEMA Reimbursable?]]="Yes", Table5712[[#This Row],[Total Quarterly Expenditure Amount]]*0.25, Table5712[[#This Row],[Total Quarterly Expenditure Amount]])</f>
        <v>0</v>
      </c>
      <c r="T446" s="113" t="str">
        <f>IFERROR(INDEX(Table2[Attachment A Category], MATCH(Table5712[[#This Row],[Attachment A Expenditure Subcategory]], Table2[Attachment A Subcategory])),"")</f>
        <v/>
      </c>
      <c r="U446" s="114" t="str">
        <f>IFERROR(INDEX(Table2[Treasury OIG Category], MATCH(Table5712[[#This Row],[Attachment A Expenditure Subcategory]], Table2[Attachment A Subcategory])),"")</f>
        <v/>
      </c>
    </row>
    <row r="447" spans="2:21" x14ac:dyDescent="0.25">
      <c r="B447" s="22"/>
      <c r="C447" s="16"/>
      <c r="D447" s="16"/>
      <c r="E447" s="16"/>
      <c r="F447" s="16"/>
      <c r="G447" s="23"/>
      <c r="H447" s="32" t="s">
        <v>496</v>
      </c>
      <c r="I447" s="16"/>
      <c r="J447" s="16"/>
      <c r="K447" s="17"/>
      <c r="L447" s="51"/>
      <c r="M447" s="51"/>
      <c r="N447" s="74"/>
      <c r="O447" s="90">
        <f>IF(Table5712[[#This Row],[FEMA Reimbursable?]]="Yes",Table5712[[#This Row],[Total Transfer  Amount]]*0.25, Table5712[[#This Row],[Total Transfer  Amount]])</f>
        <v>0</v>
      </c>
      <c r="P447" s="74"/>
      <c r="Q447" s="90">
        <f>IF(Table5712[[#This Row],[FEMA Reimbursable?]]="Yes",Table5712[[#This Row],[Total Quarterly Obligation Amount]]*0.25, Table5712[[#This Row],[Total Quarterly Obligation Amount]])</f>
        <v>0</v>
      </c>
      <c r="R447" s="74"/>
      <c r="S447" s="79">
        <f>IF(Table5712[[#This Row],[FEMA Reimbursable?]]="Yes", Table5712[[#This Row],[Total Quarterly Expenditure Amount]]*0.25, Table5712[[#This Row],[Total Quarterly Expenditure Amount]])</f>
        <v>0</v>
      </c>
      <c r="T447" s="113" t="str">
        <f>IFERROR(INDEX(Table2[Attachment A Category], MATCH(Table5712[[#This Row],[Attachment A Expenditure Subcategory]], Table2[Attachment A Subcategory])),"")</f>
        <v/>
      </c>
      <c r="U447" s="114" t="str">
        <f>IFERROR(INDEX(Table2[Treasury OIG Category], MATCH(Table5712[[#This Row],[Attachment A Expenditure Subcategory]], Table2[Attachment A Subcategory])),"")</f>
        <v/>
      </c>
    </row>
    <row r="448" spans="2:21" x14ac:dyDescent="0.25">
      <c r="B448" s="22"/>
      <c r="C448" s="16"/>
      <c r="D448" s="16"/>
      <c r="E448" s="16"/>
      <c r="F448" s="16"/>
      <c r="G448" s="23"/>
      <c r="H448" s="32" t="s">
        <v>497</v>
      </c>
      <c r="I448" s="16"/>
      <c r="J448" s="16"/>
      <c r="K448" s="17"/>
      <c r="L448" s="51"/>
      <c r="M448" s="51"/>
      <c r="N448" s="74"/>
      <c r="O448" s="90">
        <f>IF(Table5712[[#This Row],[FEMA Reimbursable?]]="Yes",Table5712[[#This Row],[Total Transfer  Amount]]*0.25, Table5712[[#This Row],[Total Transfer  Amount]])</f>
        <v>0</v>
      </c>
      <c r="P448" s="74"/>
      <c r="Q448" s="90">
        <f>IF(Table5712[[#This Row],[FEMA Reimbursable?]]="Yes",Table5712[[#This Row],[Total Quarterly Obligation Amount]]*0.25, Table5712[[#This Row],[Total Quarterly Obligation Amount]])</f>
        <v>0</v>
      </c>
      <c r="R448" s="74"/>
      <c r="S448" s="79">
        <f>IF(Table5712[[#This Row],[FEMA Reimbursable?]]="Yes", Table5712[[#This Row],[Total Quarterly Expenditure Amount]]*0.25, Table5712[[#This Row],[Total Quarterly Expenditure Amount]])</f>
        <v>0</v>
      </c>
      <c r="T448" s="113" t="str">
        <f>IFERROR(INDEX(Table2[Attachment A Category], MATCH(Table5712[[#This Row],[Attachment A Expenditure Subcategory]], Table2[Attachment A Subcategory])),"")</f>
        <v/>
      </c>
      <c r="U448" s="114" t="str">
        <f>IFERROR(INDEX(Table2[Treasury OIG Category], MATCH(Table5712[[#This Row],[Attachment A Expenditure Subcategory]], Table2[Attachment A Subcategory])),"")</f>
        <v/>
      </c>
    </row>
    <row r="449" spans="2:21" x14ac:dyDescent="0.25">
      <c r="B449" s="22"/>
      <c r="C449" s="16"/>
      <c r="D449" s="16"/>
      <c r="E449" s="16"/>
      <c r="F449" s="16"/>
      <c r="G449" s="23"/>
      <c r="H449" s="32" t="s">
        <v>498</v>
      </c>
      <c r="I449" s="16"/>
      <c r="J449" s="16"/>
      <c r="K449" s="17"/>
      <c r="L449" s="51"/>
      <c r="M449" s="51"/>
      <c r="N449" s="74"/>
      <c r="O449" s="90">
        <f>IF(Table5712[[#This Row],[FEMA Reimbursable?]]="Yes",Table5712[[#This Row],[Total Transfer  Amount]]*0.25, Table5712[[#This Row],[Total Transfer  Amount]])</f>
        <v>0</v>
      </c>
      <c r="P449" s="74"/>
      <c r="Q449" s="90">
        <f>IF(Table5712[[#This Row],[FEMA Reimbursable?]]="Yes",Table5712[[#This Row],[Total Quarterly Obligation Amount]]*0.25, Table5712[[#This Row],[Total Quarterly Obligation Amount]])</f>
        <v>0</v>
      </c>
      <c r="R449" s="74"/>
      <c r="S449" s="79">
        <f>IF(Table5712[[#This Row],[FEMA Reimbursable?]]="Yes", Table5712[[#This Row],[Total Quarterly Expenditure Amount]]*0.25, Table5712[[#This Row],[Total Quarterly Expenditure Amount]])</f>
        <v>0</v>
      </c>
      <c r="T449" s="113" t="str">
        <f>IFERROR(INDEX(Table2[Attachment A Category], MATCH(Table5712[[#This Row],[Attachment A Expenditure Subcategory]], Table2[Attachment A Subcategory])),"")</f>
        <v/>
      </c>
      <c r="U449" s="114" t="str">
        <f>IFERROR(INDEX(Table2[Treasury OIG Category], MATCH(Table5712[[#This Row],[Attachment A Expenditure Subcategory]], Table2[Attachment A Subcategory])),"")</f>
        <v/>
      </c>
    </row>
    <row r="450" spans="2:21" x14ac:dyDescent="0.25">
      <c r="B450" s="22"/>
      <c r="C450" s="16"/>
      <c r="D450" s="16"/>
      <c r="E450" s="16"/>
      <c r="F450" s="16"/>
      <c r="G450" s="23"/>
      <c r="H450" s="32" t="s">
        <v>499</v>
      </c>
      <c r="I450" s="16"/>
      <c r="J450" s="16"/>
      <c r="K450" s="17"/>
      <c r="L450" s="51"/>
      <c r="M450" s="51"/>
      <c r="N450" s="74"/>
      <c r="O450" s="90">
        <f>IF(Table5712[[#This Row],[FEMA Reimbursable?]]="Yes",Table5712[[#This Row],[Total Transfer  Amount]]*0.25, Table5712[[#This Row],[Total Transfer  Amount]])</f>
        <v>0</v>
      </c>
      <c r="P450" s="74"/>
      <c r="Q450" s="90">
        <f>IF(Table5712[[#This Row],[FEMA Reimbursable?]]="Yes",Table5712[[#This Row],[Total Quarterly Obligation Amount]]*0.25, Table5712[[#This Row],[Total Quarterly Obligation Amount]])</f>
        <v>0</v>
      </c>
      <c r="R450" s="74"/>
      <c r="S450" s="79">
        <f>IF(Table5712[[#This Row],[FEMA Reimbursable?]]="Yes", Table5712[[#This Row],[Total Quarterly Expenditure Amount]]*0.25, Table5712[[#This Row],[Total Quarterly Expenditure Amount]])</f>
        <v>0</v>
      </c>
      <c r="T450" s="113" t="str">
        <f>IFERROR(INDEX(Table2[Attachment A Category], MATCH(Table5712[[#This Row],[Attachment A Expenditure Subcategory]], Table2[Attachment A Subcategory])),"")</f>
        <v/>
      </c>
      <c r="U450" s="114" t="str">
        <f>IFERROR(INDEX(Table2[Treasury OIG Category], MATCH(Table5712[[#This Row],[Attachment A Expenditure Subcategory]], Table2[Attachment A Subcategory])),"")</f>
        <v/>
      </c>
    </row>
    <row r="451" spans="2:21" x14ac:dyDescent="0.25">
      <c r="B451" s="22"/>
      <c r="C451" s="16"/>
      <c r="D451" s="16"/>
      <c r="E451" s="16"/>
      <c r="F451" s="16"/>
      <c r="G451" s="23"/>
      <c r="H451" s="32" t="s">
        <v>500</v>
      </c>
      <c r="I451" s="16"/>
      <c r="J451" s="16"/>
      <c r="K451" s="17"/>
      <c r="L451" s="51"/>
      <c r="M451" s="51"/>
      <c r="N451" s="74"/>
      <c r="O451" s="90">
        <f>IF(Table5712[[#This Row],[FEMA Reimbursable?]]="Yes",Table5712[[#This Row],[Total Transfer  Amount]]*0.25, Table5712[[#This Row],[Total Transfer  Amount]])</f>
        <v>0</v>
      </c>
      <c r="P451" s="74"/>
      <c r="Q451" s="90">
        <f>IF(Table5712[[#This Row],[FEMA Reimbursable?]]="Yes",Table5712[[#This Row],[Total Quarterly Obligation Amount]]*0.25, Table5712[[#This Row],[Total Quarterly Obligation Amount]])</f>
        <v>0</v>
      </c>
      <c r="R451" s="74"/>
      <c r="S451" s="79">
        <f>IF(Table5712[[#This Row],[FEMA Reimbursable?]]="Yes", Table5712[[#This Row],[Total Quarterly Expenditure Amount]]*0.25, Table5712[[#This Row],[Total Quarterly Expenditure Amount]])</f>
        <v>0</v>
      </c>
      <c r="T451" s="113" t="str">
        <f>IFERROR(INDEX(Table2[Attachment A Category], MATCH(Table5712[[#This Row],[Attachment A Expenditure Subcategory]], Table2[Attachment A Subcategory])),"")</f>
        <v/>
      </c>
      <c r="U451" s="114" t="str">
        <f>IFERROR(INDEX(Table2[Treasury OIG Category], MATCH(Table5712[[#This Row],[Attachment A Expenditure Subcategory]], Table2[Attachment A Subcategory])),"")</f>
        <v/>
      </c>
    </row>
    <row r="452" spans="2:21" x14ac:dyDescent="0.25">
      <c r="B452" s="22"/>
      <c r="C452" s="16"/>
      <c r="D452" s="16"/>
      <c r="E452" s="16"/>
      <c r="F452" s="16"/>
      <c r="G452" s="23"/>
      <c r="H452" s="32" t="s">
        <v>501</v>
      </c>
      <c r="I452" s="16"/>
      <c r="J452" s="16"/>
      <c r="K452" s="17"/>
      <c r="L452" s="51"/>
      <c r="M452" s="51"/>
      <c r="N452" s="74"/>
      <c r="O452" s="90">
        <f>IF(Table5712[[#This Row],[FEMA Reimbursable?]]="Yes",Table5712[[#This Row],[Total Transfer  Amount]]*0.25, Table5712[[#This Row],[Total Transfer  Amount]])</f>
        <v>0</v>
      </c>
      <c r="P452" s="74"/>
      <c r="Q452" s="90">
        <f>IF(Table5712[[#This Row],[FEMA Reimbursable?]]="Yes",Table5712[[#This Row],[Total Quarterly Obligation Amount]]*0.25, Table5712[[#This Row],[Total Quarterly Obligation Amount]])</f>
        <v>0</v>
      </c>
      <c r="R452" s="74"/>
      <c r="S452" s="79">
        <f>IF(Table5712[[#This Row],[FEMA Reimbursable?]]="Yes", Table5712[[#This Row],[Total Quarterly Expenditure Amount]]*0.25, Table5712[[#This Row],[Total Quarterly Expenditure Amount]])</f>
        <v>0</v>
      </c>
      <c r="T452" s="113" t="str">
        <f>IFERROR(INDEX(Table2[Attachment A Category], MATCH(Table5712[[#This Row],[Attachment A Expenditure Subcategory]], Table2[Attachment A Subcategory])),"")</f>
        <v/>
      </c>
      <c r="U452" s="114" t="str">
        <f>IFERROR(INDEX(Table2[Treasury OIG Category], MATCH(Table5712[[#This Row],[Attachment A Expenditure Subcategory]], Table2[Attachment A Subcategory])),"")</f>
        <v/>
      </c>
    </row>
    <row r="453" spans="2:21" x14ac:dyDescent="0.25">
      <c r="B453" s="22"/>
      <c r="C453" s="16"/>
      <c r="D453" s="16"/>
      <c r="E453" s="16"/>
      <c r="F453" s="16"/>
      <c r="G453" s="23"/>
      <c r="H453" s="32" t="s">
        <v>502</v>
      </c>
      <c r="I453" s="16"/>
      <c r="J453" s="16"/>
      <c r="K453" s="17"/>
      <c r="L453" s="51"/>
      <c r="M453" s="51"/>
      <c r="N453" s="74"/>
      <c r="O453" s="90">
        <f>IF(Table5712[[#This Row],[FEMA Reimbursable?]]="Yes",Table5712[[#This Row],[Total Transfer  Amount]]*0.25, Table5712[[#This Row],[Total Transfer  Amount]])</f>
        <v>0</v>
      </c>
      <c r="P453" s="74"/>
      <c r="Q453" s="90">
        <f>IF(Table5712[[#This Row],[FEMA Reimbursable?]]="Yes",Table5712[[#This Row],[Total Quarterly Obligation Amount]]*0.25, Table5712[[#This Row],[Total Quarterly Obligation Amount]])</f>
        <v>0</v>
      </c>
      <c r="R453" s="74"/>
      <c r="S453" s="79">
        <f>IF(Table5712[[#This Row],[FEMA Reimbursable?]]="Yes", Table5712[[#This Row],[Total Quarterly Expenditure Amount]]*0.25, Table5712[[#This Row],[Total Quarterly Expenditure Amount]])</f>
        <v>0</v>
      </c>
      <c r="T453" s="113" t="str">
        <f>IFERROR(INDEX(Table2[Attachment A Category], MATCH(Table5712[[#This Row],[Attachment A Expenditure Subcategory]], Table2[Attachment A Subcategory])),"")</f>
        <v/>
      </c>
      <c r="U453" s="114" t="str">
        <f>IFERROR(INDEX(Table2[Treasury OIG Category], MATCH(Table5712[[#This Row],[Attachment A Expenditure Subcategory]], Table2[Attachment A Subcategory])),"")</f>
        <v/>
      </c>
    </row>
    <row r="454" spans="2:21" x14ac:dyDescent="0.25">
      <c r="B454" s="22"/>
      <c r="C454" s="16"/>
      <c r="D454" s="16"/>
      <c r="E454" s="16"/>
      <c r="F454" s="16"/>
      <c r="G454" s="23"/>
      <c r="H454" s="32" t="s">
        <v>503</v>
      </c>
      <c r="I454" s="16"/>
      <c r="J454" s="16"/>
      <c r="K454" s="17"/>
      <c r="L454" s="51"/>
      <c r="M454" s="51"/>
      <c r="N454" s="74"/>
      <c r="O454" s="90">
        <f>IF(Table5712[[#This Row],[FEMA Reimbursable?]]="Yes",Table5712[[#This Row],[Total Transfer  Amount]]*0.25, Table5712[[#This Row],[Total Transfer  Amount]])</f>
        <v>0</v>
      </c>
      <c r="P454" s="74"/>
      <c r="Q454" s="90">
        <f>IF(Table5712[[#This Row],[FEMA Reimbursable?]]="Yes",Table5712[[#This Row],[Total Quarterly Obligation Amount]]*0.25, Table5712[[#This Row],[Total Quarterly Obligation Amount]])</f>
        <v>0</v>
      </c>
      <c r="R454" s="74"/>
      <c r="S454" s="79">
        <f>IF(Table5712[[#This Row],[FEMA Reimbursable?]]="Yes", Table5712[[#This Row],[Total Quarterly Expenditure Amount]]*0.25, Table5712[[#This Row],[Total Quarterly Expenditure Amount]])</f>
        <v>0</v>
      </c>
      <c r="T454" s="113" t="str">
        <f>IFERROR(INDEX(Table2[Attachment A Category], MATCH(Table5712[[#This Row],[Attachment A Expenditure Subcategory]], Table2[Attachment A Subcategory])),"")</f>
        <v/>
      </c>
      <c r="U454" s="114" t="str">
        <f>IFERROR(INDEX(Table2[Treasury OIG Category], MATCH(Table5712[[#This Row],[Attachment A Expenditure Subcategory]], Table2[Attachment A Subcategory])),"")</f>
        <v/>
      </c>
    </row>
    <row r="455" spans="2:21" x14ac:dyDescent="0.25">
      <c r="B455" s="22"/>
      <c r="C455" s="16"/>
      <c r="D455" s="16"/>
      <c r="E455" s="16"/>
      <c r="F455" s="16"/>
      <c r="G455" s="23"/>
      <c r="H455" s="32" t="s">
        <v>504</v>
      </c>
      <c r="I455" s="16"/>
      <c r="J455" s="16"/>
      <c r="K455" s="17"/>
      <c r="L455" s="51"/>
      <c r="M455" s="51"/>
      <c r="N455" s="74"/>
      <c r="O455" s="90">
        <f>IF(Table5712[[#This Row],[FEMA Reimbursable?]]="Yes",Table5712[[#This Row],[Total Transfer  Amount]]*0.25, Table5712[[#This Row],[Total Transfer  Amount]])</f>
        <v>0</v>
      </c>
      <c r="P455" s="74"/>
      <c r="Q455" s="90">
        <f>IF(Table5712[[#This Row],[FEMA Reimbursable?]]="Yes",Table5712[[#This Row],[Total Quarterly Obligation Amount]]*0.25, Table5712[[#This Row],[Total Quarterly Obligation Amount]])</f>
        <v>0</v>
      </c>
      <c r="R455" s="74"/>
      <c r="S455" s="79">
        <f>IF(Table5712[[#This Row],[FEMA Reimbursable?]]="Yes", Table5712[[#This Row],[Total Quarterly Expenditure Amount]]*0.25, Table5712[[#This Row],[Total Quarterly Expenditure Amount]])</f>
        <v>0</v>
      </c>
      <c r="T455" s="113" t="str">
        <f>IFERROR(INDEX(Table2[Attachment A Category], MATCH(Table5712[[#This Row],[Attachment A Expenditure Subcategory]], Table2[Attachment A Subcategory])),"")</f>
        <v/>
      </c>
      <c r="U455" s="114" t="str">
        <f>IFERROR(INDEX(Table2[Treasury OIG Category], MATCH(Table5712[[#This Row],[Attachment A Expenditure Subcategory]], Table2[Attachment A Subcategory])),"")</f>
        <v/>
      </c>
    </row>
    <row r="456" spans="2:21" x14ac:dyDescent="0.25">
      <c r="B456" s="22"/>
      <c r="C456" s="16"/>
      <c r="D456" s="16"/>
      <c r="E456" s="16"/>
      <c r="F456" s="16"/>
      <c r="G456" s="23"/>
      <c r="H456" s="32" t="s">
        <v>505</v>
      </c>
      <c r="I456" s="16"/>
      <c r="J456" s="16"/>
      <c r="K456" s="17"/>
      <c r="L456" s="51"/>
      <c r="M456" s="51"/>
      <c r="N456" s="74"/>
      <c r="O456" s="90">
        <f>IF(Table5712[[#This Row],[FEMA Reimbursable?]]="Yes",Table5712[[#This Row],[Total Transfer  Amount]]*0.25, Table5712[[#This Row],[Total Transfer  Amount]])</f>
        <v>0</v>
      </c>
      <c r="P456" s="74"/>
      <c r="Q456" s="90">
        <f>IF(Table5712[[#This Row],[FEMA Reimbursable?]]="Yes",Table5712[[#This Row],[Total Quarterly Obligation Amount]]*0.25, Table5712[[#This Row],[Total Quarterly Obligation Amount]])</f>
        <v>0</v>
      </c>
      <c r="R456" s="74"/>
      <c r="S456" s="79">
        <f>IF(Table5712[[#This Row],[FEMA Reimbursable?]]="Yes", Table5712[[#This Row],[Total Quarterly Expenditure Amount]]*0.25, Table5712[[#This Row],[Total Quarterly Expenditure Amount]])</f>
        <v>0</v>
      </c>
      <c r="T456" s="113" t="str">
        <f>IFERROR(INDEX(Table2[Attachment A Category], MATCH(Table5712[[#This Row],[Attachment A Expenditure Subcategory]], Table2[Attachment A Subcategory])),"")</f>
        <v/>
      </c>
      <c r="U456" s="114" t="str">
        <f>IFERROR(INDEX(Table2[Treasury OIG Category], MATCH(Table5712[[#This Row],[Attachment A Expenditure Subcategory]], Table2[Attachment A Subcategory])),"")</f>
        <v/>
      </c>
    </row>
    <row r="457" spans="2:21" x14ac:dyDescent="0.25">
      <c r="B457" s="22"/>
      <c r="C457" s="16"/>
      <c r="D457" s="16"/>
      <c r="E457" s="16"/>
      <c r="F457" s="16"/>
      <c r="G457" s="23"/>
      <c r="H457" s="32" t="s">
        <v>506</v>
      </c>
      <c r="I457" s="16"/>
      <c r="J457" s="16"/>
      <c r="K457" s="17"/>
      <c r="L457" s="51"/>
      <c r="M457" s="51"/>
      <c r="N457" s="74"/>
      <c r="O457" s="90">
        <f>IF(Table5712[[#This Row],[FEMA Reimbursable?]]="Yes",Table5712[[#This Row],[Total Transfer  Amount]]*0.25, Table5712[[#This Row],[Total Transfer  Amount]])</f>
        <v>0</v>
      </c>
      <c r="P457" s="74"/>
      <c r="Q457" s="90">
        <f>IF(Table5712[[#This Row],[FEMA Reimbursable?]]="Yes",Table5712[[#This Row],[Total Quarterly Obligation Amount]]*0.25, Table5712[[#This Row],[Total Quarterly Obligation Amount]])</f>
        <v>0</v>
      </c>
      <c r="R457" s="74"/>
      <c r="S457" s="79">
        <f>IF(Table5712[[#This Row],[FEMA Reimbursable?]]="Yes", Table5712[[#This Row],[Total Quarterly Expenditure Amount]]*0.25, Table5712[[#This Row],[Total Quarterly Expenditure Amount]])</f>
        <v>0</v>
      </c>
      <c r="T457" s="113" t="str">
        <f>IFERROR(INDEX(Table2[Attachment A Category], MATCH(Table5712[[#This Row],[Attachment A Expenditure Subcategory]], Table2[Attachment A Subcategory])),"")</f>
        <v/>
      </c>
      <c r="U457" s="114" t="str">
        <f>IFERROR(INDEX(Table2[Treasury OIG Category], MATCH(Table5712[[#This Row],[Attachment A Expenditure Subcategory]], Table2[Attachment A Subcategory])),"")</f>
        <v/>
      </c>
    </row>
    <row r="458" spans="2:21" x14ac:dyDescent="0.25">
      <c r="B458" s="22"/>
      <c r="C458" s="16"/>
      <c r="D458" s="16"/>
      <c r="E458" s="16"/>
      <c r="F458" s="16"/>
      <c r="G458" s="23"/>
      <c r="H458" s="32" t="s">
        <v>507</v>
      </c>
      <c r="I458" s="16"/>
      <c r="J458" s="16"/>
      <c r="K458" s="17"/>
      <c r="L458" s="51"/>
      <c r="M458" s="51"/>
      <c r="N458" s="74"/>
      <c r="O458" s="90">
        <f>IF(Table5712[[#This Row],[FEMA Reimbursable?]]="Yes",Table5712[[#This Row],[Total Transfer  Amount]]*0.25, Table5712[[#This Row],[Total Transfer  Amount]])</f>
        <v>0</v>
      </c>
      <c r="P458" s="74"/>
      <c r="Q458" s="90">
        <f>IF(Table5712[[#This Row],[FEMA Reimbursable?]]="Yes",Table5712[[#This Row],[Total Quarterly Obligation Amount]]*0.25, Table5712[[#This Row],[Total Quarterly Obligation Amount]])</f>
        <v>0</v>
      </c>
      <c r="R458" s="74"/>
      <c r="S458" s="79">
        <f>IF(Table5712[[#This Row],[FEMA Reimbursable?]]="Yes", Table5712[[#This Row],[Total Quarterly Expenditure Amount]]*0.25, Table5712[[#This Row],[Total Quarterly Expenditure Amount]])</f>
        <v>0</v>
      </c>
      <c r="T458" s="113" t="str">
        <f>IFERROR(INDEX(Table2[Attachment A Category], MATCH(Table5712[[#This Row],[Attachment A Expenditure Subcategory]], Table2[Attachment A Subcategory])),"")</f>
        <v/>
      </c>
      <c r="U458" s="114" t="str">
        <f>IFERROR(INDEX(Table2[Treasury OIG Category], MATCH(Table5712[[#This Row],[Attachment A Expenditure Subcategory]], Table2[Attachment A Subcategory])),"")</f>
        <v/>
      </c>
    </row>
    <row r="459" spans="2:21" x14ac:dyDescent="0.25">
      <c r="B459" s="22"/>
      <c r="C459" s="16"/>
      <c r="D459" s="16"/>
      <c r="E459" s="16"/>
      <c r="F459" s="16"/>
      <c r="G459" s="23"/>
      <c r="H459" s="32" t="s">
        <v>508</v>
      </c>
      <c r="I459" s="16"/>
      <c r="J459" s="16"/>
      <c r="K459" s="17"/>
      <c r="L459" s="51"/>
      <c r="M459" s="51"/>
      <c r="N459" s="74"/>
      <c r="O459" s="90">
        <f>IF(Table5712[[#This Row],[FEMA Reimbursable?]]="Yes",Table5712[[#This Row],[Total Transfer  Amount]]*0.25, Table5712[[#This Row],[Total Transfer  Amount]])</f>
        <v>0</v>
      </c>
      <c r="P459" s="74"/>
      <c r="Q459" s="90">
        <f>IF(Table5712[[#This Row],[FEMA Reimbursable?]]="Yes",Table5712[[#This Row],[Total Quarterly Obligation Amount]]*0.25, Table5712[[#This Row],[Total Quarterly Obligation Amount]])</f>
        <v>0</v>
      </c>
      <c r="R459" s="74"/>
      <c r="S459" s="79">
        <f>IF(Table5712[[#This Row],[FEMA Reimbursable?]]="Yes", Table5712[[#This Row],[Total Quarterly Expenditure Amount]]*0.25, Table5712[[#This Row],[Total Quarterly Expenditure Amount]])</f>
        <v>0</v>
      </c>
      <c r="T459" s="113" t="str">
        <f>IFERROR(INDEX(Table2[Attachment A Category], MATCH(Table5712[[#This Row],[Attachment A Expenditure Subcategory]], Table2[Attachment A Subcategory])),"")</f>
        <v/>
      </c>
      <c r="U459" s="114" t="str">
        <f>IFERROR(INDEX(Table2[Treasury OIG Category], MATCH(Table5712[[#This Row],[Attachment A Expenditure Subcategory]], Table2[Attachment A Subcategory])),"")</f>
        <v/>
      </c>
    </row>
    <row r="460" spans="2:21" x14ac:dyDescent="0.25">
      <c r="B460" s="22"/>
      <c r="C460" s="16"/>
      <c r="D460" s="16"/>
      <c r="E460" s="16"/>
      <c r="F460" s="16"/>
      <c r="G460" s="23"/>
      <c r="H460" s="32" t="s">
        <v>509</v>
      </c>
      <c r="I460" s="16"/>
      <c r="J460" s="16"/>
      <c r="K460" s="17"/>
      <c r="L460" s="51"/>
      <c r="M460" s="51"/>
      <c r="N460" s="74"/>
      <c r="O460" s="90">
        <f>IF(Table5712[[#This Row],[FEMA Reimbursable?]]="Yes",Table5712[[#This Row],[Total Transfer  Amount]]*0.25, Table5712[[#This Row],[Total Transfer  Amount]])</f>
        <v>0</v>
      </c>
      <c r="P460" s="74"/>
      <c r="Q460" s="90">
        <f>IF(Table5712[[#This Row],[FEMA Reimbursable?]]="Yes",Table5712[[#This Row],[Total Quarterly Obligation Amount]]*0.25, Table5712[[#This Row],[Total Quarterly Obligation Amount]])</f>
        <v>0</v>
      </c>
      <c r="R460" s="74"/>
      <c r="S460" s="79">
        <f>IF(Table5712[[#This Row],[FEMA Reimbursable?]]="Yes", Table5712[[#This Row],[Total Quarterly Expenditure Amount]]*0.25, Table5712[[#This Row],[Total Quarterly Expenditure Amount]])</f>
        <v>0</v>
      </c>
      <c r="T460" s="113" t="str">
        <f>IFERROR(INDEX(Table2[Attachment A Category], MATCH(Table5712[[#This Row],[Attachment A Expenditure Subcategory]], Table2[Attachment A Subcategory])),"")</f>
        <v/>
      </c>
      <c r="U460" s="114" t="str">
        <f>IFERROR(INDEX(Table2[Treasury OIG Category], MATCH(Table5712[[#This Row],[Attachment A Expenditure Subcategory]], Table2[Attachment A Subcategory])),"")</f>
        <v/>
      </c>
    </row>
    <row r="461" spans="2:21" x14ac:dyDescent="0.25">
      <c r="B461" s="22"/>
      <c r="C461" s="16"/>
      <c r="D461" s="16"/>
      <c r="E461" s="16"/>
      <c r="F461" s="16"/>
      <c r="G461" s="23"/>
      <c r="H461" s="32" t="s">
        <v>510</v>
      </c>
      <c r="I461" s="16"/>
      <c r="J461" s="16"/>
      <c r="K461" s="17"/>
      <c r="L461" s="51"/>
      <c r="M461" s="51"/>
      <c r="N461" s="74"/>
      <c r="O461" s="90">
        <f>IF(Table5712[[#This Row],[FEMA Reimbursable?]]="Yes",Table5712[[#This Row],[Total Transfer  Amount]]*0.25, Table5712[[#This Row],[Total Transfer  Amount]])</f>
        <v>0</v>
      </c>
      <c r="P461" s="74"/>
      <c r="Q461" s="90">
        <f>IF(Table5712[[#This Row],[FEMA Reimbursable?]]="Yes",Table5712[[#This Row],[Total Quarterly Obligation Amount]]*0.25, Table5712[[#This Row],[Total Quarterly Obligation Amount]])</f>
        <v>0</v>
      </c>
      <c r="R461" s="74"/>
      <c r="S461" s="79">
        <f>IF(Table5712[[#This Row],[FEMA Reimbursable?]]="Yes", Table5712[[#This Row],[Total Quarterly Expenditure Amount]]*0.25, Table5712[[#This Row],[Total Quarterly Expenditure Amount]])</f>
        <v>0</v>
      </c>
      <c r="T461" s="113" t="str">
        <f>IFERROR(INDEX(Table2[Attachment A Category], MATCH(Table5712[[#This Row],[Attachment A Expenditure Subcategory]], Table2[Attachment A Subcategory])),"")</f>
        <v/>
      </c>
      <c r="U461" s="114" t="str">
        <f>IFERROR(INDEX(Table2[Treasury OIG Category], MATCH(Table5712[[#This Row],[Attachment A Expenditure Subcategory]], Table2[Attachment A Subcategory])),"")</f>
        <v/>
      </c>
    </row>
    <row r="462" spans="2:21" x14ac:dyDescent="0.25">
      <c r="B462" s="22"/>
      <c r="C462" s="16"/>
      <c r="D462" s="16"/>
      <c r="E462" s="16"/>
      <c r="F462" s="16"/>
      <c r="G462" s="23"/>
      <c r="H462" s="32" t="s">
        <v>511</v>
      </c>
      <c r="I462" s="16"/>
      <c r="J462" s="16"/>
      <c r="K462" s="17"/>
      <c r="L462" s="51"/>
      <c r="M462" s="51"/>
      <c r="N462" s="74"/>
      <c r="O462" s="90">
        <f>IF(Table5712[[#This Row],[FEMA Reimbursable?]]="Yes",Table5712[[#This Row],[Total Transfer  Amount]]*0.25, Table5712[[#This Row],[Total Transfer  Amount]])</f>
        <v>0</v>
      </c>
      <c r="P462" s="74"/>
      <c r="Q462" s="90">
        <f>IF(Table5712[[#This Row],[FEMA Reimbursable?]]="Yes",Table5712[[#This Row],[Total Quarterly Obligation Amount]]*0.25, Table5712[[#This Row],[Total Quarterly Obligation Amount]])</f>
        <v>0</v>
      </c>
      <c r="R462" s="74"/>
      <c r="S462" s="79">
        <f>IF(Table5712[[#This Row],[FEMA Reimbursable?]]="Yes", Table5712[[#This Row],[Total Quarterly Expenditure Amount]]*0.25, Table5712[[#This Row],[Total Quarterly Expenditure Amount]])</f>
        <v>0</v>
      </c>
      <c r="T462" s="113" t="str">
        <f>IFERROR(INDEX(Table2[Attachment A Category], MATCH(Table5712[[#This Row],[Attachment A Expenditure Subcategory]], Table2[Attachment A Subcategory])),"")</f>
        <v/>
      </c>
      <c r="U462" s="114" t="str">
        <f>IFERROR(INDEX(Table2[Treasury OIG Category], MATCH(Table5712[[#This Row],[Attachment A Expenditure Subcategory]], Table2[Attachment A Subcategory])),"")</f>
        <v/>
      </c>
    </row>
    <row r="463" spans="2:21" x14ac:dyDescent="0.25">
      <c r="B463" s="22"/>
      <c r="C463" s="16"/>
      <c r="D463" s="16"/>
      <c r="E463" s="16"/>
      <c r="F463" s="16"/>
      <c r="G463" s="23"/>
      <c r="H463" s="32" t="s">
        <v>512</v>
      </c>
      <c r="I463" s="16"/>
      <c r="J463" s="16"/>
      <c r="K463" s="17"/>
      <c r="L463" s="51"/>
      <c r="M463" s="51"/>
      <c r="N463" s="74"/>
      <c r="O463" s="90">
        <f>IF(Table5712[[#This Row],[FEMA Reimbursable?]]="Yes",Table5712[[#This Row],[Total Transfer  Amount]]*0.25, Table5712[[#This Row],[Total Transfer  Amount]])</f>
        <v>0</v>
      </c>
      <c r="P463" s="74"/>
      <c r="Q463" s="90">
        <f>IF(Table5712[[#This Row],[FEMA Reimbursable?]]="Yes",Table5712[[#This Row],[Total Quarterly Obligation Amount]]*0.25, Table5712[[#This Row],[Total Quarterly Obligation Amount]])</f>
        <v>0</v>
      </c>
      <c r="R463" s="74"/>
      <c r="S463" s="79">
        <f>IF(Table5712[[#This Row],[FEMA Reimbursable?]]="Yes", Table5712[[#This Row],[Total Quarterly Expenditure Amount]]*0.25, Table5712[[#This Row],[Total Quarterly Expenditure Amount]])</f>
        <v>0</v>
      </c>
      <c r="T463" s="113" t="str">
        <f>IFERROR(INDEX(Table2[Attachment A Category], MATCH(Table5712[[#This Row],[Attachment A Expenditure Subcategory]], Table2[Attachment A Subcategory])),"")</f>
        <v/>
      </c>
      <c r="U463" s="114" t="str">
        <f>IFERROR(INDEX(Table2[Treasury OIG Category], MATCH(Table5712[[#This Row],[Attachment A Expenditure Subcategory]], Table2[Attachment A Subcategory])),"")</f>
        <v/>
      </c>
    </row>
    <row r="464" spans="2:21" x14ac:dyDescent="0.25">
      <c r="B464" s="22"/>
      <c r="C464" s="16"/>
      <c r="D464" s="16"/>
      <c r="E464" s="16"/>
      <c r="F464" s="16"/>
      <c r="G464" s="23"/>
      <c r="H464" s="32" t="s">
        <v>513</v>
      </c>
      <c r="I464" s="16"/>
      <c r="J464" s="16"/>
      <c r="K464" s="17"/>
      <c r="L464" s="51"/>
      <c r="M464" s="51"/>
      <c r="N464" s="74"/>
      <c r="O464" s="90">
        <f>IF(Table5712[[#This Row],[FEMA Reimbursable?]]="Yes",Table5712[[#This Row],[Total Transfer  Amount]]*0.25, Table5712[[#This Row],[Total Transfer  Amount]])</f>
        <v>0</v>
      </c>
      <c r="P464" s="74"/>
      <c r="Q464" s="90">
        <f>IF(Table5712[[#This Row],[FEMA Reimbursable?]]="Yes",Table5712[[#This Row],[Total Quarterly Obligation Amount]]*0.25, Table5712[[#This Row],[Total Quarterly Obligation Amount]])</f>
        <v>0</v>
      </c>
      <c r="R464" s="74"/>
      <c r="S464" s="79">
        <f>IF(Table5712[[#This Row],[FEMA Reimbursable?]]="Yes", Table5712[[#This Row],[Total Quarterly Expenditure Amount]]*0.25, Table5712[[#This Row],[Total Quarterly Expenditure Amount]])</f>
        <v>0</v>
      </c>
      <c r="T464" s="113" t="str">
        <f>IFERROR(INDEX(Table2[Attachment A Category], MATCH(Table5712[[#This Row],[Attachment A Expenditure Subcategory]], Table2[Attachment A Subcategory])),"")</f>
        <v/>
      </c>
      <c r="U464" s="114" t="str">
        <f>IFERROR(INDEX(Table2[Treasury OIG Category], MATCH(Table5712[[#This Row],[Attachment A Expenditure Subcategory]], Table2[Attachment A Subcategory])),"")</f>
        <v/>
      </c>
    </row>
    <row r="465" spans="2:21" x14ac:dyDescent="0.25">
      <c r="B465" s="22"/>
      <c r="C465" s="16"/>
      <c r="D465" s="16"/>
      <c r="E465" s="16"/>
      <c r="F465" s="16"/>
      <c r="G465" s="23"/>
      <c r="H465" s="32" t="s">
        <v>514</v>
      </c>
      <c r="I465" s="16"/>
      <c r="J465" s="16"/>
      <c r="K465" s="17"/>
      <c r="L465" s="51"/>
      <c r="M465" s="51"/>
      <c r="N465" s="74"/>
      <c r="O465" s="90">
        <f>IF(Table5712[[#This Row],[FEMA Reimbursable?]]="Yes",Table5712[[#This Row],[Total Transfer  Amount]]*0.25, Table5712[[#This Row],[Total Transfer  Amount]])</f>
        <v>0</v>
      </c>
      <c r="P465" s="74"/>
      <c r="Q465" s="90">
        <f>IF(Table5712[[#This Row],[FEMA Reimbursable?]]="Yes",Table5712[[#This Row],[Total Quarterly Obligation Amount]]*0.25, Table5712[[#This Row],[Total Quarterly Obligation Amount]])</f>
        <v>0</v>
      </c>
      <c r="R465" s="74"/>
      <c r="S465" s="79">
        <f>IF(Table5712[[#This Row],[FEMA Reimbursable?]]="Yes", Table5712[[#This Row],[Total Quarterly Expenditure Amount]]*0.25, Table5712[[#This Row],[Total Quarterly Expenditure Amount]])</f>
        <v>0</v>
      </c>
      <c r="T465" s="113" t="str">
        <f>IFERROR(INDEX(Table2[Attachment A Category], MATCH(Table5712[[#This Row],[Attachment A Expenditure Subcategory]], Table2[Attachment A Subcategory])),"")</f>
        <v/>
      </c>
      <c r="U465" s="114" t="str">
        <f>IFERROR(INDEX(Table2[Treasury OIG Category], MATCH(Table5712[[#This Row],[Attachment A Expenditure Subcategory]], Table2[Attachment A Subcategory])),"")</f>
        <v/>
      </c>
    </row>
    <row r="466" spans="2:21" x14ac:dyDescent="0.25">
      <c r="B466" s="22"/>
      <c r="C466" s="16"/>
      <c r="D466" s="16"/>
      <c r="E466" s="16"/>
      <c r="F466" s="16"/>
      <c r="G466" s="23"/>
      <c r="H466" s="32" t="s">
        <v>515</v>
      </c>
      <c r="I466" s="16"/>
      <c r="J466" s="16"/>
      <c r="K466" s="17"/>
      <c r="L466" s="51"/>
      <c r="M466" s="51"/>
      <c r="N466" s="74"/>
      <c r="O466" s="90">
        <f>IF(Table5712[[#This Row],[FEMA Reimbursable?]]="Yes",Table5712[[#This Row],[Total Transfer  Amount]]*0.25, Table5712[[#This Row],[Total Transfer  Amount]])</f>
        <v>0</v>
      </c>
      <c r="P466" s="74"/>
      <c r="Q466" s="90">
        <f>IF(Table5712[[#This Row],[FEMA Reimbursable?]]="Yes",Table5712[[#This Row],[Total Quarterly Obligation Amount]]*0.25, Table5712[[#This Row],[Total Quarterly Obligation Amount]])</f>
        <v>0</v>
      </c>
      <c r="R466" s="74"/>
      <c r="S466" s="79">
        <f>IF(Table5712[[#This Row],[FEMA Reimbursable?]]="Yes", Table5712[[#This Row],[Total Quarterly Expenditure Amount]]*0.25, Table5712[[#This Row],[Total Quarterly Expenditure Amount]])</f>
        <v>0</v>
      </c>
      <c r="T466" s="113" t="str">
        <f>IFERROR(INDEX(Table2[Attachment A Category], MATCH(Table5712[[#This Row],[Attachment A Expenditure Subcategory]], Table2[Attachment A Subcategory])),"")</f>
        <v/>
      </c>
      <c r="U466" s="114" t="str">
        <f>IFERROR(INDEX(Table2[Treasury OIG Category], MATCH(Table5712[[#This Row],[Attachment A Expenditure Subcategory]], Table2[Attachment A Subcategory])),"")</f>
        <v/>
      </c>
    </row>
    <row r="467" spans="2:21" x14ac:dyDescent="0.25">
      <c r="B467" s="22"/>
      <c r="C467" s="16"/>
      <c r="D467" s="16"/>
      <c r="E467" s="16"/>
      <c r="F467" s="16"/>
      <c r="G467" s="23"/>
      <c r="H467" s="32" t="s">
        <v>516</v>
      </c>
      <c r="I467" s="16"/>
      <c r="J467" s="16"/>
      <c r="K467" s="17"/>
      <c r="L467" s="51"/>
      <c r="M467" s="51"/>
      <c r="N467" s="74"/>
      <c r="O467" s="90">
        <f>IF(Table5712[[#This Row],[FEMA Reimbursable?]]="Yes",Table5712[[#This Row],[Total Transfer  Amount]]*0.25, Table5712[[#This Row],[Total Transfer  Amount]])</f>
        <v>0</v>
      </c>
      <c r="P467" s="74"/>
      <c r="Q467" s="90">
        <f>IF(Table5712[[#This Row],[FEMA Reimbursable?]]="Yes",Table5712[[#This Row],[Total Quarterly Obligation Amount]]*0.25, Table5712[[#This Row],[Total Quarterly Obligation Amount]])</f>
        <v>0</v>
      </c>
      <c r="R467" s="74"/>
      <c r="S467" s="79">
        <f>IF(Table5712[[#This Row],[FEMA Reimbursable?]]="Yes", Table5712[[#This Row],[Total Quarterly Expenditure Amount]]*0.25, Table5712[[#This Row],[Total Quarterly Expenditure Amount]])</f>
        <v>0</v>
      </c>
      <c r="T467" s="113" t="str">
        <f>IFERROR(INDEX(Table2[Attachment A Category], MATCH(Table5712[[#This Row],[Attachment A Expenditure Subcategory]], Table2[Attachment A Subcategory])),"")</f>
        <v/>
      </c>
      <c r="U467" s="114" t="str">
        <f>IFERROR(INDEX(Table2[Treasury OIG Category], MATCH(Table5712[[#This Row],[Attachment A Expenditure Subcategory]], Table2[Attachment A Subcategory])),"")</f>
        <v/>
      </c>
    </row>
    <row r="468" spans="2:21" x14ac:dyDescent="0.25">
      <c r="B468" s="22"/>
      <c r="C468" s="16"/>
      <c r="D468" s="16"/>
      <c r="E468" s="16"/>
      <c r="F468" s="16"/>
      <c r="G468" s="23"/>
      <c r="H468" s="32" t="s">
        <v>517</v>
      </c>
      <c r="I468" s="16"/>
      <c r="J468" s="16"/>
      <c r="K468" s="17"/>
      <c r="L468" s="51"/>
      <c r="M468" s="51"/>
      <c r="N468" s="74"/>
      <c r="O468" s="90">
        <f>IF(Table5712[[#This Row],[FEMA Reimbursable?]]="Yes",Table5712[[#This Row],[Total Transfer  Amount]]*0.25, Table5712[[#This Row],[Total Transfer  Amount]])</f>
        <v>0</v>
      </c>
      <c r="P468" s="74"/>
      <c r="Q468" s="90">
        <f>IF(Table5712[[#This Row],[FEMA Reimbursable?]]="Yes",Table5712[[#This Row],[Total Quarterly Obligation Amount]]*0.25, Table5712[[#This Row],[Total Quarterly Obligation Amount]])</f>
        <v>0</v>
      </c>
      <c r="R468" s="74"/>
      <c r="S468" s="79">
        <f>IF(Table5712[[#This Row],[FEMA Reimbursable?]]="Yes", Table5712[[#This Row],[Total Quarterly Expenditure Amount]]*0.25, Table5712[[#This Row],[Total Quarterly Expenditure Amount]])</f>
        <v>0</v>
      </c>
      <c r="T468" s="113" t="str">
        <f>IFERROR(INDEX(Table2[Attachment A Category], MATCH(Table5712[[#This Row],[Attachment A Expenditure Subcategory]], Table2[Attachment A Subcategory])),"")</f>
        <v/>
      </c>
      <c r="U468" s="114" t="str">
        <f>IFERROR(INDEX(Table2[Treasury OIG Category], MATCH(Table5712[[#This Row],[Attachment A Expenditure Subcategory]], Table2[Attachment A Subcategory])),"")</f>
        <v/>
      </c>
    </row>
    <row r="469" spans="2:21" x14ac:dyDescent="0.25">
      <c r="B469" s="22"/>
      <c r="C469" s="16"/>
      <c r="D469" s="16"/>
      <c r="E469" s="16"/>
      <c r="F469" s="16"/>
      <c r="G469" s="23"/>
      <c r="H469" s="32" t="s">
        <v>518</v>
      </c>
      <c r="I469" s="16"/>
      <c r="J469" s="16"/>
      <c r="K469" s="17"/>
      <c r="L469" s="51"/>
      <c r="M469" s="51"/>
      <c r="N469" s="74"/>
      <c r="O469" s="90">
        <f>IF(Table5712[[#This Row],[FEMA Reimbursable?]]="Yes",Table5712[[#This Row],[Total Transfer  Amount]]*0.25, Table5712[[#This Row],[Total Transfer  Amount]])</f>
        <v>0</v>
      </c>
      <c r="P469" s="74"/>
      <c r="Q469" s="90">
        <f>IF(Table5712[[#This Row],[FEMA Reimbursable?]]="Yes",Table5712[[#This Row],[Total Quarterly Obligation Amount]]*0.25, Table5712[[#This Row],[Total Quarterly Obligation Amount]])</f>
        <v>0</v>
      </c>
      <c r="R469" s="74"/>
      <c r="S469" s="79">
        <f>IF(Table5712[[#This Row],[FEMA Reimbursable?]]="Yes", Table5712[[#This Row],[Total Quarterly Expenditure Amount]]*0.25, Table5712[[#This Row],[Total Quarterly Expenditure Amount]])</f>
        <v>0</v>
      </c>
      <c r="T469" s="113" t="str">
        <f>IFERROR(INDEX(Table2[Attachment A Category], MATCH(Table5712[[#This Row],[Attachment A Expenditure Subcategory]], Table2[Attachment A Subcategory])),"")</f>
        <v/>
      </c>
      <c r="U469" s="114" t="str">
        <f>IFERROR(INDEX(Table2[Treasury OIG Category], MATCH(Table5712[[#This Row],[Attachment A Expenditure Subcategory]], Table2[Attachment A Subcategory])),"")</f>
        <v/>
      </c>
    </row>
    <row r="470" spans="2:21" x14ac:dyDescent="0.25">
      <c r="B470" s="22"/>
      <c r="C470" s="16"/>
      <c r="D470" s="16"/>
      <c r="E470" s="16"/>
      <c r="F470" s="16"/>
      <c r="G470" s="23"/>
      <c r="H470" s="32" t="s">
        <v>519</v>
      </c>
      <c r="I470" s="16"/>
      <c r="J470" s="16"/>
      <c r="K470" s="17"/>
      <c r="L470" s="51"/>
      <c r="M470" s="51"/>
      <c r="N470" s="74"/>
      <c r="O470" s="90">
        <f>IF(Table5712[[#This Row],[FEMA Reimbursable?]]="Yes",Table5712[[#This Row],[Total Transfer  Amount]]*0.25, Table5712[[#This Row],[Total Transfer  Amount]])</f>
        <v>0</v>
      </c>
      <c r="P470" s="74"/>
      <c r="Q470" s="90">
        <f>IF(Table5712[[#This Row],[FEMA Reimbursable?]]="Yes",Table5712[[#This Row],[Total Quarterly Obligation Amount]]*0.25, Table5712[[#This Row],[Total Quarterly Obligation Amount]])</f>
        <v>0</v>
      </c>
      <c r="R470" s="74"/>
      <c r="S470" s="79">
        <f>IF(Table5712[[#This Row],[FEMA Reimbursable?]]="Yes", Table5712[[#This Row],[Total Quarterly Expenditure Amount]]*0.25, Table5712[[#This Row],[Total Quarterly Expenditure Amount]])</f>
        <v>0</v>
      </c>
      <c r="T470" s="113" t="str">
        <f>IFERROR(INDEX(Table2[Attachment A Category], MATCH(Table5712[[#This Row],[Attachment A Expenditure Subcategory]], Table2[Attachment A Subcategory])),"")</f>
        <v/>
      </c>
      <c r="U470" s="114" t="str">
        <f>IFERROR(INDEX(Table2[Treasury OIG Category], MATCH(Table5712[[#This Row],[Attachment A Expenditure Subcategory]], Table2[Attachment A Subcategory])),"")</f>
        <v/>
      </c>
    </row>
    <row r="471" spans="2:21" x14ac:dyDescent="0.25">
      <c r="B471" s="22"/>
      <c r="C471" s="16"/>
      <c r="D471" s="16"/>
      <c r="E471" s="16"/>
      <c r="F471" s="16"/>
      <c r="G471" s="23"/>
      <c r="H471" s="32" t="s">
        <v>520</v>
      </c>
      <c r="I471" s="16"/>
      <c r="J471" s="16"/>
      <c r="K471" s="17"/>
      <c r="L471" s="51"/>
      <c r="M471" s="51"/>
      <c r="N471" s="74"/>
      <c r="O471" s="90">
        <f>IF(Table5712[[#This Row],[FEMA Reimbursable?]]="Yes",Table5712[[#This Row],[Total Transfer  Amount]]*0.25, Table5712[[#This Row],[Total Transfer  Amount]])</f>
        <v>0</v>
      </c>
      <c r="P471" s="74"/>
      <c r="Q471" s="90">
        <f>IF(Table5712[[#This Row],[FEMA Reimbursable?]]="Yes",Table5712[[#This Row],[Total Quarterly Obligation Amount]]*0.25, Table5712[[#This Row],[Total Quarterly Obligation Amount]])</f>
        <v>0</v>
      </c>
      <c r="R471" s="74"/>
      <c r="S471" s="79">
        <f>IF(Table5712[[#This Row],[FEMA Reimbursable?]]="Yes", Table5712[[#This Row],[Total Quarterly Expenditure Amount]]*0.25, Table5712[[#This Row],[Total Quarterly Expenditure Amount]])</f>
        <v>0</v>
      </c>
      <c r="T471" s="113" t="str">
        <f>IFERROR(INDEX(Table2[Attachment A Category], MATCH(Table5712[[#This Row],[Attachment A Expenditure Subcategory]], Table2[Attachment A Subcategory])),"")</f>
        <v/>
      </c>
      <c r="U471" s="114" t="str">
        <f>IFERROR(INDEX(Table2[Treasury OIG Category], MATCH(Table5712[[#This Row],[Attachment A Expenditure Subcategory]], Table2[Attachment A Subcategory])),"")</f>
        <v/>
      </c>
    </row>
    <row r="472" spans="2:21" x14ac:dyDescent="0.25">
      <c r="B472" s="22"/>
      <c r="C472" s="16"/>
      <c r="D472" s="16"/>
      <c r="E472" s="16"/>
      <c r="F472" s="16"/>
      <c r="G472" s="23"/>
      <c r="H472" s="32" t="s">
        <v>521</v>
      </c>
      <c r="I472" s="16"/>
      <c r="J472" s="16"/>
      <c r="K472" s="17"/>
      <c r="L472" s="51"/>
      <c r="M472" s="51"/>
      <c r="N472" s="74"/>
      <c r="O472" s="90">
        <f>IF(Table5712[[#This Row],[FEMA Reimbursable?]]="Yes",Table5712[[#This Row],[Total Transfer  Amount]]*0.25, Table5712[[#This Row],[Total Transfer  Amount]])</f>
        <v>0</v>
      </c>
      <c r="P472" s="74"/>
      <c r="Q472" s="90">
        <f>IF(Table5712[[#This Row],[FEMA Reimbursable?]]="Yes",Table5712[[#This Row],[Total Quarterly Obligation Amount]]*0.25, Table5712[[#This Row],[Total Quarterly Obligation Amount]])</f>
        <v>0</v>
      </c>
      <c r="R472" s="74"/>
      <c r="S472" s="79">
        <f>IF(Table5712[[#This Row],[FEMA Reimbursable?]]="Yes", Table5712[[#This Row],[Total Quarterly Expenditure Amount]]*0.25, Table5712[[#This Row],[Total Quarterly Expenditure Amount]])</f>
        <v>0</v>
      </c>
      <c r="T472" s="113" t="str">
        <f>IFERROR(INDEX(Table2[Attachment A Category], MATCH(Table5712[[#This Row],[Attachment A Expenditure Subcategory]], Table2[Attachment A Subcategory])),"")</f>
        <v/>
      </c>
      <c r="U472" s="114" t="str">
        <f>IFERROR(INDEX(Table2[Treasury OIG Category], MATCH(Table5712[[#This Row],[Attachment A Expenditure Subcategory]], Table2[Attachment A Subcategory])),"")</f>
        <v/>
      </c>
    </row>
    <row r="473" spans="2:21" x14ac:dyDescent="0.25">
      <c r="B473" s="22"/>
      <c r="C473" s="16"/>
      <c r="D473" s="16"/>
      <c r="E473" s="16"/>
      <c r="F473" s="16"/>
      <c r="G473" s="23"/>
      <c r="H473" s="32" t="s">
        <v>522</v>
      </c>
      <c r="I473" s="16"/>
      <c r="J473" s="16"/>
      <c r="K473" s="17"/>
      <c r="L473" s="51"/>
      <c r="M473" s="51"/>
      <c r="N473" s="74"/>
      <c r="O473" s="90">
        <f>IF(Table5712[[#This Row],[FEMA Reimbursable?]]="Yes",Table5712[[#This Row],[Total Transfer  Amount]]*0.25, Table5712[[#This Row],[Total Transfer  Amount]])</f>
        <v>0</v>
      </c>
      <c r="P473" s="74"/>
      <c r="Q473" s="90">
        <f>IF(Table5712[[#This Row],[FEMA Reimbursable?]]="Yes",Table5712[[#This Row],[Total Quarterly Obligation Amount]]*0.25, Table5712[[#This Row],[Total Quarterly Obligation Amount]])</f>
        <v>0</v>
      </c>
      <c r="R473" s="74"/>
      <c r="S473" s="79">
        <f>IF(Table5712[[#This Row],[FEMA Reimbursable?]]="Yes", Table5712[[#This Row],[Total Quarterly Expenditure Amount]]*0.25, Table5712[[#This Row],[Total Quarterly Expenditure Amount]])</f>
        <v>0</v>
      </c>
      <c r="T473" s="113" t="str">
        <f>IFERROR(INDEX(Table2[Attachment A Category], MATCH(Table5712[[#This Row],[Attachment A Expenditure Subcategory]], Table2[Attachment A Subcategory])),"")</f>
        <v/>
      </c>
      <c r="U473" s="114" t="str">
        <f>IFERROR(INDEX(Table2[Treasury OIG Category], MATCH(Table5712[[#This Row],[Attachment A Expenditure Subcategory]], Table2[Attachment A Subcategory])),"")</f>
        <v/>
      </c>
    </row>
    <row r="474" spans="2:21" x14ac:dyDescent="0.25">
      <c r="B474" s="22"/>
      <c r="C474" s="16"/>
      <c r="D474" s="16"/>
      <c r="E474" s="16"/>
      <c r="F474" s="16"/>
      <c r="G474" s="23"/>
      <c r="H474" s="32" t="s">
        <v>523</v>
      </c>
      <c r="I474" s="16"/>
      <c r="J474" s="16"/>
      <c r="K474" s="17"/>
      <c r="L474" s="51"/>
      <c r="M474" s="51"/>
      <c r="N474" s="74"/>
      <c r="O474" s="90">
        <f>IF(Table5712[[#This Row],[FEMA Reimbursable?]]="Yes",Table5712[[#This Row],[Total Transfer  Amount]]*0.25, Table5712[[#This Row],[Total Transfer  Amount]])</f>
        <v>0</v>
      </c>
      <c r="P474" s="74"/>
      <c r="Q474" s="90">
        <f>IF(Table5712[[#This Row],[FEMA Reimbursable?]]="Yes",Table5712[[#This Row],[Total Quarterly Obligation Amount]]*0.25, Table5712[[#This Row],[Total Quarterly Obligation Amount]])</f>
        <v>0</v>
      </c>
      <c r="R474" s="74"/>
      <c r="S474" s="79">
        <f>IF(Table5712[[#This Row],[FEMA Reimbursable?]]="Yes", Table5712[[#This Row],[Total Quarterly Expenditure Amount]]*0.25, Table5712[[#This Row],[Total Quarterly Expenditure Amount]])</f>
        <v>0</v>
      </c>
      <c r="T474" s="113" t="str">
        <f>IFERROR(INDEX(Table2[Attachment A Category], MATCH(Table5712[[#This Row],[Attachment A Expenditure Subcategory]], Table2[Attachment A Subcategory])),"")</f>
        <v/>
      </c>
      <c r="U474" s="114" t="str">
        <f>IFERROR(INDEX(Table2[Treasury OIG Category], MATCH(Table5712[[#This Row],[Attachment A Expenditure Subcategory]], Table2[Attachment A Subcategory])),"")</f>
        <v/>
      </c>
    </row>
    <row r="475" spans="2:21" x14ac:dyDescent="0.25">
      <c r="B475" s="22"/>
      <c r="C475" s="16"/>
      <c r="D475" s="16"/>
      <c r="E475" s="16"/>
      <c r="F475" s="16"/>
      <c r="G475" s="23"/>
      <c r="H475" s="32" t="s">
        <v>524</v>
      </c>
      <c r="I475" s="16"/>
      <c r="J475" s="16"/>
      <c r="K475" s="17"/>
      <c r="L475" s="51"/>
      <c r="M475" s="51"/>
      <c r="N475" s="74"/>
      <c r="O475" s="90">
        <f>IF(Table5712[[#This Row],[FEMA Reimbursable?]]="Yes",Table5712[[#This Row],[Total Transfer  Amount]]*0.25, Table5712[[#This Row],[Total Transfer  Amount]])</f>
        <v>0</v>
      </c>
      <c r="P475" s="74"/>
      <c r="Q475" s="90">
        <f>IF(Table5712[[#This Row],[FEMA Reimbursable?]]="Yes",Table5712[[#This Row],[Total Quarterly Obligation Amount]]*0.25, Table5712[[#This Row],[Total Quarterly Obligation Amount]])</f>
        <v>0</v>
      </c>
      <c r="R475" s="74"/>
      <c r="S475" s="79">
        <f>IF(Table5712[[#This Row],[FEMA Reimbursable?]]="Yes", Table5712[[#This Row],[Total Quarterly Expenditure Amount]]*0.25, Table5712[[#This Row],[Total Quarterly Expenditure Amount]])</f>
        <v>0</v>
      </c>
      <c r="T475" s="113" t="str">
        <f>IFERROR(INDEX(Table2[Attachment A Category], MATCH(Table5712[[#This Row],[Attachment A Expenditure Subcategory]], Table2[Attachment A Subcategory])),"")</f>
        <v/>
      </c>
      <c r="U475" s="114" t="str">
        <f>IFERROR(INDEX(Table2[Treasury OIG Category], MATCH(Table5712[[#This Row],[Attachment A Expenditure Subcategory]], Table2[Attachment A Subcategory])),"")</f>
        <v/>
      </c>
    </row>
    <row r="476" spans="2:21" x14ac:dyDescent="0.25">
      <c r="B476" s="22"/>
      <c r="C476" s="16"/>
      <c r="D476" s="16"/>
      <c r="E476" s="16"/>
      <c r="F476" s="16"/>
      <c r="G476" s="23"/>
      <c r="H476" s="32" t="s">
        <v>525</v>
      </c>
      <c r="I476" s="16"/>
      <c r="J476" s="16"/>
      <c r="K476" s="17"/>
      <c r="L476" s="51"/>
      <c r="M476" s="51"/>
      <c r="N476" s="74"/>
      <c r="O476" s="90">
        <f>IF(Table5712[[#This Row],[FEMA Reimbursable?]]="Yes",Table5712[[#This Row],[Total Transfer  Amount]]*0.25, Table5712[[#This Row],[Total Transfer  Amount]])</f>
        <v>0</v>
      </c>
      <c r="P476" s="74"/>
      <c r="Q476" s="90">
        <f>IF(Table5712[[#This Row],[FEMA Reimbursable?]]="Yes",Table5712[[#This Row],[Total Quarterly Obligation Amount]]*0.25, Table5712[[#This Row],[Total Quarterly Obligation Amount]])</f>
        <v>0</v>
      </c>
      <c r="R476" s="74"/>
      <c r="S476" s="79">
        <f>IF(Table5712[[#This Row],[FEMA Reimbursable?]]="Yes", Table5712[[#This Row],[Total Quarterly Expenditure Amount]]*0.25, Table5712[[#This Row],[Total Quarterly Expenditure Amount]])</f>
        <v>0</v>
      </c>
      <c r="T476" s="113" t="str">
        <f>IFERROR(INDEX(Table2[Attachment A Category], MATCH(Table5712[[#This Row],[Attachment A Expenditure Subcategory]], Table2[Attachment A Subcategory])),"")</f>
        <v/>
      </c>
      <c r="U476" s="114" t="str">
        <f>IFERROR(INDEX(Table2[Treasury OIG Category], MATCH(Table5712[[#This Row],[Attachment A Expenditure Subcategory]], Table2[Attachment A Subcategory])),"")</f>
        <v/>
      </c>
    </row>
    <row r="477" spans="2:21" x14ac:dyDescent="0.25">
      <c r="B477" s="22"/>
      <c r="C477" s="16"/>
      <c r="D477" s="16"/>
      <c r="E477" s="16"/>
      <c r="F477" s="16"/>
      <c r="G477" s="23"/>
      <c r="H477" s="32" t="s">
        <v>526</v>
      </c>
      <c r="I477" s="16"/>
      <c r="J477" s="16"/>
      <c r="K477" s="17"/>
      <c r="L477" s="51"/>
      <c r="M477" s="51"/>
      <c r="N477" s="74"/>
      <c r="O477" s="90">
        <f>IF(Table5712[[#This Row],[FEMA Reimbursable?]]="Yes",Table5712[[#This Row],[Total Transfer  Amount]]*0.25, Table5712[[#This Row],[Total Transfer  Amount]])</f>
        <v>0</v>
      </c>
      <c r="P477" s="74"/>
      <c r="Q477" s="90">
        <f>IF(Table5712[[#This Row],[FEMA Reimbursable?]]="Yes",Table5712[[#This Row],[Total Quarterly Obligation Amount]]*0.25, Table5712[[#This Row],[Total Quarterly Obligation Amount]])</f>
        <v>0</v>
      </c>
      <c r="R477" s="74"/>
      <c r="S477" s="79">
        <f>IF(Table5712[[#This Row],[FEMA Reimbursable?]]="Yes", Table5712[[#This Row],[Total Quarterly Expenditure Amount]]*0.25, Table5712[[#This Row],[Total Quarterly Expenditure Amount]])</f>
        <v>0</v>
      </c>
      <c r="T477" s="113" t="str">
        <f>IFERROR(INDEX(Table2[Attachment A Category], MATCH(Table5712[[#This Row],[Attachment A Expenditure Subcategory]], Table2[Attachment A Subcategory])),"")</f>
        <v/>
      </c>
      <c r="U477" s="114" t="str">
        <f>IFERROR(INDEX(Table2[Treasury OIG Category], MATCH(Table5712[[#This Row],[Attachment A Expenditure Subcategory]], Table2[Attachment A Subcategory])),"")</f>
        <v/>
      </c>
    </row>
    <row r="478" spans="2:21" x14ac:dyDescent="0.25">
      <c r="B478" s="22"/>
      <c r="C478" s="16"/>
      <c r="D478" s="16"/>
      <c r="E478" s="16"/>
      <c r="F478" s="16"/>
      <c r="G478" s="23"/>
      <c r="H478" s="32" t="s">
        <v>527</v>
      </c>
      <c r="I478" s="16"/>
      <c r="J478" s="16"/>
      <c r="K478" s="17"/>
      <c r="L478" s="51"/>
      <c r="M478" s="51"/>
      <c r="N478" s="74"/>
      <c r="O478" s="90">
        <f>IF(Table5712[[#This Row],[FEMA Reimbursable?]]="Yes",Table5712[[#This Row],[Total Transfer  Amount]]*0.25, Table5712[[#This Row],[Total Transfer  Amount]])</f>
        <v>0</v>
      </c>
      <c r="P478" s="74"/>
      <c r="Q478" s="90">
        <f>IF(Table5712[[#This Row],[FEMA Reimbursable?]]="Yes",Table5712[[#This Row],[Total Quarterly Obligation Amount]]*0.25, Table5712[[#This Row],[Total Quarterly Obligation Amount]])</f>
        <v>0</v>
      </c>
      <c r="R478" s="74"/>
      <c r="S478" s="79">
        <f>IF(Table5712[[#This Row],[FEMA Reimbursable?]]="Yes", Table5712[[#This Row],[Total Quarterly Expenditure Amount]]*0.25, Table5712[[#This Row],[Total Quarterly Expenditure Amount]])</f>
        <v>0</v>
      </c>
      <c r="T478" s="113" t="str">
        <f>IFERROR(INDEX(Table2[Attachment A Category], MATCH(Table5712[[#This Row],[Attachment A Expenditure Subcategory]], Table2[Attachment A Subcategory])),"")</f>
        <v/>
      </c>
      <c r="U478" s="114" t="str">
        <f>IFERROR(INDEX(Table2[Treasury OIG Category], MATCH(Table5712[[#This Row],[Attachment A Expenditure Subcategory]], Table2[Attachment A Subcategory])),"")</f>
        <v/>
      </c>
    </row>
    <row r="479" spans="2:21" x14ac:dyDescent="0.25">
      <c r="B479" s="22"/>
      <c r="C479" s="16"/>
      <c r="D479" s="16"/>
      <c r="E479" s="16"/>
      <c r="F479" s="16"/>
      <c r="G479" s="23"/>
      <c r="H479" s="32" t="s">
        <v>528</v>
      </c>
      <c r="I479" s="16"/>
      <c r="J479" s="16"/>
      <c r="K479" s="17"/>
      <c r="L479" s="51"/>
      <c r="M479" s="51"/>
      <c r="N479" s="74"/>
      <c r="O479" s="90">
        <f>IF(Table5712[[#This Row],[FEMA Reimbursable?]]="Yes",Table5712[[#This Row],[Total Transfer  Amount]]*0.25, Table5712[[#This Row],[Total Transfer  Amount]])</f>
        <v>0</v>
      </c>
      <c r="P479" s="74"/>
      <c r="Q479" s="90">
        <f>IF(Table5712[[#This Row],[FEMA Reimbursable?]]="Yes",Table5712[[#This Row],[Total Quarterly Obligation Amount]]*0.25, Table5712[[#This Row],[Total Quarterly Obligation Amount]])</f>
        <v>0</v>
      </c>
      <c r="R479" s="74"/>
      <c r="S479" s="79">
        <f>IF(Table5712[[#This Row],[FEMA Reimbursable?]]="Yes", Table5712[[#This Row],[Total Quarterly Expenditure Amount]]*0.25, Table5712[[#This Row],[Total Quarterly Expenditure Amount]])</f>
        <v>0</v>
      </c>
      <c r="T479" s="113" t="str">
        <f>IFERROR(INDEX(Table2[Attachment A Category], MATCH(Table5712[[#This Row],[Attachment A Expenditure Subcategory]], Table2[Attachment A Subcategory])),"")</f>
        <v/>
      </c>
      <c r="U479" s="114" t="str">
        <f>IFERROR(INDEX(Table2[Treasury OIG Category], MATCH(Table5712[[#This Row],[Attachment A Expenditure Subcategory]], Table2[Attachment A Subcategory])),"")</f>
        <v/>
      </c>
    </row>
    <row r="480" spans="2:21" x14ac:dyDescent="0.25">
      <c r="B480" s="22"/>
      <c r="C480" s="16"/>
      <c r="D480" s="16"/>
      <c r="E480" s="16"/>
      <c r="F480" s="16"/>
      <c r="G480" s="23"/>
      <c r="H480" s="32" t="s">
        <v>529</v>
      </c>
      <c r="I480" s="16"/>
      <c r="J480" s="16"/>
      <c r="K480" s="17"/>
      <c r="L480" s="51"/>
      <c r="M480" s="51"/>
      <c r="N480" s="74"/>
      <c r="O480" s="90">
        <f>IF(Table5712[[#This Row],[FEMA Reimbursable?]]="Yes",Table5712[[#This Row],[Total Transfer  Amount]]*0.25, Table5712[[#This Row],[Total Transfer  Amount]])</f>
        <v>0</v>
      </c>
      <c r="P480" s="74"/>
      <c r="Q480" s="90">
        <f>IF(Table5712[[#This Row],[FEMA Reimbursable?]]="Yes",Table5712[[#This Row],[Total Quarterly Obligation Amount]]*0.25, Table5712[[#This Row],[Total Quarterly Obligation Amount]])</f>
        <v>0</v>
      </c>
      <c r="R480" s="74"/>
      <c r="S480" s="79">
        <f>IF(Table5712[[#This Row],[FEMA Reimbursable?]]="Yes", Table5712[[#This Row],[Total Quarterly Expenditure Amount]]*0.25, Table5712[[#This Row],[Total Quarterly Expenditure Amount]])</f>
        <v>0</v>
      </c>
      <c r="T480" s="113" t="str">
        <f>IFERROR(INDEX(Table2[Attachment A Category], MATCH(Table5712[[#This Row],[Attachment A Expenditure Subcategory]], Table2[Attachment A Subcategory])),"")</f>
        <v/>
      </c>
      <c r="U480" s="114" t="str">
        <f>IFERROR(INDEX(Table2[Treasury OIG Category], MATCH(Table5712[[#This Row],[Attachment A Expenditure Subcategory]], Table2[Attachment A Subcategory])),"")</f>
        <v/>
      </c>
    </row>
    <row r="481" spans="2:21" x14ac:dyDescent="0.25">
      <c r="B481" s="22"/>
      <c r="C481" s="16"/>
      <c r="D481" s="16"/>
      <c r="E481" s="16"/>
      <c r="F481" s="16"/>
      <c r="G481" s="23"/>
      <c r="H481" s="32" t="s">
        <v>530</v>
      </c>
      <c r="I481" s="16"/>
      <c r="J481" s="16"/>
      <c r="K481" s="17"/>
      <c r="L481" s="51"/>
      <c r="M481" s="51"/>
      <c r="N481" s="74"/>
      <c r="O481" s="90">
        <f>IF(Table5712[[#This Row],[FEMA Reimbursable?]]="Yes",Table5712[[#This Row],[Total Transfer  Amount]]*0.25, Table5712[[#This Row],[Total Transfer  Amount]])</f>
        <v>0</v>
      </c>
      <c r="P481" s="74"/>
      <c r="Q481" s="90">
        <f>IF(Table5712[[#This Row],[FEMA Reimbursable?]]="Yes",Table5712[[#This Row],[Total Quarterly Obligation Amount]]*0.25, Table5712[[#This Row],[Total Quarterly Obligation Amount]])</f>
        <v>0</v>
      </c>
      <c r="R481" s="74"/>
      <c r="S481" s="79">
        <f>IF(Table5712[[#This Row],[FEMA Reimbursable?]]="Yes", Table5712[[#This Row],[Total Quarterly Expenditure Amount]]*0.25, Table5712[[#This Row],[Total Quarterly Expenditure Amount]])</f>
        <v>0</v>
      </c>
      <c r="T481" s="113" t="str">
        <f>IFERROR(INDEX(Table2[Attachment A Category], MATCH(Table5712[[#This Row],[Attachment A Expenditure Subcategory]], Table2[Attachment A Subcategory])),"")</f>
        <v/>
      </c>
      <c r="U481" s="114" t="str">
        <f>IFERROR(INDEX(Table2[Treasury OIG Category], MATCH(Table5712[[#This Row],[Attachment A Expenditure Subcategory]], Table2[Attachment A Subcategory])),"")</f>
        <v/>
      </c>
    </row>
    <row r="482" spans="2:21" x14ac:dyDescent="0.25">
      <c r="B482" s="22"/>
      <c r="C482" s="16"/>
      <c r="D482" s="16"/>
      <c r="E482" s="16"/>
      <c r="F482" s="16"/>
      <c r="G482" s="23"/>
      <c r="H482" s="32" t="s">
        <v>531</v>
      </c>
      <c r="I482" s="16"/>
      <c r="J482" s="16"/>
      <c r="K482" s="17"/>
      <c r="L482" s="51"/>
      <c r="M482" s="51"/>
      <c r="N482" s="74"/>
      <c r="O482" s="90">
        <f>IF(Table5712[[#This Row],[FEMA Reimbursable?]]="Yes",Table5712[[#This Row],[Total Transfer  Amount]]*0.25, Table5712[[#This Row],[Total Transfer  Amount]])</f>
        <v>0</v>
      </c>
      <c r="P482" s="74"/>
      <c r="Q482" s="90">
        <f>IF(Table5712[[#This Row],[FEMA Reimbursable?]]="Yes",Table5712[[#This Row],[Total Quarterly Obligation Amount]]*0.25, Table5712[[#This Row],[Total Quarterly Obligation Amount]])</f>
        <v>0</v>
      </c>
      <c r="R482" s="74"/>
      <c r="S482" s="79">
        <f>IF(Table5712[[#This Row],[FEMA Reimbursable?]]="Yes", Table5712[[#This Row],[Total Quarterly Expenditure Amount]]*0.25, Table5712[[#This Row],[Total Quarterly Expenditure Amount]])</f>
        <v>0</v>
      </c>
      <c r="T482" s="113" t="str">
        <f>IFERROR(INDEX(Table2[Attachment A Category], MATCH(Table5712[[#This Row],[Attachment A Expenditure Subcategory]], Table2[Attachment A Subcategory])),"")</f>
        <v/>
      </c>
      <c r="U482" s="114" t="str">
        <f>IFERROR(INDEX(Table2[Treasury OIG Category], MATCH(Table5712[[#This Row],[Attachment A Expenditure Subcategory]], Table2[Attachment A Subcategory])),"")</f>
        <v/>
      </c>
    </row>
    <row r="483" spans="2:21" x14ac:dyDescent="0.25">
      <c r="B483" s="22"/>
      <c r="C483" s="16"/>
      <c r="D483" s="16"/>
      <c r="E483" s="16"/>
      <c r="F483" s="16"/>
      <c r="G483" s="23"/>
      <c r="H483" s="32" t="s">
        <v>532</v>
      </c>
      <c r="I483" s="16"/>
      <c r="J483" s="16"/>
      <c r="K483" s="17"/>
      <c r="L483" s="51"/>
      <c r="M483" s="51"/>
      <c r="N483" s="74"/>
      <c r="O483" s="90">
        <f>IF(Table5712[[#This Row],[FEMA Reimbursable?]]="Yes",Table5712[[#This Row],[Total Transfer  Amount]]*0.25, Table5712[[#This Row],[Total Transfer  Amount]])</f>
        <v>0</v>
      </c>
      <c r="P483" s="74"/>
      <c r="Q483" s="90">
        <f>IF(Table5712[[#This Row],[FEMA Reimbursable?]]="Yes",Table5712[[#This Row],[Total Quarterly Obligation Amount]]*0.25, Table5712[[#This Row],[Total Quarterly Obligation Amount]])</f>
        <v>0</v>
      </c>
      <c r="R483" s="74"/>
      <c r="S483" s="79">
        <f>IF(Table5712[[#This Row],[FEMA Reimbursable?]]="Yes", Table5712[[#This Row],[Total Quarterly Expenditure Amount]]*0.25, Table5712[[#This Row],[Total Quarterly Expenditure Amount]])</f>
        <v>0</v>
      </c>
      <c r="T483" s="113" t="str">
        <f>IFERROR(INDEX(Table2[Attachment A Category], MATCH(Table5712[[#This Row],[Attachment A Expenditure Subcategory]], Table2[Attachment A Subcategory])),"")</f>
        <v/>
      </c>
      <c r="U483" s="114" t="str">
        <f>IFERROR(INDEX(Table2[Treasury OIG Category], MATCH(Table5712[[#This Row],[Attachment A Expenditure Subcategory]], Table2[Attachment A Subcategory])),"")</f>
        <v/>
      </c>
    </row>
    <row r="484" spans="2:21" x14ac:dyDescent="0.25">
      <c r="B484" s="22"/>
      <c r="C484" s="16"/>
      <c r="D484" s="16"/>
      <c r="E484" s="16"/>
      <c r="F484" s="16"/>
      <c r="G484" s="23"/>
      <c r="H484" s="32" t="s">
        <v>533</v>
      </c>
      <c r="I484" s="16"/>
      <c r="J484" s="16"/>
      <c r="K484" s="17"/>
      <c r="L484" s="51"/>
      <c r="M484" s="51"/>
      <c r="N484" s="74"/>
      <c r="O484" s="90">
        <f>IF(Table5712[[#This Row],[FEMA Reimbursable?]]="Yes",Table5712[[#This Row],[Total Transfer  Amount]]*0.25, Table5712[[#This Row],[Total Transfer  Amount]])</f>
        <v>0</v>
      </c>
      <c r="P484" s="74"/>
      <c r="Q484" s="90">
        <f>IF(Table5712[[#This Row],[FEMA Reimbursable?]]="Yes",Table5712[[#This Row],[Total Quarterly Obligation Amount]]*0.25, Table5712[[#This Row],[Total Quarterly Obligation Amount]])</f>
        <v>0</v>
      </c>
      <c r="R484" s="74"/>
      <c r="S484" s="79">
        <f>IF(Table5712[[#This Row],[FEMA Reimbursable?]]="Yes", Table5712[[#This Row],[Total Quarterly Expenditure Amount]]*0.25, Table5712[[#This Row],[Total Quarterly Expenditure Amount]])</f>
        <v>0</v>
      </c>
      <c r="T484" s="113" t="str">
        <f>IFERROR(INDEX(Table2[Attachment A Category], MATCH(Table5712[[#This Row],[Attachment A Expenditure Subcategory]], Table2[Attachment A Subcategory])),"")</f>
        <v/>
      </c>
      <c r="U484" s="114" t="str">
        <f>IFERROR(INDEX(Table2[Treasury OIG Category], MATCH(Table5712[[#This Row],[Attachment A Expenditure Subcategory]], Table2[Attachment A Subcategory])),"")</f>
        <v/>
      </c>
    </row>
    <row r="485" spans="2:21" x14ac:dyDescent="0.25">
      <c r="B485" s="22"/>
      <c r="C485" s="16"/>
      <c r="D485" s="16"/>
      <c r="E485" s="16"/>
      <c r="F485" s="16"/>
      <c r="G485" s="23"/>
      <c r="H485" s="32" t="s">
        <v>534</v>
      </c>
      <c r="I485" s="16"/>
      <c r="J485" s="16"/>
      <c r="K485" s="17"/>
      <c r="L485" s="51"/>
      <c r="M485" s="51"/>
      <c r="N485" s="74"/>
      <c r="O485" s="90">
        <f>IF(Table5712[[#This Row],[FEMA Reimbursable?]]="Yes",Table5712[[#This Row],[Total Transfer  Amount]]*0.25, Table5712[[#This Row],[Total Transfer  Amount]])</f>
        <v>0</v>
      </c>
      <c r="P485" s="74"/>
      <c r="Q485" s="90">
        <f>IF(Table5712[[#This Row],[FEMA Reimbursable?]]="Yes",Table5712[[#This Row],[Total Quarterly Obligation Amount]]*0.25, Table5712[[#This Row],[Total Quarterly Obligation Amount]])</f>
        <v>0</v>
      </c>
      <c r="R485" s="74"/>
      <c r="S485" s="79">
        <f>IF(Table5712[[#This Row],[FEMA Reimbursable?]]="Yes", Table5712[[#This Row],[Total Quarterly Expenditure Amount]]*0.25, Table5712[[#This Row],[Total Quarterly Expenditure Amount]])</f>
        <v>0</v>
      </c>
      <c r="T485" s="113" t="str">
        <f>IFERROR(INDEX(Table2[Attachment A Category], MATCH(Table5712[[#This Row],[Attachment A Expenditure Subcategory]], Table2[Attachment A Subcategory])),"")</f>
        <v/>
      </c>
      <c r="U485" s="114" t="str">
        <f>IFERROR(INDEX(Table2[Treasury OIG Category], MATCH(Table5712[[#This Row],[Attachment A Expenditure Subcategory]], Table2[Attachment A Subcategory])),"")</f>
        <v/>
      </c>
    </row>
    <row r="486" spans="2:21" x14ac:dyDescent="0.25">
      <c r="B486" s="22"/>
      <c r="C486" s="16"/>
      <c r="D486" s="16"/>
      <c r="E486" s="16"/>
      <c r="F486" s="16"/>
      <c r="G486" s="23"/>
      <c r="H486" s="32" t="s">
        <v>535</v>
      </c>
      <c r="I486" s="16"/>
      <c r="J486" s="16"/>
      <c r="K486" s="17"/>
      <c r="L486" s="51"/>
      <c r="M486" s="51"/>
      <c r="N486" s="74"/>
      <c r="O486" s="90">
        <f>IF(Table5712[[#This Row],[FEMA Reimbursable?]]="Yes",Table5712[[#This Row],[Total Transfer  Amount]]*0.25, Table5712[[#This Row],[Total Transfer  Amount]])</f>
        <v>0</v>
      </c>
      <c r="P486" s="74"/>
      <c r="Q486" s="90">
        <f>IF(Table5712[[#This Row],[FEMA Reimbursable?]]="Yes",Table5712[[#This Row],[Total Quarterly Obligation Amount]]*0.25, Table5712[[#This Row],[Total Quarterly Obligation Amount]])</f>
        <v>0</v>
      </c>
      <c r="R486" s="74"/>
      <c r="S486" s="79">
        <f>IF(Table5712[[#This Row],[FEMA Reimbursable?]]="Yes", Table5712[[#This Row],[Total Quarterly Expenditure Amount]]*0.25, Table5712[[#This Row],[Total Quarterly Expenditure Amount]])</f>
        <v>0</v>
      </c>
      <c r="T486" s="113" t="str">
        <f>IFERROR(INDEX(Table2[Attachment A Category], MATCH(Table5712[[#This Row],[Attachment A Expenditure Subcategory]], Table2[Attachment A Subcategory])),"")</f>
        <v/>
      </c>
      <c r="U486" s="114" t="str">
        <f>IFERROR(INDEX(Table2[Treasury OIG Category], MATCH(Table5712[[#This Row],[Attachment A Expenditure Subcategory]], Table2[Attachment A Subcategory])),"")</f>
        <v/>
      </c>
    </row>
    <row r="487" spans="2:21" x14ac:dyDescent="0.25">
      <c r="B487" s="22"/>
      <c r="C487" s="16"/>
      <c r="D487" s="16"/>
      <c r="E487" s="16"/>
      <c r="F487" s="16"/>
      <c r="G487" s="23"/>
      <c r="H487" s="32" t="s">
        <v>536</v>
      </c>
      <c r="I487" s="16"/>
      <c r="J487" s="16"/>
      <c r="K487" s="17"/>
      <c r="L487" s="51"/>
      <c r="M487" s="51"/>
      <c r="N487" s="74"/>
      <c r="O487" s="90">
        <f>IF(Table5712[[#This Row],[FEMA Reimbursable?]]="Yes",Table5712[[#This Row],[Total Transfer  Amount]]*0.25, Table5712[[#This Row],[Total Transfer  Amount]])</f>
        <v>0</v>
      </c>
      <c r="P487" s="74"/>
      <c r="Q487" s="90">
        <f>IF(Table5712[[#This Row],[FEMA Reimbursable?]]="Yes",Table5712[[#This Row],[Total Quarterly Obligation Amount]]*0.25, Table5712[[#This Row],[Total Quarterly Obligation Amount]])</f>
        <v>0</v>
      </c>
      <c r="R487" s="74"/>
      <c r="S487" s="79">
        <f>IF(Table5712[[#This Row],[FEMA Reimbursable?]]="Yes", Table5712[[#This Row],[Total Quarterly Expenditure Amount]]*0.25, Table5712[[#This Row],[Total Quarterly Expenditure Amount]])</f>
        <v>0</v>
      </c>
      <c r="T487" s="113" t="str">
        <f>IFERROR(INDEX(Table2[Attachment A Category], MATCH(Table5712[[#This Row],[Attachment A Expenditure Subcategory]], Table2[Attachment A Subcategory])),"")</f>
        <v/>
      </c>
      <c r="U487" s="114" t="str">
        <f>IFERROR(INDEX(Table2[Treasury OIG Category], MATCH(Table5712[[#This Row],[Attachment A Expenditure Subcategory]], Table2[Attachment A Subcategory])),"")</f>
        <v/>
      </c>
    </row>
    <row r="488" spans="2:21" x14ac:dyDescent="0.25">
      <c r="B488" s="22"/>
      <c r="C488" s="16"/>
      <c r="D488" s="16"/>
      <c r="E488" s="16"/>
      <c r="F488" s="16"/>
      <c r="G488" s="23"/>
      <c r="H488" s="32" t="s">
        <v>537</v>
      </c>
      <c r="I488" s="16"/>
      <c r="J488" s="16"/>
      <c r="K488" s="17"/>
      <c r="L488" s="51"/>
      <c r="M488" s="51"/>
      <c r="N488" s="74"/>
      <c r="O488" s="90">
        <f>IF(Table5712[[#This Row],[FEMA Reimbursable?]]="Yes",Table5712[[#This Row],[Total Transfer  Amount]]*0.25, Table5712[[#This Row],[Total Transfer  Amount]])</f>
        <v>0</v>
      </c>
      <c r="P488" s="74"/>
      <c r="Q488" s="90">
        <f>IF(Table5712[[#This Row],[FEMA Reimbursable?]]="Yes",Table5712[[#This Row],[Total Quarterly Obligation Amount]]*0.25, Table5712[[#This Row],[Total Quarterly Obligation Amount]])</f>
        <v>0</v>
      </c>
      <c r="R488" s="74"/>
      <c r="S488" s="79">
        <f>IF(Table5712[[#This Row],[FEMA Reimbursable?]]="Yes", Table5712[[#This Row],[Total Quarterly Expenditure Amount]]*0.25, Table5712[[#This Row],[Total Quarterly Expenditure Amount]])</f>
        <v>0</v>
      </c>
      <c r="T488" s="113" t="str">
        <f>IFERROR(INDEX(Table2[Attachment A Category], MATCH(Table5712[[#This Row],[Attachment A Expenditure Subcategory]], Table2[Attachment A Subcategory])),"")</f>
        <v/>
      </c>
      <c r="U488" s="114" t="str">
        <f>IFERROR(INDEX(Table2[Treasury OIG Category], MATCH(Table5712[[#This Row],[Attachment A Expenditure Subcategory]], Table2[Attachment A Subcategory])),"")</f>
        <v/>
      </c>
    </row>
    <row r="489" spans="2:21" x14ac:dyDescent="0.25">
      <c r="B489" s="22"/>
      <c r="C489" s="16"/>
      <c r="D489" s="16"/>
      <c r="E489" s="16"/>
      <c r="F489" s="16"/>
      <c r="G489" s="23"/>
      <c r="H489" s="32" t="s">
        <v>538</v>
      </c>
      <c r="I489" s="16"/>
      <c r="J489" s="16"/>
      <c r="K489" s="17"/>
      <c r="L489" s="51"/>
      <c r="M489" s="51"/>
      <c r="N489" s="74"/>
      <c r="O489" s="90">
        <f>IF(Table5712[[#This Row],[FEMA Reimbursable?]]="Yes",Table5712[[#This Row],[Total Transfer  Amount]]*0.25, Table5712[[#This Row],[Total Transfer  Amount]])</f>
        <v>0</v>
      </c>
      <c r="P489" s="74"/>
      <c r="Q489" s="90">
        <f>IF(Table5712[[#This Row],[FEMA Reimbursable?]]="Yes",Table5712[[#This Row],[Total Quarterly Obligation Amount]]*0.25, Table5712[[#This Row],[Total Quarterly Obligation Amount]])</f>
        <v>0</v>
      </c>
      <c r="R489" s="74"/>
      <c r="S489" s="79">
        <f>IF(Table5712[[#This Row],[FEMA Reimbursable?]]="Yes", Table5712[[#This Row],[Total Quarterly Expenditure Amount]]*0.25, Table5712[[#This Row],[Total Quarterly Expenditure Amount]])</f>
        <v>0</v>
      </c>
      <c r="T489" s="113" t="str">
        <f>IFERROR(INDEX(Table2[Attachment A Category], MATCH(Table5712[[#This Row],[Attachment A Expenditure Subcategory]], Table2[Attachment A Subcategory])),"")</f>
        <v/>
      </c>
      <c r="U489" s="114" t="str">
        <f>IFERROR(INDEX(Table2[Treasury OIG Category], MATCH(Table5712[[#This Row],[Attachment A Expenditure Subcategory]], Table2[Attachment A Subcategory])),"")</f>
        <v/>
      </c>
    </row>
    <row r="490" spans="2:21" x14ac:dyDescent="0.25">
      <c r="B490" s="22"/>
      <c r="C490" s="16"/>
      <c r="D490" s="16"/>
      <c r="E490" s="16"/>
      <c r="F490" s="16"/>
      <c r="G490" s="23"/>
      <c r="H490" s="32" t="s">
        <v>539</v>
      </c>
      <c r="I490" s="16"/>
      <c r="J490" s="16"/>
      <c r="K490" s="17"/>
      <c r="L490" s="51"/>
      <c r="M490" s="51"/>
      <c r="N490" s="74"/>
      <c r="O490" s="90">
        <f>IF(Table5712[[#This Row],[FEMA Reimbursable?]]="Yes",Table5712[[#This Row],[Total Transfer  Amount]]*0.25, Table5712[[#This Row],[Total Transfer  Amount]])</f>
        <v>0</v>
      </c>
      <c r="P490" s="74"/>
      <c r="Q490" s="90">
        <f>IF(Table5712[[#This Row],[FEMA Reimbursable?]]="Yes",Table5712[[#This Row],[Total Quarterly Obligation Amount]]*0.25, Table5712[[#This Row],[Total Quarterly Obligation Amount]])</f>
        <v>0</v>
      </c>
      <c r="R490" s="74"/>
      <c r="S490" s="79">
        <f>IF(Table5712[[#This Row],[FEMA Reimbursable?]]="Yes", Table5712[[#This Row],[Total Quarterly Expenditure Amount]]*0.25, Table5712[[#This Row],[Total Quarterly Expenditure Amount]])</f>
        <v>0</v>
      </c>
      <c r="T490" s="113" t="str">
        <f>IFERROR(INDEX(Table2[Attachment A Category], MATCH(Table5712[[#This Row],[Attachment A Expenditure Subcategory]], Table2[Attachment A Subcategory])),"")</f>
        <v/>
      </c>
      <c r="U490" s="114" t="str">
        <f>IFERROR(INDEX(Table2[Treasury OIG Category], MATCH(Table5712[[#This Row],[Attachment A Expenditure Subcategory]], Table2[Attachment A Subcategory])),"")</f>
        <v/>
      </c>
    </row>
    <row r="491" spans="2:21" x14ac:dyDescent="0.25">
      <c r="B491" s="22"/>
      <c r="C491" s="16"/>
      <c r="D491" s="16"/>
      <c r="E491" s="16"/>
      <c r="F491" s="16"/>
      <c r="G491" s="23"/>
      <c r="H491" s="32" t="s">
        <v>540</v>
      </c>
      <c r="I491" s="16"/>
      <c r="J491" s="16"/>
      <c r="K491" s="17"/>
      <c r="L491" s="51"/>
      <c r="M491" s="51"/>
      <c r="N491" s="74"/>
      <c r="O491" s="90">
        <f>IF(Table5712[[#This Row],[FEMA Reimbursable?]]="Yes",Table5712[[#This Row],[Total Transfer  Amount]]*0.25, Table5712[[#This Row],[Total Transfer  Amount]])</f>
        <v>0</v>
      </c>
      <c r="P491" s="74"/>
      <c r="Q491" s="90">
        <f>IF(Table5712[[#This Row],[FEMA Reimbursable?]]="Yes",Table5712[[#This Row],[Total Quarterly Obligation Amount]]*0.25, Table5712[[#This Row],[Total Quarterly Obligation Amount]])</f>
        <v>0</v>
      </c>
      <c r="R491" s="74"/>
      <c r="S491" s="79">
        <f>IF(Table5712[[#This Row],[FEMA Reimbursable?]]="Yes", Table5712[[#This Row],[Total Quarterly Expenditure Amount]]*0.25, Table5712[[#This Row],[Total Quarterly Expenditure Amount]])</f>
        <v>0</v>
      </c>
      <c r="T491" s="113" t="str">
        <f>IFERROR(INDEX(Table2[Attachment A Category], MATCH(Table5712[[#This Row],[Attachment A Expenditure Subcategory]], Table2[Attachment A Subcategory])),"")</f>
        <v/>
      </c>
      <c r="U491" s="114" t="str">
        <f>IFERROR(INDEX(Table2[Treasury OIG Category], MATCH(Table5712[[#This Row],[Attachment A Expenditure Subcategory]], Table2[Attachment A Subcategory])),"")</f>
        <v/>
      </c>
    </row>
    <row r="492" spans="2:21" x14ac:dyDescent="0.25">
      <c r="B492" s="22"/>
      <c r="C492" s="16"/>
      <c r="D492" s="16"/>
      <c r="E492" s="16"/>
      <c r="F492" s="16"/>
      <c r="G492" s="23"/>
      <c r="H492" s="32" t="s">
        <v>541</v>
      </c>
      <c r="I492" s="16"/>
      <c r="J492" s="16"/>
      <c r="K492" s="17"/>
      <c r="L492" s="51"/>
      <c r="M492" s="51"/>
      <c r="N492" s="74"/>
      <c r="O492" s="90">
        <f>IF(Table5712[[#This Row],[FEMA Reimbursable?]]="Yes",Table5712[[#This Row],[Total Transfer  Amount]]*0.25, Table5712[[#This Row],[Total Transfer  Amount]])</f>
        <v>0</v>
      </c>
      <c r="P492" s="74"/>
      <c r="Q492" s="90">
        <f>IF(Table5712[[#This Row],[FEMA Reimbursable?]]="Yes",Table5712[[#This Row],[Total Quarterly Obligation Amount]]*0.25, Table5712[[#This Row],[Total Quarterly Obligation Amount]])</f>
        <v>0</v>
      </c>
      <c r="R492" s="74"/>
      <c r="S492" s="79">
        <f>IF(Table5712[[#This Row],[FEMA Reimbursable?]]="Yes", Table5712[[#This Row],[Total Quarterly Expenditure Amount]]*0.25, Table5712[[#This Row],[Total Quarterly Expenditure Amount]])</f>
        <v>0</v>
      </c>
      <c r="T492" s="113" t="str">
        <f>IFERROR(INDEX(Table2[Attachment A Category], MATCH(Table5712[[#This Row],[Attachment A Expenditure Subcategory]], Table2[Attachment A Subcategory])),"")</f>
        <v/>
      </c>
      <c r="U492" s="114" t="str">
        <f>IFERROR(INDEX(Table2[Treasury OIG Category], MATCH(Table5712[[#This Row],[Attachment A Expenditure Subcategory]], Table2[Attachment A Subcategory])),"")</f>
        <v/>
      </c>
    </row>
    <row r="493" spans="2:21" x14ac:dyDescent="0.25">
      <c r="B493" s="22"/>
      <c r="C493" s="16"/>
      <c r="D493" s="16"/>
      <c r="E493" s="16"/>
      <c r="F493" s="16"/>
      <c r="G493" s="23"/>
      <c r="H493" s="32" t="s">
        <v>542</v>
      </c>
      <c r="I493" s="16"/>
      <c r="J493" s="16"/>
      <c r="K493" s="17"/>
      <c r="L493" s="51"/>
      <c r="M493" s="51"/>
      <c r="N493" s="74"/>
      <c r="O493" s="90">
        <f>IF(Table5712[[#This Row],[FEMA Reimbursable?]]="Yes",Table5712[[#This Row],[Total Transfer  Amount]]*0.25, Table5712[[#This Row],[Total Transfer  Amount]])</f>
        <v>0</v>
      </c>
      <c r="P493" s="74"/>
      <c r="Q493" s="90">
        <f>IF(Table5712[[#This Row],[FEMA Reimbursable?]]="Yes",Table5712[[#This Row],[Total Quarterly Obligation Amount]]*0.25, Table5712[[#This Row],[Total Quarterly Obligation Amount]])</f>
        <v>0</v>
      </c>
      <c r="R493" s="74"/>
      <c r="S493" s="79">
        <f>IF(Table5712[[#This Row],[FEMA Reimbursable?]]="Yes", Table5712[[#This Row],[Total Quarterly Expenditure Amount]]*0.25, Table5712[[#This Row],[Total Quarterly Expenditure Amount]])</f>
        <v>0</v>
      </c>
      <c r="T493" s="113" t="str">
        <f>IFERROR(INDEX(Table2[Attachment A Category], MATCH(Table5712[[#This Row],[Attachment A Expenditure Subcategory]], Table2[Attachment A Subcategory])),"")</f>
        <v/>
      </c>
      <c r="U493" s="114" t="str">
        <f>IFERROR(INDEX(Table2[Treasury OIG Category], MATCH(Table5712[[#This Row],[Attachment A Expenditure Subcategory]], Table2[Attachment A Subcategory])),"")</f>
        <v/>
      </c>
    </row>
    <row r="494" spans="2:21" x14ac:dyDescent="0.25">
      <c r="B494" s="22"/>
      <c r="C494" s="16"/>
      <c r="D494" s="16"/>
      <c r="E494" s="16"/>
      <c r="F494" s="16"/>
      <c r="G494" s="23"/>
      <c r="H494" s="32" t="s">
        <v>543</v>
      </c>
      <c r="I494" s="16"/>
      <c r="J494" s="16"/>
      <c r="K494" s="17"/>
      <c r="L494" s="51"/>
      <c r="M494" s="51"/>
      <c r="N494" s="74"/>
      <c r="O494" s="90">
        <f>IF(Table5712[[#This Row],[FEMA Reimbursable?]]="Yes",Table5712[[#This Row],[Total Transfer  Amount]]*0.25, Table5712[[#This Row],[Total Transfer  Amount]])</f>
        <v>0</v>
      </c>
      <c r="P494" s="74"/>
      <c r="Q494" s="90">
        <f>IF(Table5712[[#This Row],[FEMA Reimbursable?]]="Yes",Table5712[[#This Row],[Total Quarterly Obligation Amount]]*0.25, Table5712[[#This Row],[Total Quarterly Obligation Amount]])</f>
        <v>0</v>
      </c>
      <c r="R494" s="74"/>
      <c r="S494" s="79">
        <f>IF(Table5712[[#This Row],[FEMA Reimbursable?]]="Yes", Table5712[[#This Row],[Total Quarterly Expenditure Amount]]*0.25, Table5712[[#This Row],[Total Quarterly Expenditure Amount]])</f>
        <v>0</v>
      </c>
      <c r="T494" s="113" t="str">
        <f>IFERROR(INDEX(Table2[Attachment A Category], MATCH(Table5712[[#This Row],[Attachment A Expenditure Subcategory]], Table2[Attachment A Subcategory])),"")</f>
        <v/>
      </c>
      <c r="U494" s="114" t="str">
        <f>IFERROR(INDEX(Table2[Treasury OIG Category], MATCH(Table5712[[#This Row],[Attachment A Expenditure Subcategory]], Table2[Attachment A Subcategory])),"")</f>
        <v/>
      </c>
    </row>
    <row r="495" spans="2:21" x14ac:dyDescent="0.25">
      <c r="B495" s="22"/>
      <c r="C495" s="16"/>
      <c r="D495" s="16"/>
      <c r="E495" s="16"/>
      <c r="F495" s="16"/>
      <c r="G495" s="23"/>
      <c r="H495" s="32" t="s">
        <v>544</v>
      </c>
      <c r="I495" s="16"/>
      <c r="J495" s="16"/>
      <c r="K495" s="17"/>
      <c r="L495" s="51"/>
      <c r="M495" s="51"/>
      <c r="N495" s="74"/>
      <c r="O495" s="90">
        <f>IF(Table5712[[#This Row],[FEMA Reimbursable?]]="Yes",Table5712[[#This Row],[Total Transfer  Amount]]*0.25, Table5712[[#This Row],[Total Transfer  Amount]])</f>
        <v>0</v>
      </c>
      <c r="P495" s="74"/>
      <c r="Q495" s="90">
        <f>IF(Table5712[[#This Row],[FEMA Reimbursable?]]="Yes",Table5712[[#This Row],[Total Quarterly Obligation Amount]]*0.25, Table5712[[#This Row],[Total Quarterly Obligation Amount]])</f>
        <v>0</v>
      </c>
      <c r="R495" s="74"/>
      <c r="S495" s="79">
        <f>IF(Table5712[[#This Row],[FEMA Reimbursable?]]="Yes", Table5712[[#This Row],[Total Quarterly Expenditure Amount]]*0.25, Table5712[[#This Row],[Total Quarterly Expenditure Amount]])</f>
        <v>0</v>
      </c>
      <c r="T495" s="113" t="str">
        <f>IFERROR(INDEX(Table2[Attachment A Category], MATCH(Table5712[[#This Row],[Attachment A Expenditure Subcategory]], Table2[Attachment A Subcategory])),"")</f>
        <v/>
      </c>
      <c r="U495" s="114" t="str">
        <f>IFERROR(INDEX(Table2[Treasury OIG Category], MATCH(Table5712[[#This Row],[Attachment A Expenditure Subcategory]], Table2[Attachment A Subcategory])),"")</f>
        <v/>
      </c>
    </row>
    <row r="496" spans="2:21" x14ac:dyDescent="0.25">
      <c r="B496" s="22"/>
      <c r="C496" s="16"/>
      <c r="D496" s="16"/>
      <c r="E496" s="16"/>
      <c r="F496" s="16"/>
      <c r="G496" s="23"/>
      <c r="H496" s="32" t="s">
        <v>545</v>
      </c>
      <c r="I496" s="16"/>
      <c r="J496" s="16"/>
      <c r="K496" s="17"/>
      <c r="L496" s="51"/>
      <c r="M496" s="51"/>
      <c r="N496" s="74"/>
      <c r="O496" s="90">
        <f>IF(Table5712[[#This Row],[FEMA Reimbursable?]]="Yes",Table5712[[#This Row],[Total Transfer  Amount]]*0.25, Table5712[[#This Row],[Total Transfer  Amount]])</f>
        <v>0</v>
      </c>
      <c r="P496" s="74"/>
      <c r="Q496" s="90">
        <f>IF(Table5712[[#This Row],[FEMA Reimbursable?]]="Yes",Table5712[[#This Row],[Total Quarterly Obligation Amount]]*0.25, Table5712[[#This Row],[Total Quarterly Obligation Amount]])</f>
        <v>0</v>
      </c>
      <c r="R496" s="74"/>
      <c r="S496" s="79">
        <f>IF(Table5712[[#This Row],[FEMA Reimbursable?]]="Yes", Table5712[[#This Row],[Total Quarterly Expenditure Amount]]*0.25, Table5712[[#This Row],[Total Quarterly Expenditure Amount]])</f>
        <v>0</v>
      </c>
      <c r="T496" s="113" t="str">
        <f>IFERROR(INDEX(Table2[Attachment A Category], MATCH(Table5712[[#This Row],[Attachment A Expenditure Subcategory]], Table2[Attachment A Subcategory])),"")</f>
        <v/>
      </c>
      <c r="U496" s="114" t="str">
        <f>IFERROR(INDEX(Table2[Treasury OIG Category], MATCH(Table5712[[#This Row],[Attachment A Expenditure Subcategory]], Table2[Attachment A Subcategory])),"")</f>
        <v/>
      </c>
    </row>
    <row r="497" spans="2:21" x14ac:dyDescent="0.25">
      <c r="B497" s="22"/>
      <c r="C497" s="16"/>
      <c r="D497" s="16"/>
      <c r="E497" s="16"/>
      <c r="F497" s="16"/>
      <c r="G497" s="23"/>
      <c r="H497" s="32" t="s">
        <v>546</v>
      </c>
      <c r="I497" s="16"/>
      <c r="J497" s="16"/>
      <c r="K497" s="17"/>
      <c r="L497" s="51"/>
      <c r="M497" s="51"/>
      <c r="N497" s="74"/>
      <c r="O497" s="90">
        <f>IF(Table5712[[#This Row],[FEMA Reimbursable?]]="Yes",Table5712[[#This Row],[Total Transfer  Amount]]*0.25, Table5712[[#This Row],[Total Transfer  Amount]])</f>
        <v>0</v>
      </c>
      <c r="P497" s="74"/>
      <c r="Q497" s="90">
        <f>IF(Table5712[[#This Row],[FEMA Reimbursable?]]="Yes",Table5712[[#This Row],[Total Quarterly Obligation Amount]]*0.25, Table5712[[#This Row],[Total Quarterly Obligation Amount]])</f>
        <v>0</v>
      </c>
      <c r="R497" s="74"/>
      <c r="S497" s="79">
        <f>IF(Table5712[[#This Row],[FEMA Reimbursable?]]="Yes", Table5712[[#This Row],[Total Quarterly Expenditure Amount]]*0.25, Table5712[[#This Row],[Total Quarterly Expenditure Amount]])</f>
        <v>0</v>
      </c>
      <c r="T497" s="113" t="str">
        <f>IFERROR(INDEX(Table2[Attachment A Category], MATCH(Table5712[[#This Row],[Attachment A Expenditure Subcategory]], Table2[Attachment A Subcategory])),"")</f>
        <v/>
      </c>
      <c r="U497" s="114" t="str">
        <f>IFERROR(INDEX(Table2[Treasury OIG Category], MATCH(Table5712[[#This Row],[Attachment A Expenditure Subcategory]], Table2[Attachment A Subcategory])),"")</f>
        <v/>
      </c>
    </row>
    <row r="498" spans="2:21" x14ac:dyDescent="0.25">
      <c r="B498" s="22"/>
      <c r="C498" s="16"/>
      <c r="D498" s="16"/>
      <c r="E498" s="16"/>
      <c r="F498" s="16"/>
      <c r="G498" s="23"/>
      <c r="H498" s="32" t="s">
        <v>547</v>
      </c>
      <c r="I498" s="16"/>
      <c r="J498" s="16"/>
      <c r="K498" s="17"/>
      <c r="L498" s="51"/>
      <c r="M498" s="51"/>
      <c r="N498" s="74"/>
      <c r="O498" s="90">
        <f>IF(Table5712[[#This Row],[FEMA Reimbursable?]]="Yes",Table5712[[#This Row],[Total Transfer  Amount]]*0.25, Table5712[[#This Row],[Total Transfer  Amount]])</f>
        <v>0</v>
      </c>
      <c r="P498" s="74"/>
      <c r="Q498" s="90">
        <f>IF(Table5712[[#This Row],[FEMA Reimbursable?]]="Yes",Table5712[[#This Row],[Total Quarterly Obligation Amount]]*0.25, Table5712[[#This Row],[Total Quarterly Obligation Amount]])</f>
        <v>0</v>
      </c>
      <c r="R498" s="74"/>
      <c r="S498" s="79">
        <f>IF(Table5712[[#This Row],[FEMA Reimbursable?]]="Yes", Table5712[[#This Row],[Total Quarterly Expenditure Amount]]*0.25, Table5712[[#This Row],[Total Quarterly Expenditure Amount]])</f>
        <v>0</v>
      </c>
      <c r="T498" s="113" t="str">
        <f>IFERROR(INDEX(Table2[Attachment A Category], MATCH(Table5712[[#This Row],[Attachment A Expenditure Subcategory]], Table2[Attachment A Subcategory])),"")</f>
        <v/>
      </c>
      <c r="U498" s="114" t="str">
        <f>IFERROR(INDEX(Table2[Treasury OIG Category], MATCH(Table5712[[#This Row],[Attachment A Expenditure Subcategory]], Table2[Attachment A Subcategory])),"")</f>
        <v/>
      </c>
    </row>
    <row r="499" spans="2:21" x14ac:dyDescent="0.25">
      <c r="B499" s="22"/>
      <c r="C499" s="16"/>
      <c r="D499" s="16"/>
      <c r="E499" s="16"/>
      <c r="F499" s="16"/>
      <c r="G499" s="23"/>
      <c r="H499" s="32" t="s">
        <v>548</v>
      </c>
      <c r="I499" s="16"/>
      <c r="J499" s="16"/>
      <c r="K499" s="17"/>
      <c r="L499" s="51"/>
      <c r="M499" s="51"/>
      <c r="N499" s="74"/>
      <c r="O499" s="90">
        <f>IF(Table5712[[#This Row],[FEMA Reimbursable?]]="Yes",Table5712[[#This Row],[Total Transfer  Amount]]*0.25, Table5712[[#This Row],[Total Transfer  Amount]])</f>
        <v>0</v>
      </c>
      <c r="P499" s="74"/>
      <c r="Q499" s="90">
        <f>IF(Table5712[[#This Row],[FEMA Reimbursable?]]="Yes",Table5712[[#This Row],[Total Quarterly Obligation Amount]]*0.25, Table5712[[#This Row],[Total Quarterly Obligation Amount]])</f>
        <v>0</v>
      </c>
      <c r="R499" s="74"/>
      <c r="S499" s="79">
        <f>IF(Table5712[[#This Row],[FEMA Reimbursable?]]="Yes", Table5712[[#This Row],[Total Quarterly Expenditure Amount]]*0.25, Table5712[[#This Row],[Total Quarterly Expenditure Amount]])</f>
        <v>0</v>
      </c>
      <c r="T499" s="113" t="str">
        <f>IFERROR(INDEX(Table2[Attachment A Category], MATCH(Table5712[[#This Row],[Attachment A Expenditure Subcategory]], Table2[Attachment A Subcategory])),"")</f>
        <v/>
      </c>
      <c r="U499" s="114" t="str">
        <f>IFERROR(INDEX(Table2[Treasury OIG Category], MATCH(Table5712[[#This Row],[Attachment A Expenditure Subcategory]], Table2[Attachment A Subcategory])),"")</f>
        <v/>
      </c>
    </row>
    <row r="500" spans="2:21" x14ac:dyDescent="0.25">
      <c r="B500" s="22"/>
      <c r="C500" s="16"/>
      <c r="D500" s="16"/>
      <c r="E500" s="16"/>
      <c r="F500" s="16"/>
      <c r="G500" s="23"/>
      <c r="H500" s="32" t="s">
        <v>549</v>
      </c>
      <c r="I500" s="16"/>
      <c r="J500" s="16"/>
      <c r="K500" s="17"/>
      <c r="L500" s="51"/>
      <c r="M500" s="51"/>
      <c r="N500" s="74"/>
      <c r="O500" s="90">
        <f>IF(Table5712[[#This Row],[FEMA Reimbursable?]]="Yes",Table5712[[#This Row],[Total Transfer  Amount]]*0.25, Table5712[[#This Row],[Total Transfer  Amount]])</f>
        <v>0</v>
      </c>
      <c r="P500" s="74"/>
      <c r="Q500" s="90">
        <f>IF(Table5712[[#This Row],[FEMA Reimbursable?]]="Yes",Table5712[[#This Row],[Total Quarterly Obligation Amount]]*0.25, Table5712[[#This Row],[Total Quarterly Obligation Amount]])</f>
        <v>0</v>
      </c>
      <c r="R500" s="74"/>
      <c r="S500" s="79">
        <f>IF(Table5712[[#This Row],[FEMA Reimbursable?]]="Yes", Table5712[[#This Row],[Total Quarterly Expenditure Amount]]*0.25, Table5712[[#This Row],[Total Quarterly Expenditure Amount]])</f>
        <v>0</v>
      </c>
      <c r="T500" s="113" t="str">
        <f>IFERROR(INDEX(Table2[Attachment A Category], MATCH(Table5712[[#This Row],[Attachment A Expenditure Subcategory]], Table2[Attachment A Subcategory])),"")</f>
        <v/>
      </c>
      <c r="U500" s="114" t="str">
        <f>IFERROR(INDEX(Table2[Treasury OIG Category], MATCH(Table5712[[#This Row],[Attachment A Expenditure Subcategory]], Table2[Attachment A Subcategory])),"")</f>
        <v/>
      </c>
    </row>
    <row r="501" spans="2:21" x14ac:dyDescent="0.25">
      <c r="B501" s="22"/>
      <c r="C501" s="16"/>
      <c r="D501" s="16"/>
      <c r="E501" s="16"/>
      <c r="F501" s="16"/>
      <c r="G501" s="23"/>
      <c r="H501" s="32" t="s">
        <v>550</v>
      </c>
      <c r="I501" s="16"/>
      <c r="J501" s="16"/>
      <c r="K501" s="17"/>
      <c r="L501" s="51"/>
      <c r="M501" s="51"/>
      <c r="N501" s="74"/>
      <c r="O501" s="90">
        <f>IF(Table5712[[#This Row],[FEMA Reimbursable?]]="Yes",Table5712[[#This Row],[Total Transfer  Amount]]*0.25, Table5712[[#This Row],[Total Transfer  Amount]])</f>
        <v>0</v>
      </c>
      <c r="P501" s="74"/>
      <c r="Q501" s="90">
        <f>IF(Table5712[[#This Row],[FEMA Reimbursable?]]="Yes",Table5712[[#This Row],[Total Quarterly Obligation Amount]]*0.25, Table5712[[#This Row],[Total Quarterly Obligation Amount]])</f>
        <v>0</v>
      </c>
      <c r="R501" s="74"/>
      <c r="S501" s="79">
        <f>IF(Table5712[[#This Row],[FEMA Reimbursable?]]="Yes", Table5712[[#This Row],[Total Quarterly Expenditure Amount]]*0.25, Table5712[[#This Row],[Total Quarterly Expenditure Amount]])</f>
        <v>0</v>
      </c>
      <c r="T501" s="113" t="str">
        <f>IFERROR(INDEX(Table2[Attachment A Category], MATCH(Table5712[[#This Row],[Attachment A Expenditure Subcategory]], Table2[Attachment A Subcategory])),"")</f>
        <v/>
      </c>
      <c r="U501" s="114" t="str">
        <f>IFERROR(INDEX(Table2[Treasury OIG Category], MATCH(Table5712[[#This Row],[Attachment A Expenditure Subcategory]], Table2[Attachment A Subcategory])),"")</f>
        <v/>
      </c>
    </row>
    <row r="502" spans="2:21" x14ac:dyDescent="0.25">
      <c r="B502" s="22"/>
      <c r="C502" s="16"/>
      <c r="D502" s="16"/>
      <c r="E502" s="16"/>
      <c r="F502" s="16"/>
      <c r="G502" s="23"/>
      <c r="H502" s="32" t="s">
        <v>551</v>
      </c>
      <c r="I502" s="16"/>
      <c r="J502" s="16"/>
      <c r="K502" s="17"/>
      <c r="L502" s="51"/>
      <c r="M502" s="51"/>
      <c r="N502" s="74"/>
      <c r="O502" s="90">
        <f>IF(Table5712[[#This Row],[FEMA Reimbursable?]]="Yes",Table5712[[#This Row],[Total Transfer  Amount]]*0.25, Table5712[[#This Row],[Total Transfer  Amount]])</f>
        <v>0</v>
      </c>
      <c r="P502" s="74"/>
      <c r="Q502" s="90">
        <f>IF(Table5712[[#This Row],[FEMA Reimbursable?]]="Yes",Table5712[[#This Row],[Total Quarterly Obligation Amount]]*0.25, Table5712[[#This Row],[Total Quarterly Obligation Amount]])</f>
        <v>0</v>
      </c>
      <c r="R502" s="74"/>
      <c r="S502" s="79">
        <f>IF(Table5712[[#This Row],[FEMA Reimbursable?]]="Yes", Table5712[[#This Row],[Total Quarterly Expenditure Amount]]*0.25, Table5712[[#This Row],[Total Quarterly Expenditure Amount]])</f>
        <v>0</v>
      </c>
      <c r="T502" s="113" t="str">
        <f>IFERROR(INDEX(Table2[Attachment A Category], MATCH(Table5712[[#This Row],[Attachment A Expenditure Subcategory]], Table2[Attachment A Subcategory])),"")</f>
        <v/>
      </c>
      <c r="U502" s="114" t="str">
        <f>IFERROR(INDEX(Table2[Treasury OIG Category], MATCH(Table5712[[#This Row],[Attachment A Expenditure Subcategory]], Table2[Attachment A Subcategory])),"")</f>
        <v/>
      </c>
    </row>
    <row r="503" spans="2:21" x14ac:dyDescent="0.25">
      <c r="B503" s="22"/>
      <c r="C503" s="16"/>
      <c r="D503" s="16"/>
      <c r="E503" s="16"/>
      <c r="F503" s="16"/>
      <c r="G503" s="23"/>
      <c r="H503" s="32" t="s">
        <v>552</v>
      </c>
      <c r="I503" s="16"/>
      <c r="J503" s="16"/>
      <c r="K503" s="17"/>
      <c r="L503" s="51"/>
      <c r="M503" s="51"/>
      <c r="N503" s="74"/>
      <c r="O503" s="90">
        <f>IF(Table5712[[#This Row],[FEMA Reimbursable?]]="Yes",Table5712[[#This Row],[Total Transfer  Amount]]*0.25, Table5712[[#This Row],[Total Transfer  Amount]])</f>
        <v>0</v>
      </c>
      <c r="P503" s="74"/>
      <c r="Q503" s="90">
        <f>IF(Table5712[[#This Row],[FEMA Reimbursable?]]="Yes",Table5712[[#This Row],[Total Quarterly Obligation Amount]]*0.25, Table5712[[#This Row],[Total Quarterly Obligation Amount]])</f>
        <v>0</v>
      </c>
      <c r="R503" s="74"/>
      <c r="S503" s="79">
        <f>IF(Table5712[[#This Row],[FEMA Reimbursable?]]="Yes", Table5712[[#This Row],[Total Quarterly Expenditure Amount]]*0.25, Table5712[[#This Row],[Total Quarterly Expenditure Amount]])</f>
        <v>0</v>
      </c>
      <c r="T503" s="113" t="str">
        <f>IFERROR(INDEX(Table2[Attachment A Category], MATCH(Table5712[[#This Row],[Attachment A Expenditure Subcategory]], Table2[Attachment A Subcategory])),"")</f>
        <v/>
      </c>
      <c r="U503" s="114" t="str">
        <f>IFERROR(INDEX(Table2[Treasury OIG Category], MATCH(Table5712[[#This Row],[Attachment A Expenditure Subcategory]], Table2[Attachment A Subcategory])),"")</f>
        <v/>
      </c>
    </row>
    <row r="504" spans="2:21" x14ac:dyDescent="0.25">
      <c r="B504" s="22"/>
      <c r="C504" s="16"/>
      <c r="D504" s="16"/>
      <c r="E504" s="16"/>
      <c r="F504" s="16"/>
      <c r="G504" s="23"/>
      <c r="H504" s="32" t="s">
        <v>553</v>
      </c>
      <c r="I504" s="16"/>
      <c r="J504" s="16"/>
      <c r="K504" s="17"/>
      <c r="L504" s="51"/>
      <c r="M504" s="51"/>
      <c r="N504" s="74"/>
      <c r="O504" s="90">
        <f>IF(Table5712[[#This Row],[FEMA Reimbursable?]]="Yes",Table5712[[#This Row],[Total Transfer  Amount]]*0.25, Table5712[[#This Row],[Total Transfer  Amount]])</f>
        <v>0</v>
      </c>
      <c r="P504" s="74"/>
      <c r="Q504" s="90">
        <f>IF(Table5712[[#This Row],[FEMA Reimbursable?]]="Yes",Table5712[[#This Row],[Total Quarterly Obligation Amount]]*0.25, Table5712[[#This Row],[Total Quarterly Obligation Amount]])</f>
        <v>0</v>
      </c>
      <c r="R504" s="74"/>
      <c r="S504" s="79">
        <f>IF(Table5712[[#This Row],[FEMA Reimbursable?]]="Yes", Table5712[[#This Row],[Total Quarterly Expenditure Amount]]*0.25, Table5712[[#This Row],[Total Quarterly Expenditure Amount]])</f>
        <v>0</v>
      </c>
      <c r="T504" s="113" t="str">
        <f>IFERROR(INDEX(Table2[Attachment A Category], MATCH(Table5712[[#This Row],[Attachment A Expenditure Subcategory]], Table2[Attachment A Subcategory])),"")</f>
        <v/>
      </c>
      <c r="U504" s="114" t="str">
        <f>IFERROR(INDEX(Table2[Treasury OIG Category], MATCH(Table5712[[#This Row],[Attachment A Expenditure Subcategory]], Table2[Attachment A Subcategory])),"")</f>
        <v/>
      </c>
    </row>
    <row r="505" spans="2:21" x14ac:dyDescent="0.25">
      <c r="B505" s="22"/>
      <c r="C505" s="16"/>
      <c r="D505" s="16"/>
      <c r="E505" s="16"/>
      <c r="F505" s="16"/>
      <c r="G505" s="23"/>
      <c r="H505" s="32" t="s">
        <v>554</v>
      </c>
      <c r="I505" s="16"/>
      <c r="J505" s="16"/>
      <c r="K505" s="17"/>
      <c r="L505" s="51"/>
      <c r="M505" s="51"/>
      <c r="N505" s="74"/>
      <c r="O505" s="90">
        <f>IF(Table5712[[#This Row],[FEMA Reimbursable?]]="Yes",Table5712[[#This Row],[Total Transfer  Amount]]*0.25, Table5712[[#This Row],[Total Transfer  Amount]])</f>
        <v>0</v>
      </c>
      <c r="P505" s="74"/>
      <c r="Q505" s="90">
        <f>IF(Table5712[[#This Row],[FEMA Reimbursable?]]="Yes",Table5712[[#This Row],[Total Quarterly Obligation Amount]]*0.25, Table5712[[#This Row],[Total Quarterly Obligation Amount]])</f>
        <v>0</v>
      </c>
      <c r="R505" s="74"/>
      <c r="S505" s="79">
        <f>IF(Table5712[[#This Row],[FEMA Reimbursable?]]="Yes", Table5712[[#This Row],[Total Quarterly Expenditure Amount]]*0.25, Table5712[[#This Row],[Total Quarterly Expenditure Amount]])</f>
        <v>0</v>
      </c>
      <c r="T505" s="113" t="str">
        <f>IFERROR(INDEX(Table2[Attachment A Category], MATCH(Table5712[[#This Row],[Attachment A Expenditure Subcategory]], Table2[Attachment A Subcategory])),"")</f>
        <v/>
      </c>
      <c r="U505" s="114" t="str">
        <f>IFERROR(INDEX(Table2[Treasury OIG Category], MATCH(Table5712[[#This Row],[Attachment A Expenditure Subcategory]], Table2[Attachment A Subcategory])),"")</f>
        <v/>
      </c>
    </row>
    <row r="506" spans="2:21" x14ac:dyDescent="0.25">
      <c r="B506" s="22"/>
      <c r="C506" s="16"/>
      <c r="D506" s="16"/>
      <c r="E506" s="16"/>
      <c r="F506" s="16"/>
      <c r="G506" s="23"/>
      <c r="H506" s="32" t="s">
        <v>555</v>
      </c>
      <c r="I506" s="16"/>
      <c r="J506" s="16"/>
      <c r="K506" s="17"/>
      <c r="L506" s="51"/>
      <c r="M506" s="51"/>
      <c r="N506" s="74"/>
      <c r="O506" s="90">
        <f>IF(Table5712[[#This Row],[FEMA Reimbursable?]]="Yes",Table5712[[#This Row],[Total Transfer  Amount]]*0.25, Table5712[[#This Row],[Total Transfer  Amount]])</f>
        <v>0</v>
      </c>
      <c r="P506" s="74"/>
      <c r="Q506" s="90">
        <f>IF(Table5712[[#This Row],[FEMA Reimbursable?]]="Yes",Table5712[[#This Row],[Total Quarterly Obligation Amount]]*0.25, Table5712[[#This Row],[Total Quarterly Obligation Amount]])</f>
        <v>0</v>
      </c>
      <c r="R506" s="74"/>
      <c r="S506" s="79">
        <f>IF(Table5712[[#This Row],[FEMA Reimbursable?]]="Yes", Table5712[[#This Row],[Total Quarterly Expenditure Amount]]*0.25, Table5712[[#This Row],[Total Quarterly Expenditure Amount]])</f>
        <v>0</v>
      </c>
      <c r="T506" s="113" t="str">
        <f>IFERROR(INDEX(Table2[Attachment A Category], MATCH(Table5712[[#This Row],[Attachment A Expenditure Subcategory]], Table2[Attachment A Subcategory])),"")</f>
        <v/>
      </c>
      <c r="U506" s="114" t="str">
        <f>IFERROR(INDEX(Table2[Treasury OIG Category], MATCH(Table5712[[#This Row],[Attachment A Expenditure Subcategory]], Table2[Attachment A Subcategory])),"")</f>
        <v/>
      </c>
    </row>
    <row r="507" spans="2:21" x14ac:dyDescent="0.25">
      <c r="B507" s="22"/>
      <c r="C507" s="16"/>
      <c r="D507" s="16"/>
      <c r="E507" s="16"/>
      <c r="F507" s="16"/>
      <c r="G507" s="23"/>
      <c r="H507" s="32" t="s">
        <v>556</v>
      </c>
      <c r="I507" s="16"/>
      <c r="J507" s="16"/>
      <c r="K507" s="17"/>
      <c r="L507" s="51"/>
      <c r="M507" s="51"/>
      <c r="N507" s="74"/>
      <c r="O507" s="90">
        <f>IF(Table5712[[#This Row],[FEMA Reimbursable?]]="Yes",Table5712[[#This Row],[Total Transfer  Amount]]*0.25, Table5712[[#This Row],[Total Transfer  Amount]])</f>
        <v>0</v>
      </c>
      <c r="P507" s="74"/>
      <c r="Q507" s="90">
        <f>IF(Table5712[[#This Row],[FEMA Reimbursable?]]="Yes",Table5712[[#This Row],[Total Quarterly Obligation Amount]]*0.25, Table5712[[#This Row],[Total Quarterly Obligation Amount]])</f>
        <v>0</v>
      </c>
      <c r="R507" s="74"/>
      <c r="S507" s="79">
        <f>IF(Table5712[[#This Row],[FEMA Reimbursable?]]="Yes", Table5712[[#This Row],[Total Quarterly Expenditure Amount]]*0.25, Table5712[[#This Row],[Total Quarterly Expenditure Amount]])</f>
        <v>0</v>
      </c>
      <c r="T507" s="113" t="str">
        <f>IFERROR(INDEX(Table2[Attachment A Category], MATCH(Table5712[[#This Row],[Attachment A Expenditure Subcategory]], Table2[Attachment A Subcategory])),"")</f>
        <v/>
      </c>
      <c r="U507" s="114" t="str">
        <f>IFERROR(INDEX(Table2[Treasury OIG Category], MATCH(Table5712[[#This Row],[Attachment A Expenditure Subcategory]], Table2[Attachment A Subcategory])),"")</f>
        <v/>
      </c>
    </row>
    <row r="508" spans="2:21" x14ac:dyDescent="0.25">
      <c r="B508" s="22"/>
      <c r="C508" s="16"/>
      <c r="D508" s="16"/>
      <c r="E508" s="16"/>
      <c r="F508" s="16"/>
      <c r="G508" s="23"/>
      <c r="H508" s="32" t="s">
        <v>557</v>
      </c>
      <c r="I508" s="16"/>
      <c r="J508" s="16"/>
      <c r="K508" s="17"/>
      <c r="L508" s="51"/>
      <c r="M508" s="51"/>
      <c r="N508" s="74"/>
      <c r="O508" s="90">
        <f>IF(Table5712[[#This Row],[FEMA Reimbursable?]]="Yes",Table5712[[#This Row],[Total Transfer  Amount]]*0.25, Table5712[[#This Row],[Total Transfer  Amount]])</f>
        <v>0</v>
      </c>
      <c r="P508" s="74"/>
      <c r="Q508" s="90">
        <f>IF(Table5712[[#This Row],[FEMA Reimbursable?]]="Yes",Table5712[[#This Row],[Total Quarterly Obligation Amount]]*0.25, Table5712[[#This Row],[Total Quarterly Obligation Amount]])</f>
        <v>0</v>
      </c>
      <c r="R508" s="74"/>
      <c r="S508" s="79">
        <f>IF(Table5712[[#This Row],[FEMA Reimbursable?]]="Yes", Table5712[[#This Row],[Total Quarterly Expenditure Amount]]*0.25, Table5712[[#This Row],[Total Quarterly Expenditure Amount]])</f>
        <v>0</v>
      </c>
      <c r="T508" s="113" t="str">
        <f>IFERROR(INDEX(Table2[Attachment A Category], MATCH(Table5712[[#This Row],[Attachment A Expenditure Subcategory]], Table2[Attachment A Subcategory])),"")</f>
        <v/>
      </c>
      <c r="U508" s="114" t="str">
        <f>IFERROR(INDEX(Table2[Treasury OIG Category], MATCH(Table5712[[#This Row],[Attachment A Expenditure Subcategory]], Table2[Attachment A Subcategory])),"")</f>
        <v/>
      </c>
    </row>
    <row r="509" spans="2:21" x14ac:dyDescent="0.25">
      <c r="B509" s="22"/>
      <c r="C509" s="16"/>
      <c r="D509" s="16"/>
      <c r="E509" s="16"/>
      <c r="F509" s="16"/>
      <c r="G509" s="23"/>
      <c r="H509" s="32" t="s">
        <v>558</v>
      </c>
      <c r="I509" s="16"/>
      <c r="J509" s="16"/>
      <c r="K509" s="17"/>
      <c r="L509" s="51"/>
      <c r="M509" s="51"/>
      <c r="N509" s="74"/>
      <c r="O509" s="90">
        <f>IF(Table5712[[#This Row],[FEMA Reimbursable?]]="Yes",Table5712[[#This Row],[Total Transfer  Amount]]*0.25, Table5712[[#This Row],[Total Transfer  Amount]])</f>
        <v>0</v>
      </c>
      <c r="P509" s="74"/>
      <c r="Q509" s="90">
        <f>IF(Table5712[[#This Row],[FEMA Reimbursable?]]="Yes",Table5712[[#This Row],[Total Quarterly Obligation Amount]]*0.25, Table5712[[#This Row],[Total Quarterly Obligation Amount]])</f>
        <v>0</v>
      </c>
      <c r="R509" s="74"/>
      <c r="S509" s="79">
        <f>IF(Table5712[[#This Row],[FEMA Reimbursable?]]="Yes", Table5712[[#This Row],[Total Quarterly Expenditure Amount]]*0.25, Table5712[[#This Row],[Total Quarterly Expenditure Amount]])</f>
        <v>0</v>
      </c>
      <c r="T509" s="113" t="str">
        <f>IFERROR(INDEX(Table2[Attachment A Category], MATCH(Table5712[[#This Row],[Attachment A Expenditure Subcategory]], Table2[Attachment A Subcategory])),"")</f>
        <v/>
      </c>
      <c r="U509" s="114" t="str">
        <f>IFERROR(INDEX(Table2[Treasury OIG Category], MATCH(Table5712[[#This Row],[Attachment A Expenditure Subcategory]], Table2[Attachment A Subcategory])),"")</f>
        <v/>
      </c>
    </row>
    <row r="510" spans="2:21" x14ac:dyDescent="0.25">
      <c r="B510" s="24"/>
      <c r="C510" s="25"/>
      <c r="D510" s="25"/>
      <c r="E510" s="25"/>
      <c r="F510" s="25"/>
      <c r="G510" s="26"/>
      <c r="H510" s="33" t="s">
        <v>559</v>
      </c>
      <c r="I510" s="25"/>
      <c r="J510" s="25"/>
      <c r="K510" s="48"/>
      <c r="L510" s="52"/>
      <c r="M510" s="52"/>
      <c r="N510" s="82"/>
      <c r="O510" s="91">
        <f>IF(Table5712[[#This Row],[FEMA Reimbursable?]]="Yes",Table5712[[#This Row],[Total Transfer  Amount]]*0.25, Table5712[[#This Row],[Total Transfer  Amount]])</f>
        <v>0</v>
      </c>
      <c r="P510" s="82"/>
      <c r="Q510" s="91">
        <f>IF(Table5712[[#This Row],[FEMA Reimbursable?]]="Yes",Table5712[[#This Row],[Total Quarterly Obligation Amount]]*0.25, Table5712[[#This Row],[Total Quarterly Obligation Amount]])</f>
        <v>0</v>
      </c>
      <c r="R510" s="82"/>
      <c r="S510" s="88">
        <f>IF(Table5712[[#This Row],[FEMA Reimbursable?]]="Yes", Table5712[[#This Row],[Total Quarterly Expenditure Amount]]*0.25, Table5712[[#This Row],[Total Quarterly Expenditure Amount]])</f>
        <v>0</v>
      </c>
      <c r="T510" s="115" t="str">
        <f>IFERROR(INDEX(Table2[Attachment A Category], MATCH(Table5712[[#This Row],[Attachment A Expenditure Subcategory]], Table2[Attachment A Subcategory])),"")</f>
        <v/>
      </c>
      <c r="U510" s="116" t="str">
        <f>IFERROR(INDEX(Table2[Treasury OIG Category], MATCH(Table5712[[#This Row],[Attachment A Expenditure Subcategory]], Table2[Attachment A Subcategory])),"")</f>
        <v/>
      </c>
    </row>
  </sheetData>
  <sheetProtection algorithmName="SHA-512" hashValue="HI5xUFQPr4YRFAI0QQqaYPFgrlnwV3R8xbfLTo2OWc6nVAvLm/XlVRnTb6g66oN5pVxFuaSYKQyTS4l5fk0TMw==" saltValue="yNPWA/CWIgcTf9dE0fkwTA==" spinCount="100000" sheet="1" objects="1" scenarios="1"/>
  <mergeCells count="3">
    <mergeCell ref="B9:G9"/>
    <mergeCell ref="H9:S9"/>
    <mergeCell ref="B5:G8"/>
  </mergeCells>
  <pageMargins left="0.7" right="0.7" top="0.75" bottom="0.75" header="0.3" footer="0.3"/>
  <pageSetup orientation="portrait" horizontalDpi="300" verticalDpi="300" r:id="rId1"/>
  <ignoredErrors>
    <ignoredError sqref="H11:H510" numberStoredAsText="1"/>
  </ignoredErrors>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C82E423A-AB84-48E7-82EE-589E5BE8ED76}">
          <x14:formula1>
            <xm:f>'Muni Data'!$U$2:$U$3</xm:f>
          </x14:formula1>
          <xm:sqref>J11:J510</xm:sqref>
        </x14:dataValidation>
        <x14:dataValidation type="list" allowBlank="1" showInputMessage="1" showErrorMessage="1" xr:uid="{A27E3E9D-BEA3-4580-A20B-D2CE483F3F07}">
          <x14:formula1>
            <xm:f>'Muni Data'!$K$2:$K$38</xm:f>
          </x14:formula1>
          <xm:sqref>L11:L510</xm:sqref>
        </x14:dataValidation>
        <x14:dataValidation type="list" allowBlank="1" showInputMessage="1" showErrorMessage="1" xr:uid="{8230F608-1C87-410B-AA71-8383CFA51FB3}">
          <x14:formula1>
            <xm:f>'Muni Data'!$S$2:$S$3</xm:f>
          </x14:formula1>
          <xm:sqref>M11:M510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84EE-A0A8-48EC-8E32-44D06BEA626C}">
  <sheetPr codeName="Sheet6">
    <tabColor rgb="FF00B050"/>
  </sheetPr>
  <dimension ref="A1:R510"/>
  <sheetViews>
    <sheetView zoomScale="80" zoomScaleNormal="80" workbookViewId="0"/>
  </sheetViews>
  <sheetFormatPr defaultColWidth="9.140625" defaultRowHeight="15" x14ac:dyDescent="0.25"/>
  <cols>
    <col min="1" max="1" width="4.5703125" style="14" customWidth="1"/>
    <col min="2" max="6" width="21.7109375" style="14" customWidth="1"/>
    <col min="7" max="7" width="21.7109375" style="28" customWidth="1"/>
    <col min="8" max="12" width="21.7109375" style="14" customWidth="1"/>
    <col min="13" max="13" width="24.7109375" style="14" customWidth="1"/>
    <col min="14" max="14" width="21.7109375" style="14" customWidth="1"/>
    <col min="15" max="16" width="21.7109375" style="29" customWidth="1"/>
    <col min="17" max="18" width="28.42578125" style="14" hidden="1" customWidth="1"/>
    <col min="19" max="19" width="9.140625" style="14" customWidth="1"/>
    <col min="20" max="16384" width="9.140625" style="14"/>
  </cols>
  <sheetData>
    <row r="1" spans="1:18" ht="20.100000000000001" customHeight="1" x14ac:dyDescent="0.3">
      <c r="A1" s="151" t="s">
        <v>1013</v>
      </c>
      <c r="B1" s="102"/>
      <c r="C1" s="102"/>
      <c r="D1" s="102"/>
      <c r="E1" s="102"/>
      <c r="F1" s="102"/>
      <c r="G1" s="103"/>
      <c r="H1" s="102"/>
      <c r="I1" s="102"/>
      <c r="J1" s="102"/>
      <c r="K1" s="102"/>
      <c r="L1" s="102"/>
      <c r="M1" s="102"/>
      <c r="N1" s="102"/>
      <c r="O1" s="107"/>
      <c r="P1" s="107"/>
    </row>
    <row r="2" spans="1:18" ht="15.95" customHeight="1" x14ac:dyDescent="0.25">
      <c r="A2" s="105" t="s">
        <v>1014</v>
      </c>
      <c r="B2" s="105"/>
      <c r="C2" s="105"/>
      <c r="D2" s="105"/>
      <c r="E2" s="105"/>
      <c r="F2" s="105"/>
      <c r="G2" s="106"/>
      <c r="H2" s="105"/>
      <c r="I2" s="105"/>
      <c r="J2" s="105"/>
      <c r="K2" s="105"/>
      <c r="L2" s="105"/>
      <c r="M2" s="105"/>
      <c r="N2" s="105"/>
      <c r="O2" s="108"/>
      <c r="P2" s="108"/>
    </row>
    <row r="4" spans="1:18" x14ac:dyDescent="0.25">
      <c r="B4" s="109" t="s">
        <v>1006</v>
      </c>
      <c r="C4" s="37">
        <f>SUM(P11:P510)</f>
        <v>0</v>
      </c>
    </row>
    <row r="5" spans="1:18" x14ac:dyDescent="0.25">
      <c r="B5" s="179" t="s">
        <v>1057</v>
      </c>
      <c r="C5" s="179"/>
      <c r="D5" s="179"/>
      <c r="E5" s="179"/>
      <c r="F5" s="179"/>
      <c r="G5" s="179"/>
      <c r="H5" s="95"/>
    </row>
    <row r="6" spans="1:18" x14ac:dyDescent="0.25">
      <c r="B6" s="179"/>
      <c r="C6" s="179"/>
      <c r="D6" s="179"/>
      <c r="E6" s="179"/>
      <c r="F6" s="179"/>
      <c r="G6" s="179"/>
      <c r="H6" s="95"/>
      <c r="J6" s="117"/>
      <c r="K6" s="117"/>
      <c r="L6" s="117"/>
    </row>
    <row r="7" spans="1:18" x14ac:dyDescent="0.25">
      <c r="B7" s="179"/>
      <c r="C7" s="179"/>
      <c r="D7" s="179"/>
      <c r="E7" s="179"/>
      <c r="F7" s="179"/>
      <c r="G7" s="179"/>
      <c r="H7" s="155"/>
      <c r="J7" s="117"/>
      <c r="K7" s="117"/>
      <c r="L7" s="117"/>
    </row>
    <row r="8" spans="1:18" x14ac:dyDescent="0.25">
      <c r="B8" s="180"/>
      <c r="C8" s="180"/>
      <c r="D8" s="180"/>
      <c r="E8" s="180"/>
      <c r="F8" s="180"/>
      <c r="G8" s="180"/>
      <c r="H8" s="155"/>
      <c r="J8" s="117"/>
      <c r="K8" s="117"/>
      <c r="L8" s="117"/>
    </row>
    <row r="9" spans="1:18" x14ac:dyDescent="0.25">
      <c r="B9" s="174" t="s">
        <v>34</v>
      </c>
      <c r="C9" s="175"/>
      <c r="D9" s="175"/>
      <c r="E9" s="175"/>
      <c r="F9" s="175"/>
      <c r="G9" s="176"/>
      <c r="H9" s="174" t="s">
        <v>575</v>
      </c>
      <c r="I9" s="175"/>
      <c r="J9" s="175"/>
      <c r="K9" s="175"/>
      <c r="L9" s="175"/>
      <c r="M9" s="175"/>
      <c r="N9" s="175"/>
      <c r="O9" s="175"/>
      <c r="P9" s="176"/>
      <c r="Q9" s="44"/>
      <c r="R9" s="45"/>
    </row>
    <row r="10" spans="1:18" s="27" customFormat="1" ht="30" customHeight="1" x14ac:dyDescent="0.25">
      <c r="B10" s="19" t="s">
        <v>576</v>
      </c>
      <c r="C10" s="20" t="s">
        <v>37</v>
      </c>
      <c r="D10" s="20" t="s">
        <v>38</v>
      </c>
      <c r="E10" s="20" t="s">
        <v>39</v>
      </c>
      <c r="F10" s="20" t="s">
        <v>40</v>
      </c>
      <c r="G10" s="21" t="s">
        <v>41</v>
      </c>
      <c r="H10" s="19" t="s">
        <v>577</v>
      </c>
      <c r="I10" s="20" t="s">
        <v>578</v>
      </c>
      <c r="J10" s="20" t="s">
        <v>579</v>
      </c>
      <c r="K10" s="146" t="s">
        <v>1029</v>
      </c>
      <c r="L10" s="146" t="s">
        <v>1030</v>
      </c>
      <c r="M10" s="49" t="s">
        <v>49</v>
      </c>
      <c r="N10" s="20" t="s">
        <v>50</v>
      </c>
      <c r="O10" s="34" t="s">
        <v>580</v>
      </c>
      <c r="P10" s="30" t="s">
        <v>56</v>
      </c>
      <c r="Q10" s="46" t="s">
        <v>57</v>
      </c>
      <c r="R10" s="47" t="s">
        <v>58</v>
      </c>
    </row>
    <row r="11" spans="1:18" x14ac:dyDescent="0.25">
      <c r="A11" s="89"/>
      <c r="B11" s="22"/>
      <c r="C11" s="16"/>
      <c r="D11" s="16"/>
      <c r="E11" s="16"/>
      <c r="F11" s="16"/>
      <c r="G11" s="23"/>
      <c r="H11" s="32" t="s">
        <v>59</v>
      </c>
      <c r="I11" s="16"/>
      <c r="J11" s="123"/>
      <c r="K11" s="123"/>
      <c r="L11" s="123"/>
      <c r="M11" s="51"/>
      <c r="N11" s="51"/>
      <c r="O11" s="18"/>
      <c r="P11" s="79">
        <f>IF(Table5[[#This Row],[FEMA Reimbursable?]]="Yes", Table5[[#This Row],[Total Quarterly Payment Amount]]*0.25, Table5[[#This Row],[Total Quarterly Payment Amount]])</f>
        <v>0</v>
      </c>
      <c r="Q11" s="113" t="str">
        <f>IFERROR(INDEX(Table2[Attachment A Category], MATCH(Table5[[#This Row],[Attachment A Expenditure Subcategory]], Table2[Attachment A Subcategory])),"")</f>
        <v/>
      </c>
      <c r="R11" s="114" t="str">
        <f>IFERROR(INDEX(Table2[Treasury OIG Category], MATCH(Table5[[#This Row],[Attachment A Expenditure Subcategory]], Table2[Attachment A Subcategory])),"")</f>
        <v/>
      </c>
    </row>
    <row r="12" spans="1:18" x14ac:dyDescent="0.25">
      <c r="A12" s="89"/>
      <c r="B12" s="22"/>
      <c r="C12" s="16"/>
      <c r="D12" s="16"/>
      <c r="E12" s="16"/>
      <c r="F12" s="16"/>
      <c r="G12" s="23"/>
      <c r="H12" s="32" t="s">
        <v>60</v>
      </c>
      <c r="I12" s="16"/>
      <c r="J12" s="123"/>
      <c r="K12" s="123"/>
      <c r="L12" s="123"/>
      <c r="M12" s="51"/>
      <c r="N12" s="51"/>
      <c r="O12" s="18"/>
      <c r="P12" s="79">
        <f>IF(Table5[[#This Row],[FEMA Reimbursable?]]="Yes", Table5[[#This Row],[Total Quarterly Payment Amount]]*0.25, Table5[[#This Row],[Total Quarterly Payment Amount]])</f>
        <v>0</v>
      </c>
      <c r="Q12" s="113" t="str">
        <f>IFERROR(INDEX(Table2[Attachment A Category], MATCH(Table5[[#This Row],[Attachment A Expenditure Subcategory]], Table2[Attachment A Subcategory])),"")</f>
        <v/>
      </c>
      <c r="R12" s="114" t="str">
        <f>IFERROR(INDEX(Table2[Treasury OIG Category], MATCH(Table5[[#This Row],[Attachment A Expenditure Subcategory]], Table2[Attachment A Subcategory])),"")</f>
        <v/>
      </c>
    </row>
    <row r="13" spans="1:18" x14ac:dyDescent="0.25">
      <c r="A13" s="89"/>
      <c r="B13" s="22"/>
      <c r="C13" s="16"/>
      <c r="D13" s="16"/>
      <c r="E13" s="16"/>
      <c r="F13" s="16"/>
      <c r="G13" s="23"/>
      <c r="H13" s="32" t="s">
        <v>61</v>
      </c>
      <c r="I13" s="16"/>
      <c r="J13" s="123"/>
      <c r="K13" s="123"/>
      <c r="L13" s="123"/>
      <c r="M13" s="51"/>
      <c r="N13" s="51"/>
      <c r="O13" s="18"/>
      <c r="P13" s="79">
        <f>IF(Table5[[#This Row],[FEMA Reimbursable?]]="Yes", Table5[[#This Row],[Total Quarterly Payment Amount]]*0.25, Table5[[#This Row],[Total Quarterly Payment Amount]])</f>
        <v>0</v>
      </c>
      <c r="Q13" s="113" t="str">
        <f>IFERROR(INDEX(Table2[Attachment A Category], MATCH(Table5[[#This Row],[Attachment A Expenditure Subcategory]], Table2[Attachment A Subcategory])),"")</f>
        <v/>
      </c>
      <c r="R13" s="114" t="str">
        <f>IFERROR(INDEX(Table2[Treasury OIG Category], MATCH(Table5[[#This Row],[Attachment A Expenditure Subcategory]], Table2[Attachment A Subcategory])),"")</f>
        <v/>
      </c>
    </row>
    <row r="14" spans="1:18" x14ac:dyDescent="0.25">
      <c r="A14" s="89"/>
      <c r="B14" s="22"/>
      <c r="C14" s="16"/>
      <c r="D14" s="16"/>
      <c r="E14" s="16"/>
      <c r="F14" s="16"/>
      <c r="G14" s="23"/>
      <c r="H14" s="32" t="s">
        <v>62</v>
      </c>
      <c r="I14" s="16"/>
      <c r="J14" s="123"/>
      <c r="K14" s="123"/>
      <c r="L14" s="123"/>
      <c r="M14" s="51"/>
      <c r="N14" s="51"/>
      <c r="O14" s="18"/>
      <c r="P14" s="79">
        <f>IF(Table5[[#This Row],[FEMA Reimbursable?]]="Yes", Table5[[#This Row],[Total Quarterly Payment Amount]]*0.25, Table5[[#This Row],[Total Quarterly Payment Amount]])</f>
        <v>0</v>
      </c>
      <c r="Q14" s="113" t="str">
        <f>IFERROR(INDEX(Table2[Attachment A Category], MATCH(Table5[[#This Row],[Attachment A Expenditure Subcategory]], Table2[Attachment A Subcategory])),"")</f>
        <v/>
      </c>
      <c r="R14" s="114" t="str">
        <f>IFERROR(INDEX(Table2[Treasury OIG Category], MATCH(Table5[[#This Row],[Attachment A Expenditure Subcategory]], Table2[Attachment A Subcategory])),"")</f>
        <v/>
      </c>
    </row>
    <row r="15" spans="1:18" x14ac:dyDescent="0.25">
      <c r="A15" s="89"/>
      <c r="B15" s="22"/>
      <c r="C15" s="16"/>
      <c r="D15" s="16"/>
      <c r="E15" s="16"/>
      <c r="F15" s="16"/>
      <c r="G15" s="23"/>
      <c r="H15" s="32" t="s">
        <v>63</v>
      </c>
      <c r="I15" s="16"/>
      <c r="J15" s="123"/>
      <c r="K15" s="123"/>
      <c r="L15" s="123"/>
      <c r="M15" s="51"/>
      <c r="N15" s="51"/>
      <c r="O15" s="18"/>
      <c r="P15" s="79">
        <f>IF(Table5[[#This Row],[FEMA Reimbursable?]]="Yes", Table5[[#This Row],[Total Quarterly Payment Amount]]*0.25, Table5[[#This Row],[Total Quarterly Payment Amount]])</f>
        <v>0</v>
      </c>
      <c r="Q15" s="113" t="str">
        <f>IFERROR(INDEX(Table2[Attachment A Category], MATCH(Table5[[#This Row],[Attachment A Expenditure Subcategory]], Table2[Attachment A Subcategory])),"")</f>
        <v/>
      </c>
      <c r="R15" s="114" t="str">
        <f>IFERROR(INDEX(Table2[Treasury OIG Category], MATCH(Table5[[#This Row],[Attachment A Expenditure Subcategory]], Table2[Attachment A Subcategory])),"")</f>
        <v/>
      </c>
    </row>
    <row r="16" spans="1:18" x14ac:dyDescent="0.25">
      <c r="A16" s="89"/>
      <c r="B16" s="22"/>
      <c r="C16" s="16"/>
      <c r="D16" s="16"/>
      <c r="E16" s="16"/>
      <c r="F16" s="16"/>
      <c r="G16" s="23"/>
      <c r="H16" s="31" t="s">
        <v>64</v>
      </c>
      <c r="I16" s="16"/>
      <c r="J16" s="123"/>
      <c r="K16" s="123"/>
      <c r="L16" s="123"/>
      <c r="M16" s="51"/>
      <c r="N16" s="51"/>
      <c r="O16" s="18"/>
      <c r="P16" s="79">
        <f>IF(Table5[[#This Row],[FEMA Reimbursable?]]="Yes", Table5[[#This Row],[Total Quarterly Payment Amount]]*0.25, Table5[[#This Row],[Total Quarterly Payment Amount]])</f>
        <v>0</v>
      </c>
      <c r="Q16" s="113" t="str">
        <f>IFERROR(INDEX(Table2[Attachment A Category], MATCH(Table5[[#This Row],[Attachment A Expenditure Subcategory]], Table2[Attachment A Subcategory])),"")</f>
        <v/>
      </c>
      <c r="R16" s="114" t="str">
        <f>IFERROR(INDEX(Table2[Treasury OIG Category], MATCH(Table5[[#This Row],[Attachment A Expenditure Subcategory]], Table2[Attachment A Subcategory])),"")</f>
        <v/>
      </c>
    </row>
    <row r="17" spans="1:18" x14ac:dyDescent="0.25">
      <c r="A17" s="89"/>
      <c r="B17" s="22"/>
      <c r="C17" s="16"/>
      <c r="D17" s="16"/>
      <c r="E17" s="16"/>
      <c r="F17" s="16"/>
      <c r="G17" s="23"/>
      <c r="H17" s="32" t="s">
        <v>65</v>
      </c>
      <c r="I17" s="16"/>
      <c r="J17" s="123"/>
      <c r="K17" s="123"/>
      <c r="L17" s="123"/>
      <c r="M17" s="51"/>
      <c r="N17" s="51"/>
      <c r="O17" s="18"/>
      <c r="P17" s="79">
        <f>IF(Table5[[#This Row],[FEMA Reimbursable?]]="Yes", Table5[[#This Row],[Total Quarterly Payment Amount]]*0.25, Table5[[#This Row],[Total Quarterly Payment Amount]])</f>
        <v>0</v>
      </c>
      <c r="Q17" s="113" t="str">
        <f>IFERROR(INDEX(Table2[Attachment A Category], MATCH(Table5[[#This Row],[Attachment A Expenditure Subcategory]], Table2[Attachment A Subcategory])),"")</f>
        <v/>
      </c>
      <c r="R17" s="114" t="str">
        <f>IFERROR(INDEX(Table2[Treasury OIG Category], MATCH(Table5[[#This Row],[Attachment A Expenditure Subcategory]], Table2[Attachment A Subcategory])),"")</f>
        <v/>
      </c>
    </row>
    <row r="18" spans="1:18" x14ac:dyDescent="0.25">
      <c r="A18" s="89"/>
      <c r="B18" s="22"/>
      <c r="C18" s="16"/>
      <c r="D18" s="16"/>
      <c r="E18" s="16"/>
      <c r="F18" s="16"/>
      <c r="G18" s="23"/>
      <c r="H18" s="32" t="s">
        <v>66</v>
      </c>
      <c r="I18" s="16"/>
      <c r="J18" s="123"/>
      <c r="K18" s="123"/>
      <c r="L18" s="123"/>
      <c r="M18" s="51"/>
      <c r="N18" s="51"/>
      <c r="O18" s="18"/>
      <c r="P18" s="79">
        <f>IF(Table5[[#This Row],[FEMA Reimbursable?]]="Yes", Table5[[#This Row],[Total Quarterly Payment Amount]]*0.25, Table5[[#This Row],[Total Quarterly Payment Amount]])</f>
        <v>0</v>
      </c>
      <c r="Q18" s="113" t="str">
        <f>IFERROR(INDEX(Table2[Attachment A Category], MATCH(Table5[[#This Row],[Attachment A Expenditure Subcategory]], Table2[Attachment A Subcategory])),"")</f>
        <v/>
      </c>
      <c r="R18" s="114" t="str">
        <f>IFERROR(INDEX(Table2[Treasury OIG Category], MATCH(Table5[[#This Row],[Attachment A Expenditure Subcategory]], Table2[Attachment A Subcategory])),"")</f>
        <v/>
      </c>
    </row>
    <row r="19" spans="1:18" x14ac:dyDescent="0.25">
      <c r="A19" s="89"/>
      <c r="B19" s="22"/>
      <c r="C19" s="16"/>
      <c r="D19" s="16"/>
      <c r="E19" s="16"/>
      <c r="F19" s="16"/>
      <c r="G19" s="23"/>
      <c r="H19" s="32" t="s">
        <v>67</v>
      </c>
      <c r="I19" s="16"/>
      <c r="J19" s="123"/>
      <c r="K19" s="123"/>
      <c r="L19" s="123"/>
      <c r="M19" s="51"/>
      <c r="N19" s="51"/>
      <c r="O19" s="18"/>
      <c r="P19" s="79">
        <f>IF(Table5[[#This Row],[FEMA Reimbursable?]]="Yes", Table5[[#This Row],[Total Quarterly Payment Amount]]*0.25, Table5[[#This Row],[Total Quarterly Payment Amount]])</f>
        <v>0</v>
      </c>
      <c r="Q19" s="113" t="str">
        <f>IFERROR(INDEX(Table2[Attachment A Category], MATCH(Table5[[#This Row],[Attachment A Expenditure Subcategory]], Table2[Attachment A Subcategory])),"")</f>
        <v/>
      </c>
      <c r="R19" s="114" t="str">
        <f>IFERROR(INDEX(Table2[Treasury OIG Category], MATCH(Table5[[#This Row],[Attachment A Expenditure Subcategory]], Table2[Attachment A Subcategory])),"")</f>
        <v/>
      </c>
    </row>
    <row r="20" spans="1:18" x14ac:dyDescent="0.25">
      <c r="A20" s="89"/>
      <c r="B20" s="22"/>
      <c r="C20" s="16"/>
      <c r="D20" s="16"/>
      <c r="E20" s="16"/>
      <c r="F20" s="16"/>
      <c r="G20" s="23"/>
      <c r="H20" s="32" t="s">
        <v>68</v>
      </c>
      <c r="I20" s="16"/>
      <c r="J20" s="123"/>
      <c r="K20" s="123"/>
      <c r="L20" s="123"/>
      <c r="M20" s="51"/>
      <c r="N20" s="51"/>
      <c r="O20" s="18"/>
      <c r="P20" s="79">
        <f>IF(Table5[[#This Row],[FEMA Reimbursable?]]="Yes", Table5[[#This Row],[Total Quarterly Payment Amount]]*0.25, Table5[[#This Row],[Total Quarterly Payment Amount]])</f>
        <v>0</v>
      </c>
      <c r="Q20" s="113" t="str">
        <f>IFERROR(INDEX(Table2[Attachment A Category], MATCH(Table5[[#This Row],[Attachment A Expenditure Subcategory]], Table2[Attachment A Subcategory])),"")</f>
        <v/>
      </c>
      <c r="R20" s="114" t="str">
        <f>IFERROR(INDEX(Table2[Treasury OIG Category], MATCH(Table5[[#This Row],[Attachment A Expenditure Subcategory]], Table2[Attachment A Subcategory])),"")</f>
        <v/>
      </c>
    </row>
    <row r="21" spans="1:18" x14ac:dyDescent="0.25">
      <c r="A21" s="89"/>
      <c r="B21" s="22"/>
      <c r="C21" s="16"/>
      <c r="D21" s="16"/>
      <c r="E21" s="16"/>
      <c r="F21" s="16"/>
      <c r="G21" s="23"/>
      <c r="H21" s="31" t="s">
        <v>69</v>
      </c>
      <c r="I21" s="16"/>
      <c r="J21" s="123"/>
      <c r="K21" s="123"/>
      <c r="L21" s="123"/>
      <c r="M21" s="51"/>
      <c r="N21" s="51"/>
      <c r="O21" s="18"/>
      <c r="P21" s="79">
        <f>IF(Table5[[#This Row],[FEMA Reimbursable?]]="Yes", Table5[[#This Row],[Total Quarterly Payment Amount]]*0.25, Table5[[#This Row],[Total Quarterly Payment Amount]])</f>
        <v>0</v>
      </c>
      <c r="Q21" s="113" t="str">
        <f>IFERROR(INDEX(Table2[Attachment A Category], MATCH(Table5[[#This Row],[Attachment A Expenditure Subcategory]], Table2[Attachment A Subcategory])),"")</f>
        <v/>
      </c>
      <c r="R21" s="114" t="str">
        <f>IFERROR(INDEX(Table2[Treasury OIG Category], MATCH(Table5[[#This Row],[Attachment A Expenditure Subcategory]], Table2[Attachment A Subcategory])),"")</f>
        <v/>
      </c>
    </row>
    <row r="22" spans="1:18" x14ac:dyDescent="0.25">
      <c r="A22" s="89"/>
      <c r="B22" s="22"/>
      <c r="C22" s="16"/>
      <c r="D22" s="16"/>
      <c r="E22" s="16"/>
      <c r="F22" s="16"/>
      <c r="G22" s="23"/>
      <c r="H22" s="32" t="s">
        <v>70</v>
      </c>
      <c r="I22" s="16"/>
      <c r="J22" s="123"/>
      <c r="K22" s="123"/>
      <c r="L22" s="123"/>
      <c r="M22" s="51"/>
      <c r="N22" s="51"/>
      <c r="O22" s="18"/>
      <c r="P22" s="79">
        <f>IF(Table5[[#This Row],[FEMA Reimbursable?]]="Yes", Table5[[#This Row],[Total Quarterly Payment Amount]]*0.25, Table5[[#This Row],[Total Quarterly Payment Amount]])</f>
        <v>0</v>
      </c>
      <c r="Q22" s="113" t="str">
        <f>IFERROR(INDEX(Table2[Attachment A Category], MATCH(Table5[[#This Row],[Attachment A Expenditure Subcategory]], Table2[Attachment A Subcategory])),"")</f>
        <v/>
      </c>
      <c r="R22" s="114" t="str">
        <f>IFERROR(INDEX(Table2[Treasury OIG Category], MATCH(Table5[[#This Row],[Attachment A Expenditure Subcategory]], Table2[Attachment A Subcategory])),"")</f>
        <v/>
      </c>
    </row>
    <row r="23" spans="1:18" x14ac:dyDescent="0.25">
      <c r="A23" s="89"/>
      <c r="B23" s="22"/>
      <c r="C23" s="16"/>
      <c r="D23" s="16"/>
      <c r="E23" s="16"/>
      <c r="F23" s="16"/>
      <c r="G23" s="23"/>
      <c r="H23" s="32" t="s">
        <v>71</v>
      </c>
      <c r="I23" s="16"/>
      <c r="J23" s="123"/>
      <c r="K23" s="123"/>
      <c r="L23" s="123"/>
      <c r="M23" s="51"/>
      <c r="N23" s="51"/>
      <c r="O23" s="18"/>
      <c r="P23" s="79">
        <f>IF(Table5[[#This Row],[FEMA Reimbursable?]]="Yes", Table5[[#This Row],[Total Quarterly Payment Amount]]*0.25, Table5[[#This Row],[Total Quarterly Payment Amount]])</f>
        <v>0</v>
      </c>
      <c r="Q23" s="113" t="str">
        <f>IFERROR(INDEX(Table2[Attachment A Category], MATCH(Table5[[#This Row],[Attachment A Expenditure Subcategory]], Table2[Attachment A Subcategory])),"")</f>
        <v/>
      </c>
      <c r="R23" s="114" t="str">
        <f>IFERROR(INDEX(Table2[Treasury OIG Category], MATCH(Table5[[#This Row],[Attachment A Expenditure Subcategory]], Table2[Attachment A Subcategory])),"")</f>
        <v/>
      </c>
    </row>
    <row r="24" spans="1:18" x14ac:dyDescent="0.25">
      <c r="A24" s="89"/>
      <c r="B24" s="22"/>
      <c r="C24" s="16"/>
      <c r="D24" s="16"/>
      <c r="E24" s="16"/>
      <c r="F24" s="16"/>
      <c r="G24" s="23"/>
      <c r="H24" s="32" t="s">
        <v>72</v>
      </c>
      <c r="I24" s="16"/>
      <c r="J24" s="123"/>
      <c r="K24" s="123"/>
      <c r="L24" s="123"/>
      <c r="M24" s="51"/>
      <c r="N24" s="51"/>
      <c r="O24" s="18"/>
      <c r="P24" s="79">
        <f>IF(Table5[[#This Row],[FEMA Reimbursable?]]="Yes", Table5[[#This Row],[Total Quarterly Payment Amount]]*0.25, Table5[[#This Row],[Total Quarterly Payment Amount]])</f>
        <v>0</v>
      </c>
      <c r="Q24" s="113" t="str">
        <f>IFERROR(INDEX(Table2[Attachment A Category], MATCH(Table5[[#This Row],[Attachment A Expenditure Subcategory]], Table2[Attachment A Subcategory])),"")</f>
        <v/>
      </c>
      <c r="R24" s="114" t="str">
        <f>IFERROR(INDEX(Table2[Treasury OIG Category], MATCH(Table5[[#This Row],[Attachment A Expenditure Subcategory]], Table2[Attachment A Subcategory])),"")</f>
        <v/>
      </c>
    </row>
    <row r="25" spans="1:18" x14ac:dyDescent="0.25">
      <c r="A25" s="89"/>
      <c r="B25" s="22"/>
      <c r="C25" s="16"/>
      <c r="D25" s="16"/>
      <c r="E25" s="16"/>
      <c r="F25" s="16"/>
      <c r="G25" s="23"/>
      <c r="H25" s="32" t="s">
        <v>73</v>
      </c>
      <c r="I25" s="16"/>
      <c r="J25" s="123"/>
      <c r="K25" s="123"/>
      <c r="L25" s="123"/>
      <c r="M25" s="51"/>
      <c r="N25" s="51"/>
      <c r="O25" s="18"/>
      <c r="P25" s="79">
        <f>IF(Table5[[#This Row],[FEMA Reimbursable?]]="Yes", Table5[[#This Row],[Total Quarterly Payment Amount]]*0.25, Table5[[#This Row],[Total Quarterly Payment Amount]])</f>
        <v>0</v>
      </c>
      <c r="Q25" s="113" t="str">
        <f>IFERROR(INDEX(Table2[Attachment A Category], MATCH(Table5[[#This Row],[Attachment A Expenditure Subcategory]], Table2[Attachment A Subcategory])),"")</f>
        <v/>
      </c>
      <c r="R25" s="114" t="str">
        <f>IFERROR(INDEX(Table2[Treasury OIG Category], MATCH(Table5[[#This Row],[Attachment A Expenditure Subcategory]], Table2[Attachment A Subcategory])),"")</f>
        <v/>
      </c>
    </row>
    <row r="26" spans="1:18" x14ac:dyDescent="0.25">
      <c r="A26" s="89"/>
      <c r="B26" s="22"/>
      <c r="C26" s="16"/>
      <c r="D26" s="16"/>
      <c r="E26" s="16"/>
      <c r="F26" s="16"/>
      <c r="G26" s="23"/>
      <c r="H26" s="31" t="s">
        <v>74</v>
      </c>
      <c r="I26" s="16"/>
      <c r="J26" s="123"/>
      <c r="K26" s="123"/>
      <c r="L26" s="123"/>
      <c r="M26" s="51"/>
      <c r="N26" s="51"/>
      <c r="O26" s="18"/>
      <c r="P26" s="79">
        <f>IF(Table5[[#This Row],[FEMA Reimbursable?]]="Yes", Table5[[#This Row],[Total Quarterly Payment Amount]]*0.25, Table5[[#This Row],[Total Quarterly Payment Amount]])</f>
        <v>0</v>
      </c>
      <c r="Q26" s="113" t="str">
        <f>IFERROR(INDEX(Table2[Attachment A Category], MATCH(Table5[[#This Row],[Attachment A Expenditure Subcategory]], Table2[Attachment A Subcategory])),"")</f>
        <v/>
      </c>
      <c r="R26" s="114" t="str">
        <f>IFERROR(INDEX(Table2[Treasury OIG Category], MATCH(Table5[[#This Row],[Attachment A Expenditure Subcategory]], Table2[Attachment A Subcategory])),"")</f>
        <v/>
      </c>
    </row>
    <row r="27" spans="1:18" x14ac:dyDescent="0.25">
      <c r="A27" s="89"/>
      <c r="B27" s="22"/>
      <c r="C27" s="16"/>
      <c r="D27" s="16"/>
      <c r="E27" s="16"/>
      <c r="F27" s="16"/>
      <c r="G27" s="23"/>
      <c r="H27" s="32" t="s">
        <v>75</v>
      </c>
      <c r="I27" s="16"/>
      <c r="J27" s="123"/>
      <c r="K27" s="123"/>
      <c r="L27" s="123"/>
      <c r="M27" s="51"/>
      <c r="N27" s="51"/>
      <c r="O27" s="18"/>
      <c r="P27" s="79">
        <f>IF(Table5[[#This Row],[FEMA Reimbursable?]]="Yes", Table5[[#This Row],[Total Quarterly Payment Amount]]*0.25, Table5[[#This Row],[Total Quarterly Payment Amount]])</f>
        <v>0</v>
      </c>
      <c r="Q27" s="113" t="str">
        <f>IFERROR(INDEX(Table2[Attachment A Category], MATCH(Table5[[#This Row],[Attachment A Expenditure Subcategory]], Table2[Attachment A Subcategory])),"")</f>
        <v/>
      </c>
      <c r="R27" s="114" t="str">
        <f>IFERROR(INDEX(Table2[Treasury OIG Category], MATCH(Table5[[#This Row],[Attachment A Expenditure Subcategory]], Table2[Attachment A Subcategory])),"")</f>
        <v/>
      </c>
    </row>
    <row r="28" spans="1:18" x14ac:dyDescent="0.25">
      <c r="A28" s="89"/>
      <c r="B28" s="22"/>
      <c r="C28" s="16"/>
      <c r="D28" s="16"/>
      <c r="E28" s="16"/>
      <c r="F28" s="16"/>
      <c r="G28" s="23"/>
      <c r="H28" s="32" t="s">
        <v>76</v>
      </c>
      <c r="I28" s="16"/>
      <c r="J28" s="123"/>
      <c r="K28" s="123"/>
      <c r="L28" s="123"/>
      <c r="M28" s="51"/>
      <c r="N28" s="51"/>
      <c r="O28" s="18"/>
      <c r="P28" s="79">
        <f>IF(Table5[[#This Row],[FEMA Reimbursable?]]="Yes", Table5[[#This Row],[Total Quarterly Payment Amount]]*0.25, Table5[[#This Row],[Total Quarterly Payment Amount]])</f>
        <v>0</v>
      </c>
      <c r="Q28" s="113" t="str">
        <f>IFERROR(INDEX(Table2[Attachment A Category], MATCH(Table5[[#This Row],[Attachment A Expenditure Subcategory]], Table2[Attachment A Subcategory])),"")</f>
        <v/>
      </c>
      <c r="R28" s="114" t="str">
        <f>IFERROR(INDEX(Table2[Treasury OIG Category], MATCH(Table5[[#This Row],[Attachment A Expenditure Subcategory]], Table2[Attachment A Subcategory])),"")</f>
        <v/>
      </c>
    </row>
    <row r="29" spans="1:18" x14ac:dyDescent="0.25">
      <c r="A29" s="89"/>
      <c r="B29" s="22"/>
      <c r="C29" s="16"/>
      <c r="D29" s="16"/>
      <c r="E29" s="16"/>
      <c r="F29" s="16"/>
      <c r="G29" s="23"/>
      <c r="H29" s="32" t="s">
        <v>77</v>
      </c>
      <c r="I29" s="16"/>
      <c r="J29" s="123"/>
      <c r="K29" s="123"/>
      <c r="L29" s="123"/>
      <c r="M29" s="51"/>
      <c r="N29" s="51"/>
      <c r="O29" s="18"/>
      <c r="P29" s="79">
        <f>IF(Table5[[#This Row],[FEMA Reimbursable?]]="Yes", Table5[[#This Row],[Total Quarterly Payment Amount]]*0.25, Table5[[#This Row],[Total Quarterly Payment Amount]])</f>
        <v>0</v>
      </c>
      <c r="Q29" s="113" t="str">
        <f>IFERROR(INDEX(Table2[Attachment A Category], MATCH(Table5[[#This Row],[Attachment A Expenditure Subcategory]], Table2[Attachment A Subcategory])),"")</f>
        <v/>
      </c>
      <c r="R29" s="114" t="str">
        <f>IFERROR(INDEX(Table2[Treasury OIG Category], MATCH(Table5[[#This Row],[Attachment A Expenditure Subcategory]], Table2[Attachment A Subcategory])),"")</f>
        <v/>
      </c>
    </row>
    <row r="30" spans="1:18" x14ac:dyDescent="0.25">
      <c r="A30" s="89"/>
      <c r="B30" s="22"/>
      <c r="C30" s="16"/>
      <c r="D30" s="16"/>
      <c r="E30" s="16"/>
      <c r="F30" s="16"/>
      <c r="G30" s="23"/>
      <c r="H30" s="32" t="s">
        <v>78</v>
      </c>
      <c r="I30" s="16"/>
      <c r="J30" s="123"/>
      <c r="K30" s="123"/>
      <c r="L30" s="123"/>
      <c r="M30" s="51"/>
      <c r="N30" s="51"/>
      <c r="O30" s="18"/>
      <c r="P30" s="79">
        <f>IF(Table5[[#This Row],[FEMA Reimbursable?]]="Yes", Table5[[#This Row],[Total Quarterly Payment Amount]]*0.25, Table5[[#This Row],[Total Quarterly Payment Amount]])</f>
        <v>0</v>
      </c>
      <c r="Q30" s="113" t="str">
        <f>IFERROR(INDEX(Table2[Attachment A Category], MATCH(Table5[[#This Row],[Attachment A Expenditure Subcategory]], Table2[Attachment A Subcategory])),"")</f>
        <v/>
      </c>
      <c r="R30" s="114" t="str">
        <f>IFERROR(INDEX(Table2[Treasury OIG Category], MATCH(Table5[[#This Row],[Attachment A Expenditure Subcategory]], Table2[Attachment A Subcategory])),"")</f>
        <v/>
      </c>
    </row>
    <row r="31" spans="1:18" x14ac:dyDescent="0.25">
      <c r="A31" s="89"/>
      <c r="B31" s="22"/>
      <c r="C31" s="16"/>
      <c r="D31" s="16"/>
      <c r="E31" s="16"/>
      <c r="F31" s="16"/>
      <c r="G31" s="23"/>
      <c r="H31" s="31" t="s">
        <v>79</v>
      </c>
      <c r="I31" s="16"/>
      <c r="J31" s="123"/>
      <c r="K31" s="123"/>
      <c r="L31" s="123"/>
      <c r="M31" s="51"/>
      <c r="N31" s="51"/>
      <c r="O31" s="18"/>
      <c r="P31" s="79">
        <f>IF(Table5[[#This Row],[FEMA Reimbursable?]]="Yes", Table5[[#This Row],[Total Quarterly Payment Amount]]*0.25, Table5[[#This Row],[Total Quarterly Payment Amount]])</f>
        <v>0</v>
      </c>
      <c r="Q31" s="113" t="str">
        <f>IFERROR(INDEX(Table2[Attachment A Category], MATCH(Table5[[#This Row],[Attachment A Expenditure Subcategory]], Table2[Attachment A Subcategory])),"")</f>
        <v/>
      </c>
      <c r="R31" s="114" t="str">
        <f>IFERROR(INDEX(Table2[Treasury OIG Category], MATCH(Table5[[#This Row],[Attachment A Expenditure Subcategory]], Table2[Attachment A Subcategory])),"")</f>
        <v/>
      </c>
    </row>
    <row r="32" spans="1:18" x14ac:dyDescent="0.25">
      <c r="A32" s="89"/>
      <c r="B32" s="22"/>
      <c r="C32" s="16"/>
      <c r="D32" s="16"/>
      <c r="E32" s="16"/>
      <c r="F32" s="16"/>
      <c r="G32" s="23"/>
      <c r="H32" s="32" t="s">
        <v>80</v>
      </c>
      <c r="I32" s="16"/>
      <c r="J32" s="123"/>
      <c r="K32" s="123"/>
      <c r="L32" s="123"/>
      <c r="M32" s="51"/>
      <c r="N32" s="51"/>
      <c r="O32" s="18"/>
      <c r="P32" s="79">
        <f>IF(Table5[[#This Row],[FEMA Reimbursable?]]="Yes", Table5[[#This Row],[Total Quarterly Payment Amount]]*0.25, Table5[[#This Row],[Total Quarterly Payment Amount]])</f>
        <v>0</v>
      </c>
      <c r="Q32" s="113" t="str">
        <f>IFERROR(INDEX(Table2[Attachment A Category], MATCH(Table5[[#This Row],[Attachment A Expenditure Subcategory]], Table2[Attachment A Subcategory])),"")</f>
        <v/>
      </c>
      <c r="R32" s="114" t="str">
        <f>IFERROR(INDEX(Table2[Treasury OIG Category], MATCH(Table5[[#This Row],[Attachment A Expenditure Subcategory]], Table2[Attachment A Subcategory])),"")</f>
        <v/>
      </c>
    </row>
    <row r="33" spans="1:18" x14ac:dyDescent="0.25">
      <c r="A33" s="89"/>
      <c r="B33" s="22"/>
      <c r="C33" s="16"/>
      <c r="D33" s="16"/>
      <c r="E33" s="16"/>
      <c r="F33" s="16"/>
      <c r="G33" s="23"/>
      <c r="H33" s="32" t="s">
        <v>81</v>
      </c>
      <c r="I33" s="16"/>
      <c r="J33" s="123"/>
      <c r="K33" s="123"/>
      <c r="L33" s="123"/>
      <c r="M33" s="51"/>
      <c r="N33" s="51"/>
      <c r="O33" s="18"/>
      <c r="P33" s="79">
        <f>IF(Table5[[#This Row],[FEMA Reimbursable?]]="Yes", Table5[[#This Row],[Total Quarterly Payment Amount]]*0.25, Table5[[#This Row],[Total Quarterly Payment Amount]])</f>
        <v>0</v>
      </c>
      <c r="Q33" s="113" t="str">
        <f>IFERROR(INDEX(Table2[Attachment A Category], MATCH(Table5[[#This Row],[Attachment A Expenditure Subcategory]], Table2[Attachment A Subcategory])),"")</f>
        <v/>
      </c>
      <c r="R33" s="114" t="str">
        <f>IFERROR(INDEX(Table2[Treasury OIG Category], MATCH(Table5[[#This Row],[Attachment A Expenditure Subcategory]], Table2[Attachment A Subcategory])),"")</f>
        <v/>
      </c>
    </row>
    <row r="34" spans="1:18" x14ac:dyDescent="0.25">
      <c r="A34" s="89"/>
      <c r="B34" s="22"/>
      <c r="C34" s="16"/>
      <c r="D34" s="16"/>
      <c r="E34" s="16"/>
      <c r="F34" s="16"/>
      <c r="G34" s="23"/>
      <c r="H34" s="32" t="s">
        <v>82</v>
      </c>
      <c r="I34" s="16"/>
      <c r="J34" s="123"/>
      <c r="K34" s="123"/>
      <c r="L34" s="123"/>
      <c r="M34" s="51"/>
      <c r="N34" s="51"/>
      <c r="O34" s="18"/>
      <c r="P34" s="79">
        <f>IF(Table5[[#This Row],[FEMA Reimbursable?]]="Yes", Table5[[#This Row],[Total Quarterly Payment Amount]]*0.25, Table5[[#This Row],[Total Quarterly Payment Amount]])</f>
        <v>0</v>
      </c>
      <c r="Q34" s="113" t="str">
        <f>IFERROR(INDEX(Table2[Attachment A Category], MATCH(Table5[[#This Row],[Attachment A Expenditure Subcategory]], Table2[Attachment A Subcategory])),"")</f>
        <v/>
      </c>
      <c r="R34" s="114" t="str">
        <f>IFERROR(INDEX(Table2[Treasury OIG Category], MATCH(Table5[[#This Row],[Attachment A Expenditure Subcategory]], Table2[Attachment A Subcategory])),"")</f>
        <v/>
      </c>
    </row>
    <row r="35" spans="1:18" x14ac:dyDescent="0.25">
      <c r="A35" s="89"/>
      <c r="B35" s="22"/>
      <c r="C35" s="16"/>
      <c r="D35" s="16"/>
      <c r="E35" s="16"/>
      <c r="F35" s="16"/>
      <c r="G35" s="23"/>
      <c r="H35" s="32" t="s">
        <v>83</v>
      </c>
      <c r="I35" s="16"/>
      <c r="J35" s="123"/>
      <c r="K35" s="123"/>
      <c r="L35" s="123"/>
      <c r="M35" s="51"/>
      <c r="N35" s="51"/>
      <c r="O35" s="18"/>
      <c r="P35" s="79">
        <f>IF(Table5[[#This Row],[FEMA Reimbursable?]]="Yes", Table5[[#This Row],[Total Quarterly Payment Amount]]*0.25, Table5[[#This Row],[Total Quarterly Payment Amount]])</f>
        <v>0</v>
      </c>
      <c r="Q35" s="113" t="str">
        <f>IFERROR(INDEX(Table2[Attachment A Category], MATCH(Table5[[#This Row],[Attachment A Expenditure Subcategory]], Table2[Attachment A Subcategory])),"")</f>
        <v/>
      </c>
      <c r="R35" s="114" t="str">
        <f>IFERROR(INDEX(Table2[Treasury OIG Category], MATCH(Table5[[#This Row],[Attachment A Expenditure Subcategory]], Table2[Attachment A Subcategory])),"")</f>
        <v/>
      </c>
    </row>
    <row r="36" spans="1:18" x14ac:dyDescent="0.25">
      <c r="A36" s="89"/>
      <c r="B36" s="22"/>
      <c r="C36" s="16"/>
      <c r="D36" s="16"/>
      <c r="E36" s="16"/>
      <c r="F36" s="16"/>
      <c r="G36" s="23"/>
      <c r="H36" s="31" t="s">
        <v>84</v>
      </c>
      <c r="I36" s="16"/>
      <c r="J36" s="123"/>
      <c r="K36" s="123"/>
      <c r="L36" s="123"/>
      <c r="M36" s="51"/>
      <c r="N36" s="51"/>
      <c r="O36" s="18"/>
      <c r="P36" s="79">
        <f>IF(Table5[[#This Row],[FEMA Reimbursable?]]="Yes", Table5[[#This Row],[Total Quarterly Payment Amount]]*0.25, Table5[[#This Row],[Total Quarterly Payment Amount]])</f>
        <v>0</v>
      </c>
      <c r="Q36" s="113" t="str">
        <f>IFERROR(INDEX(Table2[Attachment A Category], MATCH(Table5[[#This Row],[Attachment A Expenditure Subcategory]], Table2[Attachment A Subcategory])),"")</f>
        <v/>
      </c>
      <c r="R36" s="114" t="str">
        <f>IFERROR(INDEX(Table2[Treasury OIG Category], MATCH(Table5[[#This Row],[Attachment A Expenditure Subcategory]], Table2[Attachment A Subcategory])),"")</f>
        <v/>
      </c>
    </row>
    <row r="37" spans="1:18" x14ac:dyDescent="0.25">
      <c r="A37" s="89"/>
      <c r="B37" s="22"/>
      <c r="C37" s="16"/>
      <c r="D37" s="16"/>
      <c r="E37" s="16"/>
      <c r="F37" s="16"/>
      <c r="G37" s="23"/>
      <c r="H37" s="32" t="s">
        <v>85</v>
      </c>
      <c r="I37" s="16"/>
      <c r="J37" s="123"/>
      <c r="K37" s="123"/>
      <c r="L37" s="123"/>
      <c r="M37" s="51"/>
      <c r="N37" s="51"/>
      <c r="O37" s="18"/>
      <c r="P37" s="79">
        <f>IF(Table5[[#This Row],[FEMA Reimbursable?]]="Yes", Table5[[#This Row],[Total Quarterly Payment Amount]]*0.25, Table5[[#This Row],[Total Quarterly Payment Amount]])</f>
        <v>0</v>
      </c>
      <c r="Q37" s="113" t="str">
        <f>IFERROR(INDEX(Table2[Attachment A Category], MATCH(Table5[[#This Row],[Attachment A Expenditure Subcategory]], Table2[Attachment A Subcategory])),"")</f>
        <v/>
      </c>
      <c r="R37" s="114" t="str">
        <f>IFERROR(INDEX(Table2[Treasury OIG Category], MATCH(Table5[[#This Row],[Attachment A Expenditure Subcategory]], Table2[Attachment A Subcategory])),"")</f>
        <v/>
      </c>
    </row>
    <row r="38" spans="1:18" x14ac:dyDescent="0.25">
      <c r="A38" s="89"/>
      <c r="B38" s="22"/>
      <c r="C38" s="16"/>
      <c r="D38" s="16"/>
      <c r="E38" s="16"/>
      <c r="F38" s="16"/>
      <c r="G38" s="23"/>
      <c r="H38" s="32" t="s">
        <v>86</v>
      </c>
      <c r="I38" s="16"/>
      <c r="J38" s="123"/>
      <c r="K38" s="123"/>
      <c r="L38" s="123"/>
      <c r="M38" s="51"/>
      <c r="N38" s="51"/>
      <c r="O38" s="18"/>
      <c r="P38" s="79">
        <f>IF(Table5[[#This Row],[FEMA Reimbursable?]]="Yes", Table5[[#This Row],[Total Quarterly Payment Amount]]*0.25, Table5[[#This Row],[Total Quarterly Payment Amount]])</f>
        <v>0</v>
      </c>
      <c r="Q38" s="113" t="str">
        <f>IFERROR(INDEX(Table2[Attachment A Category], MATCH(Table5[[#This Row],[Attachment A Expenditure Subcategory]], Table2[Attachment A Subcategory])),"")</f>
        <v/>
      </c>
      <c r="R38" s="114" t="str">
        <f>IFERROR(INDEX(Table2[Treasury OIG Category], MATCH(Table5[[#This Row],[Attachment A Expenditure Subcategory]], Table2[Attachment A Subcategory])),"")</f>
        <v/>
      </c>
    </row>
    <row r="39" spans="1:18" x14ac:dyDescent="0.25">
      <c r="A39" s="89"/>
      <c r="B39" s="22"/>
      <c r="C39" s="16"/>
      <c r="D39" s="16"/>
      <c r="E39" s="16"/>
      <c r="F39" s="16"/>
      <c r="G39" s="23"/>
      <c r="H39" s="32" t="s">
        <v>87</v>
      </c>
      <c r="I39" s="16"/>
      <c r="J39" s="123"/>
      <c r="K39" s="123"/>
      <c r="L39" s="123"/>
      <c r="M39" s="51"/>
      <c r="N39" s="51"/>
      <c r="O39" s="18"/>
      <c r="P39" s="79">
        <f>IF(Table5[[#This Row],[FEMA Reimbursable?]]="Yes", Table5[[#This Row],[Total Quarterly Payment Amount]]*0.25, Table5[[#This Row],[Total Quarterly Payment Amount]])</f>
        <v>0</v>
      </c>
      <c r="Q39" s="113" t="str">
        <f>IFERROR(INDEX(Table2[Attachment A Category], MATCH(Table5[[#This Row],[Attachment A Expenditure Subcategory]], Table2[Attachment A Subcategory])),"")</f>
        <v/>
      </c>
      <c r="R39" s="114" t="str">
        <f>IFERROR(INDEX(Table2[Treasury OIG Category], MATCH(Table5[[#This Row],[Attachment A Expenditure Subcategory]], Table2[Attachment A Subcategory])),"")</f>
        <v/>
      </c>
    </row>
    <row r="40" spans="1:18" x14ac:dyDescent="0.25">
      <c r="A40" s="89"/>
      <c r="B40" s="22"/>
      <c r="C40" s="16"/>
      <c r="D40" s="16"/>
      <c r="E40" s="16"/>
      <c r="F40" s="16"/>
      <c r="G40" s="23"/>
      <c r="H40" s="32" t="s">
        <v>88</v>
      </c>
      <c r="I40" s="16"/>
      <c r="J40" s="123"/>
      <c r="K40" s="123"/>
      <c r="L40" s="123"/>
      <c r="M40" s="51"/>
      <c r="N40" s="51"/>
      <c r="O40" s="18"/>
      <c r="P40" s="79">
        <f>IF(Table5[[#This Row],[FEMA Reimbursable?]]="Yes", Table5[[#This Row],[Total Quarterly Payment Amount]]*0.25, Table5[[#This Row],[Total Quarterly Payment Amount]])</f>
        <v>0</v>
      </c>
      <c r="Q40" s="113" t="str">
        <f>IFERROR(INDEX(Table2[Attachment A Category], MATCH(Table5[[#This Row],[Attachment A Expenditure Subcategory]], Table2[Attachment A Subcategory])),"")</f>
        <v/>
      </c>
      <c r="R40" s="114" t="str">
        <f>IFERROR(INDEX(Table2[Treasury OIG Category], MATCH(Table5[[#This Row],[Attachment A Expenditure Subcategory]], Table2[Attachment A Subcategory])),"")</f>
        <v/>
      </c>
    </row>
    <row r="41" spans="1:18" x14ac:dyDescent="0.25">
      <c r="A41" s="89"/>
      <c r="B41" s="22"/>
      <c r="C41" s="16"/>
      <c r="D41" s="16"/>
      <c r="E41" s="16"/>
      <c r="F41" s="16"/>
      <c r="G41" s="23"/>
      <c r="H41" s="31" t="s">
        <v>89</v>
      </c>
      <c r="I41" s="16"/>
      <c r="J41" s="123"/>
      <c r="K41" s="123"/>
      <c r="L41" s="123"/>
      <c r="M41" s="51"/>
      <c r="N41" s="51"/>
      <c r="O41" s="18"/>
      <c r="P41" s="79">
        <f>IF(Table5[[#This Row],[FEMA Reimbursable?]]="Yes", Table5[[#This Row],[Total Quarterly Payment Amount]]*0.25, Table5[[#This Row],[Total Quarterly Payment Amount]])</f>
        <v>0</v>
      </c>
      <c r="Q41" s="113" t="str">
        <f>IFERROR(INDEX(Table2[Attachment A Category], MATCH(Table5[[#This Row],[Attachment A Expenditure Subcategory]], Table2[Attachment A Subcategory])),"")</f>
        <v/>
      </c>
      <c r="R41" s="114" t="str">
        <f>IFERROR(INDEX(Table2[Treasury OIG Category], MATCH(Table5[[#This Row],[Attachment A Expenditure Subcategory]], Table2[Attachment A Subcategory])),"")</f>
        <v/>
      </c>
    </row>
    <row r="42" spans="1:18" x14ac:dyDescent="0.25">
      <c r="A42" s="89"/>
      <c r="B42" s="22"/>
      <c r="C42" s="16"/>
      <c r="D42" s="16"/>
      <c r="E42" s="16"/>
      <c r="F42" s="16"/>
      <c r="G42" s="23"/>
      <c r="H42" s="32" t="s">
        <v>90</v>
      </c>
      <c r="I42" s="16"/>
      <c r="J42" s="123"/>
      <c r="K42" s="123"/>
      <c r="L42" s="123"/>
      <c r="M42" s="51"/>
      <c r="N42" s="51"/>
      <c r="O42" s="18"/>
      <c r="P42" s="79">
        <f>IF(Table5[[#This Row],[FEMA Reimbursable?]]="Yes", Table5[[#This Row],[Total Quarterly Payment Amount]]*0.25, Table5[[#This Row],[Total Quarterly Payment Amount]])</f>
        <v>0</v>
      </c>
      <c r="Q42" s="113" t="str">
        <f>IFERROR(INDEX(Table2[Attachment A Category], MATCH(Table5[[#This Row],[Attachment A Expenditure Subcategory]], Table2[Attachment A Subcategory])),"")</f>
        <v/>
      </c>
      <c r="R42" s="114" t="str">
        <f>IFERROR(INDEX(Table2[Treasury OIG Category], MATCH(Table5[[#This Row],[Attachment A Expenditure Subcategory]], Table2[Attachment A Subcategory])),"")</f>
        <v/>
      </c>
    </row>
    <row r="43" spans="1:18" x14ac:dyDescent="0.25">
      <c r="A43" s="89"/>
      <c r="B43" s="22"/>
      <c r="C43" s="16"/>
      <c r="D43" s="16"/>
      <c r="E43" s="16"/>
      <c r="F43" s="16"/>
      <c r="G43" s="23"/>
      <c r="H43" s="32" t="s">
        <v>91</v>
      </c>
      <c r="I43" s="16"/>
      <c r="J43" s="123"/>
      <c r="K43" s="123"/>
      <c r="L43" s="123"/>
      <c r="M43" s="51"/>
      <c r="N43" s="51"/>
      <c r="O43" s="18"/>
      <c r="P43" s="79">
        <f>IF(Table5[[#This Row],[FEMA Reimbursable?]]="Yes", Table5[[#This Row],[Total Quarterly Payment Amount]]*0.25, Table5[[#This Row],[Total Quarterly Payment Amount]])</f>
        <v>0</v>
      </c>
      <c r="Q43" s="113" t="str">
        <f>IFERROR(INDEX(Table2[Attachment A Category], MATCH(Table5[[#This Row],[Attachment A Expenditure Subcategory]], Table2[Attachment A Subcategory])),"")</f>
        <v/>
      </c>
      <c r="R43" s="114" t="str">
        <f>IFERROR(INDEX(Table2[Treasury OIG Category], MATCH(Table5[[#This Row],[Attachment A Expenditure Subcategory]], Table2[Attachment A Subcategory])),"")</f>
        <v/>
      </c>
    </row>
    <row r="44" spans="1:18" x14ac:dyDescent="0.25">
      <c r="A44" s="89"/>
      <c r="B44" s="22"/>
      <c r="C44" s="16"/>
      <c r="D44" s="16"/>
      <c r="E44" s="16"/>
      <c r="F44" s="16"/>
      <c r="G44" s="23"/>
      <c r="H44" s="32" t="s">
        <v>92</v>
      </c>
      <c r="I44" s="16"/>
      <c r="J44" s="123"/>
      <c r="K44" s="123"/>
      <c r="L44" s="123"/>
      <c r="M44" s="51"/>
      <c r="N44" s="51"/>
      <c r="O44" s="18"/>
      <c r="P44" s="79">
        <f>IF(Table5[[#This Row],[FEMA Reimbursable?]]="Yes", Table5[[#This Row],[Total Quarterly Payment Amount]]*0.25, Table5[[#This Row],[Total Quarterly Payment Amount]])</f>
        <v>0</v>
      </c>
      <c r="Q44" s="113" t="str">
        <f>IFERROR(INDEX(Table2[Attachment A Category], MATCH(Table5[[#This Row],[Attachment A Expenditure Subcategory]], Table2[Attachment A Subcategory])),"")</f>
        <v/>
      </c>
      <c r="R44" s="114" t="str">
        <f>IFERROR(INDEX(Table2[Treasury OIG Category], MATCH(Table5[[#This Row],[Attachment A Expenditure Subcategory]], Table2[Attachment A Subcategory])),"")</f>
        <v/>
      </c>
    </row>
    <row r="45" spans="1:18" x14ac:dyDescent="0.25">
      <c r="A45" s="89"/>
      <c r="B45" s="22"/>
      <c r="C45" s="16"/>
      <c r="D45" s="16"/>
      <c r="E45" s="16"/>
      <c r="F45" s="16"/>
      <c r="G45" s="23"/>
      <c r="H45" s="32" t="s">
        <v>93</v>
      </c>
      <c r="I45" s="16"/>
      <c r="J45" s="123"/>
      <c r="K45" s="123"/>
      <c r="L45" s="123"/>
      <c r="M45" s="51"/>
      <c r="N45" s="51"/>
      <c r="O45" s="18"/>
      <c r="P45" s="79">
        <f>IF(Table5[[#This Row],[FEMA Reimbursable?]]="Yes", Table5[[#This Row],[Total Quarterly Payment Amount]]*0.25, Table5[[#This Row],[Total Quarterly Payment Amount]])</f>
        <v>0</v>
      </c>
      <c r="Q45" s="113" t="str">
        <f>IFERROR(INDEX(Table2[Attachment A Category], MATCH(Table5[[#This Row],[Attachment A Expenditure Subcategory]], Table2[Attachment A Subcategory])),"")</f>
        <v/>
      </c>
      <c r="R45" s="114" t="str">
        <f>IFERROR(INDEX(Table2[Treasury OIG Category], MATCH(Table5[[#This Row],[Attachment A Expenditure Subcategory]], Table2[Attachment A Subcategory])),"")</f>
        <v/>
      </c>
    </row>
    <row r="46" spans="1:18" x14ac:dyDescent="0.25">
      <c r="A46" s="89"/>
      <c r="B46" s="22"/>
      <c r="C46" s="16"/>
      <c r="D46" s="16"/>
      <c r="E46" s="16"/>
      <c r="F46" s="16"/>
      <c r="G46" s="23"/>
      <c r="H46" s="31" t="s">
        <v>94</v>
      </c>
      <c r="I46" s="16"/>
      <c r="J46" s="123"/>
      <c r="K46" s="123"/>
      <c r="L46" s="123"/>
      <c r="M46" s="51"/>
      <c r="N46" s="51"/>
      <c r="O46" s="18"/>
      <c r="P46" s="79">
        <f>IF(Table5[[#This Row],[FEMA Reimbursable?]]="Yes", Table5[[#This Row],[Total Quarterly Payment Amount]]*0.25, Table5[[#This Row],[Total Quarterly Payment Amount]])</f>
        <v>0</v>
      </c>
      <c r="Q46" s="113" t="str">
        <f>IFERROR(INDEX(Table2[Attachment A Category], MATCH(Table5[[#This Row],[Attachment A Expenditure Subcategory]], Table2[Attachment A Subcategory])),"")</f>
        <v/>
      </c>
      <c r="R46" s="114" t="str">
        <f>IFERROR(INDEX(Table2[Treasury OIG Category], MATCH(Table5[[#This Row],[Attachment A Expenditure Subcategory]], Table2[Attachment A Subcategory])),"")</f>
        <v/>
      </c>
    </row>
    <row r="47" spans="1:18" x14ac:dyDescent="0.25">
      <c r="A47" s="89"/>
      <c r="B47" s="22"/>
      <c r="C47" s="16"/>
      <c r="D47" s="16"/>
      <c r="E47" s="16"/>
      <c r="F47" s="16"/>
      <c r="G47" s="23"/>
      <c r="H47" s="32" t="s">
        <v>95</v>
      </c>
      <c r="I47" s="16"/>
      <c r="J47" s="123"/>
      <c r="K47" s="123"/>
      <c r="L47" s="123"/>
      <c r="M47" s="51"/>
      <c r="N47" s="51"/>
      <c r="O47" s="18"/>
      <c r="P47" s="79">
        <f>IF(Table5[[#This Row],[FEMA Reimbursable?]]="Yes", Table5[[#This Row],[Total Quarterly Payment Amount]]*0.25, Table5[[#This Row],[Total Quarterly Payment Amount]])</f>
        <v>0</v>
      </c>
      <c r="Q47" s="113" t="str">
        <f>IFERROR(INDEX(Table2[Attachment A Category], MATCH(Table5[[#This Row],[Attachment A Expenditure Subcategory]], Table2[Attachment A Subcategory])),"")</f>
        <v/>
      </c>
      <c r="R47" s="114" t="str">
        <f>IFERROR(INDEX(Table2[Treasury OIG Category], MATCH(Table5[[#This Row],[Attachment A Expenditure Subcategory]], Table2[Attachment A Subcategory])),"")</f>
        <v/>
      </c>
    </row>
    <row r="48" spans="1:18" x14ac:dyDescent="0.25">
      <c r="A48" s="89"/>
      <c r="B48" s="22"/>
      <c r="C48" s="16"/>
      <c r="D48" s="16"/>
      <c r="E48" s="16"/>
      <c r="F48" s="16"/>
      <c r="G48" s="23"/>
      <c r="H48" s="32" t="s">
        <v>96</v>
      </c>
      <c r="I48" s="16"/>
      <c r="J48" s="123"/>
      <c r="K48" s="123"/>
      <c r="L48" s="123"/>
      <c r="M48" s="51"/>
      <c r="N48" s="51"/>
      <c r="O48" s="18"/>
      <c r="P48" s="79">
        <f>IF(Table5[[#This Row],[FEMA Reimbursable?]]="Yes", Table5[[#This Row],[Total Quarterly Payment Amount]]*0.25, Table5[[#This Row],[Total Quarterly Payment Amount]])</f>
        <v>0</v>
      </c>
      <c r="Q48" s="113" t="str">
        <f>IFERROR(INDEX(Table2[Attachment A Category], MATCH(Table5[[#This Row],[Attachment A Expenditure Subcategory]], Table2[Attachment A Subcategory])),"")</f>
        <v/>
      </c>
      <c r="R48" s="114" t="str">
        <f>IFERROR(INDEX(Table2[Treasury OIG Category], MATCH(Table5[[#This Row],[Attachment A Expenditure Subcategory]], Table2[Attachment A Subcategory])),"")</f>
        <v/>
      </c>
    </row>
    <row r="49" spans="1:18" x14ac:dyDescent="0.25">
      <c r="A49" s="89"/>
      <c r="B49" s="22"/>
      <c r="C49" s="16"/>
      <c r="D49" s="16"/>
      <c r="E49" s="16"/>
      <c r="F49" s="16"/>
      <c r="G49" s="23"/>
      <c r="H49" s="32" t="s">
        <v>97</v>
      </c>
      <c r="I49" s="16"/>
      <c r="J49" s="123"/>
      <c r="K49" s="123"/>
      <c r="L49" s="123"/>
      <c r="M49" s="51"/>
      <c r="N49" s="51"/>
      <c r="O49" s="18"/>
      <c r="P49" s="79">
        <f>IF(Table5[[#This Row],[FEMA Reimbursable?]]="Yes", Table5[[#This Row],[Total Quarterly Payment Amount]]*0.25, Table5[[#This Row],[Total Quarterly Payment Amount]])</f>
        <v>0</v>
      </c>
      <c r="Q49" s="113" t="str">
        <f>IFERROR(INDEX(Table2[Attachment A Category], MATCH(Table5[[#This Row],[Attachment A Expenditure Subcategory]], Table2[Attachment A Subcategory])),"")</f>
        <v/>
      </c>
      <c r="R49" s="114" t="str">
        <f>IFERROR(INDEX(Table2[Treasury OIG Category], MATCH(Table5[[#This Row],[Attachment A Expenditure Subcategory]], Table2[Attachment A Subcategory])),"")</f>
        <v/>
      </c>
    </row>
    <row r="50" spans="1:18" x14ac:dyDescent="0.25">
      <c r="A50" s="89"/>
      <c r="B50" s="22"/>
      <c r="C50" s="16"/>
      <c r="D50" s="16"/>
      <c r="E50" s="16"/>
      <c r="F50" s="16"/>
      <c r="G50" s="23"/>
      <c r="H50" s="32" t="s">
        <v>98</v>
      </c>
      <c r="I50" s="16"/>
      <c r="J50" s="123"/>
      <c r="K50" s="123"/>
      <c r="L50" s="123"/>
      <c r="M50" s="51"/>
      <c r="N50" s="51"/>
      <c r="O50" s="18"/>
      <c r="P50" s="79">
        <f>IF(Table5[[#This Row],[FEMA Reimbursable?]]="Yes", Table5[[#This Row],[Total Quarterly Payment Amount]]*0.25, Table5[[#This Row],[Total Quarterly Payment Amount]])</f>
        <v>0</v>
      </c>
      <c r="Q50" s="113" t="str">
        <f>IFERROR(INDEX(Table2[Attachment A Category], MATCH(Table5[[#This Row],[Attachment A Expenditure Subcategory]], Table2[Attachment A Subcategory])),"")</f>
        <v/>
      </c>
      <c r="R50" s="114" t="str">
        <f>IFERROR(INDEX(Table2[Treasury OIG Category], MATCH(Table5[[#This Row],[Attachment A Expenditure Subcategory]], Table2[Attachment A Subcategory])),"")</f>
        <v/>
      </c>
    </row>
    <row r="51" spans="1:18" x14ac:dyDescent="0.25">
      <c r="A51" s="89"/>
      <c r="B51" s="22"/>
      <c r="C51" s="16"/>
      <c r="D51" s="16"/>
      <c r="E51" s="16"/>
      <c r="F51" s="16"/>
      <c r="G51" s="23"/>
      <c r="H51" s="31" t="s">
        <v>99</v>
      </c>
      <c r="I51" s="16"/>
      <c r="J51" s="123"/>
      <c r="K51" s="123"/>
      <c r="L51" s="123"/>
      <c r="M51" s="51"/>
      <c r="N51" s="51"/>
      <c r="O51" s="18"/>
      <c r="P51" s="79">
        <f>IF(Table5[[#This Row],[FEMA Reimbursable?]]="Yes", Table5[[#This Row],[Total Quarterly Payment Amount]]*0.25, Table5[[#This Row],[Total Quarterly Payment Amount]])</f>
        <v>0</v>
      </c>
      <c r="Q51" s="113" t="str">
        <f>IFERROR(INDEX(Table2[Attachment A Category], MATCH(Table5[[#This Row],[Attachment A Expenditure Subcategory]], Table2[Attachment A Subcategory])),"")</f>
        <v/>
      </c>
      <c r="R51" s="114" t="str">
        <f>IFERROR(INDEX(Table2[Treasury OIG Category], MATCH(Table5[[#This Row],[Attachment A Expenditure Subcategory]], Table2[Attachment A Subcategory])),"")</f>
        <v/>
      </c>
    </row>
    <row r="52" spans="1:18" x14ac:dyDescent="0.25">
      <c r="A52" s="89"/>
      <c r="B52" s="22"/>
      <c r="C52" s="16"/>
      <c r="D52" s="16"/>
      <c r="E52" s="16"/>
      <c r="F52" s="16"/>
      <c r="G52" s="23"/>
      <c r="H52" s="32" t="s">
        <v>100</v>
      </c>
      <c r="I52" s="16"/>
      <c r="J52" s="123"/>
      <c r="K52" s="123"/>
      <c r="L52" s="123"/>
      <c r="M52" s="51"/>
      <c r="N52" s="51"/>
      <c r="O52" s="18"/>
      <c r="P52" s="79">
        <f>IF(Table5[[#This Row],[FEMA Reimbursable?]]="Yes", Table5[[#This Row],[Total Quarterly Payment Amount]]*0.25, Table5[[#This Row],[Total Quarterly Payment Amount]])</f>
        <v>0</v>
      </c>
      <c r="Q52" s="113" t="str">
        <f>IFERROR(INDEX(Table2[Attachment A Category], MATCH(Table5[[#This Row],[Attachment A Expenditure Subcategory]], Table2[Attachment A Subcategory])),"")</f>
        <v/>
      </c>
      <c r="R52" s="114" t="str">
        <f>IFERROR(INDEX(Table2[Treasury OIG Category], MATCH(Table5[[#This Row],[Attachment A Expenditure Subcategory]], Table2[Attachment A Subcategory])),"")</f>
        <v/>
      </c>
    </row>
    <row r="53" spans="1:18" x14ac:dyDescent="0.25">
      <c r="A53" s="89"/>
      <c r="B53" s="22"/>
      <c r="C53" s="16"/>
      <c r="D53" s="16"/>
      <c r="E53" s="16"/>
      <c r="F53" s="16"/>
      <c r="G53" s="23"/>
      <c r="H53" s="32" t="s">
        <v>101</v>
      </c>
      <c r="I53" s="16"/>
      <c r="J53" s="123"/>
      <c r="K53" s="123"/>
      <c r="L53" s="123"/>
      <c r="M53" s="51"/>
      <c r="N53" s="51"/>
      <c r="O53" s="18"/>
      <c r="P53" s="79">
        <f>IF(Table5[[#This Row],[FEMA Reimbursable?]]="Yes", Table5[[#This Row],[Total Quarterly Payment Amount]]*0.25, Table5[[#This Row],[Total Quarterly Payment Amount]])</f>
        <v>0</v>
      </c>
      <c r="Q53" s="113" t="str">
        <f>IFERROR(INDEX(Table2[Attachment A Category], MATCH(Table5[[#This Row],[Attachment A Expenditure Subcategory]], Table2[Attachment A Subcategory])),"")</f>
        <v/>
      </c>
      <c r="R53" s="114" t="str">
        <f>IFERROR(INDEX(Table2[Treasury OIG Category], MATCH(Table5[[#This Row],[Attachment A Expenditure Subcategory]], Table2[Attachment A Subcategory])),"")</f>
        <v/>
      </c>
    </row>
    <row r="54" spans="1:18" x14ac:dyDescent="0.25">
      <c r="A54" s="89"/>
      <c r="B54" s="22"/>
      <c r="C54" s="16"/>
      <c r="D54" s="16"/>
      <c r="E54" s="16"/>
      <c r="F54" s="16"/>
      <c r="G54" s="23"/>
      <c r="H54" s="32" t="s">
        <v>102</v>
      </c>
      <c r="I54" s="16"/>
      <c r="J54" s="123"/>
      <c r="K54" s="123"/>
      <c r="L54" s="123"/>
      <c r="M54" s="51"/>
      <c r="N54" s="51"/>
      <c r="O54" s="18"/>
      <c r="P54" s="79">
        <f>IF(Table5[[#This Row],[FEMA Reimbursable?]]="Yes", Table5[[#This Row],[Total Quarterly Payment Amount]]*0.25, Table5[[#This Row],[Total Quarterly Payment Amount]])</f>
        <v>0</v>
      </c>
      <c r="Q54" s="113" t="str">
        <f>IFERROR(INDEX(Table2[Attachment A Category], MATCH(Table5[[#This Row],[Attachment A Expenditure Subcategory]], Table2[Attachment A Subcategory])),"")</f>
        <v/>
      </c>
      <c r="R54" s="114" t="str">
        <f>IFERROR(INDEX(Table2[Treasury OIG Category], MATCH(Table5[[#This Row],[Attachment A Expenditure Subcategory]], Table2[Attachment A Subcategory])),"")</f>
        <v/>
      </c>
    </row>
    <row r="55" spans="1:18" x14ac:dyDescent="0.25">
      <c r="A55" s="89"/>
      <c r="B55" s="22"/>
      <c r="C55" s="16"/>
      <c r="D55" s="16"/>
      <c r="E55" s="16"/>
      <c r="F55" s="16"/>
      <c r="G55" s="23"/>
      <c r="H55" s="32" t="s">
        <v>103</v>
      </c>
      <c r="I55" s="16"/>
      <c r="J55" s="123"/>
      <c r="K55" s="123"/>
      <c r="L55" s="123"/>
      <c r="M55" s="51"/>
      <c r="N55" s="51"/>
      <c r="O55" s="18"/>
      <c r="P55" s="79">
        <f>IF(Table5[[#This Row],[FEMA Reimbursable?]]="Yes", Table5[[#This Row],[Total Quarterly Payment Amount]]*0.25, Table5[[#This Row],[Total Quarterly Payment Amount]])</f>
        <v>0</v>
      </c>
      <c r="Q55" s="113" t="str">
        <f>IFERROR(INDEX(Table2[Attachment A Category], MATCH(Table5[[#This Row],[Attachment A Expenditure Subcategory]], Table2[Attachment A Subcategory])),"")</f>
        <v/>
      </c>
      <c r="R55" s="114" t="str">
        <f>IFERROR(INDEX(Table2[Treasury OIG Category], MATCH(Table5[[#This Row],[Attachment A Expenditure Subcategory]], Table2[Attachment A Subcategory])),"")</f>
        <v/>
      </c>
    </row>
    <row r="56" spans="1:18" x14ac:dyDescent="0.25">
      <c r="A56" s="89"/>
      <c r="B56" s="22"/>
      <c r="C56" s="16"/>
      <c r="D56" s="16"/>
      <c r="E56" s="16"/>
      <c r="F56" s="16"/>
      <c r="G56" s="23"/>
      <c r="H56" s="31" t="s">
        <v>104</v>
      </c>
      <c r="I56" s="16"/>
      <c r="J56" s="123"/>
      <c r="K56" s="123"/>
      <c r="L56" s="123"/>
      <c r="M56" s="51"/>
      <c r="N56" s="51"/>
      <c r="O56" s="18"/>
      <c r="P56" s="79">
        <f>IF(Table5[[#This Row],[FEMA Reimbursable?]]="Yes", Table5[[#This Row],[Total Quarterly Payment Amount]]*0.25, Table5[[#This Row],[Total Quarterly Payment Amount]])</f>
        <v>0</v>
      </c>
      <c r="Q56" s="113" t="str">
        <f>IFERROR(INDEX(Table2[Attachment A Category], MATCH(Table5[[#This Row],[Attachment A Expenditure Subcategory]], Table2[Attachment A Subcategory])),"")</f>
        <v/>
      </c>
      <c r="R56" s="114" t="str">
        <f>IFERROR(INDEX(Table2[Treasury OIG Category], MATCH(Table5[[#This Row],[Attachment A Expenditure Subcategory]], Table2[Attachment A Subcategory])),"")</f>
        <v/>
      </c>
    </row>
    <row r="57" spans="1:18" x14ac:dyDescent="0.25">
      <c r="A57" s="89"/>
      <c r="B57" s="22"/>
      <c r="C57" s="16"/>
      <c r="D57" s="16"/>
      <c r="E57" s="16"/>
      <c r="F57" s="16"/>
      <c r="G57" s="23"/>
      <c r="H57" s="32" t="s">
        <v>105</v>
      </c>
      <c r="I57" s="16"/>
      <c r="J57" s="123"/>
      <c r="K57" s="123"/>
      <c r="L57" s="123"/>
      <c r="M57" s="51"/>
      <c r="N57" s="51"/>
      <c r="O57" s="18"/>
      <c r="P57" s="79">
        <f>IF(Table5[[#This Row],[FEMA Reimbursable?]]="Yes", Table5[[#This Row],[Total Quarterly Payment Amount]]*0.25, Table5[[#This Row],[Total Quarterly Payment Amount]])</f>
        <v>0</v>
      </c>
      <c r="Q57" s="113" t="str">
        <f>IFERROR(INDEX(Table2[Attachment A Category], MATCH(Table5[[#This Row],[Attachment A Expenditure Subcategory]], Table2[Attachment A Subcategory])),"")</f>
        <v/>
      </c>
      <c r="R57" s="114" t="str">
        <f>IFERROR(INDEX(Table2[Treasury OIG Category], MATCH(Table5[[#This Row],[Attachment A Expenditure Subcategory]], Table2[Attachment A Subcategory])),"")</f>
        <v/>
      </c>
    </row>
    <row r="58" spans="1:18" x14ac:dyDescent="0.25">
      <c r="A58" s="89"/>
      <c r="B58" s="22"/>
      <c r="C58" s="16"/>
      <c r="D58" s="16"/>
      <c r="E58" s="16"/>
      <c r="F58" s="16"/>
      <c r="G58" s="23"/>
      <c r="H58" s="32" t="s">
        <v>106</v>
      </c>
      <c r="I58" s="16"/>
      <c r="J58" s="123"/>
      <c r="K58" s="123"/>
      <c r="L58" s="123"/>
      <c r="M58" s="51"/>
      <c r="N58" s="51"/>
      <c r="O58" s="18"/>
      <c r="P58" s="79">
        <f>IF(Table5[[#This Row],[FEMA Reimbursable?]]="Yes", Table5[[#This Row],[Total Quarterly Payment Amount]]*0.25, Table5[[#This Row],[Total Quarterly Payment Amount]])</f>
        <v>0</v>
      </c>
      <c r="Q58" s="113" t="str">
        <f>IFERROR(INDEX(Table2[Attachment A Category], MATCH(Table5[[#This Row],[Attachment A Expenditure Subcategory]], Table2[Attachment A Subcategory])),"")</f>
        <v/>
      </c>
      <c r="R58" s="114" t="str">
        <f>IFERROR(INDEX(Table2[Treasury OIG Category], MATCH(Table5[[#This Row],[Attachment A Expenditure Subcategory]], Table2[Attachment A Subcategory])),"")</f>
        <v/>
      </c>
    </row>
    <row r="59" spans="1:18" x14ac:dyDescent="0.25">
      <c r="A59" s="89"/>
      <c r="B59" s="22"/>
      <c r="C59" s="16"/>
      <c r="D59" s="16"/>
      <c r="E59" s="16"/>
      <c r="F59" s="16"/>
      <c r="G59" s="23"/>
      <c r="H59" s="32" t="s">
        <v>107</v>
      </c>
      <c r="I59" s="16"/>
      <c r="J59" s="123"/>
      <c r="K59" s="123"/>
      <c r="L59" s="123"/>
      <c r="M59" s="51"/>
      <c r="N59" s="51"/>
      <c r="O59" s="18"/>
      <c r="P59" s="79">
        <f>IF(Table5[[#This Row],[FEMA Reimbursable?]]="Yes", Table5[[#This Row],[Total Quarterly Payment Amount]]*0.25, Table5[[#This Row],[Total Quarterly Payment Amount]])</f>
        <v>0</v>
      </c>
      <c r="Q59" s="113" t="str">
        <f>IFERROR(INDEX(Table2[Attachment A Category], MATCH(Table5[[#This Row],[Attachment A Expenditure Subcategory]], Table2[Attachment A Subcategory])),"")</f>
        <v/>
      </c>
      <c r="R59" s="114" t="str">
        <f>IFERROR(INDEX(Table2[Treasury OIG Category], MATCH(Table5[[#This Row],[Attachment A Expenditure Subcategory]], Table2[Attachment A Subcategory])),"")</f>
        <v/>
      </c>
    </row>
    <row r="60" spans="1:18" x14ac:dyDescent="0.25">
      <c r="A60" s="89"/>
      <c r="B60" s="22"/>
      <c r="C60" s="16"/>
      <c r="D60" s="16"/>
      <c r="E60" s="16"/>
      <c r="F60" s="16"/>
      <c r="G60" s="23"/>
      <c r="H60" s="32" t="s">
        <v>108</v>
      </c>
      <c r="I60" s="16"/>
      <c r="J60" s="123"/>
      <c r="K60" s="123"/>
      <c r="L60" s="123"/>
      <c r="M60" s="51"/>
      <c r="N60" s="51"/>
      <c r="O60" s="18"/>
      <c r="P60" s="79">
        <f>IF(Table5[[#This Row],[FEMA Reimbursable?]]="Yes", Table5[[#This Row],[Total Quarterly Payment Amount]]*0.25, Table5[[#This Row],[Total Quarterly Payment Amount]])</f>
        <v>0</v>
      </c>
      <c r="Q60" s="113" t="str">
        <f>IFERROR(INDEX(Table2[Attachment A Category], MATCH(Table5[[#This Row],[Attachment A Expenditure Subcategory]], Table2[Attachment A Subcategory])),"")</f>
        <v/>
      </c>
      <c r="R60" s="114" t="str">
        <f>IFERROR(INDEX(Table2[Treasury OIG Category], MATCH(Table5[[#This Row],[Attachment A Expenditure Subcategory]], Table2[Attachment A Subcategory])),"")</f>
        <v/>
      </c>
    </row>
    <row r="61" spans="1:18" x14ac:dyDescent="0.25">
      <c r="A61" s="89"/>
      <c r="B61" s="22"/>
      <c r="C61" s="16"/>
      <c r="D61" s="16"/>
      <c r="E61" s="16"/>
      <c r="F61" s="16"/>
      <c r="G61" s="23"/>
      <c r="H61" s="31" t="s">
        <v>109</v>
      </c>
      <c r="I61" s="16"/>
      <c r="J61" s="123"/>
      <c r="K61" s="123"/>
      <c r="L61" s="123"/>
      <c r="M61" s="51"/>
      <c r="N61" s="51"/>
      <c r="O61" s="18"/>
      <c r="P61" s="79">
        <f>IF(Table5[[#This Row],[FEMA Reimbursable?]]="Yes", Table5[[#This Row],[Total Quarterly Payment Amount]]*0.25, Table5[[#This Row],[Total Quarterly Payment Amount]])</f>
        <v>0</v>
      </c>
      <c r="Q61" s="113" t="str">
        <f>IFERROR(INDEX(Table2[Attachment A Category], MATCH(Table5[[#This Row],[Attachment A Expenditure Subcategory]], Table2[Attachment A Subcategory])),"")</f>
        <v/>
      </c>
      <c r="R61" s="114" t="str">
        <f>IFERROR(INDEX(Table2[Treasury OIG Category], MATCH(Table5[[#This Row],[Attachment A Expenditure Subcategory]], Table2[Attachment A Subcategory])),"")</f>
        <v/>
      </c>
    </row>
    <row r="62" spans="1:18" x14ac:dyDescent="0.25">
      <c r="A62" s="89"/>
      <c r="B62" s="22"/>
      <c r="C62" s="16"/>
      <c r="D62" s="16"/>
      <c r="E62" s="16"/>
      <c r="F62" s="16"/>
      <c r="G62" s="23"/>
      <c r="H62" s="32" t="s">
        <v>111</v>
      </c>
      <c r="I62" s="16"/>
      <c r="J62" s="123"/>
      <c r="K62" s="123"/>
      <c r="L62" s="123"/>
      <c r="M62" s="51"/>
      <c r="N62" s="51"/>
      <c r="O62" s="18"/>
      <c r="P62" s="79">
        <f>IF(Table5[[#This Row],[FEMA Reimbursable?]]="Yes", Table5[[#This Row],[Total Quarterly Payment Amount]]*0.25, Table5[[#This Row],[Total Quarterly Payment Amount]])</f>
        <v>0</v>
      </c>
      <c r="Q62" s="113" t="str">
        <f>IFERROR(INDEX(Table2[Attachment A Category], MATCH(Table5[[#This Row],[Attachment A Expenditure Subcategory]], Table2[Attachment A Subcategory])),"")</f>
        <v/>
      </c>
      <c r="R62" s="114" t="str">
        <f>IFERROR(INDEX(Table2[Treasury OIG Category], MATCH(Table5[[#This Row],[Attachment A Expenditure Subcategory]], Table2[Attachment A Subcategory])),"")</f>
        <v/>
      </c>
    </row>
    <row r="63" spans="1:18" x14ac:dyDescent="0.25">
      <c r="A63" s="89"/>
      <c r="B63" s="22"/>
      <c r="C63" s="16"/>
      <c r="D63" s="16"/>
      <c r="E63" s="16"/>
      <c r="F63" s="16"/>
      <c r="G63" s="23"/>
      <c r="H63" s="32" t="s">
        <v>112</v>
      </c>
      <c r="I63" s="16"/>
      <c r="J63" s="123"/>
      <c r="K63" s="123"/>
      <c r="L63" s="123"/>
      <c r="M63" s="51"/>
      <c r="N63" s="51"/>
      <c r="O63" s="18"/>
      <c r="P63" s="79">
        <f>IF(Table5[[#This Row],[FEMA Reimbursable?]]="Yes", Table5[[#This Row],[Total Quarterly Payment Amount]]*0.25, Table5[[#This Row],[Total Quarterly Payment Amount]])</f>
        <v>0</v>
      </c>
      <c r="Q63" s="113" t="str">
        <f>IFERROR(INDEX(Table2[Attachment A Category], MATCH(Table5[[#This Row],[Attachment A Expenditure Subcategory]], Table2[Attachment A Subcategory])),"")</f>
        <v/>
      </c>
      <c r="R63" s="114" t="str">
        <f>IFERROR(INDEX(Table2[Treasury OIG Category], MATCH(Table5[[#This Row],[Attachment A Expenditure Subcategory]], Table2[Attachment A Subcategory])),"")</f>
        <v/>
      </c>
    </row>
    <row r="64" spans="1:18" x14ac:dyDescent="0.25">
      <c r="A64" s="89"/>
      <c r="B64" s="22"/>
      <c r="C64" s="16"/>
      <c r="D64" s="16"/>
      <c r="E64" s="16"/>
      <c r="F64" s="16"/>
      <c r="G64" s="23"/>
      <c r="H64" s="32" t="s">
        <v>113</v>
      </c>
      <c r="I64" s="16"/>
      <c r="J64" s="123"/>
      <c r="K64" s="123"/>
      <c r="L64" s="123"/>
      <c r="M64" s="51"/>
      <c r="N64" s="51"/>
      <c r="O64" s="18"/>
      <c r="P64" s="79">
        <f>IF(Table5[[#This Row],[FEMA Reimbursable?]]="Yes", Table5[[#This Row],[Total Quarterly Payment Amount]]*0.25, Table5[[#This Row],[Total Quarterly Payment Amount]])</f>
        <v>0</v>
      </c>
      <c r="Q64" s="113" t="str">
        <f>IFERROR(INDEX(Table2[Attachment A Category], MATCH(Table5[[#This Row],[Attachment A Expenditure Subcategory]], Table2[Attachment A Subcategory])),"")</f>
        <v/>
      </c>
      <c r="R64" s="114" t="str">
        <f>IFERROR(INDEX(Table2[Treasury OIG Category], MATCH(Table5[[#This Row],[Attachment A Expenditure Subcategory]], Table2[Attachment A Subcategory])),"")</f>
        <v/>
      </c>
    </row>
    <row r="65" spans="1:18" x14ac:dyDescent="0.25">
      <c r="A65" s="89"/>
      <c r="B65" s="22"/>
      <c r="C65" s="16"/>
      <c r="D65" s="16"/>
      <c r="E65" s="16"/>
      <c r="F65" s="16"/>
      <c r="G65" s="23"/>
      <c r="H65" s="32" t="s">
        <v>114</v>
      </c>
      <c r="I65" s="16"/>
      <c r="J65" s="123"/>
      <c r="K65" s="123"/>
      <c r="L65" s="123"/>
      <c r="M65" s="51"/>
      <c r="N65" s="51"/>
      <c r="O65" s="18"/>
      <c r="P65" s="79">
        <f>IF(Table5[[#This Row],[FEMA Reimbursable?]]="Yes", Table5[[#This Row],[Total Quarterly Payment Amount]]*0.25, Table5[[#This Row],[Total Quarterly Payment Amount]])</f>
        <v>0</v>
      </c>
      <c r="Q65" s="113" t="str">
        <f>IFERROR(INDEX(Table2[Attachment A Category], MATCH(Table5[[#This Row],[Attachment A Expenditure Subcategory]], Table2[Attachment A Subcategory])),"")</f>
        <v/>
      </c>
      <c r="R65" s="114" t="str">
        <f>IFERROR(INDEX(Table2[Treasury OIG Category], MATCH(Table5[[#This Row],[Attachment A Expenditure Subcategory]], Table2[Attachment A Subcategory])),"")</f>
        <v/>
      </c>
    </row>
    <row r="66" spans="1:18" x14ac:dyDescent="0.25">
      <c r="A66" s="89"/>
      <c r="B66" s="22"/>
      <c r="C66" s="16"/>
      <c r="D66" s="16"/>
      <c r="E66" s="16"/>
      <c r="F66" s="16"/>
      <c r="G66" s="23"/>
      <c r="H66" s="31" t="s">
        <v>115</v>
      </c>
      <c r="I66" s="16"/>
      <c r="J66" s="123"/>
      <c r="K66" s="123"/>
      <c r="L66" s="123"/>
      <c r="M66" s="51"/>
      <c r="N66" s="51"/>
      <c r="O66" s="18"/>
      <c r="P66" s="79">
        <f>IF(Table5[[#This Row],[FEMA Reimbursable?]]="Yes", Table5[[#This Row],[Total Quarterly Payment Amount]]*0.25, Table5[[#This Row],[Total Quarterly Payment Amount]])</f>
        <v>0</v>
      </c>
      <c r="Q66" s="113" t="str">
        <f>IFERROR(INDEX(Table2[Attachment A Category], MATCH(Table5[[#This Row],[Attachment A Expenditure Subcategory]], Table2[Attachment A Subcategory])),"")</f>
        <v/>
      </c>
      <c r="R66" s="114" t="str">
        <f>IFERROR(INDEX(Table2[Treasury OIG Category], MATCH(Table5[[#This Row],[Attachment A Expenditure Subcategory]], Table2[Attachment A Subcategory])),"")</f>
        <v/>
      </c>
    </row>
    <row r="67" spans="1:18" x14ac:dyDescent="0.25">
      <c r="A67" s="89"/>
      <c r="B67" s="22"/>
      <c r="C67" s="16"/>
      <c r="D67" s="16"/>
      <c r="E67" s="16"/>
      <c r="F67" s="16"/>
      <c r="G67" s="23"/>
      <c r="H67" s="32" t="s">
        <v>116</v>
      </c>
      <c r="I67" s="16"/>
      <c r="J67" s="123"/>
      <c r="K67" s="123"/>
      <c r="L67" s="123"/>
      <c r="M67" s="51"/>
      <c r="N67" s="51"/>
      <c r="O67" s="18"/>
      <c r="P67" s="79">
        <f>IF(Table5[[#This Row],[FEMA Reimbursable?]]="Yes", Table5[[#This Row],[Total Quarterly Payment Amount]]*0.25, Table5[[#This Row],[Total Quarterly Payment Amount]])</f>
        <v>0</v>
      </c>
      <c r="Q67" s="113" t="str">
        <f>IFERROR(INDEX(Table2[Attachment A Category], MATCH(Table5[[#This Row],[Attachment A Expenditure Subcategory]], Table2[Attachment A Subcategory])),"")</f>
        <v/>
      </c>
      <c r="R67" s="114" t="str">
        <f>IFERROR(INDEX(Table2[Treasury OIG Category], MATCH(Table5[[#This Row],[Attachment A Expenditure Subcategory]], Table2[Attachment A Subcategory])),"")</f>
        <v/>
      </c>
    </row>
    <row r="68" spans="1:18" x14ac:dyDescent="0.25">
      <c r="A68" s="89"/>
      <c r="B68" s="22"/>
      <c r="C68" s="16"/>
      <c r="D68" s="16"/>
      <c r="E68" s="16"/>
      <c r="F68" s="16"/>
      <c r="G68" s="23"/>
      <c r="H68" s="32" t="s">
        <v>117</v>
      </c>
      <c r="I68" s="16"/>
      <c r="J68" s="123"/>
      <c r="K68" s="123"/>
      <c r="L68" s="123"/>
      <c r="M68" s="51"/>
      <c r="N68" s="51"/>
      <c r="O68" s="18"/>
      <c r="P68" s="79">
        <f>IF(Table5[[#This Row],[FEMA Reimbursable?]]="Yes", Table5[[#This Row],[Total Quarterly Payment Amount]]*0.25, Table5[[#This Row],[Total Quarterly Payment Amount]])</f>
        <v>0</v>
      </c>
      <c r="Q68" s="113" t="str">
        <f>IFERROR(INDEX(Table2[Attachment A Category], MATCH(Table5[[#This Row],[Attachment A Expenditure Subcategory]], Table2[Attachment A Subcategory])),"")</f>
        <v/>
      </c>
      <c r="R68" s="114" t="str">
        <f>IFERROR(INDEX(Table2[Treasury OIG Category], MATCH(Table5[[#This Row],[Attachment A Expenditure Subcategory]], Table2[Attachment A Subcategory])),"")</f>
        <v/>
      </c>
    </row>
    <row r="69" spans="1:18" x14ac:dyDescent="0.25">
      <c r="A69" s="89"/>
      <c r="B69" s="22"/>
      <c r="C69" s="16"/>
      <c r="D69" s="16"/>
      <c r="E69" s="16"/>
      <c r="F69" s="16"/>
      <c r="G69" s="23"/>
      <c r="H69" s="32" t="s">
        <v>118</v>
      </c>
      <c r="I69" s="16"/>
      <c r="J69" s="123"/>
      <c r="K69" s="123"/>
      <c r="L69" s="123"/>
      <c r="M69" s="51"/>
      <c r="N69" s="51"/>
      <c r="O69" s="18"/>
      <c r="P69" s="79">
        <f>IF(Table5[[#This Row],[FEMA Reimbursable?]]="Yes", Table5[[#This Row],[Total Quarterly Payment Amount]]*0.25, Table5[[#This Row],[Total Quarterly Payment Amount]])</f>
        <v>0</v>
      </c>
      <c r="Q69" s="113" t="str">
        <f>IFERROR(INDEX(Table2[Attachment A Category], MATCH(Table5[[#This Row],[Attachment A Expenditure Subcategory]], Table2[Attachment A Subcategory])),"")</f>
        <v/>
      </c>
      <c r="R69" s="114" t="str">
        <f>IFERROR(INDEX(Table2[Treasury OIG Category], MATCH(Table5[[#This Row],[Attachment A Expenditure Subcategory]], Table2[Attachment A Subcategory])),"")</f>
        <v/>
      </c>
    </row>
    <row r="70" spans="1:18" x14ac:dyDescent="0.25">
      <c r="A70" s="89"/>
      <c r="B70" s="22"/>
      <c r="C70" s="16"/>
      <c r="D70" s="16"/>
      <c r="E70" s="16"/>
      <c r="F70" s="16"/>
      <c r="G70" s="23"/>
      <c r="H70" s="32" t="s">
        <v>119</v>
      </c>
      <c r="I70" s="16"/>
      <c r="J70" s="123"/>
      <c r="K70" s="123"/>
      <c r="L70" s="123"/>
      <c r="M70" s="51"/>
      <c r="N70" s="51"/>
      <c r="O70" s="18"/>
      <c r="P70" s="79">
        <f>IF(Table5[[#This Row],[FEMA Reimbursable?]]="Yes", Table5[[#This Row],[Total Quarterly Payment Amount]]*0.25, Table5[[#This Row],[Total Quarterly Payment Amount]])</f>
        <v>0</v>
      </c>
      <c r="Q70" s="113" t="str">
        <f>IFERROR(INDEX(Table2[Attachment A Category], MATCH(Table5[[#This Row],[Attachment A Expenditure Subcategory]], Table2[Attachment A Subcategory])),"")</f>
        <v/>
      </c>
      <c r="R70" s="114" t="str">
        <f>IFERROR(INDEX(Table2[Treasury OIG Category], MATCH(Table5[[#This Row],[Attachment A Expenditure Subcategory]], Table2[Attachment A Subcategory])),"")</f>
        <v/>
      </c>
    </row>
    <row r="71" spans="1:18" x14ac:dyDescent="0.25">
      <c r="A71" s="89"/>
      <c r="B71" s="22"/>
      <c r="C71" s="16"/>
      <c r="D71" s="16"/>
      <c r="E71" s="16"/>
      <c r="F71" s="16"/>
      <c r="G71" s="23"/>
      <c r="H71" s="31" t="s">
        <v>120</v>
      </c>
      <c r="I71" s="16"/>
      <c r="J71" s="123"/>
      <c r="K71" s="123"/>
      <c r="L71" s="123"/>
      <c r="M71" s="51"/>
      <c r="N71" s="51"/>
      <c r="O71" s="18"/>
      <c r="P71" s="79">
        <f>IF(Table5[[#This Row],[FEMA Reimbursable?]]="Yes", Table5[[#This Row],[Total Quarterly Payment Amount]]*0.25, Table5[[#This Row],[Total Quarterly Payment Amount]])</f>
        <v>0</v>
      </c>
      <c r="Q71" s="113" t="str">
        <f>IFERROR(INDEX(Table2[Attachment A Category], MATCH(Table5[[#This Row],[Attachment A Expenditure Subcategory]], Table2[Attachment A Subcategory])),"")</f>
        <v/>
      </c>
      <c r="R71" s="114" t="str">
        <f>IFERROR(INDEX(Table2[Treasury OIG Category], MATCH(Table5[[#This Row],[Attachment A Expenditure Subcategory]], Table2[Attachment A Subcategory])),"")</f>
        <v/>
      </c>
    </row>
    <row r="72" spans="1:18" x14ac:dyDescent="0.25">
      <c r="A72" s="89"/>
      <c r="B72" s="22"/>
      <c r="C72" s="16"/>
      <c r="D72" s="16"/>
      <c r="E72" s="16"/>
      <c r="F72" s="16"/>
      <c r="G72" s="23"/>
      <c r="H72" s="32" t="s">
        <v>121</v>
      </c>
      <c r="I72" s="16"/>
      <c r="J72" s="123"/>
      <c r="K72" s="123"/>
      <c r="L72" s="123"/>
      <c r="M72" s="51"/>
      <c r="N72" s="51"/>
      <c r="O72" s="18"/>
      <c r="P72" s="79">
        <f>IF(Table5[[#This Row],[FEMA Reimbursable?]]="Yes", Table5[[#This Row],[Total Quarterly Payment Amount]]*0.25, Table5[[#This Row],[Total Quarterly Payment Amount]])</f>
        <v>0</v>
      </c>
      <c r="Q72" s="113" t="str">
        <f>IFERROR(INDEX(Table2[Attachment A Category], MATCH(Table5[[#This Row],[Attachment A Expenditure Subcategory]], Table2[Attachment A Subcategory])),"")</f>
        <v/>
      </c>
      <c r="R72" s="114" t="str">
        <f>IFERROR(INDEX(Table2[Treasury OIG Category], MATCH(Table5[[#This Row],[Attachment A Expenditure Subcategory]], Table2[Attachment A Subcategory])),"")</f>
        <v/>
      </c>
    </row>
    <row r="73" spans="1:18" x14ac:dyDescent="0.25">
      <c r="A73" s="89"/>
      <c r="B73" s="22"/>
      <c r="C73" s="16"/>
      <c r="D73" s="16"/>
      <c r="E73" s="16"/>
      <c r="F73" s="16"/>
      <c r="G73" s="23"/>
      <c r="H73" s="32" t="s">
        <v>122</v>
      </c>
      <c r="I73" s="16"/>
      <c r="J73" s="123"/>
      <c r="K73" s="123"/>
      <c r="L73" s="123"/>
      <c r="M73" s="51"/>
      <c r="N73" s="51"/>
      <c r="O73" s="18"/>
      <c r="P73" s="79">
        <f>IF(Table5[[#This Row],[FEMA Reimbursable?]]="Yes", Table5[[#This Row],[Total Quarterly Payment Amount]]*0.25, Table5[[#This Row],[Total Quarterly Payment Amount]])</f>
        <v>0</v>
      </c>
      <c r="Q73" s="113" t="str">
        <f>IFERROR(INDEX(Table2[Attachment A Category], MATCH(Table5[[#This Row],[Attachment A Expenditure Subcategory]], Table2[Attachment A Subcategory])),"")</f>
        <v/>
      </c>
      <c r="R73" s="114" t="str">
        <f>IFERROR(INDEX(Table2[Treasury OIG Category], MATCH(Table5[[#This Row],[Attachment A Expenditure Subcategory]], Table2[Attachment A Subcategory])),"")</f>
        <v/>
      </c>
    </row>
    <row r="74" spans="1:18" x14ac:dyDescent="0.25">
      <c r="A74" s="89"/>
      <c r="B74" s="22"/>
      <c r="C74" s="16"/>
      <c r="D74" s="16"/>
      <c r="E74" s="16"/>
      <c r="F74" s="16"/>
      <c r="G74" s="23"/>
      <c r="H74" s="32" t="s">
        <v>123</v>
      </c>
      <c r="I74" s="16"/>
      <c r="J74" s="123"/>
      <c r="K74" s="123"/>
      <c r="L74" s="123"/>
      <c r="M74" s="51"/>
      <c r="N74" s="51"/>
      <c r="O74" s="18"/>
      <c r="P74" s="79">
        <f>IF(Table5[[#This Row],[FEMA Reimbursable?]]="Yes", Table5[[#This Row],[Total Quarterly Payment Amount]]*0.25, Table5[[#This Row],[Total Quarterly Payment Amount]])</f>
        <v>0</v>
      </c>
      <c r="Q74" s="113" t="str">
        <f>IFERROR(INDEX(Table2[Attachment A Category], MATCH(Table5[[#This Row],[Attachment A Expenditure Subcategory]], Table2[Attachment A Subcategory])),"")</f>
        <v/>
      </c>
      <c r="R74" s="114" t="str">
        <f>IFERROR(INDEX(Table2[Treasury OIG Category], MATCH(Table5[[#This Row],[Attachment A Expenditure Subcategory]], Table2[Attachment A Subcategory])),"")</f>
        <v/>
      </c>
    </row>
    <row r="75" spans="1:18" x14ac:dyDescent="0.25">
      <c r="A75" s="89"/>
      <c r="B75" s="22"/>
      <c r="C75" s="16"/>
      <c r="D75" s="16"/>
      <c r="E75" s="16"/>
      <c r="F75" s="16"/>
      <c r="G75" s="23"/>
      <c r="H75" s="32" t="s">
        <v>124</v>
      </c>
      <c r="I75" s="16"/>
      <c r="J75" s="123"/>
      <c r="K75" s="123"/>
      <c r="L75" s="123"/>
      <c r="M75" s="51"/>
      <c r="N75" s="51"/>
      <c r="O75" s="18"/>
      <c r="P75" s="79">
        <f>IF(Table5[[#This Row],[FEMA Reimbursable?]]="Yes", Table5[[#This Row],[Total Quarterly Payment Amount]]*0.25, Table5[[#This Row],[Total Quarterly Payment Amount]])</f>
        <v>0</v>
      </c>
      <c r="Q75" s="113" t="str">
        <f>IFERROR(INDEX(Table2[Attachment A Category], MATCH(Table5[[#This Row],[Attachment A Expenditure Subcategory]], Table2[Attachment A Subcategory])),"")</f>
        <v/>
      </c>
      <c r="R75" s="114" t="str">
        <f>IFERROR(INDEX(Table2[Treasury OIG Category], MATCH(Table5[[#This Row],[Attachment A Expenditure Subcategory]], Table2[Attachment A Subcategory])),"")</f>
        <v/>
      </c>
    </row>
    <row r="76" spans="1:18" x14ac:dyDescent="0.25">
      <c r="A76" s="89"/>
      <c r="B76" s="22"/>
      <c r="C76" s="16"/>
      <c r="D76" s="16"/>
      <c r="E76" s="16"/>
      <c r="F76" s="16"/>
      <c r="G76" s="23"/>
      <c r="H76" s="31" t="s">
        <v>125</v>
      </c>
      <c r="I76" s="16"/>
      <c r="J76" s="123"/>
      <c r="K76" s="123"/>
      <c r="L76" s="123"/>
      <c r="M76" s="51"/>
      <c r="N76" s="51"/>
      <c r="O76" s="18"/>
      <c r="P76" s="79">
        <f>IF(Table5[[#This Row],[FEMA Reimbursable?]]="Yes", Table5[[#This Row],[Total Quarterly Payment Amount]]*0.25, Table5[[#This Row],[Total Quarterly Payment Amount]])</f>
        <v>0</v>
      </c>
      <c r="Q76" s="113" t="str">
        <f>IFERROR(INDEX(Table2[Attachment A Category], MATCH(Table5[[#This Row],[Attachment A Expenditure Subcategory]], Table2[Attachment A Subcategory])),"")</f>
        <v/>
      </c>
      <c r="R76" s="114" t="str">
        <f>IFERROR(INDEX(Table2[Treasury OIG Category], MATCH(Table5[[#This Row],[Attachment A Expenditure Subcategory]], Table2[Attachment A Subcategory])),"")</f>
        <v/>
      </c>
    </row>
    <row r="77" spans="1:18" x14ac:dyDescent="0.25">
      <c r="A77" s="89"/>
      <c r="B77" s="22"/>
      <c r="C77" s="16"/>
      <c r="D77" s="16"/>
      <c r="E77" s="16"/>
      <c r="F77" s="16"/>
      <c r="G77" s="23"/>
      <c r="H77" s="32" t="s">
        <v>126</v>
      </c>
      <c r="I77" s="16"/>
      <c r="J77" s="123"/>
      <c r="K77" s="123"/>
      <c r="L77" s="123"/>
      <c r="M77" s="51"/>
      <c r="N77" s="51"/>
      <c r="O77" s="18"/>
      <c r="P77" s="79">
        <f>IF(Table5[[#This Row],[FEMA Reimbursable?]]="Yes", Table5[[#This Row],[Total Quarterly Payment Amount]]*0.25, Table5[[#This Row],[Total Quarterly Payment Amount]])</f>
        <v>0</v>
      </c>
      <c r="Q77" s="113" t="str">
        <f>IFERROR(INDEX(Table2[Attachment A Category], MATCH(Table5[[#This Row],[Attachment A Expenditure Subcategory]], Table2[Attachment A Subcategory])),"")</f>
        <v/>
      </c>
      <c r="R77" s="114" t="str">
        <f>IFERROR(INDEX(Table2[Treasury OIG Category], MATCH(Table5[[#This Row],[Attachment A Expenditure Subcategory]], Table2[Attachment A Subcategory])),"")</f>
        <v/>
      </c>
    </row>
    <row r="78" spans="1:18" x14ac:dyDescent="0.25">
      <c r="A78" s="89"/>
      <c r="B78" s="22"/>
      <c r="C78" s="16"/>
      <c r="D78" s="16"/>
      <c r="E78" s="16"/>
      <c r="F78" s="16"/>
      <c r="G78" s="23"/>
      <c r="H78" s="32" t="s">
        <v>127</v>
      </c>
      <c r="I78" s="16"/>
      <c r="J78" s="123"/>
      <c r="K78" s="123"/>
      <c r="L78" s="123"/>
      <c r="M78" s="51"/>
      <c r="N78" s="51"/>
      <c r="O78" s="18"/>
      <c r="P78" s="79">
        <f>IF(Table5[[#This Row],[FEMA Reimbursable?]]="Yes", Table5[[#This Row],[Total Quarterly Payment Amount]]*0.25, Table5[[#This Row],[Total Quarterly Payment Amount]])</f>
        <v>0</v>
      </c>
      <c r="Q78" s="113" t="str">
        <f>IFERROR(INDEX(Table2[Attachment A Category], MATCH(Table5[[#This Row],[Attachment A Expenditure Subcategory]], Table2[Attachment A Subcategory])),"")</f>
        <v/>
      </c>
      <c r="R78" s="114" t="str">
        <f>IFERROR(INDEX(Table2[Treasury OIG Category], MATCH(Table5[[#This Row],[Attachment A Expenditure Subcategory]], Table2[Attachment A Subcategory])),"")</f>
        <v/>
      </c>
    </row>
    <row r="79" spans="1:18" x14ac:dyDescent="0.25">
      <c r="A79" s="89"/>
      <c r="B79" s="22"/>
      <c r="C79" s="16"/>
      <c r="D79" s="16"/>
      <c r="E79" s="16"/>
      <c r="F79" s="16"/>
      <c r="G79" s="23"/>
      <c r="H79" s="32" t="s">
        <v>128</v>
      </c>
      <c r="I79" s="16"/>
      <c r="J79" s="123"/>
      <c r="K79" s="123"/>
      <c r="L79" s="123"/>
      <c r="M79" s="51"/>
      <c r="N79" s="51"/>
      <c r="O79" s="18"/>
      <c r="P79" s="79">
        <f>IF(Table5[[#This Row],[FEMA Reimbursable?]]="Yes", Table5[[#This Row],[Total Quarterly Payment Amount]]*0.25, Table5[[#This Row],[Total Quarterly Payment Amount]])</f>
        <v>0</v>
      </c>
      <c r="Q79" s="113" t="str">
        <f>IFERROR(INDEX(Table2[Attachment A Category], MATCH(Table5[[#This Row],[Attachment A Expenditure Subcategory]], Table2[Attachment A Subcategory])),"")</f>
        <v/>
      </c>
      <c r="R79" s="114" t="str">
        <f>IFERROR(INDEX(Table2[Treasury OIG Category], MATCH(Table5[[#This Row],[Attachment A Expenditure Subcategory]], Table2[Attachment A Subcategory])),"")</f>
        <v/>
      </c>
    </row>
    <row r="80" spans="1:18" x14ac:dyDescent="0.25">
      <c r="A80" s="89"/>
      <c r="B80" s="22"/>
      <c r="C80" s="16"/>
      <c r="D80" s="16"/>
      <c r="E80" s="16"/>
      <c r="F80" s="16"/>
      <c r="G80" s="23"/>
      <c r="H80" s="32" t="s">
        <v>129</v>
      </c>
      <c r="I80" s="16"/>
      <c r="J80" s="123"/>
      <c r="K80" s="123"/>
      <c r="L80" s="123"/>
      <c r="M80" s="51"/>
      <c r="N80" s="51"/>
      <c r="O80" s="18"/>
      <c r="P80" s="79">
        <f>IF(Table5[[#This Row],[FEMA Reimbursable?]]="Yes", Table5[[#This Row],[Total Quarterly Payment Amount]]*0.25, Table5[[#This Row],[Total Quarterly Payment Amount]])</f>
        <v>0</v>
      </c>
      <c r="Q80" s="113" t="str">
        <f>IFERROR(INDEX(Table2[Attachment A Category], MATCH(Table5[[#This Row],[Attachment A Expenditure Subcategory]], Table2[Attachment A Subcategory])),"")</f>
        <v/>
      </c>
      <c r="R80" s="114" t="str">
        <f>IFERROR(INDEX(Table2[Treasury OIG Category], MATCH(Table5[[#This Row],[Attachment A Expenditure Subcategory]], Table2[Attachment A Subcategory])),"")</f>
        <v/>
      </c>
    </row>
    <row r="81" spans="1:18" x14ac:dyDescent="0.25">
      <c r="A81" s="89"/>
      <c r="B81" s="22"/>
      <c r="C81" s="16"/>
      <c r="D81" s="16"/>
      <c r="E81" s="16"/>
      <c r="F81" s="16"/>
      <c r="G81" s="23"/>
      <c r="H81" s="31" t="s">
        <v>130</v>
      </c>
      <c r="I81" s="16"/>
      <c r="J81" s="123"/>
      <c r="K81" s="123"/>
      <c r="L81" s="123"/>
      <c r="M81" s="51"/>
      <c r="N81" s="51"/>
      <c r="O81" s="18"/>
      <c r="P81" s="79">
        <f>IF(Table5[[#This Row],[FEMA Reimbursable?]]="Yes", Table5[[#This Row],[Total Quarterly Payment Amount]]*0.25, Table5[[#This Row],[Total Quarterly Payment Amount]])</f>
        <v>0</v>
      </c>
      <c r="Q81" s="113" t="str">
        <f>IFERROR(INDEX(Table2[Attachment A Category], MATCH(Table5[[#This Row],[Attachment A Expenditure Subcategory]], Table2[Attachment A Subcategory])),"")</f>
        <v/>
      </c>
      <c r="R81" s="114" t="str">
        <f>IFERROR(INDEX(Table2[Treasury OIG Category], MATCH(Table5[[#This Row],[Attachment A Expenditure Subcategory]], Table2[Attachment A Subcategory])),"")</f>
        <v/>
      </c>
    </row>
    <row r="82" spans="1:18" x14ac:dyDescent="0.25">
      <c r="A82" s="89"/>
      <c r="B82" s="22"/>
      <c r="C82" s="16"/>
      <c r="D82" s="16"/>
      <c r="E82" s="16"/>
      <c r="F82" s="16"/>
      <c r="G82" s="23"/>
      <c r="H82" s="32" t="s">
        <v>131</v>
      </c>
      <c r="I82" s="16"/>
      <c r="J82" s="123"/>
      <c r="K82" s="123"/>
      <c r="L82" s="123"/>
      <c r="M82" s="51"/>
      <c r="N82" s="51"/>
      <c r="O82" s="18"/>
      <c r="P82" s="79">
        <f>IF(Table5[[#This Row],[FEMA Reimbursable?]]="Yes", Table5[[#This Row],[Total Quarterly Payment Amount]]*0.25, Table5[[#This Row],[Total Quarterly Payment Amount]])</f>
        <v>0</v>
      </c>
      <c r="Q82" s="113" t="str">
        <f>IFERROR(INDEX(Table2[Attachment A Category], MATCH(Table5[[#This Row],[Attachment A Expenditure Subcategory]], Table2[Attachment A Subcategory])),"")</f>
        <v/>
      </c>
      <c r="R82" s="114" t="str">
        <f>IFERROR(INDEX(Table2[Treasury OIG Category], MATCH(Table5[[#This Row],[Attachment A Expenditure Subcategory]], Table2[Attachment A Subcategory])),"")</f>
        <v/>
      </c>
    </row>
    <row r="83" spans="1:18" x14ac:dyDescent="0.25">
      <c r="A83" s="89"/>
      <c r="B83" s="22"/>
      <c r="C83" s="16"/>
      <c r="D83" s="16"/>
      <c r="E83" s="16"/>
      <c r="F83" s="16"/>
      <c r="G83" s="23"/>
      <c r="H83" s="32" t="s">
        <v>132</v>
      </c>
      <c r="I83" s="16"/>
      <c r="J83" s="123"/>
      <c r="K83" s="123"/>
      <c r="L83" s="123"/>
      <c r="M83" s="51"/>
      <c r="N83" s="51"/>
      <c r="O83" s="18"/>
      <c r="P83" s="79">
        <f>IF(Table5[[#This Row],[FEMA Reimbursable?]]="Yes", Table5[[#This Row],[Total Quarterly Payment Amount]]*0.25, Table5[[#This Row],[Total Quarterly Payment Amount]])</f>
        <v>0</v>
      </c>
      <c r="Q83" s="113" t="str">
        <f>IFERROR(INDEX(Table2[Attachment A Category], MATCH(Table5[[#This Row],[Attachment A Expenditure Subcategory]], Table2[Attachment A Subcategory])),"")</f>
        <v/>
      </c>
      <c r="R83" s="114" t="str">
        <f>IFERROR(INDEX(Table2[Treasury OIG Category], MATCH(Table5[[#This Row],[Attachment A Expenditure Subcategory]], Table2[Attachment A Subcategory])),"")</f>
        <v/>
      </c>
    </row>
    <row r="84" spans="1:18" x14ac:dyDescent="0.25">
      <c r="A84" s="89"/>
      <c r="B84" s="22"/>
      <c r="C84" s="16"/>
      <c r="D84" s="16"/>
      <c r="E84" s="16"/>
      <c r="F84" s="16"/>
      <c r="G84" s="23"/>
      <c r="H84" s="32" t="s">
        <v>133</v>
      </c>
      <c r="I84" s="16"/>
      <c r="J84" s="123"/>
      <c r="K84" s="123"/>
      <c r="L84" s="123"/>
      <c r="M84" s="51"/>
      <c r="N84" s="51"/>
      <c r="O84" s="18"/>
      <c r="P84" s="79">
        <f>IF(Table5[[#This Row],[FEMA Reimbursable?]]="Yes", Table5[[#This Row],[Total Quarterly Payment Amount]]*0.25, Table5[[#This Row],[Total Quarterly Payment Amount]])</f>
        <v>0</v>
      </c>
      <c r="Q84" s="113" t="str">
        <f>IFERROR(INDEX(Table2[Attachment A Category], MATCH(Table5[[#This Row],[Attachment A Expenditure Subcategory]], Table2[Attachment A Subcategory])),"")</f>
        <v/>
      </c>
      <c r="R84" s="114" t="str">
        <f>IFERROR(INDEX(Table2[Treasury OIG Category], MATCH(Table5[[#This Row],[Attachment A Expenditure Subcategory]], Table2[Attachment A Subcategory])),"")</f>
        <v/>
      </c>
    </row>
    <row r="85" spans="1:18" x14ac:dyDescent="0.25">
      <c r="A85" s="89"/>
      <c r="B85" s="22"/>
      <c r="C85" s="16"/>
      <c r="D85" s="16"/>
      <c r="E85" s="16"/>
      <c r="F85" s="16"/>
      <c r="G85" s="23"/>
      <c r="H85" s="32" t="s">
        <v>134</v>
      </c>
      <c r="I85" s="16"/>
      <c r="J85" s="123"/>
      <c r="K85" s="123"/>
      <c r="L85" s="123"/>
      <c r="M85" s="51"/>
      <c r="N85" s="51"/>
      <c r="O85" s="18"/>
      <c r="P85" s="79">
        <f>IF(Table5[[#This Row],[FEMA Reimbursable?]]="Yes", Table5[[#This Row],[Total Quarterly Payment Amount]]*0.25, Table5[[#This Row],[Total Quarterly Payment Amount]])</f>
        <v>0</v>
      </c>
      <c r="Q85" s="113" t="str">
        <f>IFERROR(INDEX(Table2[Attachment A Category], MATCH(Table5[[#This Row],[Attachment A Expenditure Subcategory]], Table2[Attachment A Subcategory])),"")</f>
        <v/>
      </c>
      <c r="R85" s="114" t="str">
        <f>IFERROR(INDEX(Table2[Treasury OIG Category], MATCH(Table5[[#This Row],[Attachment A Expenditure Subcategory]], Table2[Attachment A Subcategory])),"")</f>
        <v/>
      </c>
    </row>
    <row r="86" spans="1:18" x14ac:dyDescent="0.25">
      <c r="A86" s="89"/>
      <c r="B86" s="22"/>
      <c r="C86" s="16"/>
      <c r="D86" s="16"/>
      <c r="E86" s="16"/>
      <c r="F86" s="16"/>
      <c r="G86" s="23"/>
      <c r="H86" s="31" t="s">
        <v>135</v>
      </c>
      <c r="I86" s="16"/>
      <c r="J86" s="123"/>
      <c r="K86" s="123"/>
      <c r="L86" s="123"/>
      <c r="M86" s="51"/>
      <c r="N86" s="51"/>
      <c r="O86" s="18"/>
      <c r="P86" s="79">
        <f>IF(Table5[[#This Row],[FEMA Reimbursable?]]="Yes", Table5[[#This Row],[Total Quarterly Payment Amount]]*0.25, Table5[[#This Row],[Total Quarterly Payment Amount]])</f>
        <v>0</v>
      </c>
      <c r="Q86" s="113" t="str">
        <f>IFERROR(INDEX(Table2[Attachment A Category], MATCH(Table5[[#This Row],[Attachment A Expenditure Subcategory]], Table2[Attachment A Subcategory])),"")</f>
        <v/>
      </c>
      <c r="R86" s="114" t="str">
        <f>IFERROR(INDEX(Table2[Treasury OIG Category], MATCH(Table5[[#This Row],[Attachment A Expenditure Subcategory]], Table2[Attachment A Subcategory])),"")</f>
        <v/>
      </c>
    </row>
    <row r="87" spans="1:18" x14ac:dyDescent="0.25">
      <c r="A87" s="89"/>
      <c r="B87" s="22"/>
      <c r="C87" s="16"/>
      <c r="D87" s="16"/>
      <c r="E87" s="16"/>
      <c r="F87" s="16"/>
      <c r="G87" s="23"/>
      <c r="H87" s="32" t="s">
        <v>136</v>
      </c>
      <c r="I87" s="16"/>
      <c r="J87" s="123"/>
      <c r="K87" s="123"/>
      <c r="L87" s="123"/>
      <c r="M87" s="51"/>
      <c r="N87" s="51"/>
      <c r="O87" s="18"/>
      <c r="P87" s="79">
        <f>IF(Table5[[#This Row],[FEMA Reimbursable?]]="Yes", Table5[[#This Row],[Total Quarterly Payment Amount]]*0.25, Table5[[#This Row],[Total Quarterly Payment Amount]])</f>
        <v>0</v>
      </c>
      <c r="Q87" s="113" t="str">
        <f>IFERROR(INDEX(Table2[Attachment A Category], MATCH(Table5[[#This Row],[Attachment A Expenditure Subcategory]], Table2[Attachment A Subcategory])),"")</f>
        <v/>
      </c>
      <c r="R87" s="114" t="str">
        <f>IFERROR(INDEX(Table2[Treasury OIG Category], MATCH(Table5[[#This Row],[Attachment A Expenditure Subcategory]], Table2[Attachment A Subcategory])),"")</f>
        <v/>
      </c>
    </row>
    <row r="88" spans="1:18" x14ac:dyDescent="0.25">
      <c r="A88" s="89"/>
      <c r="B88" s="22"/>
      <c r="C88" s="16"/>
      <c r="D88" s="16"/>
      <c r="E88" s="16"/>
      <c r="F88" s="16"/>
      <c r="G88" s="23"/>
      <c r="H88" s="32" t="s">
        <v>137</v>
      </c>
      <c r="I88" s="16"/>
      <c r="J88" s="123"/>
      <c r="K88" s="123"/>
      <c r="L88" s="123"/>
      <c r="M88" s="51"/>
      <c r="N88" s="51"/>
      <c r="O88" s="18"/>
      <c r="P88" s="79">
        <f>IF(Table5[[#This Row],[FEMA Reimbursable?]]="Yes", Table5[[#This Row],[Total Quarterly Payment Amount]]*0.25, Table5[[#This Row],[Total Quarterly Payment Amount]])</f>
        <v>0</v>
      </c>
      <c r="Q88" s="113" t="str">
        <f>IFERROR(INDEX(Table2[Attachment A Category], MATCH(Table5[[#This Row],[Attachment A Expenditure Subcategory]], Table2[Attachment A Subcategory])),"")</f>
        <v/>
      </c>
      <c r="R88" s="114" t="str">
        <f>IFERROR(INDEX(Table2[Treasury OIG Category], MATCH(Table5[[#This Row],[Attachment A Expenditure Subcategory]], Table2[Attachment A Subcategory])),"")</f>
        <v/>
      </c>
    </row>
    <row r="89" spans="1:18" x14ac:dyDescent="0.25">
      <c r="A89" s="89"/>
      <c r="B89" s="22"/>
      <c r="C89" s="16"/>
      <c r="D89" s="16"/>
      <c r="E89" s="16"/>
      <c r="F89" s="16"/>
      <c r="G89" s="23"/>
      <c r="H89" s="32" t="s">
        <v>138</v>
      </c>
      <c r="I89" s="16"/>
      <c r="J89" s="123"/>
      <c r="K89" s="123"/>
      <c r="L89" s="123"/>
      <c r="M89" s="51"/>
      <c r="N89" s="51"/>
      <c r="O89" s="18"/>
      <c r="P89" s="79">
        <f>IF(Table5[[#This Row],[FEMA Reimbursable?]]="Yes", Table5[[#This Row],[Total Quarterly Payment Amount]]*0.25, Table5[[#This Row],[Total Quarterly Payment Amount]])</f>
        <v>0</v>
      </c>
      <c r="Q89" s="113" t="str">
        <f>IFERROR(INDEX(Table2[Attachment A Category], MATCH(Table5[[#This Row],[Attachment A Expenditure Subcategory]], Table2[Attachment A Subcategory])),"")</f>
        <v/>
      </c>
      <c r="R89" s="114" t="str">
        <f>IFERROR(INDEX(Table2[Treasury OIG Category], MATCH(Table5[[#This Row],[Attachment A Expenditure Subcategory]], Table2[Attachment A Subcategory])),"")</f>
        <v/>
      </c>
    </row>
    <row r="90" spans="1:18" x14ac:dyDescent="0.25">
      <c r="A90" s="89"/>
      <c r="B90" s="22"/>
      <c r="C90" s="16"/>
      <c r="D90" s="16"/>
      <c r="E90" s="16"/>
      <c r="F90" s="16"/>
      <c r="G90" s="23"/>
      <c r="H90" s="32" t="s">
        <v>139</v>
      </c>
      <c r="I90" s="16"/>
      <c r="J90" s="123"/>
      <c r="K90" s="123"/>
      <c r="L90" s="123"/>
      <c r="M90" s="51"/>
      <c r="N90" s="51"/>
      <c r="O90" s="18"/>
      <c r="P90" s="79">
        <f>IF(Table5[[#This Row],[FEMA Reimbursable?]]="Yes", Table5[[#This Row],[Total Quarterly Payment Amount]]*0.25, Table5[[#This Row],[Total Quarterly Payment Amount]])</f>
        <v>0</v>
      </c>
      <c r="Q90" s="113" t="str">
        <f>IFERROR(INDEX(Table2[Attachment A Category], MATCH(Table5[[#This Row],[Attachment A Expenditure Subcategory]], Table2[Attachment A Subcategory])),"")</f>
        <v/>
      </c>
      <c r="R90" s="114" t="str">
        <f>IFERROR(INDEX(Table2[Treasury OIG Category], MATCH(Table5[[#This Row],[Attachment A Expenditure Subcategory]], Table2[Attachment A Subcategory])),"")</f>
        <v/>
      </c>
    </row>
    <row r="91" spans="1:18" x14ac:dyDescent="0.25">
      <c r="A91" s="89"/>
      <c r="B91" s="22"/>
      <c r="C91" s="16"/>
      <c r="D91" s="16"/>
      <c r="E91" s="16"/>
      <c r="F91" s="16"/>
      <c r="G91" s="23"/>
      <c r="H91" s="31" t="s">
        <v>140</v>
      </c>
      <c r="I91" s="16"/>
      <c r="J91" s="123"/>
      <c r="K91" s="123"/>
      <c r="L91" s="123"/>
      <c r="M91" s="51"/>
      <c r="N91" s="51"/>
      <c r="O91" s="18"/>
      <c r="P91" s="79">
        <f>IF(Table5[[#This Row],[FEMA Reimbursable?]]="Yes", Table5[[#This Row],[Total Quarterly Payment Amount]]*0.25, Table5[[#This Row],[Total Quarterly Payment Amount]])</f>
        <v>0</v>
      </c>
      <c r="Q91" s="113" t="str">
        <f>IFERROR(INDEX(Table2[Attachment A Category], MATCH(Table5[[#This Row],[Attachment A Expenditure Subcategory]], Table2[Attachment A Subcategory])),"")</f>
        <v/>
      </c>
      <c r="R91" s="114" t="str">
        <f>IFERROR(INDEX(Table2[Treasury OIG Category], MATCH(Table5[[#This Row],[Attachment A Expenditure Subcategory]], Table2[Attachment A Subcategory])),"")</f>
        <v/>
      </c>
    </row>
    <row r="92" spans="1:18" x14ac:dyDescent="0.25">
      <c r="A92" s="89"/>
      <c r="B92" s="22"/>
      <c r="C92" s="16"/>
      <c r="D92" s="16"/>
      <c r="E92" s="16"/>
      <c r="F92" s="16"/>
      <c r="G92" s="23"/>
      <c r="H92" s="32" t="s">
        <v>141</v>
      </c>
      <c r="I92" s="16"/>
      <c r="J92" s="123"/>
      <c r="K92" s="123"/>
      <c r="L92" s="123"/>
      <c r="M92" s="51"/>
      <c r="N92" s="51"/>
      <c r="O92" s="18"/>
      <c r="P92" s="79">
        <f>IF(Table5[[#This Row],[FEMA Reimbursable?]]="Yes", Table5[[#This Row],[Total Quarterly Payment Amount]]*0.25, Table5[[#This Row],[Total Quarterly Payment Amount]])</f>
        <v>0</v>
      </c>
      <c r="Q92" s="113" t="str">
        <f>IFERROR(INDEX(Table2[Attachment A Category], MATCH(Table5[[#This Row],[Attachment A Expenditure Subcategory]], Table2[Attachment A Subcategory])),"")</f>
        <v/>
      </c>
      <c r="R92" s="114" t="str">
        <f>IFERROR(INDEX(Table2[Treasury OIG Category], MATCH(Table5[[#This Row],[Attachment A Expenditure Subcategory]], Table2[Attachment A Subcategory])),"")</f>
        <v/>
      </c>
    </row>
    <row r="93" spans="1:18" x14ac:dyDescent="0.25">
      <c r="A93" s="89"/>
      <c r="B93" s="22"/>
      <c r="C93" s="16"/>
      <c r="D93" s="16"/>
      <c r="E93" s="16"/>
      <c r="F93" s="16"/>
      <c r="G93" s="23"/>
      <c r="H93" s="32" t="s">
        <v>142</v>
      </c>
      <c r="I93" s="16"/>
      <c r="J93" s="123"/>
      <c r="K93" s="123"/>
      <c r="L93" s="123"/>
      <c r="M93" s="51"/>
      <c r="N93" s="51"/>
      <c r="O93" s="18"/>
      <c r="P93" s="79">
        <f>IF(Table5[[#This Row],[FEMA Reimbursable?]]="Yes", Table5[[#This Row],[Total Quarterly Payment Amount]]*0.25, Table5[[#This Row],[Total Quarterly Payment Amount]])</f>
        <v>0</v>
      </c>
      <c r="Q93" s="113" t="str">
        <f>IFERROR(INDEX(Table2[Attachment A Category], MATCH(Table5[[#This Row],[Attachment A Expenditure Subcategory]], Table2[Attachment A Subcategory])),"")</f>
        <v/>
      </c>
      <c r="R93" s="114" t="str">
        <f>IFERROR(INDEX(Table2[Treasury OIG Category], MATCH(Table5[[#This Row],[Attachment A Expenditure Subcategory]], Table2[Attachment A Subcategory])),"")</f>
        <v/>
      </c>
    </row>
    <row r="94" spans="1:18" x14ac:dyDescent="0.25">
      <c r="A94" s="89"/>
      <c r="B94" s="22"/>
      <c r="C94" s="16"/>
      <c r="D94" s="16"/>
      <c r="E94" s="16"/>
      <c r="F94" s="16"/>
      <c r="G94" s="23"/>
      <c r="H94" s="32" t="s">
        <v>143</v>
      </c>
      <c r="I94" s="16"/>
      <c r="J94" s="123"/>
      <c r="K94" s="123"/>
      <c r="L94" s="123"/>
      <c r="M94" s="51"/>
      <c r="N94" s="51"/>
      <c r="O94" s="18"/>
      <c r="P94" s="79">
        <f>IF(Table5[[#This Row],[FEMA Reimbursable?]]="Yes", Table5[[#This Row],[Total Quarterly Payment Amount]]*0.25, Table5[[#This Row],[Total Quarterly Payment Amount]])</f>
        <v>0</v>
      </c>
      <c r="Q94" s="113" t="str">
        <f>IFERROR(INDEX(Table2[Attachment A Category], MATCH(Table5[[#This Row],[Attachment A Expenditure Subcategory]], Table2[Attachment A Subcategory])),"")</f>
        <v/>
      </c>
      <c r="R94" s="114" t="str">
        <f>IFERROR(INDEX(Table2[Treasury OIG Category], MATCH(Table5[[#This Row],[Attachment A Expenditure Subcategory]], Table2[Attachment A Subcategory])),"")</f>
        <v/>
      </c>
    </row>
    <row r="95" spans="1:18" x14ac:dyDescent="0.25">
      <c r="A95" s="89"/>
      <c r="B95" s="22"/>
      <c r="C95" s="16"/>
      <c r="D95" s="16"/>
      <c r="E95" s="16"/>
      <c r="F95" s="16"/>
      <c r="G95" s="23"/>
      <c r="H95" s="32" t="s">
        <v>144</v>
      </c>
      <c r="I95" s="16"/>
      <c r="J95" s="123"/>
      <c r="K95" s="123"/>
      <c r="L95" s="123"/>
      <c r="M95" s="51"/>
      <c r="N95" s="51"/>
      <c r="O95" s="18"/>
      <c r="P95" s="79">
        <f>IF(Table5[[#This Row],[FEMA Reimbursable?]]="Yes", Table5[[#This Row],[Total Quarterly Payment Amount]]*0.25, Table5[[#This Row],[Total Quarterly Payment Amount]])</f>
        <v>0</v>
      </c>
      <c r="Q95" s="113" t="str">
        <f>IFERROR(INDEX(Table2[Attachment A Category], MATCH(Table5[[#This Row],[Attachment A Expenditure Subcategory]], Table2[Attachment A Subcategory])),"")</f>
        <v/>
      </c>
      <c r="R95" s="114" t="str">
        <f>IFERROR(INDEX(Table2[Treasury OIG Category], MATCH(Table5[[#This Row],[Attachment A Expenditure Subcategory]], Table2[Attachment A Subcategory])),"")</f>
        <v/>
      </c>
    </row>
    <row r="96" spans="1:18" x14ac:dyDescent="0.25">
      <c r="A96" s="89"/>
      <c r="B96" s="22"/>
      <c r="C96" s="16"/>
      <c r="D96" s="16"/>
      <c r="E96" s="16"/>
      <c r="F96" s="16"/>
      <c r="G96" s="23"/>
      <c r="H96" s="31" t="s">
        <v>145</v>
      </c>
      <c r="I96" s="16"/>
      <c r="J96" s="123"/>
      <c r="K96" s="123"/>
      <c r="L96" s="123"/>
      <c r="M96" s="51"/>
      <c r="N96" s="51"/>
      <c r="O96" s="18"/>
      <c r="P96" s="79">
        <f>IF(Table5[[#This Row],[FEMA Reimbursable?]]="Yes", Table5[[#This Row],[Total Quarterly Payment Amount]]*0.25, Table5[[#This Row],[Total Quarterly Payment Amount]])</f>
        <v>0</v>
      </c>
      <c r="Q96" s="113" t="str">
        <f>IFERROR(INDEX(Table2[Attachment A Category], MATCH(Table5[[#This Row],[Attachment A Expenditure Subcategory]], Table2[Attachment A Subcategory])),"")</f>
        <v/>
      </c>
      <c r="R96" s="114" t="str">
        <f>IFERROR(INDEX(Table2[Treasury OIG Category], MATCH(Table5[[#This Row],[Attachment A Expenditure Subcategory]], Table2[Attachment A Subcategory])),"")</f>
        <v/>
      </c>
    </row>
    <row r="97" spans="1:18" x14ac:dyDescent="0.25">
      <c r="A97" s="89"/>
      <c r="B97" s="22"/>
      <c r="C97" s="16"/>
      <c r="D97" s="16"/>
      <c r="E97" s="16"/>
      <c r="F97" s="16"/>
      <c r="G97" s="23"/>
      <c r="H97" s="32" t="s">
        <v>146</v>
      </c>
      <c r="I97" s="16"/>
      <c r="J97" s="123"/>
      <c r="K97" s="123"/>
      <c r="L97" s="123"/>
      <c r="M97" s="51"/>
      <c r="N97" s="51"/>
      <c r="O97" s="18"/>
      <c r="P97" s="79">
        <f>IF(Table5[[#This Row],[FEMA Reimbursable?]]="Yes", Table5[[#This Row],[Total Quarterly Payment Amount]]*0.25, Table5[[#This Row],[Total Quarterly Payment Amount]])</f>
        <v>0</v>
      </c>
      <c r="Q97" s="113" t="str">
        <f>IFERROR(INDEX(Table2[Attachment A Category], MATCH(Table5[[#This Row],[Attachment A Expenditure Subcategory]], Table2[Attachment A Subcategory])),"")</f>
        <v/>
      </c>
      <c r="R97" s="114" t="str">
        <f>IFERROR(INDEX(Table2[Treasury OIG Category], MATCH(Table5[[#This Row],[Attachment A Expenditure Subcategory]], Table2[Attachment A Subcategory])),"")</f>
        <v/>
      </c>
    </row>
    <row r="98" spans="1:18" x14ac:dyDescent="0.25">
      <c r="A98" s="89"/>
      <c r="B98" s="22"/>
      <c r="C98" s="16"/>
      <c r="D98" s="16"/>
      <c r="E98" s="16"/>
      <c r="F98" s="16"/>
      <c r="G98" s="23"/>
      <c r="H98" s="32" t="s">
        <v>147</v>
      </c>
      <c r="I98" s="16"/>
      <c r="J98" s="123"/>
      <c r="K98" s="123"/>
      <c r="L98" s="123"/>
      <c r="M98" s="51"/>
      <c r="N98" s="51"/>
      <c r="O98" s="18"/>
      <c r="P98" s="79">
        <f>IF(Table5[[#This Row],[FEMA Reimbursable?]]="Yes", Table5[[#This Row],[Total Quarterly Payment Amount]]*0.25, Table5[[#This Row],[Total Quarterly Payment Amount]])</f>
        <v>0</v>
      </c>
      <c r="Q98" s="113" t="str">
        <f>IFERROR(INDEX(Table2[Attachment A Category], MATCH(Table5[[#This Row],[Attachment A Expenditure Subcategory]], Table2[Attachment A Subcategory])),"")</f>
        <v/>
      </c>
      <c r="R98" s="114" t="str">
        <f>IFERROR(INDEX(Table2[Treasury OIG Category], MATCH(Table5[[#This Row],[Attachment A Expenditure Subcategory]], Table2[Attachment A Subcategory])),"")</f>
        <v/>
      </c>
    </row>
    <row r="99" spans="1:18" x14ac:dyDescent="0.25">
      <c r="A99" s="89"/>
      <c r="B99" s="22"/>
      <c r="C99" s="16"/>
      <c r="D99" s="16"/>
      <c r="E99" s="16"/>
      <c r="F99" s="16"/>
      <c r="G99" s="23"/>
      <c r="H99" s="32" t="s">
        <v>148</v>
      </c>
      <c r="I99" s="16"/>
      <c r="J99" s="123"/>
      <c r="K99" s="123"/>
      <c r="L99" s="123"/>
      <c r="M99" s="51"/>
      <c r="N99" s="51"/>
      <c r="O99" s="18"/>
      <c r="P99" s="79">
        <f>IF(Table5[[#This Row],[FEMA Reimbursable?]]="Yes", Table5[[#This Row],[Total Quarterly Payment Amount]]*0.25, Table5[[#This Row],[Total Quarterly Payment Amount]])</f>
        <v>0</v>
      </c>
      <c r="Q99" s="113" t="str">
        <f>IFERROR(INDEX(Table2[Attachment A Category], MATCH(Table5[[#This Row],[Attachment A Expenditure Subcategory]], Table2[Attachment A Subcategory])),"")</f>
        <v/>
      </c>
      <c r="R99" s="114" t="str">
        <f>IFERROR(INDEX(Table2[Treasury OIG Category], MATCH(Table5[[#This Row],[Attachment A Expenditure Subcategory]], Table2[Attachment A Subcategory])),"")</f>
        <v/>
      </c>
    </row>
    <row r="100" spans="1:18" x14ac:dyDescent="0.25">
      <c r="A100" s="89"/>
      <c r="B100" s="22"/>
      <c r="C100" s="16"/>
      <c r="D100" s="16"/>
      <c r="E100" s="16"/>
      <c r="F100" s="16"/>
      <c r="G100" s="23"/>
      <c r="H100" s="32" t="s">
        <v>149</v>
      </c>
      <c r="I100" s="16"/>
      <c r="J100" s="123"/>
      <c r="K100" s="123"/>
      <c r="L100" s="123"/>
      <c r="M100" s="51"/>
      <c r="N100" s="51"/>
      <c r="O100" s="18"/>
      <c r="P100" s="79">
        <f>IF(Table5[[#This Row],[FEMA Reimbursable?]]="Yes", Table5[[#This Row],[Total Quarterly Payment Amount]]*0.25, Table5[[#This Row],[Total Quarterly Payment Amount]])</f>
        <v>0</v>
      </c>
      <c r="Q100" s="113" t="str">
        <f>IFERROR(INDEX(Table2[Attachment A Category], MATCH(Table5[[#This Row],[Attachment A Expenditure Subcategory]], Table2[Attachment A Subcategory])),"")</f>
        <v/>
      </c>
      <c r="R100" s="114" t="str">
        <f>IFERROR(INDEX(Table2[Treasury OIG Category], MATCH(Table5[[#This Row],[Attachment A Expenditure Subcategory]], Table2[Attachment A Subcategory])),"")</f>
        <v/>
      </c>
    </row>
    <row r="101" spans="1:18" x14ac:dyDescent="0.25">
      <c r="A101" s="89"/>
      <c r="B101" s="22"/>
      <c r="C101" s="16"/>
      <c r="D101" s="16"/>
      <c r="E101" s="16"/>
      <c r="F101" s="16"/>
      <c r="G101" s="23"/>
      <c r="H101" s="31" t="s">
        <v>150</v>
      </c>
      <c r="I101" s="16"/>
      <c r="J101" s="123"/>
      <c r="K101" s="123"/>
      <c r="L101" s="123"/>
      <c r="M101" s="51"/>
      <c r="N101" s="51"/>
      <c r="O101" s="18"/>
      <c r="P101" s="79">
        <f>IF(Table5[[#This Row],[FEMA Reimbursable?]]="Yes", Table5[[#This Row],[Total Quarterly Payment Amount]]*0.25, Table5[[#This Row],[Total Quarterly Payment Amount]])</f>
        <v>0</v>
      </c>
      <c r="Q101" s="113" t="str">
        <f>IFERROR(INDEX(Table2[Attachment A Category], MATCH(Table5[[#This Row],[Attachment A Expenditure Subcategory]], Table2[Attachment A Subcategory])),"")</f>
        <v/>
      </c>
      <c r="R101" s="114" t="str">
        <f>IFERROR(INDEX(Table2[Treasury OIG Category], MATCH(Table5[[#This Row],[Attachment A Expenditure Subcategory]], Table2[Attachment A Subcategory])),"")</f>
        <v/>
      </c>
    </row>
    <row r="102" spans="1:18" x14ac:dyDescent="0.25">
      <c r="A102" s="89"/>
      <c r="B102" s="22"/>
      <c r="C102" s="16"/>
      <c r="D102" s="16"/>
      <c r="E102" s="16"/>
      <c r="F102" s="16"/>
      <c r="G102" s="23"/>
      <c r="H102" s="32" t="s">
        <v>151</v>
      </c>
      <c r="I102" s="16"/>
      <c r="J102" s="123"/>
      <c r="K102" s="123"/>
      <c r="L102" s="123"/>
      <c r="M102" s="51"/>
      <c r="N102" s="51"/>
      <c r="O102" s="18"/>
      <c r="P102" s="79">
        <f>IF(Table5[[#This Row],[FEMA Reimbursable?]]="Yes", Table5[[#This Row],[Total Quarterly Payment Amount]]*0.25, Table5[[#This Row],[Total Quarterly Payment Amount]])</f>
        <v>0</v>
      </c>
      <c r="Q102" s="113" t="str">
        <f>IFERROR(INDEX(Table2[Attachment A Category], MATCH(Table5[[#This Row],[Attachment A Expenditure Subcategory]], Table2[Attachment A Subcategory])),"")</f>
        <v/>
      </c>
      <c r="R102" s="114" t="str">
        <f>IFERROR(INDEX(Table2[Treasury OIG Category], MATCH(Table5[[#This Row],[Attachment A Expenditure Subcategory]], Table2[Attachment A Subcategory])),"")</f>
        <v/>
      </c>
    </row>
    <row r="103" spans="1:18" x14ac:dyDescent="0.25">
      <c r="A103" s="89"/>
      <c r="B103" s="22"/>
      <c r="C103" s="16"/>
      <c r="D103" s="16"/>
      <c r="E103" s="16"/>
      <c r="F103" s="16"/>
      <c r="G103" s="23"/>
      <c r="H103" s="32" t="s">
        <v>152</v>
      </c>
      <c r="I103" s="16"/>
      <c r="J103" s="123"/>
      <c r="K103" s="123"/>
      <c r="L103" s="123"/>
      <c r="M103" s="51"/>
      <c r="N103" s="51"/>
      <c r="O103" s="18"/>
      <c r="P103" s="79">
        <f>IF(Table5[[#This Row],[FEMA Reimbursable?]]="Yes", Table5[[#This Row],[Total Quarterly Payment Amount]]*0.25, Table5[[#This Row],[Total Quarterly Payment Amount]])</f>
        <v>0</v>
      </c>
      <c r="Q103" s="113" t="str">
        <f>IFERROR(INDEX(Table2[Attachment A Category], MATCH(Table5[[#This Row],[Attachment A Expenditure Subcategory]], Table2[Attachment A Subcategory])),"")</f>
        <v/>
      </c>
      <c r="R103" s="114" t="str">
        <f>IFERROR(INDEX(Table2[Treasury OIG Category], MATCH(Table5[[#This Row],[Attachment A Expenditure Subcategory]], Table2[Attachment A Subcategory])),"")</f>
        <v/>
      </c>
    </row>
    <row r="104" spans="1:18" x14ac:dyDescent="0.25">
      <c r="A104" s="89"/>
      <c r="B104" s="118"/>
      <c r="C104" s="119"/>
      <c r="D104" s="119"/>
      <c r="E104" s="119"/>
      <c r="F104" s="119"/>
      <c r="G104" s="121"/>
      <c r="H104" s="31" t="s">
        <v>153</v>
      </c>
      <c r="I104" s="119"/>
      <c r="J104" s="124"/>
      <c r="K104" s="124"/>
      <c r="L104" s="124"/>
      <c r="M104" s="51"/>
      <c r="N104" s="51"/>
      <c r="O104" s="122"/>
      <c r="P104" s="120">
        <f>IF(Table5[[#This Row],[FEMA Reimbursable?]]="Yes", Table5[[#This Row],[Total Quarterly Payment Amount]]*0.25, Table5[[#This Row],[Total Quarterly Payment Amount]])</f>
        <v>0</v>
      </c>
      <c r="Q104" s="113" t="str">
        <f>IFERROR(INDEX(Table2[Attachment A Category], MATCH(Table5[[#This Row],[Attachment A Expenditure Subcategory]], Table2[Attachment A Subcategory])),"")</f>
        <v/>
      </c>
      <c r="R104" s="114" t="str">
        <f>IFERROR(INDEX(Table2[Treasury OIG Category], MATCH(Table5[[#This Row],[Attachment A Expenditure Subcategory]], Table2[Attachment A Subcategory])),"")</f>
        <v/>
      </c>
    </row>
    <row r="105" spans="1:18" x14ac:dyDescent="0.25">
      <c r="A105" s="89"/>
      <c r="B105" s="118"/>
      <c r="C105" s="119"/>
      <c r="D105" s="119"/>
      <c r="E105" s="119"/>
      <c r="F105" s="119"/>
      <c r="G105" s="121"/>
      <c r="H105" s="32" t="s">
        <v>154</v>
      </c>
      <c r="I105" s="119"/>
      <c r="J105" s="124"/>
      <c r="K105" s="124"/>
      <c r="L105" s="124"/>
      <c r="M105" s="51"/>
      <c r="N105" s="51"/>
      <c r="O105" s="122"/>
      <c r="P105" s="120">
        <f>IF(Table5[[#This Row],[FEMA Reimbursable?]]="Yes", Table5[[#This Row],[Total Quarterly Payment Amount]]*0.25, Table5[[#This Row],[Total Quarterly Payment Amount]])</f>
        <v>0</v>
      </c>
      <c r="Q105" s="113" t="str">
        <f>IFERROR(INDEX(Table2[Attachment A Category], MATCH(Table5[[#This Row],[Attachment A Expenditure Subcategory]], Table2[Attachment A Subcategory])),"")</f>
        <v/>
      </c>
      <c r="R105" s="114" t="str">
        <f>IFERROR(INDEX(Table2[Treasury OIG Category], MATCH(Table5[[#This Row],[Attachment A Expenditure Subcategory]], Table2[Attachment A Subcategory])),"")</f>
        <v/>
      </c>
    </row>
    <row r="106" spans="1:18" x14ac:dyDescent="0.25">
      <c r="A106" s="89"/>
      <c r="B106" s="118"/>
      <c r="C106" s="119"/>
      <c r="D106" s="119"/>
      <c r="E106" s="119"/>
      <c r="F106" s="119"/>
      <c r="G106" s="121"/>
      <c r="H106" s="32" t="s">
        <v>155</v>
      </c>
      <c r="I106" s="119"/>
      <c r="J106" s="124"/>
      <c r="K106" s="124"/>
      <c r="L106" s="124"/>
      <c r="M106" s="51"/>
      <c r="N106" s="51"/>
      <c r="O106" s="122"/>
      <c r="P106" s="120">
        <f>IF(Table5[[#This Row],[FEMA Reimbursable?]]="Yes", Table5[[#This Row],[Total Quarterly Payment Amount]]*0.25, Table5[[#This Row],[Total Quarterly Payment Amount]])</f>
        <v>0</v>
      </c>
      <c r="Q106" s="113" t="str">
        <f>IFERROR(INDEX(Table2[Attachment A Category], MATCH(Table5[[#This Row],[Attachment A Expenditure Subcategory]], Table2[Attachment A Subcategory])),"")</f>
        <v/>
      </c>
      <c r="R106" s="114" t="str">
        <f>IFERROR(INDEX(Table2[Treasury OIG Category], MATCH(Table5[[#This Row],[Attachment A Expenditure Subcategory]], Table2[Attachment A Subcategory])),"")</f>
        <v/>
      </c>
    </row>
    <row r="107" spans="1:18" x14ac:dyDescent="0.25">
      <c r="A107" s="89"/>
      <c r="B107" s="118"/>
      <c r="C107" s="119"/>
      <c r="D107" s="119"/>
      <c r="E107" s="119"/>
      <c r="F107" s="119"/>
      <c r="G107" s="121"/>
      <c r="H107" s="31" t="s">
        <v>156</v>
      </c>
      <c r="I107" s="119"/>
      <c r="J107" s="124"/>
      <c r="K107" s="124"/>
      <c r="L107" s="124"/>
      <c r="M107" s="51"/>
      <c r="N107" s="51"/>
      <c r="O107" s="122"/>
      <c r="P107" s="120">
        <f>IF(Table5[[#This Row],[FEMA Reimbursable?]]="Yes", Table5[[#This Row],[Total Quarterly Payment Amount]]*0.25, Table5[[#This Row],[Total Quarterly Payment Amount]])</f>
        <v>0</v>
      </c>
      <c r="Q107" s="113" t="str">
        <f>IFERROR(INDEX(Table2[Attachment A Category], MATCH(Table5[[#This Row],[Attachment A Expenditure Subcategory]], Table2[Attachment A Subcategory])),"")</f>
        <v/>
      </c>
      <c r="R107" s="114" t="str">
        <f>IFERROR(INDEX(Table2[Treasury OIG Category], MATCH(Table5[[#This Row],[Attachment A Expenditure Subcategory]], Table2[Attachment A Subcategory])),"")</f>
        <v/>
      </c>
    </row>
    <row r="108" spans="1:18" x14ac:dyDescent="0.25">
      <c r="A108" s="89"/>
      <c r="B108" s="118"/>
      <c r="C108" s="119"/>
      <c r="D108" s="119"/>
      <c r="E108" s="119"/>
      <c r="F108" s="119"/>
      <c r="G108" s="121"/>
      <c r="H108" s="32" t="s">
        <v>157</v>
      </c>
      <c r="I108" s="119"/>
      <c r="J108" s="124"/>
      <c r="K108" s="124"/>
      <c r="L108" s="124"/>
      <c r="M108" s="51"/>
      <c r="N108" s="51"/>
      <c r="O108" s="122"/>
      <c r="P108" s="120">
        <f>IF(Table5[[#This Row],[FEMA Reimbursable?]]="Yes", Table5[[#This Row],[Total Quarterly Payment Amount]]*0.25, Table5[[#This Row],[Total Quarterly Payment Amount]])</f>
        <v>0</v>
      </c>
      <c r="Q108" s="113" t="str">
        <f>IFERROR(INDEX(Table2[Attachment A Category], MATCH(Table5[[#This Row],[Attachment A Expenditure Subcategory]], Table2[Attachment A Subcategory])),"")</f>
        <v/>
      </c>
      <c r="R108" s="114" t="str">
        <f>IFERROR(INDEX(Table2[Treasury OIG Category], MATCH(Table5[[#This Row],[Attachment A Expenditure Subcategory]], Table2[Attachment A Subcategory])),"")</f>
        <v/>
      </c>
    </row>
    <row r="109" spans="1:18" x14ac:dyDescent="0.25">
      <c r="A109" s="89"/>
      <c r="B109" s="118"/>
      <c r="C109" s="119"/>
      <c r="D109" s="119"/>
      <c r="E109" s="119"/>
      <c r="F109" s="119"/>
      <c r="G109" s="121"/>
      <c r="H109" s="32" t="s">
        <v>158</v>
      </c>
      <c r="I109" s="119"/>
      <c r="J109" s="124"/>
      <c r="K109" s="124"/>
      <c r="L109" s="124"/>
      <c r="M109" s="51"/>
      <c r="N109" s="51"/>
      <c r="O109" s="122"/>
      <c r="P109" s="120">
        <f>IF(Table5[[#This Row],[FEMA Reimbursable?]]="Yes", Table5[[#This Row],[Total Quarterly Payment Amount]]*0.25, Table5[[#This Row],[Total Quarterly Payment Amount]])</f>
        <v>0</v>
      </c>
      <c r="Q109" s="113" t="str">
        <f>IFERROR(INDEX(Table2[Attachment A Category], MATCH(Table5[[#This Row],[Attachment A Expenditure Subcategory]], Table2[Attachment A Subcategory])),"")</f>
        <v/>
      </c>
      <c r="R109" s="114" t="str">
        <f>IFERROR(INDEX(Table2[Treasury OIG Category], MATCH(Table5[[#This Row],[Attachment A Expenditure Subcategory]], Table2[Attachment A Subcategory])),"")</f>
        <v/>
      </c>
    </row>
    <row r="110" spans="1:18" x14ac:dyDescent="0.25">
      <c r="A110" s="89"/>
      <c r="B110" s="118"/>
      <c r="C110" s="119"/>
      <c r="D110" s="119"/>
      <c r="E110" s="119"/>
      <c r="F110" s="119"/>
      <c r="G110" s="121"/>
      <c r="H110" s="31" t="s">
        <v>159</v>
      </c>
      <c r="I110" s="119"/>
      <c r="J110" s="124"/>
      <c r="K110" s="124"/>
      <c r="L110" s="124"/>
      <c r="M110" s="51"/>
      <c r="N110" s="51"/>
      <c r="O110" s="122"/>
      <c r="P110" s="120">
        <f>IF(Table5[[#This Row],[FEMA Reimbursable?]]="Yes", Table5[[#This Row],[Total Quarterly Payment Amount]]*0.25, Table5[[#This Row],[Total Quarterly Payment Amount]])</f>
        <v>0</v>
      </c>
      <c r="Q110" s="113" t="str">
        <f>IFERROR(INDEX(Table2[Attachment A Category], MATCH(Table5[[#This Row],[Attachment A Expenditure Subcategory]], Table2[Attachment A Subcategory])),"")</f>
        <v/>
      </c>
      <c r="R110" s="114" t="str">
        <f>IFERROR(INDEX(Table2[Treasury OIG Category], MATCH(Table5[[#This Row],[Attachment A Expenditure Subcategory]], Table2[Attachment A Subcategory])),"")</f>
        <v/>
      </c>
    </row>
    <row r="111" spans="1:18" x14ac:dyDescent="0.25">
      <c r="A111" s="89"/>
      <c r="B111" s="118"/>
      <c r="C111" s="119"/>
      <c r="D111" s="119"/>
      <c r="E111" s="119"/>
      <c r="F111" s="119"/>
      <c r="G111" s="121"/>
      <c r="H111" s="32" t="s">
        <v>160</v>
      </c>
      <c r="I111" s="119"/>
      <c r="J111" s="124"/>
      <c r="K111" s="124"/>
      <c r="L111" s="124"/>
      <c r="M111" s="51"/>
      <c r="N111" s="51"/>
      <c r="O111" s="122"/>
      <c r="P111" s="120">
        <f>IF(Table5[[#This Row],[FEMA Reimbursable?]]="Yes", Table5[[#This Row],[Total Quarterly Payment Amount]]*0.25, Table5[[#This Row],[Total Quarterly Payment Amount]])</f>
        <v>0</v>
      </c>
      <c r="Q111" s="113" t="str">
        <f>IFERROR(INDEX(Table2[Attachment A Category], MATCH(Table5[[#This Row],[Attachment A Expenditure Subcategory]], Table2[Attachment A Subcategory])),"")</f>
        <v/>
      </c>
      <c r="R111" s="114" t="str">
        <f>IFERROR(INDEX(Table2[Treasury OIG Category], MATCH(Table5[[#This Row],[Attachment A Expenditure Subcategory]], Table2[Attachment A Subcategory])),"")</f>
        <v/>
      </c>
    </row>
    <row r="112" spans="1:18" x14ac:dyDescent="0.25">
      <c r="A112" s="89"/>
      <c r="B112" s="118"/>
      <c r="C112" s="119"/>
      <c r="D112" s="119"/>
      <c r="E112" s="119"/>
      <c r="F112" s="119"/>
      <c r="G112" s="121"/>
      <c r="H112" s="32" t="s">
        <v>161</v>
      </c>
      <c r="I112" s="119"/>
      <c r="J112" s="124"/>
      <c r="K112" s="124"/>
      <c r="L112" s="124"/>
      <c r="M112" s="51"/>
      <c r="N112" s="51"/>
      <c r="O112" s="122"/>
      <c r="P112" s="120">
        <f>IF(Table5[[#This Row],[FEMA Reimbursable?]]="Yes", Table5[[#This Row],[Total Quarterly Payment Amount]]*0.25, Table5[[#This Row],[Total Quarterly Payment Amount]])</f>
        <v>0</v>
      </c>
      <c r="Q112" s="113" t="str">
        <f>IFERROR(INDEX(Table2[Attachment A Category], MATCH(Table5[[#This Row],[Attachment A Expenditure Subcategory]], Table2[Attachment A Subcategory])),"")</f>
        <v/>
      </c>
      <c r="R112" s="114" t="str">
        <f>IFERROR(INDEX(Table2[Treasury OIG Category], MATCH(Table5[[#This Row],[Attachment A Expenditure Subcategory]], Table2[Attachment A Subcategory])),"")</f>
        <v/>
      </c>
    </row>
    <row r="113" spans="1:18" x14ac:dyDescent="0.25">
      <c r="A113" s="89"/>
      <c r="B113" s="118"/>
      <c r="C113" s="119"/>
      <c r="D113" s="119"/>
      <c r="E113" s="119"/>
      <c r="F113" s="119"/>
      <c r="G113" s="121"/>
      <c r="H113" s="31" t="s">
        <v>162</v>
      </c>
      <c r="I113" s="119"/>
      <c r="J113" s="124"/>
      <c r="K113" s="124"/>
      <c r="L113" s="124"/>
      <c r="M113" s="51"/>
      <c r="N113" s="51"/>
      <c r="O113" s="122"/>
      <c r="P113" s="120">
        <f>IF(Table5[[#This Row],[FEMA Reimbursable?]]="Yes", Table5[[#This Row],[Total Quarterly Payment Amount]]*0.25, Table5[[#This Row],[Total Quarterly Payment Amount]])</f>
        <v>0</v>
      </c>
      <c r="Q113" s="113" t="str">
        <f>IFERROR(INDEX(Table2[Attachment A Category], MATCH(Table5[[#This Row],[Attachment A Expenditure Subcategory]], Table2[Attachment A Subcategory])),"")</f>
        <v/>
      </c>
      <c r="R113" s="114" t="str">
        <f>IFERROR(INDEX(Table2[Treasury OIG Category], MATCH(Table5[[#This Row],[Attachment A Expenditure Subcategory]], Table2[Attachment A Subcategory])),"")</f>
        <v/>
      </c>
    </row>
    <row r="114" spans="1:18" x14ac:dyDescent="0.25">
      <c r="A114" s="89"/>
      <c r="B114" s="118"/>
      <c r="C114" s="119"/>
      <c r="D114" s="119"/>
      <c r="E114" s="119"/>
      <c r="F114" s="119"/>
      <c r="G114" s="121"/>
      <c r="H114" s="32" t="s">
        <v>163</v>
      </c>
      <c r="I114" s="119"/>
      <c r="J114" s="124"/>
      <c r="K114" s="124"/>
      <c r="L114" s="124"/>
      <c r="M114" s="51"/>
      <c r="N114" s="51"/>
      <c r="O114" s="122"/>
      <c r="P114" s="120">
        <f>IF(Table5[[#This Row],[FEMA Reimbursable?]]="Yes", Table5[[#This Row],[Total Quarterly Payment Amount]]*0.25, Table5[[#This Row],[Total Quarterly Payment Amount]])</f>
        <v>0</v>
      </c>
      <c r="Q114" s="113" t="str">
        <f>IFERROR(INDEX(Table2[Attachment A Category], MATCH(Table5[[#This Row],[Attachment A Expenditure Subcategory]], Table2[Attachment A Subcategory])),"")</f>
        <v/>
      </c>
      <c r="R114" s="114" t="str">
        <f>IFERROR(INDEX(Table2[Treasury OIG Category], MATCH(Table5[[#This Row],[Attachment A Expenditure Subcategory]], Table2[Attachment A Subcategory])),"")</f>
        <v/>
      </c>
    </row>
    <row r="115" spans="1:18" x14ac:dyDescent="0.25">
      <c r="A115" s="89"/>
      <c r="B115" s="118"/>
      <c r="C115" s="119"/>
      <c r="D115" s="119"/>
      <c r="E115" s="119"/>
      <c r="F115" s="119"/>
      <c r="G115" s="121"/>
      <c r="H115" s="32" t="s">
        <v>164</v>
      </c>
      <c r="I115" s="119"/>
      <c r="J115" s="124"/>
      <c r="K115" s="124"/>
      <c r="L115" s="124"/>
      <c r="M115" s="51"/>
      <c r="N115" s="51"/>
      <c r="O115" s="122"/>
      <c r="P115" s="120">
        <f>IF(Table5[[#This Row],[FEMA Reimbursable?]]="Yes", Table5[[#This Row],[Total Quarterly Payment Amount]]*0.25, Table5[[#This Row],[Total Quarterly Payment Amount]])</f>
        <v>0</v>
      </c>
      <c r="Q115" s="113" t="str">
        <f>IFERROR(INDEX(Table2[Attachment A Category], MATCH(Table5[[#This Row],[Attachment A Expenditure Subcategory]], Table2[Attachment A Subcategory])),"")</f>
        <v/>
      </c>
      <c r="R115" s="114" t="str">
        <f>IFERROR(INDEX(Table2[Treasury OIG Category], MATCH(Table5[[#This Row],[Attachment A Expenditure Subcategory]], Table2[Attachment A Subcategory])),"")</f>
        <v/>
      </c>
    </row>
    <row r="116" spans="1:18" x14ac:dyDescent="0.25">
      <c r="A116" s="89"/>
      <c r="B116" s="118"/>
      <c r="C116" s="119"/>
      <c r="D116" s="119"/>
      <c r="E116" s="119"/>
      <c r="F116" s="119"/>
      <c r="G116" s="121"/>
      <c r="H116" s="31" t="s">
        <v>165</v>
      </c>
      <c r="I116" s="119"/>
      <c r="J116" s="124"/>
      <c r="K116" s="124"/>
      <c r="L116" s="124"/>
      <c r="M116" s="51"/>
      <c r="N116" s="51"/>
      <c r="O116" s="122"/>
      <c r="P116" s="120">
        <f>IF(Table5[[#This Row],[FEMA Reimbursable?]]="Yes", Table5[[#This Row],[Total Quarterly Payment Amount]]*0.25, Table5[[#This Row],[Total Quarterly Payment Amount]])</f>
        <v>0</v>
      </c>
      <c r="Q116" s="113" t="str">
        <f>IFERROR(INDEX(Table2[Attachment A Category], MATCH(Table5[[#This Row],[Attachment A Expenditure Subcategory]], Table2[Attachment A Subcategory])),"")</f>
        <v/>
      </c>
      <c r="R116" s="114" t="str">
        <f>IFERROR(INDEX(Table2[Treasury OIG Category], MATCH(Table5[[#This Row],[Attachment A Expenditure Subcategory]], Table2[Attachment A Subcategory])),"")</f>
        <v/>
      </c>
    </row>
    <row r="117" spans="1:18" x14ac:dyDescent="0.25">
      <c r="A117" s="89"/>
      <c r="B117" s="118"/>
      <c r="C117" s="119"/>
      <c r="D117" s="119"/>
      <c r="E117" s="119"/>
      <c r="F117" s="119"/>
      <c r="G117" s="121"/>
      <c r="H117" s="32" t="s">
        <v>166</v>
      </c>
      <c r="I117" s="119"/>
      <c r="J117" s="124"/>
      <c r="K117" s="124"/>
      <c r="L117" s="124"/>
      <c r="M117" s="51"/>
      <c r="N117" s="51"/>
      <c r="O117" s="122"/>
      <c r="P117" s="120">
        <f>IF(Table5[[#This Row],[FEMA Reimbursable?]]="Yes", Table5[[#This Row],[Total Quarterly Payment Amount]]*0.25, Table5[[#This Row],[Total Quarterly Payment Amount]])</f>
        <v>0</v>
      </c>
      <c r="Q117" s="113" t="str">
        <f>IFERROR(INDEX(Table2[Attachment A Category], MATCH(Table5[[#This Row],[Attachment A Expenditure Subcategory]], Table2[Attachment A Subcategory])),"")</f>
        <v/>
      </c>
      <c r="R117" s="114" t="str">
        <f>IFERROR(INDEX(Table2[Treasury OIG Category], MATCH(Table5[[#This Row],[Attachment A Expenditure Subcategory]], Table2[Attachment A Subcategory])),"")</f>
        <v/>
      </c>
    </row>
    <row r="118" spans="1:18" x14ac:dyDescent="0.25">
      <c r="A118" s="89"/>
      <c r="B118" s="118"/>
      <c r="C118" s="119"/>
      <c r="D118" s="119"/>
      <c r="E118" s="119"/>
      <c r="F118" s="119"/>
      <c r="G118" s="121"/>
      <c r="H118" s="32" t="s">
        <v>167</v>
      </c>
      <c r="I118" s="119"/>
      <c r="J118" s="124"/>
      <c r="K118" s="124"/>
      <c r="L118" s="124"/>
      <c r="M118" s="51"/>
      <c r="N118" s="51"/>
      <c r="O118" s="122"/>
      <c r="P118" s="120">
        <f>IF(Table5[[#This Row],[FEMA Reimbursable?]]="Yes", Table5[[#This Row],[Total Quarterly Payment Amount]]*0.25, Table5[[#This Row],[Total Quarterly Payment Amount]])</f>
        <v>0</v>
      </c>
      <c r="Q118" s="113" t="str">
        <f>IFERROR(INDEX(Table2[Attachment A Category], MATCH(Table5[[#This Row],[Attachment A Expenditure Subcategory]], Table2[Attachment A Subcategory])),"")</f>
        <v/>
      </c>
      <c r="R118" s="114" t="str">
        <f>IFERROR(INDEX(Table2[Treasury OIG Category], MATCH(Table5[[#This Row],[Attachment A Expenditure Subcategory]], Table2[Attachment A Subcategory])),"")</f>
        <v/>
      </c>
    </row>
    <row r="119" spans="1:18" x14ac:dyDescent="0.25">
      <c r="A119" s="89"/>
      <c r="B119" s="118"/>
      <c r="C119" s="119"/>
      <c r="D119" s="119"/>
      <c r="E119" s="119"/>
      <c r="F119" s="119"/>
      <c r="G119" s="121"/>
      <c r="H119" s="31" t="s">
        <v>168</v>
      </c>
      <c r="I119" s="119"/>
      <c r="J119" s="124"/>
      <c r="K119" s="124"/>
      <c r="L119" s="124"/>
      <c r="M119" s="51"/>
      <c r="N119" s="51"/>
      <c r="O119" s="122"/>
      <c r="P119" s="120">
        <f>IF(Table5[[#This Row],[FEMA Reimbursable?]]="Yes", Table5[[#This Row],[Total Quarterly Payment Amount]]*0.25, Table5[[#This Row],[Total Quarterly Payment Amount]])</f>
        <v>0</v>
      </c>
      <c r="Q119" s="113" t="str">
        <f>IFERROR(INDEX(Table2[Attachment A Category], MATCH(Table5[[#This Row],[Attachment A Expenditure Subcategory]], Table2[Attachment A Subcategory])),"")</f>
        <v/>
      </c>
      <c r="R119" s="114" t="str">
        <f>IFERROR(INDEX(Table2[Treasury OIG Category], MATCH(Table5[[#This Row],[Attachment A Expenditure Subcategory]], Table2[Attachment A Subcategory])),"")</f>
        <v/>
      </c>
    </row>
    <row r="120" spans="1:18" x14ac:dyDescent="0.25">
      <c r="A120" s="89"/>
      <c r="B120" s="118"/>
      <c r="C120" s="119"/>
      <c r="D120" s="119"/>
      <c r="E120" s="119"/>
      <c r="F120" s="119"/>
      <c r="G120" s="121"/>
      <c r="H120" s="32" t="s">
        <v>169</v>
      </c>
      <c r="I120" s="119"/>
      <c r="J120" s="124"/>
      <c r="K120" s="124"/>
      <c r="L120" s="124"/>
      <c r="M120" s="51"/>
      <c r="N120" s="51"/>
      <c r="O120" s="122"/>
      <c r="P120" s="120">
        <f>IF(Table5[[#This Row],[FEMA Reimbursable?]]="Yes", Table5[[#This Row],[Total Quarterly Payment Amount]]*0.25, Table5[[#This Row],[Total Quarterly Payment Amount]])</f>
        <v>0</v>
      </c>
      <c r="Q120" s="113" t="str">
        <f>IFERROR(INDEX(Table2[Attachment A Category], MATCH(Table5[[#This Row],[Attachment A Expenditure Subcategory]], Table2[Attachment A Subcategory])),"")</f>
        <v/>
      </c>
      <c r="R120" s="114" t="str">
        <f>IFERROR(INDEX(Table2[Treasury OIG Category], MATCH(Table5[[#This Row],[Attachment A Expenditure Subcategory]], Table2[Attachment A Subcategory])),"")</f>
        <v/>
      </c>
    </row>
    <row r="121" spans="1:18" x14ac:dyDescent="0.25">
      <c r="A121" s="89"/>
      <c r="B121" s="118"/>
      <c r="C121" s="119"/>
      <c r="D121" s="119"/>
      <c r="E121" s="119"/>
      <c r="F121" s="119"/>
      <c r="G121" s="121"/>
      <c r="H121" s="32" t="s">
        <v>170</v>
      </c>
      <c r="I121" s="119"/>
      <c r="J121" s="124"/>
      <c r="K121" s="124"/>
      <c r="L121" s="124"/>
      <c r="M121" s="51"/>
      <c r="N121" s="51"/>
      <c r="O121" s="122"/>
      <c r="P121" s="120">
        <f>IF(Table5[[#This Row],[FEMA Reimbursable?]]="Yes", Table5[[#This Row],[Total Quarterly Payment Amount]]*0.25, Table5[[#This Row],[Total Quarterly Payment Amount]])</f>
        <v>0</v>
      </c>
      <c r="Q121" s="113" t="str">
        <f>IFERROR(INDEX(Table2[Attachment A Category], MATCH(Table5[[#This Row],[Attachment A Expenditure Subcategory]], Table2[Attachment A Subcategory])),"")</f>
        <v/>
      </c>
      <c r="R121" s="114" t="str">
        <f>IFERROR(INDEX(Table2[Treasury OIG Category], MATCH(Table5[[#This Row],[Attachment A Expenditure Subcategory]], Table2[Attachment A Subcategory])),"")</f>
        <v/>
      </c>
    </row>
    <row r="122" spans="1:18" x14ac:dyDescent="0.25">
      <c r="A122" s="89"/>
      <c r="B122" s="118"/>
      <c r="C122" s="119"/>
      <c r="D122" s="119"/>
      <c r="E122" s="119"/>
      <c r="F122" s="119"/>
      <c r="G122" s="121"/>
      <c r="H122" s="31" t="s">
        <v>171</v>
      </c>
      <c r="I122" s="119"/>
      <c r="J122" s="124"/>
      <c r="K122" s="124"/>
      <c r="L122" s="124"/>
      <c r="M122" s="51"/>
      <c r="N122" s="51"/>
      <c r="O122" s="122"/>
      <c r="P122" s="120">
        <f>IF(Table5[[#This Row],[FEMA Reimbursable?]]="Yes", Table5[[#This Row],[Total Quarterly Payment Amount]]*0.25, Table5[[#This Row],[Total Quarterly Payment Amount]])</f>
        <v>0</v>
      </c>
      <c r="Q122" s="113" t="str">
        <f>IFERROR(INDEX(Table2[Attachment A Category], MATCH(Table5[[#This Row],[Attachment A Expenditure Subcategory]], Table2[Attachment A Subcategory])),"")</f>
        <v/>
      </c>
      <c r="R122" s="114" t="str">
        <f>IFERROR(INDEX(Table2[Treasury OIG Category], MATCH(Table5[[#This Row],[Attachment A Expenditure Subcategory]], Table2[Attachment A Subcategory])),"")</f>
        <v/>
      </c>
    </row>
    <row r="123" spans="1:18" x14ac:dyDescent="0.25">
      <c r="A123" s="89"/>
      <c r="B123" s="118"/>
      <c r="C123" s="119"/>
      <c r="D123" s="119"/>
      <c r="E123" s="119"/>
      <c r="F123" s="119"/>
      <c r="G123" s="121"/>
      <c r="H123" s="32" t="s">
        <v>172</v>
      </c>
      <c r="I123" s="119"/>
      <c r="J123" s="124"/>
      <c r="K123" s="124"/>
      <c r="L123" s="124"/>
      <c r="M123" s="51"/>
      <c r="N123" s="51"/>
      <c r="O123" s="122"/>
      <c r="P123" s="120">
        <f>IF(Table5[[#This Row],[FEMA Reimbursable?]]="Yes", Table5[[#This Row],[Total Quarterly Payment Amount]]*0.25, Table5[[#This Row],[Total Quarterly Payment Amount]])</f>
        <v>0</v>
      </c>
      <c r="Q123" s="113" t="str">
        <f>IFERROR(INDEX(Table2[Attachment A Category], MATCH(Table5[[#This Row],[Attachment A Expenditure Subcategory]], Table2[Attachment A Subcategory])),"")</f>
        <v/>
      </c>
      <c r="R123" s="114" t="str">
        <f>IFERROR(INDEX(Table2[Treasury OIG Category], MATCH(Table5[[#This Row],[Attachment A Expenditure Subcategory]], Table2[Attachment A Subcategory])),"")</f>
        <v/>
      </c>
    </row>
    <row r="124" spans="1:18" x14ac:dyDescent="0.25">
      <c r="A124" s="89"/>
      <c r="B124" s="118"/>
      <c r="C124" s="119"/>
      <c r="D124" s="119"/>
      <c r="E124" s="119"/>
      <c r="F124" s="119"/>
      <c r="G124" s="121"/>
      <c r="H124" s="32" t="s">
        <v>173</v>
      </c>
      <c r="I124" s="119"/>
      <c r="J124" s="124"/>
      <c r="K124" s="124"/>
      <c r="L124" s="124"/>
      <c r="M124" s="51"/>
      <c r="N124" s="51"/>
      <c r="O124" s="122"/>
      <c r="P124" s="120">
        <f>IF(Table5[[#This Row],[FEMA Reimbursable?]]="Yes", Table5[[#This Row],[Total Quarterly Payment Amount]]*0.25, Table5[[#This Row],[Total Quarterly Payment Amount]])</f>
        <v>0</v>
      </c>
      <c r="Q124" s="113" t="str">
        <f>IFERROR(INDEX(Table2[Attachment A Category], MATCH(Table5[[#This Row],[Attachment A Expenditure Subcategory]], Table2[Attachment A Subcategory])),"")</f>
        <v/>
      </c>
      <c r="R124" s="114" t="str">
        <f>IFERROR(INDEX(Table2[Treasury OIG Category], MATCH(Table5[[#This Row],[Attachment A Expenditure Subcategory]], Table2[Attachment A Subcategory])),"")</f>
        <v/>
      </c>
    </row>
    <row r="125" spans="1:18" x14ac:dyDescent="0.25">
      <c r="A125" s="89"/>
      <c r="B125" s="118"/>
      <c r="C125" s="119"/>
      <c r="D125" s="119"/>
      <c r="E125" s="119"/>
      <c r="F125" s="119"/>
      <c r="G125" s="121"/>
      <c r="H125" s="31" t="s">
        <v>174</v>
      </c>
      <c r="I125" s="119"/>
      <c r="J125" s="124"/>
      <c r="K125" s="124"/>
      <c r="L125" s="124"/>
      <c r="M125" s="51"/>
      <c r="N125" s="51"/>
      <c r="O125" s="122"/>
      <c r="P125" s="120">
        <f>IF(Table5[[#This Row],[FEMA Reimbursable?]]="Yes", Table5[[#This Row],[Total Quarterly Payment Amount]]*0.25, Table5[[#This Row],[Total Quarterly Payment Amount]])</f>
        <v>0</v>
      </c>
      <c r="Q125" s="113" t="str">
        <f>IFERROR(INDEX(Table2[Attachment A Category], MATCH(Table5[[#This Row],[Attachment A Expenditure Subcategory]], Table2[Attachment A Subcategory])),"")</f>
        <v/>
      </c>
      <c r="R125" s="114" t="str">
        <f>IFERROR(INDEX(Table2[Treasury OIG Category], MATCH(Table5[[#This Row],[Attachment A Expenditure Subcategory]], Table2[Attachment A Subcategory])),"")</f>
        <v/>
      </c>
    </row>
    <row r="126" spans="1:18" x14ac:dyDescent="0.25">
      <c r="A126" s="89"/>
      <c r="B126" s="118"/>
      <c r="C126" s="119"/>
      <c r="D126" s="119"/>
      <c r="E126" s="119"/>
      <c r="F126" s="119"/>
      <c r="G126" s="121"/>
      <c r="H126" s="32" t="s">
        <v>175</v>
      </c>
      <c r="I126" s="119"/>
      <c r="J126" s="124"/>
      <c r="K126" s="124"/>
      <c r="L126" s="124"/>
      <c r="M126" s="51"/>
      <c r="N126" s="51"/>
      <c r="O126" s="122"/>
      <c r="P126" s="120">
        <f>IF(Table5[[#This Row],[FEMA Reimbursable?]]="Yes", Table5[[#This Row],[Total Quarterly Payment Amount]]*0.25, Table5[[#This Row],[Total Quarterly Payment Amount]])</f>
        <v>0</v>
      </c>
      <c r="Q126" s="113" t="str">
        <f>IFERROR(INDEX(Table2[Attachment A Category], MATCH(Table5[[#This Row],[Attachment A Expenditure Subcategory]], Table2[Attachment A Subcategory])),"")</f>
        <v/>
      </c>
      <c r="R126" s="114" t="str">
        <f>IFERROR(INDEX(Table2[Treasury OIG Category], MATCH(Table5[[#This Row],[Attachment A Expenditure Subcategory]], Table2[Attachment A Subcategory])),"")</f>
        <v/>
      </c>
    </row>
    <row r="127" spans="1:18" x14ac:dyDescent="0.25">
      <c r="A127" s="89"/>
      <c r="B127" s="118"/>
      <c r="C127" s="119"/>
      <c r="D127" s="119"/>
      <c r="E127" s="119"/>
      <c r="F127" s="119"/>
      <c r="G127" s="121"/>
      <c r="H127" s="32" t="s">
        <v>176</v>
      </c>
      <c r="I127" s="119"/>
      <c r="J127" s="124"/>
      <c r="K127" s="124"/>
      <c r="L127" s="124"/>
      <c r="M127" s="51"/>
      <c r="N127" s="51"/>
      <c r="O127" s="122"/>
      <c r="P127" s="120">
        <f>IF(Table5[[#This Row],[FEMA Reimbursable?]]="Yes", Table5[[#This Row],[Total Quarterly Payment Amount]]*0.25, Table5[[#This Row],[Total Quarterly Payment Amount]])</f>
        <v>0</v>
      </c>
      <c r="Q127" s="113" t="str">
        <f>IFERROR(INDEX(Table2[Attachment A Category], MATCH(Table5[[#This Row],[Attachment A Expenditure Subcategory]], Table2[Attachment A Subcategory])),"")</f>
        <v/>
      </c>
      <c r="R127" s="114" t="str">
        <f>IFERROR(INDEX(Table2[Treasury OIG Category], MATCH(Table5[[#This Row],[Attachment A Expenditure Subcategory]], Table2[Attachment A Subcategory])),"")</f>
        <v/>
      </c>
    </row>
    <row r="128" spans="1:18" x14ac:dyDescent="0.25">
      <c r="A128" s="89"/>
      <c r="B128" s="118"/>
      <c r="C128" s="119"/>
      <c r="D128" s="119"/>
      <c r="E128" s="119"/>
      <c r="F128" s="119"/>
      <c r="G128" s="121"/>
      <c r="H128" s="31" t="s">
        <v>177</v>
      </c>
      <c r="I128" s="119"/>
      <c r="J128" s="124"/>
      <c r="K128" s="124"/>
      <c r="L128" s="124"/>
      <c r="M128" s="51"/>
      <c r="N128" s="51"/>
      <c r="O128" s="122"/>
      <c r="P128" s="120">
        <f>IF(Table5[[#This Row],[FEMA Reimbursable?]]="Yes", Table5[[#This Row],[Total Quarterly Payment Amount]]*0.25, Table5[[#This Row],[Total Quarterly Payment Amount]])</f>
        <v>0</v>
      </c>
      <c r="Q128" s="113" t="str">
        <f>IFERROR(INDEX(Table2[Attachment A Category], MATCH(Table5[[#This Row],[Attachment A Expenditure Subcategory]], Table2[Attachment A Subcategory])),"")</f>
        <v/>
      </c>
      <c r="R128" s="114" t="str">
        <f>IFERROR(INDEX(Table2[Treasury OIG Category], MATCH(Table5[[#This Row],[Attachment A Expenditure Subcategory]], Table2[Attachment A Subcategory])),"")</f>
        <v/>
      </c>
    </row>
    <row r="129" spans="1:18" x14ac:dyDescent="0.25">
      <c r="A129" s="89"/>
      <c r="B129" s="118"/>
      <c r="C129" s="119"/>
      <c r="D129" s="119"/>
      <c r="E129" s="119"/>
      <c r="F129" s="119"/>
      <c r="G129" s="121"/>
      <c r="H129" s="32" t="s">
        <v>178</v>
      </c>
      <c r="I129" s="119"/>
      <c r="J129" s="124"/>
      <c r="K129" s="124"/>
      <c r="L129" s="124"/>
      <c r="M129" s="51"/>
      <c r="N129" s="51"/>
      <c r="O129" s="122"/>
      <c r="P129" s="120">
        <f>IF(Table5[[#This Row],[FEMA Reimbursable?]]="Yes", Table5[[#This Row],[Total Quarterly Payment Amount]]*0.25, Table5[[#This Row],[Total Quarterly Payment Amount]])</f>
        <v>0</v>
      </c>
      <c r="Q129" s="113" t="str">
        <f>IFERROR(INDEX(Table2[Attachment A Category], MATCH(Table5[[#This Row],[Attachment A Expenditure Subcategory]], Table2[Attachment A Subcategory])),"")</f>
        <v/>
      </c>
      <c r="R129" s="114" t="str">
        <f>IFERROR(INDEX(Table2[Treasury OIG Category], MATCH(Table5[[#This Row],[Attachment A Expenditure Subcategory]], Table2[Attachment A Subcategory])),"")</f>
        <v/>
      </c>
    </row>
    <row r="130" spans="1:18" x14ac:dyDescent="0.25">
      <c r="A130" s="89"/>
      <c r="B130" s="118"/>
      <c r="C130" s="119"/>
      <c r="D130" s="119"/>
      <c r="E130" s="119"/>
      <c r="F130" s="119"/>
      <c r="G130" s="121"/>
      <c r="H130" s="32" t="s">
        <v>179</v>
      </c>
      <c r="I130" s="119"/>
      <c r="J130" s="124"/>
      <c r="K130" s="124"/>
      <c r="L130" s="124"/>
      <c r="M130" s="51"/>
      <c r="N130" s="51"/>
      <c r="O130" s="122"/>
      <c r="P130" s="120">
        <f>IF(Table5[[#This Row],[FEMA Reimbursable?]]="Yes", Table5[[#This Row],[Total Quarterly Payment Amount]]*0.25, Table5[[#This Row],[Total Quarterly Payment Amount]])</f>
        <v>0</v>
      </c>
      <c r="Q130" s="113" t="str">
        <f>IFERROR(INDEX(Table2[Attachment A Category], MATCH(Table5[[#This Row],[Attachment A Expenditure Subcategory]], Table2[Attachment A Subcategory])),"")</f>
        <v/>
      </c>
      <c r="R130" s="114" t="str">
        <f>IFERROR(INDEX(Table2[Treasury OIG Category], MATCH(Table5[[#This Row],[Attachment A Expenditure Subcategory]], Table2[Attachment A Subcategory])),"")</f>
        <v/>
      </c>
    </row>
    <row r="131" spans="1:18" x14ac:dyDescent="0.25">
      <c r="A131" s="89"/>
      <c r="B131" s="118"/>
      <c r="C131" s="119"/>
      <c r="D131" s="119"/>
      <c r="E131" s="119"/>
      <c r="F131" s="119"/>
      <c r="G131" s="121"/>
      <c r="H131" s="31" t="s">
        <v>180</v>
      </c>
      <c r="I131" s="119"/>
      <c r="J131" s="124"/>
      <c r="K131" s="124"/>
      <c r="L131" s="124"/>
      <c r="M131" s="51"/>
      <c r="N131" s="51"/>
      <c r="O131" s="122"/>
      <c r="P131" s="120">
        <f>IF(Table5[[#This Row],[FEMA Reimbursable?]]="Yes", Table5[[#This Row],[Total Quarterly Payment Amount]]*0.25, Table5[[#This Row],[Total Quarterly Payment Amount]])</f>
        <v>0</v>
      </c>
      <c r="Q131" s="113" t="str">
        <f>IFERROR(INDEX(Table2[Attachment A Category], MATCH(Table5[[#This Row],[Attachment A Expenditure Subcategory]], Table2[Attachment A Subcategory])),"")</f>
        <v/>
      </c>
      <c r="R131" s="114" t="str">
        <f>IFERROR(INDEX(Table2[Treasury OIG Category], MATCH(Table5[[#This Row],[Attachment A Expenditure Subcategory]], Table2[Attachment A Subcategory])),"")</f>
        <v/>
      </c>
    </row>
    <row r="132" spans="1:18" x14ac:dyDescent="0.25">
      <c r="A132" s="89"/>
      <c r="B132" s="118"/>
      <c r="C132" s="119"/>
      <c r="D132" s="119"/>
      <c r="E132" s="119"/>
      <c r="F132" s="119"/>
      <c r="G132" s="121"/>
      <c r="H132" s="32" t="s">
        <v>181</v>
      </c>
      <c r="I132" s="119"/>
      <c r="J132" s="124"/>
      <c r="K132" s="124"/>
      <c r="L132" s="124"/>
      <c r="M132" s="51"/>
      <c r="N132" s="51"/>
      <c r="O132" s="122"/>
      <c r="P132" s="120">
        <f>IF(Table5[[#This Row],[FEMA Reimbursable?]]="Yes", Table5[[#This Row],[Total Quarterly Payment Amount]]*0.25, Table5[[#This Row],[Total Quarterly Payment Amount]])</f>
        <v>0</v>
      </c>
      <c r="Q132" s="113" t="str">
        <f>IFERROR(INDEX(Table2[Attachment A Category], MATCH(Table5[[#This Row],[Attachment A Expenditure Subcategory]], Table2[Attachment A Subcategory])),"")</f>
        <v/>
      </c>
      <c r="R132" s="114" t="str">
        <f>IFERROR(INDEX(Table2[Treasury OIG Category], MATCH(Table5[[#This Row],[Attachment A Expenditure Subcategory]], Table2[Attachment A Subcategory])),"")</f>
        <v/>
      </c>
    </row>
    <row r="133" spans="1:18" x14ac:dyDescent="0.25">
      <c r="A133" s="89"/>
      <c r="B133" s="118"/>
      <c r="C133" s="119"/>
      <c r="D133" s="119"/>
      <c r="E133" s="119"/>
      <c r="F133" s="119"/>
      <c r="G133" s="121"/>
      <c r="H133" s="32" t="s">
        <v>182</v>
      </c>
      <c r="I133" s="119"/>
      <c r="J133" s="124"/>
      <c r="K133" s="124"/>
      <c r="L133" s="124"/>
      <c r="M133" s="51"/>
      <c r="N133" s="51"/>
      <c r="O133" s="122"/>
      <c r="P133" s="120">
        <f>IF(Table5[[#This Row],[FEMA Reimbursable?]]="Yes", Table5[[#This Row],[Total Quarterly Payment Amount]]*0.25, Table5[[#This Row],[Total Quarterly Payment Amount]])</f>
        <v>0</v>
      </c>
      <c r="Q133" s="113" t="str">
        <f>IFERROR(INDEX(Table2[Attachment A Category], MATCH(Table5[[#This Row],[Attachment A Expenditure Subcategory]], Table2[Attachment A Subcategory])),"")</f>
        <v/>
      </c>
      <c r="R133" s="114" t="str">
        <f>IFERROR(INDEX(Table2[Treasury OIG Category], MATCH(Table5[[#This Row],[Attachment A Expenditure Subcategory]], Table2[Attachment A Subcategory])),"")</f>
        <v/>
      </c>
    </row>
    <row r="134" spans="1:18" x14ac:dyDescent="0.25">
      <c r="A134" s="89"/>
      <c r="B134" s="118"/>
      <c r="C134" s="119"/>
      <c r="D134" s="119"/>
      <c r="E134" s="119"/>
      <c r="F134" s="119"/>
      <c r="G134" s="121"/>
      <c r="H134" s="31" t="s">
        <v>183</v>
      </c>
      <c r="I134" s="119"/>
      <c r="J134" s="124"/>
      <c r="K134" s="124"/>
      <c r="L134" s="124"/>
      <c r="M134" s="51"/>
      <c r="N134" s="51"/>
      <c r="O134" s="122"/>
      <c r="P134" s="120">
        <f>IF(Table5[[#This Row],[FEMA Reimbursable?]]="Yes", Table5[[#This Row],[Total Quarterly Payment Amount]]*0.25, Table5[[#This Row],[Total Quarterly Payment Amount]])</f>
        <v>0</v>
      </c>
      <c r="Q134" s="113" t="str">
        <f>IFERROR(INDEX(Table2[Attachment A Category], MATCH(Table5[[#This Row],[Attachment A Expenditure Subcategory]], Table2[Attachment A Subcategory])),"")</f>
        <v/>
      </c>
      <c r="R134" s="114" t="str">
        <f>IFERROR(INDEX(Table2[Treasury OIG Category], MATCH(Table5[[#This Row],[Attachment A Expenditure Subcategory]], Table2[Attachment A Subcategory])),"")</f>
        <v/>
      </c>
    </row>
    <row r="135" spans="1:18" x14ac:dyDescent="0.25">
      <c r="A135" s="89"/>
      <c r="B135" s="118"/>
      <c r="C135" s="119"/>
      <c r="D135" s="119"/>
      <c r="E135" s="119"/>
      <c r="F135" s="119"/>
      <c r="G135" s="121"/>
      <c r="H135" s="32" t="s">
        <v>184</v>
      </c>
      <c r="I135" s="119"/>
      <c r="J135" s="124"/>
      <c r="K135" s="124"/>
      <c r="L135" s="124"/>
      <c r="M135" s="51"/>
      <c r="N135" s="51"/>
      <c r="O135" s="122"/>
      <c r="P135" s="120">
        <f>IF(Table5[[#This Row],[FEMA Reimbursable?]]="Yes", Table5[[#This Row],[Total Quarterly Payment Amount]]*0.25, Table5[[#This Row],[Total Quarterly Payment Amount]])</f>
        <v>0</v>
      </c>
      <c r="Q135" s="113" t="str">
        <f>IFERROR(INDEX(Table2[Attachment A Category], MATCH(Table5[[#This Row],[Attachment A Expenditure Subcategory]], Table2[Attachment A Subcategory])),"")</f>
        <v/>
      </c>
      <c r="R135" s="114" t="str">
        <f>IFERROR(INDEX(Table2[Treasury OIG Category], MATCH(Table5[[#This Row],[Attachment A Expenditure Subcategory]], Table2[Attachment A Subcategory])),"")</f>
        <v/>
      </c>
    </row>
    <row r="136" spans="1:18" x14ac:dyDescent="0.25">
      <c r="A136" s="89"/>
      <c r="B136" s="118"/>
      <c r="C136" s="119"/>
      <c r="D136" s="119"/>
      <c r="E136" s="119"/>
      <c r="F136" s="119"/>
      <c r="G136" s="121"/>
      <c r="H136" s="32" t="s">
        <v>185</v>
      </c>
      <c r="I136" s="119"/>
      <c r="J136" s="124"/>
      <c r="K136" s="124"/>
      <c r="L136" s="124"/>
      <c r="M136" s="51"/>
      <c r="N136" s="51"/>
      <c r="O136" s="122"/>
      <c r="P136" s="120">
        <f>IF(Table5[[#This Row],[FEMA Reimbursable?]]="Yes", Table5[[#This Row],[Total Quarterly Payment Amount]]*0.25, Table5[[#This Row],[Total Quarterly Payment Amount]])</f>
        <v>0</v>
      </c>
      <c r="Q136" s="113" t="str">
        <f>IFERROR(INDEX(Table2[Attachment A Category], MATCH(Table5[[#This Row],[Attachment A Expenditure Subcategory]], Table2[Attachment A Subcategory])),"")</f>
        <v/>
      </c>
      <c r="R136" s="114" t="str">
        <f>IFERROR(INDEX(Table2[Treasury OIG Category], MATCH(Table5[[#This Row],[Attachment A Expenditure Subcategory]], Table2[Attachment A Subcategory])),"")</f>
        <v/>
      </c>
    </row>
    <row r="137" spans="1:18" x14ac:dyDescent="0.25">
      <c r="A137" s="89"/>
      <c r="B137" s="118"/>
      <c r="C137" s="119"/>
      <c r="D137" s="119"/>
      <c r="E137" s="119"/>
      <c r="F137" s="119"/>
      <c r="G137" s="121"/>
      <c r="H137" s="31" t="s">
        <v>186</v>
      </c>
      <c r="I137" s="119"/>
      <c r="J137" s="124"/>
      <c r="K137" s="124"/>
      <c r="L137" s="124"/>
      <c r="M137" s="51"/>
      <c r="N137" s="51"/>
      <c r="O137" s="122"/>
      <c r="P137" s="120">
        <f>IF(Table5[[#This Row],[FEMA Reimbursable?]]="Yes", Table5[[#This Row],[Total Quarterly Payment Amount]]*0.25, Table5[[#This Row],[Total Quarterly Payment Amount]])</f>
        <v>0</v>
      </c>
      <c r="Q137" s="113" t="str">
        <f>IFERROR(INDEX(Table2[Attachment A Category], MATCH(Table5[[#This Row],[Attachment A Expenditure Subcategory]], Table2[Attachment A Subcategory])),"")</f>
        <v/>
      </c>
      <c r="R137" s="114" t="str">
        <f>IFERROR(INDEX(Table2[Treasury OIG Category], MATCH(Table5[[#This Row],[Attachment A Expenditure Subcategory]], Table2[Attachment A Subcategory])),"")</f>
        <v/>
      </c>
    </row>
    <row r="138" spans="1:18" x14ac:dyDescent="0.25">
      <c r="A138" s="89"/>
      <c r="B138" s="118"/>
      <c r="C138" s="119"/>
      <c r="D138" s="119"/>
      <c r="E138" s="119"/>
      <c r="F138" s="119"/>
      <c r="G138" s="121"/>
      <c r="H138" s="32" t="s">
        <v>187</v>
      </c>
      <c r="I138" s="119"/>
      <c r="J138" s="124"/>
      <c r="K138" s="124"/>
      <c r="L138" s="124"/>
      <c r="M138" s="51"/>
      <c r="N138" s="51"/>
      <c r="O138" s="122"/>
      <c r="P138" s="120">
        <f>IF(Table5[[#This Row],[FEMA Reimbursable?]]="Yes", Table5[[#This Row],[Total Quarterly Payment Amount]]*0.25, Table5[[#This Row],[Total Quarterly Payment Amount]])</f>
        <v>0</v>
      </c>
      <c r="Q138" s="113" t="str">
        <f>IFERROR(INDEX(Table2[Attachment A Category], MATCH(Table5[[#This Row],[Attachment A Expenditure Subcategory]], Table2[Attachment A Subcategory])),"")</f>
        <v/>
      </c>
      <c r="R138" s="114" t="str">
        <f>IFERROR(INDEX(Table2[Treasury OIG Category], MATCH(Table5[[#This Row],[Attachment A Expenditure Subcategory]], Table2[Attachment A Subcategory])),"")</f>
        <v/>
      </c>
    </row>
    <row r="139" spans="1:18" x14ac:dyDescent="0.25">
      <c r="A139" s="89"/>
      <c r="B139" s="118"/>
      <c r="C139" s="119"/>
      <c r="D139" s="119"/>
      <c r="E139" s="119"/>
      <c r="F139" s="119"/>
      <c r="G139" s="121"/>
      <c r="H139" s="32" t="s">
        <v>188</v>
      </c>
      <c r="I139" s="119"/>
      <c r="J139" s="124"/>
      <c r="K139" s="124"/>
      <c r="L139" s="124"/>
      <c r="M139" s="51"/>
      <c r="N139" s="51"/>
      <c r="O139" s="122"/>
      <c r="P139" s="120">
        <f>IF(Table5[[#This Row],[FEMA Reimbursable?]]="Yes", Table5[[#This Row],[Total Quarterly Payment Amount]]*0.25, Table5[[#This Row],[Total Quarterly Payment Amount]])</f>
        <v>0</v>
      </c>
      <c r="Q139" s="113" t="str">
        <f>IFERROR(INDEX(Table2[Attachment A Category], MATCH(Table5[[#This Row],[Attachment A Expenditure Subcategory]], Table2[Attachment A Subcategory])),"")</f>
        <v/>
      </c>
      <c r="R139" s="114" t="str">
        <f>IFERROR(INDEX(Table2[Treasury OIG Category], MATCH(Table5[[#This Row],[Attachment A Expenditure Subcategory]], Table2[Attachment A Subcategory])),"")</f>
        <v/>
      </c>
    </row>
    <row r="140" spans="1:18" x14ac:dyDescent="0.25">
      <c r="A140" s="89"/>
      <c r="B140" s="118"/>
      <c r="C140" s="119"/>
      <c r="D140" s="119"/>
      <c r="E140" s="119"/>
      <c r="F140" s="119"/>
      <c r="G140" s="121"/>
      <c r="H140" s="31" t="s">
        <v>189</v>
      </c>
      <c r="I140" s="119"/>
      <c r="J140" s="124"/>
      <c r="K140" s="124"/>
      <c r="L140" s="124"/>
      <c r="M140" s="51"/>
      <c r="N140" s="51"/>
      <c r="O140" s="122"/>
      <c r="P140" s="120">
        <f>IF(Table5[[#This Row],[FEMA Reimbursable?]]="Yes", Table5[[#This Row],[Total Quarterly Payment Amount]]*0.25, Table5[[#This Row],[Total Quarterly Payment Amount]])</f>
        <v>0</v>
      </c>
      <c r="Q140" s="113" t="str">
        <f>IFERROR(INDEX(Table2[Attachment A Category], MATCH(Table5[[#This Row],[Attachment A Expenditure Subcategory]], Table2[Attachment A Subcategory])),"")</f>
        <v/>
      </c>
      <c r="R140" s="114" t="str">
        <f>IFERROR(INDEX(Table2[Treasury OIG Category], MATCH(Table5[[#This Row],[Attachment A Expenditure Subcategory]], Table2[Attachment A Subcategory])),"")</f>
        <v/>
      </c>
    </row>
    <row r="141" spans="1:18" x14ac:dyDescent="0.25">
      <c r="A141" s="89"/>
      <c r="B141" s="118"/>
      <c r="C141" s="119"/>
      <c r="D141" s="119"/>
      <c r="E141" s="119"/>
      <c r="F141" s="119"/>
      <c r="G141" s="121"/>
      <c r="H141" s="32" t="s">
        <v>190</v>
      </c>
      <c r="I141" s="119"/>
      <c r="J141" s="124"/>
      <c r="K141" s="124"/>
      <c r="L141" s="124"/>
      <c r="M141" s="51"/>
      <c r="N141" s="51"/>
      <c r="O141" s="122"/>
      <c r="P141" s="120">
        <f>IF(Table5[[#This Row],[FEMA Reimbursable?]]="Yes", Table5[[#This Row],[Total Quarterly Payment Amount]]*0.25, Table5[[#This Row],[Total Quarterly Payment Amount]])</f>
        <v>0</v>
      </c>
      <c r="Q141" s="113" t="str">
        <f>IFERROR(INDEX(Table2[Attachment A Category], MATCH(Table5[[#This Row],[Attachment A Expenditure Subcategory]], Table2[Attachment A Subcategory])),"")</f>
        <v/>
      </c>
      <c r="R141" s="114" t="str">
        <f>IFERROR(INDEX(Table2[Treasury OIG Category], MATCH(Table5[[#This Row],[Attachment A Expenditure Subcategory]], Table2[Attachment A Subcategory])),"")</f>
        <v/>
      </c>
    </row>
    <row r="142" spans="1:18" x14ac:dyDescent="0.25">
      <c r="A142" s="89"/>
      <c r="B142" s="118"/>
      <c r="C142" s="119"/>
      <c r="D142" s="119"/>
      <c r="E142" s="119"/>
      <c r="F142" s="119"/>
      <c r="G142" s="121"/>
      <c r="H142" s="32" t="s">
        <v>191</v>
      </c>
      <c r="I142" s="119"/>
      <c r="J142" s="124"/>
      <c r="K142" s="124"/>
      <c r="L142" s="124"/>
      <c r="M142" s="51"/>
      <c r="N142" s="51"/>
      <c r="O142" s="122"/>
      <c r="P142" s="120">
        <f>IF(Table5[[#This Row],[FEMA Reimbursable?]]="Yes", Table5[[#This Row],[Total Quarterly Payment Amount]]*0.25, Table5[[#This Row],[Total Quarterly Payment Amount]])</f>
        <v>0</v>
      </c>
      <c r="Q142" s="113" t="str">
        <f>IFERROR(INDEX(Table2[Attachment A Category], MATCH(Table5[[#This Row],[Attachment A Expenditure Subcategory]], Table2[Attachment A Subcategory])),"")</f>
        <v/>
      </c>
      <c r="R142" s="114" t="str">
        <f>IFERROR(INDEX(Table2[Treasury OIG Category], MATCH(Table5[[#This Row],[Attachment A Expenditure Subcategory]], Table2[Attachment A Subcategory])),"")</f>
        <v/>
      </c>
    </row>
    <row r="143" spans="1:18" x14ac:dyDescent="0.25">
      <c r="A143" s="89"/>
      <c r="B143" s="118"/>
      <c r="C143" s="119"/>
      <c r="D143" s="119"/>
      <c r="E143" s="119"/>
      <c r="F143" s="119"/>
      <c r="G143" s="121"/>
      <c r="H143" s="31" t="s">
        <v>192</v>
      </c>
      <c r="I143" s="119"/>
      <c r="J143" s="124"/>
      <c r="K143" s="124"/>
      <c r="L143" s="124"/>
      <c r="M143" s="51"/>
      <c r="N143" s="51"/>
      <c r="O143" s="122"/>
      <c r="P143" s="120">
        <f>IF(Table5[[#This Row],[FEMA Reimbursable?]]="Yes", Table5[[#This Row],[Total Quarterly Payment Amount]]*0.25, Table5[[#This Row],[Total Quarterly Payment Amount]])</f>
        <v>0</v>
      </c>
      <c r="Q143" s="113" t="str">
        <f>IFERROR(INDEX(Table2[Attachment A Category], MATCH(Table5[[#This Row],[Attachment A Expenditure Subcategory]], Table2[Attachment A Subcategory])),"")</f>
        <v/>
      </c>
      <c r="R143" s="114" t="str">
        <f>IFERROR(INDEX(Table2[Treasury OIG Category], MATCH(Table5[[#This Row],[Attachment A Expenditure Subcategory]], Table2[Attachment A Subcategory])),"")</f>
        <v/>
      </c>
    </row>
    <row r="144" spans="1:18" x14ac:dyDescent="0.25">
      <c r="A144" s="89"/>
      <c r="B144" s="118"/>
      <c r="C144" s="119"/>
      <c r="D144" s="119"/>
      <c r="E144" s="119"/>
      <c r="F144" s="119"/>
      <c r="G144" s="121"/>
      <c r="H144" s="32" t="s">
        <v>193</v>
      </c>
      <c r="I144" s="119"/>
      <c r="J144" s="124"/>
      <c r="K144" s="124"/>
      <c r="L144" s="124"/>
      <c r="M144" s="51"/>
      <c r="N144" s="51"/>
      <c r="O144" s="122"/>
      <c r="P144" s="120">
        <f>IF(Table5[[#This Row],[FEMA Reimbursable?]]="Yes", Table5[[#This Row],[Total Quarterly Payment Amount]]*0.25, Table5[[#This Row],[Total Quarterly Payment Amount]])</f>
        <v>0</v>
      </c>
      <c r="Q144" s="113" t="str">
        <f>IFERROR(INDEX(Table2[Attachment A Category], MATCH(Table5[[#This Row],[Attachment A Expenditure Subcategory]], Table2[Attachment A Subcategory])),"")</f>
        <v/>
      </c>
      <c r="R144" s="114" t="str">
        <f>IFERROR(INDEX(Table2[Treasury OIG Category], MATCH(Table5[[#This Row],[Attachment A Expenditure Subcategory]], Table2[Attachment A Subcategory])),"")</f>
        <v/>
      </c>
    </row>
    <row r="145" spans="1:18" x14ac:dyDescent="0.25">
      <c r="A145" s="89"/>
      <c r="B145" s="118"/>
      <c r="C145" s="119"/>
      <c r="D145" s="119"/>
      <c r="E145" s="119"/>
      <c r="F145" s="119"/>
      <c r="G145" s="121"/>
      <c r="H145" s="32" t="s">
        <v>194</v>
      </c>
      <c r="I145" s="119"/>
      <c r="J145" s="124"/>
      <c r="K145" s="124"/>
      <c r="L145" s="124"/>
      <c r="M145" s="51"/>
      <c r="N145" s="51"/>
      <c r="O145" s="122"/>
      <c r="P145" s="120">
        <f>IF(Table5[[#This Row],[FEMA Reimbursable?]]="Yes", Table5[[#This Row],[Total Quarterly Payment Amount]]*0.25, Table5[[#This Row],[Total Quarterly Payment Amount]])</f>
        <v>0</v>
      </c>
      <c r="Q145" s="113" t="str">
        <f>IFERROR(INDEX(Table2[Attachment A Category], MATCH(Table5[[#This Row],[Attachment A Expenditure Subcategory]], Table2[Attachment A Subcategory])),"")</f>
        <v/>
      </c>
      <c r="R145" s="114" t="str">
        <f>IFERROR(INDEX(Table2[Treasury OIG Category], MATCH(Table5[[#This Row],[Attachment A Expenditure Subcategory]], Table2[Attachment A Subcategory])),"")</f>
        <v/>
      </c>
    </row>
    <row r="146" spans="1:18" x14ac:dyDescent="0.25">
      <c r="A146" s="89"/>
      <c r="B146" s="118"/>
      <c r="C146" s="119"/>
      <c r="D146" s="119"/>
      <c r="E146" s="119"/>
      <c r="F146" s="119"/>
      <c r="G146" s="121"/>
      <c r="H146" s="31" t="s">
        <v>195</v>
      </c>
      <c r="I146" s="119"/>
      <c r="J146" s="124"/>
      <c r="K146" s="124"/>
      <c r="L146" s="124"/>
      <c r="M146" s="51"/>
      <c r="N146" s="51"/>
      <c r="O146" s="122"/>
      <c r="P146" s="120">
        <f>IF(Table5[[#This Row],[FEMA Reimbursable?]]="Yes", Table5[[#This Row],[Total Quarterly Payment Amount]]*0.25, Table5[[#This Row],[Total Quarterly Payment Amount]])</f>
        <v>0</v>
      </c>
      <c r="Q146" s="113" t="str">
        <f>IFERROR(INDEX(Table2[Attachment A Category], MATCH(Table5[[#This Row],[Attachment A Expenditure Subcategory]], Table2[Attachment A Subcategory])),"")</f>
        <v/>
      </c>
      <c r="R146" s="114" t="str">
        <f>IFERROR(INDEX(Table2[Treasury OIG Category], MATCH(Table5[[#This Row],[Attachment A Expenditure Subcategory]], Table2[Attachment A Subcategory])),"")</f>
        <v/>
      </c>
    </row>
    <row r="147" spans="1:18" x14ac:dyDescent="0.25">
      <c r="A147" s="89"/>
      <c r="B147" s="118"/>
      <c r="C147" s="119"/>
      <c r="D147" s="119"/>
      <c r="E147" s="119"/>
      <c r="F147" s="119"/>
      <c r="G147" s="121"/>
      <c r="H147" s="32" t="s">
        <v>196</v>
      </c>
      <c r="I147" s="119"/>
      <c r="J147" s="124"/>
      <c r="K147" s="124"/>
      <c r="L147" s="124"/>
      <c r="M147" s="51"/>
      <c r="N147" s="51"/>
      <c r="O147" s="122"/>
      <c r="P147" s="120">
        <f>IF(Table5[[#This Row],[FEMA Reimbursable?]]="Yes", Table5[[#This Row],[Total Quarterly Payment Amount]]*0.25, Table5[[#This Row],[Total Quarterly Payment Amount]])</f>
        <v>0</v>
      </c>
      <c r="Q147" s="113" t="str">
        <f>IFERROR(INDEX(Table2[Attachment A Category], MATCH(Table5[[#This Row],[Attachment A Expenditure Subcategory]], Table2[Attachment A Subcategory])),"")</f>
        <v/>
      </c>
      <c r="R147" s="114" t="str">
        <f>IFERROR(INDEX(Table2[Treasury OIG Category], MATCH(Table5[[#This Row],[Attachment A Expenditure Subcategory]], Table2[Attachment A Subcategory])),"")</f>
        <v/>
      </c>
    </row>
    <row r="148" spans="1:18" x14ac:dyDescent="0.25">
      <c r="A148" s="89"/>
      <c r="B148" s="118"/>
      <c r="C148" s="119"/>
      <c r="D148" s="119"/>
      <c r="E148" s="119"/>
      <c r="F148" s="119"/>
      <c r="G148" s="121"/>
      <c r="H148" s="32" t="s">
        <v>197</v>
      </c>
      <c r="I148" s="119"/>
      <c r="J148" s="124"/>
      <c r="K148" s="124"/>
      <c r="L148" s="124"/>
      <c r="M148" s="51"/>
      <c r="N148" s="51"/>
      <c r="O148" s="122"/>
      <c r="P148" s="120">
        <f>IF(Table5[[#This Row],[FEMA Reimbursable?]]="Yes", Table5[[#This Row],[Total Quarterly Payment Amount]]*0.25, Table5[[#This Row],[Total Quarterly Payment Amount]])</f>
        <v>0</v>
      </c>
      <c r="Q148" s="113" t="str">
        <f>IFERROR(INDEX(Table2[Attachment A Category], MATCH(Table5[[#This Row],[Attachment A Expenditure Subcategory]], Table2[Attachment A Subcategory])),"")</f>
        <v/>
      </c>
      <c r="R148" s="114" t="str">
        <f>IFERROR(INDEX(Table2[Treasury OIG Category], MATCH(Table5[[#This Row],[Attachment A Expenditure Subcategory]], Table2[Attachment A Subcategory])),"")</f>
        <v/>
      </c>
    </row>
    <row r="149" spans="1:18" x14ac:dyDescent="0.25">
      <c r="A149" s="89"/>
      <c r="B149" s="118"/>
      <c r="C149" s="119"/>
      <c r="D149" s="119"/>
      <c r="E149" s="119"/>
      <c r="F149" s="119"/>
      <c r="G149" s="121"/>
      <c r="H149" s="31" t="s">
        <v>198</v>
      </c>
      <c r="I149" s="119"/>
      <c r="J149" s="124"/>
      <c r="K149" s="124"/>
      <c r="L149" s="124"/>
      <c r="M149" s="51"/>
      <c r="N149" s="51"/>
      <c r="O149" s="122"/>
      <c r="P149" s="120">
        <f>IF(Table5[[#This Row],[FEMA Reimbursable?]]="Yes", Table5[[#This Row],[Total Quarterly Payment Amount]]*0.25, Table5[[#This Row],[Total Quarterly Payment Amount]])</f>
        <v>0</v>
      </c>
      <c r="Q149" s="113" t="str">
        <f>IFERROR(INDEX(Table2[Attachment A Category], MATCH(Table5[[#This Row],[Attachment A Expenditure Subcategory]], Table2[Attachment A Subcategory])),"")</f>
        <v/>
      </c>
      <c r="R149" s="114" t="str">
        <f>IFERROR(INDEX(Table2[Treasury OIG Category], MATCH(Table5[[#This Row],[Attachment A Expenditure Subcategory]], Table2[Attachment A Subcategory])),"")</f>
        <v/>
      </c>
    </row>
    <row r="150" spans="1:18" x14ac:dyDescent="0.25">
      <c r="A150" s="89"/>
      <c r="B150" s="118"/>
      <c r="C150" s="119"/>
      <c r="D150" s="119"/>
      <c r="E150" s="119"/>
      <c r="F150" s="119"/>
      <c r="G150" s="121"/>
      <c r="H150" s="32" t="s">
        <v>199</v>
      </c>
      <c r="I150" s="119"/>
      <c r="J150" s="124"/>
      <c r="K150" s="124"/>
      <c r="L150" s="124"/>
      <c r="M150" s="51"/>
      <c r="N150" s="51"/>
      <c r="O150" s="122"/>
      <c r="P150" s="120">
        <f>IF(Table5[[#This Row],[FEMA Reimbursable?]]="Yes", Table5[[#This Row],[Total Quarterly Payment Amount]]*0.25, Table5[[#This Row],[Total Quarterly Payment Amount]])</f>
        <v>0</v>
      </c>
      <c r="Q150" s="113" t="str">
        <f>IFERROR(INDEX(Table2[Attachment A Category], MATCH(Table5[[#This Row],[Attachment A Expenditure Subcategory]], Table2[Attachment A Subcategory])),"")</f>
        <v/>
      </c>
      <c r="R150" s="114" t="str">
        <f>IFERROR(INDEX(Table2[Treasury OIG Category], MATCH(Table5[[#This Row],[Attachment A Expenditure Subcategory]], Table2[Attachment A Subcategory])),"")</f>
        <v/>
      </c>
    </row>
    <row r="151" spans="1:18" x14ac:dyDescent="0.25">
      <c r="A151" s="89"/>
      <c r="B151" s="118"/>
      <c r="C151" s="119"/>
      <c r="D151" s="119"/>
      <c r="E151" s="119"/>
      <c r="F151" s="119"/>
      <c r="G151" s="121"/>
      <c r="H151" s="32" t="s">
        <v>200</v>
      </c>
      <c r="I151" s="119"/>
      <c r="J151" s="124"/>
      <c r="K151" s="124"/>
      <c r="L151" s="124"/>
      <c r="M151" s="51"/>
      <c r="N151" s="51"/>
      <c r="O151" s="122"/>
      <c r="P151" s="120">
        <f>IF(Table5[[#This Row],[FEMA Reimbursable?]]="Yes", Table5[[#This Row],[Total Quarterly Payment Amount]]*0.25, Table5[[#This Row],[Total Quarterly Payment Amount]])</f>
        <v>0</v>
      </c>
      <c r="Q151" s="113" t="str">
        <f>IFERROR(INDEX(Table2[Attachment A Category], MATCH(Table5[[#This Row],[Attachment A Expenditure Subcategory]], Table2[Attachment A Subcategory])),"")</f>
        <v/>
      </c>
      <c r="R151" s="114" t="str">
        <f>IFERROR(INDEX(Table2[Treasury OIG Category], MATCH(Table5[[#This Row],[Attachment A Expenditure Subcategory]], Table2[Attachment A Subcategory])),"")</f>
        <v/>
      </c>
    </row>
    <row r="152" spans="1:18" x14ac:dyDescent="0.25">
      <c r="A152" s="89"/>
      <c r="B152" s="118"/>
      <c r="C152" s="119"/>
      <c r="D152" s="119"/>
      <c r="E152" s="119"/>
      <c r="F152" s="119"/>
      <c r="G152" s="121"/>
      <c r="H152" s="31" t="s">
        <v>201</v>
      </c>
      <c r="I152" s="119"/>
      <c r="J152" s="124"/>
      <c r="K152" s="124"/>
      <c r="L152" s="124"/>
      <c r="M152" s="51"/>
      <c r="N152" s="51"/>
      <c r="O152" s="122"/>
      <c r="P152" s="120">
        <f>IF(Table5[[#This Row],[FEMA Reimbursable?]]="Yes", Table5[[#This Row],[Total Quarterly Payment Amount]]*0.25, Table5[[#This Row],[Total Quarterly Payment Amount]])</f>
        <v>0</v>
      </c>
      <c r="Q152" s="113" t="str">
        <f>IFERROR(INDEX(Table2[Attachment A Category], MATCH(Table5[[#This Row],[Attachment A Expenditure Subcategory]], Table2[Attachment A Subcategory])),"")</f>
        <v/>
      </c>
      <c r="R152" s="114" t="str">
        <f>IFERROR(INDEX(Table2[Treasury OIG Category], MATCH(Table5[[#This Row],[Attachment A Expenditure Subcategory]], Table2[Attachment A Subcategory])),"")</f>
        <v/>
      </c>
    </row>
    <row r="153" spans="1:18" x14ac:dyDescent="0.25">
      <c r="A153" s="89"/>
      <c r="B153" s="118"/>
      <c r="C153" s="119"/>
      <c r="D153" s="119"/>
      <c r="E153" s="119"/>
      <c r="F153" s="119"/>
      <c r="G153" s="121"/>
      <c r="H153" s="32" t="s">
        <v>202</v>
      </c>
      <c r="I153" s="119"/>
      <c r="J153" s="124"/>
      <c r="K153" s="124"/>
      <c r="L153" s="124"/>
      <c r="M153" s="51"/>
      <c r="N153" s="51"/>
      <c r="O153" s="122"/>
      <c r="P153" s="120">
        <f>IF(Table5[[#This Row],[FEMA Reimbursable?]]="Yes", Table5[[#This Row],[Total Quarterly Payment Amount]]*0.25, Table5[[#This Row],[Total Quarterly Payment Amount]])</f>
        <v>0</v>
      </c>
      <c r="Q153" s="113" t="str">
        <f>IFERROR(INDEX(Table2[Attachment A Category], MATCH(Table5[[#This Row],[Attachment A Expenditure Subcategory]], Table2[Attachment A Subcategory])),"")</f>
        <v/>
      </c>
      <c r="R153" s="114" t="str">
        <f>IFERROR(INDEX(Table2[Treasury OIG Category], MATCH(Table5[[#This Row],[Attachment A Expenditure Subcategory]], Table2[Attachment A Subcategory])),"")</f>
        <v/>
      </c>
    </row>
    <row r="154" spans="1:18" x14ac:dyDescent="0.25">
      <c r="A154" s="89"/>
      <c r="B154" s="118"/>
      <c r="C154" s="119"/>
      <c r="D154" s="119"/>
      <c r="E154" s="119"/>
      <c r="F154" s="119"/>
      <c r="G154" s="121"/>
      <c r="H154" s="32" t="s">
        <v>203</v>
      </c>
      <c r="I154" s="119"/>
      <c r="J154" s="124"/>
      <c r="K154" s="124"/>
      <c r="L154" s="124"/>
      <c r="M154" s="51"/>
      <c r="N154" s="51"/>
      <c r="O154" s="122"/>
      <c r="P154" s="120">
        <f>IF(Table5[[#This Row],[FEMA Reimbursable?]]="Yes", Table5[[#This Row],[Total Quarterly Payment Amount]]*0.25, Table5[[#This Row],[Total Quarterly Payment Amount]])</f>
        <v>0</v>
      </c>
      <c r="Q154" s="113" t="str">
        <f>IFERROR(INDEX(Table2[Attachment A Category], MATCH(Table5[[#This Row],[Attachment A Expenditure Subcategory]], Table2[Attachment A Subcategory])),"")</f>
        <v/>
      </c>
      <c r="R154" s="114" t="str">
        <f>IFERROR(INDEX(Table2[Treasury OIG Category], MATCH(Table5[[#This Row],[Attachment A Expenditure Subcategory]], Table2[Attachment A Subcategory])),"")</f>
        <v/>
      </c>
    </row>
    <row r="155" spans="1:18" x14ac:dyDescent="0.25">
      <c r="A155" s="89"/>
      <c r="B155" s="118"/>
      <c r="C155" s="119"/>
      <c r="D155" s="119"/>
      <c r="E155" s="119"/>
      <c r="F155" s="119"/>
      <c r="G155" s="121"/>
      <c r="H155" s="31" t="s">
        <v>204</v>
      </c>
      <c r="I155" s="119"/>
      <c r="J155" s="124"/>
      <c r="K155" s="124"/>
      <c r="L155" s="124"/>
      <c r="M155" s="51"/>
      <c r="N155" s="51"/>
      <c r="O155" s="122"/>
      <c r="P155" s="120">
        <f>IF(Table5[[#This Row],[FEMA Reimbursable?]]="Yes", Table5[[#This Row],[Total Quarterly Payment Amount]]*0.25, Table5[[#This Row],[Total Quarterly Payment Amount]])</f>
        <v>0</v>
      </c>
      <c r="Q155" s="113" t="str">
        <f>IFERROR(INDEX(Table2[Attachment A Category], MATCH(Table5[[#This Row],[Attachment A Expenditure Subcategory]], Table2[Attachment A Subcategory])),"")</f>
        <v/>
      </c>
      <c r="R155" s="114" t="str">
        <f>IFERROR(INDEX(Table2[Treasury OIG Category], MATCH(Table5[[#This Row],[Attachment A Expenditure Subcategory]], Table2[Attachment A Subcategory])),"")</f>
        <v/>
      </c>
    </row>
    <row r="156" spans="1:18" x14ac:dyDescent="0.25">
      <c r="A156" s="89"/>
      <c r="B156" s="118"/>
      <c r="C156" s="119"/>
      <c r="D156" s="119"/>
      <c r="E156" s="119"/>
      <c r="F156" s="119"/>
      <c r="G156" s="121"/>
      <c r="H156" s="32" t="s">
        <v>205</v>
      </c>
      <c r="I156" s="119"/>
      <c r="J156" s="124"/>
      <c r="K156" s="124"/>
      <c r="L156" s="124"/>
      <c r="M156" s="51"/>
      <c r="N156" s="51"/>
      <c r="O156" s="122"/>
      <c r="P156" s="120">
        <f>IF(Table5[[#This Row],[FEMA Reimbursable?]]="Yes", Table5[[#This Row],[Total Quarterly Payment Amount]]*0.25, Table5[[#This Row],[Total Quarterly Payment Amount]])</f>
        <v>0</v>
      </c>
      <c r="Q156" s="113" t="str">
        <f>IFERROR(INDEX(Table2[Attachment A Category], MATCH(Table5[[#This Row],[Attachment A Expenditure Subcategory]], Table2[Attachment A Subcategory])),"")</f>
        <v/>
      </c>
      <c r="R156" s="114" t="str">
        <f>IFERROR(INDEX(Table2[Treasury OIG Category], MATCH(Table5[[#This Row],[Attachment A Expenditure Subcategory]], Table2[Attachment A Subcategory])),"")</f>
        <v/>
      </c>
    </row>
    <row r="157" spans="1:18" x14ac:dyDescent="0.25">
      <c r="A157" s="89"/>
      <c r="B157" s="118"/>
      <c r="C157" s="119"/>
      <c r="D157" s="119"/>
      <c r="E157" s="119"/>
      <c r="F157" s="119"/>
      <c r="G157" s="121"/>
      <c r="H157" s="32" t="s">
        <v>206</v>
      </c>
      <c r="I157" s="119"/>
      <c r="J157" s="124"/>
      <c r="K157" s="124"/>
      <c r="L157" s="124"/>
      <c r="M157" s="51"/>
      <c r="N157" s="51"/>
      <c r="O157" s="122"/>
      <c r="P157" s="120">
        <f>IF(Table5[[#This Row],[FEMA Reimbursable?]]="Yes", Table5[[#This Row],[Total Quarterly Payment Amount]]*0.25, Table5[[#This Row],[Total Quarterly Payment Amount]])</f>
        <v>0</v>
      </c>
      <c r="Q157" s="113" t="str">
        <f>IFERROR(INDEX(Table2[Attachment A Category], MATCH(Table5[[#This Row],[Attachment A Expenditure Subcategory]], Table2[Attachment A Subcategory])),"")</f>
        <v/>
      </c>
      <c r="R157" s="114" t="str">
        <f>IFERROR(INDEX(Table2[Treasury OIG Category], MATCH(Table5[[#This Row],[Attachment A Expenditure Subcategory]], Table2[Attachment A Subcategory])),"")</f>
        <v/>
      </c>
    </row>
    <row r="158" spans="1:18" x14ac:dyDescent="0.25">
      <c r="A158" s="89"/>
      <c r="B158" s="118"/>
      <c r="C158" s="119"/>
      <c r="D158" s="119"/>
      <c r="E158" s="119"/>
      <c r="F158" s="119"/>
      <c r="G158" s="121"/>
      <c r="H158" s="31" t="s">
        <v>207</v>
      </c>
      <c r="I158" s="119"/>
      <c r="J158" s="124"/>
      <c r="K158" s="124"/>
      <c r="L158" s="124"/>
      <c r="M158" s="51"/>
      <c r="N158" s="51"/>
      <c r="O158" s="122"/>
      <c r="P158" s="120">
        <f>IF(Table5[[#This Row],[FEMA Reimbursable?]]="Yes", Table5[[#This Row],[Total Quarterly Payment Amount]]*0.25, Table5[[#This Row],[Total Quarterly Payment Amount]])</f>
        <v>0</v>
      </c>
      <c r="Q158" s="113" t="str">
        <f>IFERROR(INDEX(Table2[Attachment A Category], MATCH(Table5[[#This Row],[Attachment A Expenditure Subcategory]], Table2[Attachment A Subcategory])),"")</f>
        <v/>
      </c>
      <c r="R158" s="114" t="str">
        <f>IFERROR(INDEX(Table2[Treasury OIG Category], MATCH(Table5[[#This Row],[Attachment A Expenditure Subcategory]], Table2[Attachment A Subcategory])),"")</f>
        <v/>
      </c>
    </row>
    <row r="159" spans="1:18" x14ac:dyDescent="0.25">
      <c r="A159" s="89"/>
      <c r="B159" s="118"/>
      <c r="C159" s="119"/>
      <c r="D159" s="119"/>
      <c r="E159" s="119"/>
      <c r="F159" s="119"/>
      <c r="G159" s="121"/>
      <c r="H159" s="32" t="s">
        <v>208</v>
      </c>
      <c r="I159" s="119"/>
      <c r="J159" s="124"/>
      <c r="K159" s="124"/>
      <c r="L159" s="124"/>
      <c r="M159" s="51"/>
      <c r="N159" s="51"/>
      <c r="O159" s="122"/>
      <c r="P159" s="120">
        <f>IF(Table5[[#This Row],[FEMA Reimbursable?]]="Yes", Table5[[#This Row],[Total Quarterly Payment Amount]]*0.25, Table5[[#This Row],[Total Quarterly Payment Amount]])</f>
        <v>0</v>
      </c>
      <c r="Q159" s="113" t="str">
        <f>IFERROR(INDEX(Table2[Attachment A Category], MATCH(Table5[[#This Row],[Attachment A Expenditure Subcategory]], Table2[Attachment A Subcategory])),"")</f>
        <v/>
      </c>
      <c r="R159" s="114" t="str">
        <f>IFERROR(INDEX(Table2[Treasury OIG Category], MATCH(Table5[[#This Row],[Attachment A Expenditure Subcategory]], Table2[Attachment A Subcategory])),"")</f>
        <v/>
      </c>
    </row>
    <row r="160" spans="1:18" x14ac:dyDescent="0.25">
      <c r="A160" s="89"/>
      <c r="B160" s="118"/>
      <c r="C160" s="119"/>
      <c r="D160" s="119"/>
      <c r="E160" s="119"/>
      <c r="F160" s="119"/>
      <c r="G160" s="121"/>
      <c r="H160" s="32" t="s">
        <v>209</v>
      </c>
      <c r="I160" s="119"/>
      <c r="J160" s="124"/>
      <c r="K160" s="124"/>
      <c r="L160" s="124"/>
      <c r="M160" s="51"/>
      <c r="N160" s="51"/>
      <c r="O160" s="122"/>
      <c r="P160" s="120">
        <f>IF(Table5[[#This Row],[FEMA Reimbursable?]]="Yes", Table5[[#This Row],[Total Quarterly Payment Amount]]*0.25, Table5[[#This Row],[Total Quarterly Payment Amount]])</f>
        <v>0</v>
      </c>
      <c r="Q160" s="113" t="str">
        <f>IFERROR(INDEX(Table2[Attachment A Category], MATCH(Table5[[#This Row],[Attachment A Expenditure Subcategory]], Table2[Attachment A Subcategory])),"")</f>
        <v/>
      </c>
      <c r="R160" s="114" t="str">
        <f>IFERROR(INDEX(Table2[Treasury OIG Category], MATCH(Table5[[#This Row],[Attachment A Expenditure Subcategory]], Table2[Attachment A Subcategory])),"")</f>
        <v/>
      </c>
    </row>
    <row r="161" spans="1:18" x14ac:dyDescent="0.25">
      <c r="A161" s="89"/>
      <c r="B161" s="118"/>
      <c r="C161" s="119"/>
      <c r="D161" s="119"/>
      <c r="E161" s="119"/>
      <c r="F161" s="119"/>
      <c r="G161" s="121"/>
      <c r="H161" s="31" t="s">
        <v>210</v>
      </c>
      <c r="I161" s="119"/>
      <c r="J161" s="124"/>
      <c r="K161" s="124"/>
      <c r="L161" s="124"/>
      <c r="M161" s="51"/>
      <c r="N161" s="51"/>
      <c r="O161" s="122"/>
      <c r="P161" s="120">
        <f>IF(Table5[[#This Row],[FEMA Reimbursable?]]="Yes", Table5[[#This Row],[Total Quarterly Payment Amount]]*0.25, Table5[[#This Row],[Total Quarterly Payment Amount]])</f>
        <v>0</v>
      </c>
      <c r="Q161" s="113" t="str">
        <f>IFERROR(INDEX(Table2[Attachment A Category], MATCH(Table5[[#This Row],[Attachment A Expenditure Subcategory]], Table2[Attachment A Subcategory])),"")</f>
        <v/>
      </c>
      <c r="R161" s="114" t="str">
        <f>IFERROR(INDEX(Table2[Treasury OIG Category], MATCH(Table5[[#This Row],[Attachment A Expenditure Subcategory]], Table2[Attachment A Subcategory])),"")</f>
        <v/>
      </c>
    </row>
    <row r="162" spans="1:18" x14ac:dyDescent="0.25">
      <c r="A162" s="89"/>
      <c r="B162" s="118"/>
      <c r="C162" s="119"/>
      <c r="D162" s="119"/>
      <c r="E162" s="119"/>
      <c r="F162" s="119"/>
      <c r="G162" s="121"/>
      <c r="H162" s="32" t="s">
        <v>211</v>
      </c>
      <c r="I162" s="119"/>
      <c r="J162" s="124"/>
      <c r="K162" s="124"/>
      <c r="L162" s="124"/>
      <c r="M162" s="51"/>
      <c r="N162" s="51"/>
      <c r="O162" s="122"/>
      <c r="P162" s="120">
        <f>IF(Table5[[#This Row],[FEMA Reimbursable?]]="Yes", Table5[[#This Row],[Total Quarterly Payment Amount]]*0.25, Table5[[#This Row],[Total Quarterly Payment Amount]])</f>
        <v>0</v>
      </c>
      <c r="Q162" s="113" t="str">
        <f>IFERROR(INDEX(Table2[Attachment A Category], MATCH(Table5[[#This Row],[Attachment A Expenditure Subcategory]], Table2[Attachment A Subcategory])),"")</f>
        <v/>
      </c>
      <c r="R162" s="114" t="str">
        <f>IFERROR(INDEX(Table2[Treasury OIG Category], MATCH(Table5[[#This Row],[Attachment A Expenditure Subcategory]], Table2[Attachment A Subcategory])),"")</f>
        <v/>
      </c>
    </row>
    <row r="163" spans="1:18" x14ac:dyDescent="0.25">
      <c r="A163" s="89"/>
      <c r="B163" s="118"/>
      <c r="C163" s="119"/>
      <c r="D163" s="119"/>
      <c r="E163" s="119"/>
      <c r="F163" s="119"/>
      <c r="G163" s="121"/>
      <c r="H163" s="32" t="s">
        <v>212</v>
      </c>
      <c r="I163" s="119"/>
      <c r="J163" s="124"/>
      <c r="K163" s="124"/>
      <c r="L163" s="124"/>
      <c r="M163" s="51"/>
      <c r="N163" s="51"/>
      <c r="O163" s="122"/>
      <c r="P163" s="120">
        <f>IF(Table5[[#This Row],[FEMA Reimbursable?]]="Yes", Table5[[#This Row],[Total Quarterly Payment Amount]]*0.25, Table5[[#This Row],[Total Quarterly Payment Amount]])</f>
        <v>0</v>
      </c>
      <c r="Q163" s="113" t="str">
        <f>IFERROR(INDEX(Table2[Attachment A Category], MATCH(Table5[[#This Row],[Attachment A Expenditure Subcategory]], Table2[Attachment A Subcategory])),"")</f>
        <v/>
      </c>
      <c r="R163" s="114" t="str">
        <f>IFERROR(INDEX(Table2[Treasury OIG Category], MATCH(Table5[[#This Row],[Attachment A Expenditure Subcategory]], Table2[Attachment A Subcategory])),"")</f>
        <v/>
      </c>
    </row>
    <row r="164" spans="1:18" x14ac:dyDescent="0.25">
      <c r="A164" s="89"/>
      <c r="B164" s="118"/>
      <c r="C164" s="119"/>
      <c r="D164" s="119"/>
      <c r="E164" s="119"/>
      <c r="F164" s="119"/>
      <c r="G164" s="121"/>
      <c r="H164" s="31" t="s">
        <v>213</v>
      </c>
      <c r="I164" s="119"/>
      <c r="J164" s="124"/>
      <c r="K164" s="124"/>
      <c r="L164" s="124"/>
      <c r="M164" s="51"/>
      <c r="N164" s="51"/>
      <c r="O164" s="122"/>
      <c r="P164" s="120">
        <f>IF(Table5[[#This Row],[FEMA Reimbursable?]]="Yes", Table5[[#This Row],[Total Quarterly Payment Amount]]*0.25, Table5[[#This Row],[Total Quarterly Payment Amount]])</f>
        <v>0</v>
      </c>
      <c r="Q164" s="113" t="str">
        <f>IFERROR(INDEX(Table2[Attachment A Category], MATCH(Table5[[#This Row],[Attachment A Expenditure Subcategory]], Table2[Attachment A Subcategory])),"")</f>
        <v/>
      </c>
      <c r="R164" s="114" t="str">
        <f>IFERROR(INDEX(Table2[Treasury OIG Category], MATCH(Table5[[#This Row],[Attachment A Expenditure Subcategory]], Table2[Attachment A Subcategory])),"")</f>
        <v/>
      </c>
    </row>
    <row r="165" spans="1:18" x14ac:dyDescent="0.25">
      <c r="A165" s="89"/>
      <c r="B165" s="118"/>
      <c r="C165" s="119"/>
      <c r="D165" s="119"/>
      <c r="E165" s="119"/>
      <c r="F165" s="119"/>
      <c r="G165" s="121"/>
      <c r="H165" s="32" t="s">
        <v>214</v>
      </c>
      <c r="I165" s="119"/>
      <c r="J165" s="124"/>
      <c r="K165" s="124"/>
      <c r="L165" s="124"/>
      <c r="M165" s="51"/>
      <c r="N165" s="51"/>
      <c r="O165" s="122"/>
      <c r="P165" s="120">
        <f>IF(Table5[[#This Row],[FEMA Reimbursable?]]="Yes", Table5[[#This Row],[Total Quarterly Payment Amount]]*0.25, Table5[[#This Row],[Total Quarterly Payment Amount]])</f>
        <v>0</v>
      </c>
      <c r="Q165" s="113" t="str">
        <f>IFERROR(INDEX(Table2[Attachment A Category], MATCH(Table5[[#This Row],[Attachment A Expenditure Subcategory]], Table2[Attachment A Subcategory])),"")</f>
        <v/>
      </c>
      <c r="R165" s="114" t="str">
        <f>IFERROR(INDEX(Table2[Treasury OIG Category], MATCH(Table5[[#This Row],[Attachment A Expenditure Subcategory]], Table2[Attachment A Subcategory])),"")</f>
        <v/>
      </c>
    </row>
    <row r="166" spans="1:18" x14ac:dyDescent="0.25">
      <c r="A166" s="89"/>
      <c r="B166" s="118"/>
      <c r="C166" s="119"/>
      <c r="D166" s="119"/>
      <c r="E166" s="119"/>
      <c r="F166" s="119"/>
      <c r="G166" s="121"/>
      <c r="H166" s="32" t="s">
        <v>215</v>
      </c>
      <c r="I166" s="119"/>
      <c r="J166" s="124"/>
      <c r="K166" s="124"/>
      <c r="L166" s="124"/>
      <c r="M166" s="51"/>
      <c r="N166" s="51"/>
      <c r="O166" s="122"/>
      <c r="P166" s="120">
        <f>IF(Table5[[#This Row],[FEMA Reimbursable?]]="Yes", Table5[[#This Row],[Total Quarterly Payment Amount]]*0.25, Table5[[#This Row],[Total Quarterly Payment Amount]])</f>
        <v>0</v>
      </c>
      <c r="Q166" s="113" t="str">
        <f>IFERROR(INDEX(Table2[Attachment A Category], MATCH(Table5[[#This Row],[Attachment A Expenditure Subcategory]], Table2[Attachment A Subcategory])),"")</f>
        <v/>
      </c>
      <c r="R166" s="114" t="str">
        <f>IFERROR(INDEX(Table2[Treasury OIG Category], MATCH(Table5[[#This Row],[Attachment A Expenditure Subcategory]], Table2[Attachment A Subcategory])),"")</f>
        <v/>
      </c>
    </row>
    <row r="167" spans="1:18" x14ac:dyDescent="0.25">
      <c r="A167" s="89"/>
      <c r="B167" s="118"/>
      <c r="C167" s="119"/>
      <c r="D167" s="119"/>
      <c r="E167" s="119"/>
      <c r="F167" s="119"/>
      <c r="G167" s="121"/>
      <c r="H167" s="31" t="s">
        <v>216</v>
      </c>
      <c r="I167" s="119"/>
      <c r="J167" s="124"/>
      <c r="K167" s="124"/>
      <c r="L167" s="124"/>
      <c r="M167" s="51"/>
      <c r="N167" s="51"/>
      <c r="O167" s="122"/>
      <c r="P167" s="120">
        <f>IF(Table5[[#This Row],[FEMA Reimbursable?]]="Yes", Table5[[#This Row],[Total Quarterly Payment Amount]]*0.25, Table5[[#This Row],[Total Quarterly Payment Amount]])</f>
        <v>0</v>
      </c>
      <c r="Q167" s="113" t="str">
        <f>IFERROR(INDEX(Table2[Attachment A Category], MATCH(Table5[[#This Row],[Attachment A Expenditure Subcategory]], Table2[Attachment A Subcategory])),"")</f>
        <v/>
      </c>
      <c r="R167" s="114" t="str">
        <f>IFERROR(INDEX(Table2[Treasury OIG Category], MATCH(Table5[[#This Row],[Attachment A Expenditure Subcategory]], Table2[Attachment A Subcategory])),"")</f>
        <v/>
      </c>
    </row>
    <row r="168" spans="1:18" x14ac:dyDescent="0.25">
      <c r="A168" s="89"/>
      <c r="B168" s="118"/>
      <c r="C168" s="119"/>
      <c r="D168" s="119"/>
      <c r="E168" s="119"/>
      <c r="F168" s="119"/>
      <c r="G168" s="121"/>
      <c r="H168" s="32" t="s">
        <v>217</v>
      </c>
      <c r="I168" s="119"/>
      <c r="J168" s="124"/>
      <c r="K168" s="124"/>
      <c r="L168" s="124"/>
      <c r="M168" s="51"/>
      <c r="N168" s="51"/>
      <c r="O168" s="122"/>
      <c r="P168" s="120">
        <f>IF(Table5[[#This Row],[FEMA Reimbursable?]]="Yes", Table5[[#This Row],[Total Quarterly Payment Amount]]*0.25, Table5[[#This Row],[Total Quarterly Payment Amount]])</f>
        <v>0</v>
      </c>
      <c r="Q168" s="113" t="str">
        <f>IFERROR(INDEX(Table2[Attachment A Category], MATCH(Table5[[#This Row],[Attachment A Expenditure Subcategory]], Table2[Attachment A Subcategory])),"")</f>
        <v/>
      </c>
      <c r="R168" s="114" t="str">
        <f>IFERROR(INDEX(Table2[Treasury OIG Category], MATCH(Table5[[#This Row],[Attachment A Expenditure Subcategory]], Table2[Attachment A Subcategory])),"")</f>
        <v/>
      </c>
    </row>
    <row r="169" spans="1:18" x14ac:dyDescent="0.25">
      <c r="A169" s="89"/>
      <c r="B169" s="118"/>
      <c r="C169" s="119"/>
      <c r="D169" s="119"/>
      <c r="E169" s="119"/>
      <c r="F169" s="119"/>
      <c r="G169" s="121"/>
      <c r="H169" s="31" t="s">
        <v>218</v>
      </c>
      <c r="I169" s="119"/>
      <c r="J169" s="124"/>
      <c r="K169" s="124"/>
      <c r="L169" s="124"/>
      <c r="M169" s="51"/>
      <c r="N169" s="51"/>
      <c r="O169" s="122"/>
      <c r="P169" s="120">
        <f>IF(Table5[[#This Row],[FEMA Reimbursable?]]="Yes", Table5[[#This Row],[Total Quarterly Payment Amount]]*0.25, Table5[[#This Row],[Total Quarterly Payment Amount]])</f>
        <v>0</v>
      </c>
      <c r="Q169" s="113" t="str">
        <f>IFERROR(INDEX(Table2[Attachment A Category], MATCH(Table5[[#This Row],[Attachment A Expenditure Subcategory]], Table2[Attachment A Subcategory])),"")</f>
        <v/>
      </c>
      <c r="R169" s="114" t="str">
        <f>IFERROR(INDEX(Table2[Treasury OIG Category], MATCH(Table5[[#This Row],[Attachment A Expenditure Subcategory]], Table2[Attachment A Subcategory])),"")</f>
        <v/>
      </c>
    </row>
    <row r="170" spans="1:18" x14ac:dyDescent="0.25">
      <c r="A170" s="89"/>
      <c r="B170" s="118"/>
      <c r="C170" s="119"/>
      <c r="D170" s="119"/>
      <c r="E170" s="119"/>
      <c r="F170" s="119"/>
      <c r="G170" s="121"/>
      <c r="H170" s="32" t="s">
        <v>219</v>
      </c>
      <c r="I170" s="119"/>
      <c r="J170" s="124"/>
      <c r="K170" s="124"/>
      <c r="L170" s="124"/>
      <c r="M170" s="51"/>
      <c r="N170" s="51"/>
      <c r="O170" s="122"/>
      <c r="P170" s="120">
        <f>IF(Table5[[#This Row],[FEMA Reimbursable?]]="Yes", Table5[[#This Row],[Total Quarterly Payment Amount]]*0.25, Table5[[#This Row],[Total Quarterly Payment Amount]])</f>
        <v>0</v>
      </c>
      <c r="Q170" s="113" t="str">
        <f>IFERROR(INDEX(Table2[Attachment A Category], MATCH(Table5[[#This Row],[Attachment A Expenditure Subcategory]], Table2[Attachment A Subcategory])),"")</f>
        <v/>
      </c>
      <c r="R170" s="114" t="str">
        <f>IFERROR(INDEX(Table2[Treasury OIG Category], MATCH(Table5[[#This Row],[Attachment A Expenditure Subcategory]], Table2[Attachment A Subcategory])),"")</f>
        <v/>
      </c>
    </row>
    <row r="171" spans="1:18" x14ac:dyDescent="0.25">
      <c r="A171" s="89"/>
      <c r="B171" s="118"/>
      <c r="C171" s="119"/>
      <c r="D171" s="119"/>
      <c r="E171" s="119"/>
      <c r="F171" s="119"/>
      <c r="G171" s="121"/>
      <c r="H171" s="32" t="s">
        <v>220</v>
      </c>
      <c r="I171" s="119"/>
      <c r="J171" s="124"/>
      <c r="K171" s="124"/>
      <c r="L171" s="124"/>
      <c r="M171" s="51"/>
      <c r="N171" s="51"/>
      <c r="O171" s="122"/>
      <c r="P171" s="120">
        <f>IF(Table5[[#This Row],[FEMA Reimbursable?]]="Yes", Table5[[#This Row],[Total Quarterly Payment Amount]]*0.25, Table5[[#This Row],[Total Quarterly Payment Amount]])</f>
        <v>0</v>
      </c>
      <c r="Q171" s="113" t="str">
        <f>IFERROR(INDEX(Table2[Attachment A Category], MATCH(Table5[[#This Row],[Attachment A Expenditure Subcategory]], Table2[Attachment A Subcategory])),"")</f>
        <v/>
      </c>
      <c r="R171" s="114" t="str">
        <f>IFERROR(INDEX(Table2[Treasury OIG Category], MATCH(Table5[[#This Row],[Attachment A Expenditure Subcategory]], Table2[Attachment A Subcategory])),"")</f>
        <v/>
      </c>
    </row>
    <row r="172" spans="1:18" x14ac:dyDescent="0.25">
      <c r="A172" s="89"/>
      <c r="B172" s="118"/>
      <c r="C172" s="119"/>
      <c r="D172" s="119"/>
      <c r="E172" s="119"/>
      <c r="F172" s="119"/>
      <c r="G172" s="121"/>
      <c r="H172" s="31" t="s">
        <v>221</v>
      </c>
      <c r="I172" s="119"/>
      <c r="J172" s="124"/>
      <c r="K172" s="124"/>
      <c r="L172" s="124"/>
      <c r="M172" s="51"/>
      <c r="N172" s="51"/>
      <c r="O172" s="122"/>
      <c r="P172" s="120">
        <f>IF(Table5[[#This Row],[FEMA Reimbursable?]]="Yes", Table5[[#This Row],[Total Quarterly Payment Amount]]*0.25, Table5[[#This Row],[Total Quarterly Payment Amount]])</f>
        <v>0</v>
      </c>
      <c r="Q172" s="113" t="str">
        <f>IFERROR(INDEX(Table2[Attachment A Category], MATCH(Table5[[#This Row],[Attachment A Expenditure Subcategory]], Table2[Attachment A Subcategory])),"")</f>
        <v/>
      </c>
      <c r="R172" s="114" t="str">
        <f>IFERROR(INDEX(Table2[Treasury OIG Category], MATCH(Table5[[#This Row],[Attachment A Expenditure Subcategory]], Table2[Attachment A Subcategory])),"")</f>
        <v/>
      </c>
    </row>
    <row r="173" spans="1:18" x14ac:dyDescent="0.25">
      <c r="A173" s="89"/>
      <c r="B173" s="118"/>
      <c r="C173" s="119"/>
      <c r="D173" s="119"/>
      <c r="E173" s="119"/>
      <c r="F173" s="119"/>
      <c r="G173" s="121"/>
      <c r="H173" s="32" t="s">
        <v>222</v>
      </c>
      <c r="I173" s="119"/>
      <c r="J173" s="124"/>
      <c r="K173" s="124"/>
      <c r="L173" s="124"/>
      <c r="M173" s="51"/>
      <c r="N173" s="51"/>
      <c r="O173" s="122"/>
      <c r="P173" s="120">
        <f>IF(Table5[[#This Row],[FEMA Reimbursable?]]="Yes", Table5[[#This Row],[Total Quarterly Payment Amount]]*0.25, Table5[[#This Row],[Total Quarterly Payment Amount]])</f>
        <v>0</v>
      </c>
      <c r="Q173" s="113" t="str">
        <f>IFERROR(INDEX(Table2[Attachment A Category], MATCH(Table5[[#This Row],[Attachment A Expenditure Subcategory]], Table2[Attachment A Subcategory])),"")</f>
        <v/>
      </c>
      <c r="R173" s="114" t="str">
        <f>IFERROR(INDEX(Table2[Treasury OIG Category], MATCH(Table5[[#This Row],[Attachment A Expenditure Subcategory]], Table2[Attachment A Subcategory])),"")</f>
        <v/>
      </c>
    </row>
    <row r="174" spans="1:18" x14ac:dyDescent="0.25">
      <c r="A174" s="89"/>
      <c r="B174" s="118"/>
      <c r="C174" s="119"/>
      <c r="D174" s="119"/>
      <c r="E174" s="119"/>
      <c r="F174" s="119"/>
      <c r="G174" s="121"/>
      <c r="H174" s="31" t="s">
        <v>223</v>
      </c>
      <c r="I174" s="119"/>
      <c r="J174" s="124"/>
      <c r="K174" s="124"/>
      <c r="L174" s="124"/>
      <c r="M174" s="51"/>
      <c r="N174" s="51"/>
      <c r="O174" s="122"/>
      <c r="P174" s="120">
        <f>IF(Table5[[#This Row],[FEMA Reimbursable?]]="Yes", Table5[[#This Row],[Total Quarterly Payment Amount]]*0.25, Table5[[#This Row],[Total Quarterly Payment Amount]])</f>
        <v>0</v>
      </c>
      <c r="Q174" s="113" t="str">
        <f>IFERROR(INDEX(Table2[Attachment A Category], MATCH(Table5[[#This Row],[Attachment A Expenditure Subcategory]], Table2[Attachment A Subcategory])),"")</f>
        <v/>
      </c>
      <c r="R174" s="114" t="str">
        <f>IFERROR(INDEX(Table2[Treasury OIG Category], MATCH(Table5[[#This Row],[Attachment A Expenditure Subcategory]], Table2[Attachment A Subcategory])),"")</f>
        <v/>
      </c>
    </row>
    <row r="175" spans="1:18" x14ac:dyDescent="0.25">
      <c r="A175" s="89"/>
      <c r="B175" s="118"/>
      <c r="C175" s="119"/>
      <c r="D175" s="119"/>
      <c r="E175" s="119"/>
      <c r="F175" s="119"/>
      <c r="G175" s="121"/>
      <c r="H175" s="32" t="s">
        <v>224</v>
      </c>
      <c r="I175" s="119"/>
      <c r="J175" s="124"/>
      <c r="K175" s="124"/>
      <c r="L175" s="124"/>
      <c r="M175" s="51"/>
      <c r="N175" s="51"/>
      <c r="O175" s="122"/>
      <c r="P175" s="120">
        <f>IF(Table5[[#This Row],[FEMA Reimbursable?]]="Yes", Table5[[#This Row],[Total Quarterly Payment Amount]]*0.25, Table5[[#This Row],[Total Quarterly Payment Amount]])</f>
        <v>0</v>
      </c>
      <c r="Q175" s="113" t="str">
        <f>IFERROR(INDEX(Table2[Attachment A Category], MATCH(Table5[[#This Row],[Attachment A Expenditure Subcategory]], Table2[Attachment A Subcategory])),"")</f>
        <v/>
      </c>
      <c r="R175" s="114" t="str">
        <f>IFERROR(INDEX(Table2[Treasury OIG Category], MATCH(Table5[[#This Row],[Attachment A Expenditure Subcategory]], Table2[Attachment A Subcategory])),"")</f>
        <v/>
      </c>
    </row>
    <row r="176" spans="1:18" x14ac:dyDescent="0.25">
      <c r="A176" s="89"/>
      <c r="B176" s="118"/>
      <c r="C176" s="119"/>
      <c r="D176" s="119"/>
      <c r="E176" s="119"/>
      <c r="F176" s="119"/>
      <c r="G176" s="121"/>
      <c r="H176" s="32" t="s">
        <v>225</v>
      </c>
      <c r="I176" s="119"/>
      <c r="J176" s="124"/>
      <c r="K176" s="124"/>
      <c r="L176" s="124"/>
      <c r="M176" s="51"/>
      <c r="N176" s="51"/>
      <c r="O176" s="122"/>
      <c r="P176" s="120">
        <f>IF(Table5[[#This Row],[FEMA Reimbursable?]]="Yes", Table5[[#This Row],[Total Quarterly Payment Amount]]*0.25, Table5[[#This Row],[Total Quarterly Payment Amount]])</f>
        <v>0</v>
      </c>
      <c r="Q176" s="113" t="str">
        <f>IFERROR(INDEX(Table2[Attachment A Category], MATCH(Table5[[#This Row],[Attachment A Expenditure Subcategory]], Table2[Attachment A Subcategory])),"")</f>
        <v/>
      </c>
      <c r="R176" s="114" t="str">
        <f>IFERROR(INDEX(Table2[Treasury OIG Category], MATCH(Table5[[#This Row],[Attachment A Expenditure Subcategory]], Table2[Attachment A Subcategory])),"")</f>
        <v/>
      </c>
    </row>
    <row r="177" spans="1:18" x14ac:dyDescent="0.25">
      <c r="A177" s="89"/>
      <c r="B177" s="118"/>
      <c r="C177" s="119"/>
      <c r="D177" s="119"/>
      <c r="E177" s="119"/>
      <c r="F177" s="119"/>
      <c r="G177" s="121"/>
      <c r="H177" s="31" t="s">
        <v>226</v>
      </c>
      <c r="I177" s="119"/>
      <c r="J177" s="124"/>
      <c r="K177" s="124"/>
      <c r="L177" s="124"/>
      <c r="M177" s="51"/>
      <c r="N177" s="51"/>
      <c r="O177" s="122"/>
      <c r="P177" s="120">
        <f>IF(Table5[[#This Row],[FEMA Reimbursable?]]="Yes", Table5[[#This Row],[Total Quarterly Payment Amount]]*0.25, Table5[[#This Row],[Total Quarterly Payment Amount]])</f>
        <v>0</v>
      </c>
      <c r="Q177" s="113" t="str">
        <f>IFERROR(INDEX(Table2[Attachment A Category], MATCH(Table5[[#This Row],[Attachment A Expenditure Subcategory]], Table2[Attachment A Subcategory])),"")</f>
        <v/>
      </c>
      <c r="R177" s="114" t="str">
        <f>IFERROR(INDEX(Table2[Treasury OIG Category], MATCH(Table5[[#This Row],[Attachment A Expenditure Subcategory]], Table2[Attachment A Subcategory])),"")</f>
        <v/>
      </c>
    </row>
    <row r="178" spans="1:18" x14ac:dyDescent="0.25">
      <c r="A178" s="89"/>
      <c r="B178" s="118"/>
      <c r="C178" s="119"/>
      <c r="D178" s="119"/>
      <c r="E178" s="119"/>
      <c r="F178" s="119"/>
      <c r="G178" s="121"/>
      <c r="H178" s="32" t="s">
        <v>227</v>
      </c>
      <c r="I178" s="119"/>
      <c r="J178" s="124"/>
      <c r="K178" s="124"/>
      <c r="L178" s="124"/>
      <c r="M178" s="51"/>
      <c r="N178" s="51"/>
      <c r="O178" s="122"/>
      <c r="P178" s="120">
        <f>IF(Table5[[#This Row],[FEMA Reimbursable?]]="Yes", Table5[[#This Row],[Total Quarterly Payment Amount]]*0.25, Table5[[#This Row],[Total Quarterly Payment Amount]])</f>
        <v>0</v>
      </c>
      <c r="Q178" s="113" t="str">
        <f>IFERROR(INDEX(Table2[Attachment A Category], MATCH(Table5[[#This Row],[Attachment A Expenditure Subcategory]], Table2[Attachment A Subcategory])),"")</f>
        <v/>
      </c>
      <c r="R178" s="114" t="str">
        <f>IFERROR(INDEX(Table2[Treasury OIG Category], MATCH(Table5[[#This Row],[Attachment A Expenditure Subcategory]], Table2[Attachment A Subcategory])),"")</f>
        <v/>
      </c>
    </row>
    <row r="179" spans="1:18" x14ac:dyDescent="0.25">
      <c r="A179" s="89"/>
      <c r="B179" s="118"/>
      <c r="C179" s="119"/>
      <c r="D179" s="119"/>
      <c r="E179" s="119"/>
      <c r="F179" s="119"/>
      <c r="G179" s="121"/>
      <c r="H179" s="31" t="s">
        <v>228</v>
      </c>
      <c r="I179" s="119"/>
      <c r="J179" s="124"/>
      <c r="K179" s="124"/>
      <c r="L179" s="124"/>
      <c r="M179" s="51"/>
      <c r="N179" s="51"/>
      <c r="O179" s="122"/>
      <c r="P179" s="120">
        <f>IF(Table5[[#This Row],[FEMA Reimbursable?]]="Yes", Table5[[#This Row],[Total Quarterly Payment Amount]]*0.25, Table5[[#This Row],[Total Quarterly Payment Amount]])</f>
        <v>0</v>
      </c>
      <c r="Q179" s="113" t="str">
        <f>IFERROR(INDEX(Table2[Attachment A Category], MATCH(Table5[[#This Row],[Attachment A Expenditure Subcategory]], Table2[Attachment A Subcategory])),"")</f>
        <v/>
      </c>
      <c r="R179" s="114" t="str">
        <f>IFERROR(INDEX(Table2[Treasury OIG Category], MATCH(Table5[[#This Row],[Attachment A Expenditure Subcategory]], Table2[Attachment A Subcategory])),"")</f>
        <v/>
      </c>
    </row>
    <row r="180" spans="1:18" x14ac:dyDescent="0.25">
      <c r="A180" s="89"/>
      <c r="B180" s="118"/>
      <c r="C180" s="119"/>
      <c r="D180" s="119"/>
      <c r="E180" s="119"/>
      <c r="F180" s="119"/>
      <c r="G180" s="121"/>
      <c r="H180" s="32" t="s">
        <v>229</v>
      </c>
      <c r="I180" s="119"/>
      <c r="J180" s="124"/>
      <c r="K180" s="124"/>
      <c r="L180" s="124"/>
      <c r="M180" s="51"/>
      <c r="N180" s="51"/>
      <c r="O180" s="122"/>
      <c r="P180" s="120">
        <f>IF(Table5[[#This Row],[FEMA Reimbursable?]]="Yes", Table5[[#This Row],[Total Quarterly Payment Amount]]*0.25, Table5[[#This Row],[Total Quarterly Payment Amount]])</f>
        <v>0</v>
      </c>
      <c r="Q180" s="113" t="str">
        <f>IFERROR(INDEX(Table2[Attachment A Category], MATCH(Table5[[#This Row],[Attachment A Expenditure Subcategory]], Table2[Attachment A Subcategory])),"")</f>
        <v/>
      </c>
      <c r="R180" s="114" t="str">
        <f>IFERROR(INDEX(Table2[Treasury OIG Category], MATCH(Table5[[#This Row],[Attachment A Expenditure Subcategory]], Table2[Attachment A Subcategory])),"")</f>
        <v/>
      </c>
    </row>
    <row r="181" spans="1:18" x14ac:dyDescent="0.25">
      <c r="A181" s="89"/>
      <c r="B181" s="118"/>
      <c r="C181" s="119"/>
      <c r="D181" s="119"/>
      <c r="E181" s="119"/>
      <c r="F181" s="119"/>
      <c r="G181" s="121"/>
      <c r="H181" s="32" t="s">
        <v>230</v>
      </c>
      <c r="I181" s="119"/>
      <c r="J181" s="124"/>
      <c r="K181" s="124"/>
      <c r="L181" s="124"/>
      <c r="M181" s="51"/>
      <c r="N181" s="51"/>
      <c r="O181" s="122"/>
      <c r="P181" s="120">
        <f>IF(Table5[[#This Row],[FEMA Reimbursable?]]="Yes", Table5[[#This Row],[Total Quarterly Payment Amount]]*0.25, Table5[[#This Row],[Total Quarterly Payment Amount]])</f>
        <v>0</v>
      </c>
      <c r="Q181" s="113" t="str">
        <f>IFERROR(INDEX(Table2[Attachment A Category], MATCH(Table5[[#This Row],[Attachment A Expenditure Subcategory]], Table2[Attachment A Subcategory])),"")</f>
        <v/>
      </c>
      <c r="R181" s="114" t="str">
        <f>IFERROR(INDEX(Table2[Treasury OIG Category], MATCH(Table5[[#This Row],[Attachment A Expenditure Subcategory]], Table2[Attachment A Subcategory])),"")</f>
        <v/>
      </c>
    </row>
    <row r="182" spans="1:18" x14ac:dyDescent="0.25">
      <c r="A182" s="89"/>
      <c r="B182" s="118"/>
      <c r="C182" s="119"/>
      <c r="D182" s="119"/>
      <c r="E182" s="119"/>
      <c r="F182" s="119"/>
      <c r="G182" s="121"/>
      <c r="H182" s="31" t="s">
        <v>231</v>
      </c>
      <c r="I182" s="119"/>
      <c r="J182" s="124"/>
      <c r="K182" s="124"/>
      <c r="L182" s="124"/>
      <c r="M182" s="51"/>
      <c r="N182" s="51"/>
      <c r="O182" s="122"/>
      <c r="P182" s="120">
        <f>IF(Table5[[#This Row],[FEMA Reimbursable?]]="Yes", Table5[[#This Row],[Total Quarterly Payment Amount]]*0.25, Table5[[#This Row],[Total Quarterly Payment Amount]])</f>
        <v>0</v>
      </c>
      <c r="Q182" s="113" t="str">
        <f>IFERROR(INDEX(Table2[Attachment A Category], MATCH(Table5[[#This Row],[Attachment A Expenditure Subcategory]], Table2[Attachment A Subcategory])),"")</f>
        <v/>
      </c>
      <c r="R182" s="114" t="str">
        <f>IFERROR(INDEX(Table2[Treasury OIG Category], MATCH(Table5[[#This Row],[Attachment A Expenditure Subcategory]], Table2[Attachment A Subcategory])),"")</f>
        <v/>
      </c>
    </row>
    <row r="183" spans="1:18" x14ac:dyDescent="0.25">
      <c r="A183" s="89"/>
      <c r="B183" s="118"/>
      <c r="C183" s="119"/>
      <c r="D183" s="119"/>
      <c r="E183" s="119"/>
      <c r="F183" s="119"/>
      <c r="G183" s="121"/>
      <c r="H183" s="32" t="s">
        <v>232</v>
      </c>
      <c r="I183" s="119"/>
      <c r="J183" s="124"/>
      <c r="K183" s="124"/>
      <c r="L183" s="124"/>
      <c r="M183" s="51"/>
      <c r="N183" s="51"/>
      <c r="O183" s="122"/>
      <c r="P183" s="120">
        <f>IF(Table5[[#This Row],[FEMA Reimbursable?]]="Yes", Table5[[#This Row],[Total Quarterly Payment Amount]]*0.25, Table5[[#This Row],[Total Quarterly Payment Amount]])</f>
        <v>0</v>
      </c>
      <c r="Q183" s="113" t="str">
        <f>IFERROR(INDEX(Table2[Attachment A Category], MATCH(Table5[[#This Row],[Attachment A Expenditure Subcategory]], Table2[Attachment A Subcategory])),"")</f>
        <v/>
      </c>
      <c r="R183" s="114" t="str">
        <f>IFERROR(INDEX(Table2[Treasury OIG Category], MATCH(Table5[[#This Row],[Attachment A Expenditure Subcategory]], Table2[Attachment A Subcategory])),"")</f>
        <v/>
      </c>
    </row>
    <row r="184" spans="1:18" x14ac:dyDescent="0.25">
      <c r="A184" s="89"/>
      <c r="B184" s="118"/>
      <c r="C184" s="119"/>
      <c r="D184" s="119"/>
      <c r="E184" s="119"/>
      <c r="F184" s="119"/>
      <c r="G184" s="121"/>
      <c r="H184" s="31" t="s">
        <v>233</v>
      </c>
      <c r="I184" s="119"/>
      <c r="J184" s="124"/>
      <c r="K184" s="124"/>
      <c r="L184" s="124"/>
      <c r="M184" s="51"/>
      <c r="N184" s="51"/>
      <c r="O184" s="122"/>
      <c r="P184" s="120">
        <f>IF(Table5[[#This Row],[FEMA Reimbursable?]]="Yes", Table5[[#This Row],[Total Quarterly Payment Amount]]*0.25, Table5[[#This Row],[Total Quarterly Payment Amount]])</f>
        <v>0</v>
      </c>
      <c r="Q184" s="113" t="str">
        <f>IFERROR(INDEX(Table2[Attachment A Category], MATCH(Table5[[#This Row],[Attachment A Expenditure Subcategory]], Table2[Attachment A Subcategory])),"")</f>
        <v/>
      </c>
      <c r="R184" s="114" t="str">
        <f>IFERROR(INDEX(Table2[Treasury OIG Category], MATCH(Table5[[#This Row],[Attachment A Expenditure Subcategory]], Table2[Attachment A Subcategory])),"")</f>
        <v/>
      </c>
    </row>
    <row r="185" spans="1:18" x14ac:dyDescent="0.25">
      <c r="A185" s="89"/>
      <c r="B185" s="118"/>
      <c r="C185" s="119"/>
      <c r="D185" s="119"/>
      <c r="E185" s="119"/>
      <c r="F185" s="119"/>
      <c r="G185" s="121"/>
      <c r="H185" s="32" t="s">
        <v>234</v>
      </c>
      <c r="I185" s="119"/>
      <c r="J185" s="124"/>
      <c r="K185" s="124"/>
      <c r="L185" s="124"/>
      <c r="M185" s="51"/>
      <c r="N185" s="51"/>
      <c r="O185" s="122"/>
      <c r="P185" s="120">
        <f>IF(Table5[[#This Row],[FEMA Reimbursable?]]="Yes", Table5[[#This Row],[Total Quarterly Payment Amount]]*0.25, Table5[[#This Row],[Total Quarterly Payment Amount]])</f>
        <v>0</v>
      </c>
      <c r="Q185" s="113" t="str">
        <f>IFERROR(INDEX(Table2[Attachment A Category], MATCH(Table5[[#This Row],[Attachment A Expenditure Subcategory]], Table2[Attachment A Subcategory])),"")</f>
        <v/>
      </c>
      <c r="R185" s="114" t="str">
        <f>IFERROR(INDEX(Table2[Treasury OIG Category], MATCH(Table5[[#This Row],[Attachment A Expenditure Subcategory]], Table2[Attachment A Subcategory])),"")</f>
        <v/>
      </c>
    </row>
    <row r="186" spans="1:18" x14ac:dyDescent="0.25">
      <c r="A186" s="89"/>
      <c r="B186" s="118"/>
      <c r="C186" s="119"/>
      <c r="D186" s="119"/>
      <c r="E186" s="119"/>
      <c r="F186" s="119"/>
      <c r="G186" s="121"/>
      <c r="H186" s="32" t="s">
        <v>235</v>
      </c>
      <c r="I186" s="119"/>
      <c r="J186" s="124"/>
      <c r="K186" s="124"/>
      <c r="L186" s="124"/>
      <c r="M186" s="51"/>
      <c r="N186" s="51"/>
      <c r="O186" s="122"/>
      <c r="P186" s="120">
        <f>IF(Table5[[#This Row],[FEMA Reimbursable?]]="Yes", Table5[[#This Row],[Total Quarterly Payment Amount]]*0.25, Table5[[#This Row],[Total Quarterly Payment Amount]])</f>
        <v>0</v>
      </c>
      <c r="Q186" s="113" t="str">
        <f>IFERROR(INDEX(Table2[Attachment A Category], MATCH(Table5[[#This Row],[Attachment A Expenditure Subcategory]], Table2[Attachment A Subcategory])),"")</f>
        <v/>
      </c>
      <c r="R186" s="114" t="str">
        <f>IFERROR(INDEX(Table2[Treasury OIG Category], MATCH(Table5[[#This Row],[Attachment A Expenditure Subcategory]], Table2[Attachment A Subcategory])),"")</f>
        <v/>
      </c>
    </row>
    <row r="187" spans="1:18" x14ac:dyDescent="0.25">
      <c r="A187" s="89"/>
      <c r="B187" s="118"/>
      <c r="C187" s="119"/>
      <c r="D187" s="119"/>
      <c r="E187" s="119"/>
      <c r="F187" s="119"/>
      <c r="G187" s="121"/>
      <c r="H187" s="31" t="s">
        <v>236</v>
      </c>
      <c r="I187" s="119"/>
      <c r="J187" s="124"/>
      <c r="K187" s="124"/>
      <c r="L187" s="124"/>
      <c r="M187" s="51"/>
      <c r="N187" s="51"/>
      <c r="O187" s="122"/>
      <c r="P187" s="120">
        <f>IF(Table5[[#This Row],[FEMA Reimbursable?]]="Yes", Table5[[#This Row],[Total Quarterly Payment Amount]]*0.25, Table5[[#This Row],[Total Quarterly Payment Amount]])</f>
        <v>0</v>
      </c>
      <c r="Q187" s="113" t="str">
        <f>IFERROR(INDEX(Table2[Attachment A Category], MATCH(Table5[[#This Row],[Attachment A Expenditure Subcategory]], Table2[Attachment A Subcategory])),"")</f>
        <v/>
      </c>
      <c r="R187" s="114" t="str">
        <f>IFERROR(INDEX(Table2[Treasury OIG Category], MATCH(Table5[[#This Row],[Attachment A Expenditure Subcategory]], Table2[Attachment A Subcategory])),"")</f>
        <v/>
      </c>
    </row>
    <row r="188" spans="1:18" x14ac:dyDescent="0.25">
      <c r="A188" s="89"/>
      <c r="B188" s="118"/>
      <c r="C188" s="119"/>
      <c r="D188" s="119"/>
      <c r="E188" s="119"/>
      <c r="F188" s="119"/>
      <c r="G188" s="121"/>
      <c r="H188" s="32" t="s">
        <v>237</v>
      </c>
      <c r="I188" s="119"/>
      <c r="J188" s="124"/>
      <c r="K188" s="124"/>
      <c r="L188" s="124"/>
      <c r="M188" s="51"/>
      <c r="N188" s="51"/>
      <c r="O188" s="122"/>
      <c r="P188" s="120">
        <f>IF(Table5[[#This Row],[FEMA Reimbursable?]]="Yes", Table5[[#This Row],[Total Quarterly Payment Amount]]*0.25, Table5[[#This Row],[Total Quarterly Payment Amount]])</f>
        <v>0</v>
      </c>
      <c r="Q188" s="113" t="str">
        <f>IFERROR(INDEX(Table2[Attachment A Category], MATCH(Table5[[#This Row],[Attachment A Expenditure Subcategory]], Table2[Attachment A Subcategory])),"")</f>
        <v/>
      </c>
      <c r="R188" s="114" t="str">
        <f>IFERROR(INDEX(Table2[Treasury OIG Category], MATCH(Table5[[#This Row],[Attachment A Expenditure Subcategory]], Table2[Attachment A Subcategory])),"")</f>
        <v/>
      </c>
    </row>
    <row r="189" spans="1:18" x14ac:dyDescent="0.25">
      <c r="A189" s="89"/>
      <c r="B189" s="118"/>
      <c r="C189" s="119"/>
      <c r="D189" s="119"/>
      <c r="E189" s="119"/>
      <c r="F189" s="119"/>
      <c r="G189" s="121"/>
      <c r="H189" s="31" t="s">
        <v>238</v>
      </c>
      <c r="I189" s="119"/>
      <c r="J189" s="124"/>
      <c r="K189" s="124"/>
      <c r="L189" s="124"/>
      <c r="M189" s="51"/>
      <c r="N189" s="51"/>
      <c r="O189" s="122"/>
      <c r="P189" s="120">
        <f>IF(Table5[[#This Row],[FEMA Reimbursable?]]="Yes", Table5[[#This Row],[Total Quarterly Payment Amount]]*0.25, Table5[[#This Row],[Total Quarterly Payment Amount]])</f>
        <v>0</v>
      </c>
      <c r="Q189" s="113" t="str">
        <f>IFERROR(INDEX(Table2[Attachment A Category], MATCH(Table5[[#This Row],[Attachment A Expenditure Subcategory]], Table2[Attachment A Subcategory])),"")</f>
        <v/>
      </c>
      <c r="R189" s="114" t="str">
        <f>IFERROR(INDEX(Table2[Treasury OIG Category], MATCH(Table5[[#This Row],[Attachment A Expenditure Subcategory]], Table2[Attachment A Subcategory])),"")</f>
        <v/>
      </c>
    </row>
    <row r="190" spans="1:18" x14ac:dyDescent="0.25">
      <c r="A190" s="89"/>
      <c r="B190" s="118"/>
      <c r="C190" s="119"/>
      <c r="D190" s="119"/>
      <c r="E190" s="119"/>
      <c r="F190" s="119"/>
      <c r="G190" s="121"/>
      <c r="H190" s="32" t="s">
        <v>239</v>
      </c>
      <c r="I190" s="119"/>
      <c r="J190" s="124"/>
      <c r="K190" s="124"/>
      <c r="L190" s="124"/>
      <c r="M190" s="51"/>
      <c r="N190" s="51"/>
      <c r="O190" s="122"/>
      <c r="P190" s="120">
        <f>IF(Table5[[#This Row],[FEMA Reimbursable?]]="Yes", Table5[[#This Row],[Total Quarterly Payment Amount]]*0.25, Table5[[#This Row],[Total Quarterly Payment Amount]])</f>
        <v>0</v>
      </c>
      <c r="Q190" s="113" t="str">
        <f>IFERROR(INDEX(Table2[Attachment A Category], MATCH(Table5[[#This Row],[Attachment A Expenditure Subcategory]], Table2[Attachment A Subcategory])),"")</f>
        <v/>
      </c>
      <c r="R190" s="114" t="str">
        <f>IFERROR(INDEX(Table2[Treasury OIG Category], MATCH(Table5[[#This Row],[Attachment A Expenditure Subcategory]], Table2[Attachment A Subcategory])),"")</f>
        <v/>
      </c>
    </row>
    <row r="191" spans="1:18" x14ac:dyDescent="0.25">
      <c r="A191" s="89"/>
      <c r="B191" s="118"/>
      <c r="C191" s="119"/>
      <c r="D191" s="119"/>
      <c r="E191" s="119"/>
      <c r="F191" s="119"/>
      <c r="G191" s="121"/>
      <c r="H191" s="32" t="s">
        <v>240</v>
      </c>
      <c r="I191" s="119"/>
      <c r="J191" s="124"/>
      <c r="K191" s="124"/>
      <c r="L191" s="124"/>
      <c r="M191" s="51"/>
      <c r="N191" s="51"/>
      <c r="O191" s="122"/>
      <c r="P191" s="120">
        <f>IF(Table5[[#This Row],[FEMA Reimbursable?]]="Yes", Table5[[#This Row],[Total Quarterly Payment Amount]]*0.25, Table5[[#This Row],[Total Quarterly Payment Amount]])</f>
        <v>0</v>
      </c>
      <c r="Q191" s="113" t="str">
        <f>IFERROR(INDEX(Table2[Attachment A Category], MATCH(Table5[[#This Row],[Attachment A Expenditure Subcategory]], Table2[Attachment A Subcategory])),"")</f>
        <v/>
      </c>
      <c r="R191" s="114" t="str">
        <f>IFERROR(INDEX(Table2[Treasury OIG Category], MATCH(Table5[[#This Row],[Attachment A Expenditure Subcategory]], Table2[Attachment A Subcategory])),"")</f>
        <v/>
      </c>
    </row>
    <row r="192" spans="1:18" x14ac:dyDescent="0.25">
      <c r="A192" s="89"/>
      <c r="B192" s="118"/>
      <c r="C192" s="119"/>
      <c r="D192" s="119"/>
      <c r="E192" s="119"/>
      <c r="F192" s="119"/>
      <c r="G192" s="121"/>
      <c r="H192" s="31" t="s">
        <v>241</v>
      </c>
      <c r="I192" s="119"/>
      <c r="J192" s="124"/>
      <c r="K192" s="124"/>
      <c r="L192" s="124"/>
      <c r="M192" s="51"/>
      <c r="N192" s="51"/>
      <c r="O192" s="122"/>
      <c r="P192" s="120">
        <f>IF(Table5[[#This Row],[FEMA Reimbursable?]]="Yes", Table5[[#This Row],[Total Quarterly Payment Amount]]*0.25, Table5[[#This Row],[Total Quarterly Payment Amount]])</f>
        <v>0</v>
      </c>
      <c r="Q192" s="113" t="str">
        <f>IFERROR(INDEX(Table2[Attachment A Category], MATCH(Table5[[#This Row],[Attachment A Expenditure Subcategory]], Table2[Attachment A Subcategory])),"")</f>
        <v/>
      </c>
      <c r="R192" s="114" t="str">
        <f>IFERROR(INDEX(Table2[Treasury OIG Category], MATCH(Table5[[#This Row],[Attachment A Expenditure Subcategory]], Table2[Attachment A Subcategory])),"")</f>
        <v/>
      </c>
    </row>
    <row r="193" spans="1:18" x14ac:dyDescent="0.25">
      <c r="A193" s="89"/>
      <c r="B193" s="118"/>
      <c r="C193" s="119"/>
      <c r="D193" s="119"/>
      <c r="E193" s="119"/>
      <c r="F193" s="119"/>
      <c r="G193" s="121"/>
      <c r="H193" s="32" t="s">
        <v>242</v>
      </c>
      <c r="I193" s="119"/>
      <c r="J193" s="124"/>
      <c r="K193" s="124"/>
      <c r="L193" s="124"/>
      <c r="M193" s="51"/>
      <c r="N193" s="51"/>
      <c r="O193" s="122"/>
      <c r="P193" s="120">
        <f>IF(Table5[[#This Row],[FEMA Reimbursable?]]="Yes", Table5[[#This Row],[Total Quarterly Payment Amount]]*0.25, Table5[[#This Row],[Total Quarterly Payment Amount]])</f>
        <v>0</v>
      </c>
      <c r="Q193" s="113" t="str">
        <f>IFERROR(INDEX(Table2[Attachment A Category], MATCH(Table5[[#This Row],[Attachment A Expenditure Subcategory]], Table2[Attachment A Subcategory])),"")</f>
        <v/>
      </c>
      <c r="R193" s="114" t="str">
        <f>IFERROR(INDEX(Table2[Treasury OIG Category], MATCH(Table5[[#This Row],[Attachment A Expenditure Subcategory]], Table2[Attachment A Subcategory])),"")</f>
        <v/>
      </c>
    </row>
    <row r="194" spans="1:18" x14ac:dyDescent="0.25">
      <c r="A194" s="89"/>
      <c r="B194" s="118"/>
      <c r="C194" s="119"/>
      <c r="D194" s="119"/>
      <c r="E194" s="119"/>
      <c r="F194" s="119"/>
      <c r="G194" s="121"/>
      <c r="H194" s="31" t="s">
        <v>243</v>
      </c>
      <c r="I194" s="119"/>
      <c r="J194" s="124"/>
      <c r="K194" s="124"/>
      <c r="L194" s="124"/>
      <c r="M194" s="51"/>
      <c r="N194" s="51"/>
      <c r="O194" s="122"/>
      <c r="P194" s="120">
        <f>IF(Table5[[#This Row],[FEMA Reimbursable?]]="Yes", Table5[[#This Row],[Total Quarterly Payment Amount]]*0.25, Table5[[#This Row],[Total Quarterly Payment Amount]])</f>
        <v>0</v>
      </c>
      <c r="Q194" s="113" t="str">
        <f>IFERROR(INDEX(Table2[Attachment A Category], MATCH(Table5[[#This Row],[Attachment A Expenditure Subcategory]], Table2[Attachment A Subcategory])),"")</f>
        <v/>
      </c>
      <c r="R194" s="114" t="str">
        <f>IFERROR(INDEX(Table2[Treasury OIG Category], MATCH(Table5[[#This Row],[Attachment A Expenditure Subcategory]], Table2[Attachment A Subcategory])),"")</f>
        <v/>
      </c>
    </row>
    <row r="195" spans="1:18" x14ac:dyDescent="0.25">
      <c r="A195" s="89"/>
      <c r="B195" s="118"/>
      <c r="C195" s="119"/>
      <c r="D195" s="119"/>
      <c r="E195" s="119"/>
      <c r="F195" s="119"/>
      <c r="G195" s="121"/>
      <c r="H195" s="32" t="s">
        <v>244</v>
      </c>
      <c r="I195" s="119"/>
      <c r="J195" s="124"/>
      <c r="K195" s="124"/>
      <c r="L195" s="124"/>
      <c r="M195" s="51"/>
      <c r="N195" s="51"/>
      <c r="O195" s="122"/>
      <c r="P195" s="120">
        <f>IF(Table5[[#This Row],[FEMA Reimbursable?]]="Yes", Table5[[#This Row],[Total Quarterly Payment Amount]]*0.25, Table5[[#This Row],[Total Quarterly Payment Amount]])</f>
        <v>0</v>
      </c>
      <c r="Q195" s="113" t="str">
        <f>IFERROR(INDEX(Table2[Attachment A Category], MATCH(Table5[[#This Row],[Attachment A Expenditure Subcategory]], Table2[Attachment A Subcategory])),"")</f>
        <v/>
      </c>
      <c r="R195" s="114" t="str">
        <f>IFERROR(INDEX(Table2[Treasury OIG Category], MATCH(Table5[[#This Row],[Attachment A Expenditure Subcategory]], Table2[Attachment A Subcategory])),"")</f>
        <v/>
      </c>
    </row>
    <row r="196" spans="1:18" x14ac:dyDescent="0.25">
      <c r="A196" s="89"/>
      <c r="B196" s="118"/>
      <c r="C196" s="119"/>
      <c r="D196" s="119"/>
      <c r="E196" s="119"/>
      <c r="F196" s="119"/>
      <c r="G196" s="121"/>
      <c r="H196" s="32" t="s">
        <v>245</v>
      </c>
      <c r="I196" s="119"/>
      <c r="J196" s="124"/>
      <c r="K196" s="124"/>
      <c r="L196" s="124"/>
      <c r="M196" s="51"/>
      <c r="N196" s="51"/>
      <c r="O196" s="122"/>
      <c r="P196" s="120">
        <f>IF(Table5[[#This Row],[FEMA Reimbursable?]]="Yes", Table5[[#This Row],[Total Quarterly Payment Amount]]*0.25, Table5[[#This Row],[Total Quarterly Payment Amount]])</f>
        <v>0</v>
      </c>
      <c r="Q196" s="113" t="str">
        <f>IFERROR(INDEX(Table2[Attachment A Category], MATCH(Table5[[#This Row],[Attachment A Expenditure Subcategory]], Table2[Attachment A Subcategory])),"")</f>
        <v/>
      </c>
      <c r="R196" s="114" t="str">
        <f>IFERROR(INDEX(Table2[Treasury OIG Category], MATCH(Table5[[#This Row],[Attachment A Expenditure Subcategory]], Table2[Attachment A Subcategory])),"")</f>
        <v/>
      </c>
    </row>
    <row r="197" spans="1:18" x14ac:dyDescent="0.25">
      <c r="A197" s="89"/>
      <c r="B197" s="118"/>
      <c r="C197" s="119"/>
      <c r="D197" s="119"/>
      <c r="E197" s="119"/>
      <c r="F197" s="119"/>
      <c r="G197" s="121"/>
      <c r="H197" s="31" t="s">
        <v>246</v>
      </c>
      <c r="I197" s="119"/>
      <c r="J197" s="124"/>
      <c r="K197" s="124"/>
      <c r="L197" s="124"/>
      <c r="M197" s="51"/>
      <c r="N197" s="51"/>
      <c r="O197" s="122"/>
      <c r="P197" s="120">
        <f>IF(Table5[[#This Row],[FEMA Reimbursable?]]="Yes", Table5[[#This Row],[Total Quarterly Payment Amount]]*0.25, Table5[[#This Row],[Total Quarterly Payment Amount]])</f>
        <v>0</v>
      </c>
      <c r="Q197" s="113" t="str">
        <f>IFERROR(INDEX(Table2[Attachment A Category], MATCH(Table5[[#This Row],[Attachment A Expenditure Subcategory]], Table2[Attachment A Subcategory])),"")</f>
        <v/>
      </c>
      <c r="R197" s="114" t="str">
        <f>IFERROR(INDEX(Table2[Treasury OIG Category], MATCH(Table5[[#This Row],[Attachment A Expenditure Subcategory]], Table2[Attachment A Subcategory])),"")</f>
        <v/>
      </c>
    </row>
    <row r="198" spans="1:18" x14ac:dyDescent="0.25">
      <c r="A198" s="89"/>
      <c r="B198" s="118"/>
      <c r="C198" s="119"/>
      <c r="D198" s="119"/>
      <c r="E198" s="119"/>
      <c r="F198" s="119"/>
      <c r="G198" s="121"/>
      <c r="H198" s="32" t="s">
        <v>247</v>
      </c>
      <c r="I198" s="119"/>
      <c r="J198" s="124"/>
      <c r="K198" s="124"/>
      <c r="L198" s="124"/>
      <c r="M198" s="51"/>
      <c r="N198" s="51"/>
      <c r="O198" s="122"/>
      <c r="P198" s="120">
        <f>IF(Table5[[#This Row],[FEMA Reimbursable?]]="Yes", Table5[[#This Row],[Total Quarterly Payment Amount]]*0.25, Table5[[#This Row],[Total Quarterly Payment Amount]])</f>
        <v>0</v>
      </c>
      <c r="Q198" s="113" t="str">
        <f>IFERROR(INDEX(Table2[Attachment A Category], MATCH(Table5[[#This Row],[Attachment A Expenditure Subcategory]], Table2[Attachment A Subcategory])),"")</f>
        <v/>
      </c>
      <c r="R198" s="114" t="str">
        <f>IFERROR(INDEX(Table2[Treasury OIG Category], MATCH(Table5[[#This Row],[Attachment A Expenditure Subcategory]], Table2[Attachment A Subcategory])),"")</f>
        <v/>
      </c>
    </row>
    <row r="199" spans="1:18" x14ac:dyDescent="0.25">
      <c r="A199" s="89"/>
      <c r="B199" s="118"/>
      <c r="C199" s="119"/>
      <c r="D199" s="119"/>
      <c r="E199" s="119"/>
      <c r="F199" s="119"/>
      <c r="G199" s="121"/>
      <c r="H199" s="31" t="s">
        <v>248</v>
      </c>
      <c r="I199" s="119"/>
      <c r="J199" s="124"/>
      <c r="K199" s="124"/>
      <c r="L199" s="124"/>
      <c r="M199" s="51"/>
      <c r="N199" s="51"/>
      <c r="O199" s="122"/>
      <c r="P199" s="120">
        <f>IF(Table5[[#This Row],[FEMA Reimbursable?]]="Yes", Table5[[#This Row],[Total Quarterly Payment Amount]]*0.25, Table5[[#This Row],[Total Quarterly Payment Amount]])</f>
        <v>0</v>
      </c>
      <c r="Q199" s="113" t="str">
        <f>IFERROR(INDEX(Table2[Attachment A Category], MATCH(Table5[[#This Row],[Attachment A Expenditure Subcategory]], Table2[Attachment A Subcategory])),"")</f>
        <v/>
      </c>
      <c r="R199" s="114" t="str">
        <f>IFERROR(INDEX(Table2[Treasury OIG Category], MATCH(Table5[[#This Row],[Attachment A Expenditure Subcategory]], Table2[Attachment A Subcategory])),"")</f>
        <v/>
      </c>
    </row>
    <row r="200" spans="1:18" x14ac:dyDescent="0.25">
      <c r="A200" s="89"/>
      <c r="B200" s="118"/>
      <c r="C200" s="119"/>
      <c r="D200" s="119"/>
      <c r="E200" s="119"/>
      <c r="F200" s="119"/>
      <c r="G200" s="121"/>
      <c r="H200" s="32" t="s">
        <v>249</v>
      </c>
      <c r="I200" s="119"/>
      <c r="J200" s="124"/>
      <c r="K200" s="124"/>
      <c r="L200" s="124"/>
      <c r="M200" s="51"/>
      <c r="N200" s="51"/>
      <c r="O200" s="122"/>
      <c r="P200" s="120">
        <f>IF(Table5[[#This Row],[FEMA Reimbursable?]]="Yes", Table5[[#This Row],[Total Quarterly Payment Amount]]*0.25, Table5[[#This Row],[Total Quarterly Payment Amount]])</f>
        <v>0</v>
      </c>
      <c r="Q200" s="113" t="str">
        <f>IFERROR(INDEX(Table2[Attachment A Category], MATCH(Table5[[#This Row],[Attachment A Expenditure Subcategory]], Table2[Attachment A Subcategory])),"")</f>
        <v/>
      </c>
      <c r="R200" s="114" t="str">
        <f>IFERROR(INDEX(Table2[Treasury OIG Category], MATCH(Table5[[#This Row],[Attachment A Expenditure Subcategory]], Table2[Attachment A Subcategory])),"")</f>
        <v/>
      </c>
    </row>
    <row r="201" spans="1:18" x14ac:dyDescent="0.25">
      <c r="A201" s="89"/>
      <c r="B201" s="118"/>
      <c r="C201" s="119"/>
      <c r="D201" s="119"/>
      <c r="E201" s="119"/>
      <c r="F201" s="119"/>
      <c r="G201" s="121"/>
      <c r="H201" s="32" t="s">
        <v>250</v>
      </c>
      <c r="I201" s="119"/>
      <c r="J201" s="124"/>
      <c r="K201" s="124"/>
      <c r="L201" s="124"/>
      <c r="M201" s="51"/>
      <c r="N201" s="51"/>
      <c r="O201" s="122"/>
      <c r="P201" s="120">
        <f>IF(Table5[[#This Row],[FEMA Reimbursable?]]="Yes", Table5[[#This Row],[Total Quarterly Payment Amount]]*0.25, Table5[[#This Row],[Total Quarterly Payment Amount]])</f>
        <v>0</v>
      </c>
      <c r="Q201" s="113" t="str">
        <f>IFERROR(INDEX(Table2[Attachment A Category], MATCH(Table5[[#This Row],[Attachment A Expenditure Subcategory]], Table2[Attachment A Subcategory])),"")</f>
        <v/>
      </c>
      <c r="R201" s="114" t="str">
        <f>IFERROR(INDEX(Table2[Treasury OIG Category], MATCH(Table5[[#This Row],[Attachment A Expenditure Subcategory]], Table2[Attachment A Subcategory])),"")</f>
        <v/>
      </c>
    </row>
    <row r="202" spans="1:18" x14ac:dyDescent="0.25">
      <c r="A202" s="89"/>
      <c r="B202" s="118"/>
      <c r="C202" s="119"/>
      <c r="D202" s="119"/>
      <c r="E202" s="119"/>
      <c r="F202" s="119"/>
      <c r="G202" s="121"/>
      <c r="H202" s="31" t="s">
        <v>251</v>
      </c>
      <c r="I202" s="119"/>
      <c r="J202" s="124"/>
      <c r="K202" s="124"/>
      <c r="L202" s="124"/>
      <c r="M202" s="51"/>
      <c r="N202" s="51"/>
      <c r="O202" s="122"/>
      <c r="P202" s="120">
        <f>IF(Table5[[#This Row],[FEMA Reimbursable?]]="Yes", Table5[[#This Row],[Total Quarterly Payment Amount]]*0.25, Table5[[#This Row],[Total Quarterly Payment Amount]])</f>
        <v>0</v>
      </c>
      <c r="Q202" s="113" t="str">
        <f>IFERROR(INDEX(Table2[Attachment A Category], MATCH(Table5[[#This Row],[Attachment A Expenditure Subcategory]], Table2[Attachment A Subcategory])),"")</f>
        <v/>
      </c>
      <c r="R202" s="114" t="str">
        <f>IFERROR(INDEX(Table2[Treasury OIG Category], MATCH(Table5[[#This Row],[Attachment A Expenditure Subcategory]], Table2[Attachment A Subcategory])),"")</f>
        <v/>
      </c>
    </row>
    <row r="203" spans="1:18" x14ac:dyDescent="0.25">
      <c r="A203" s="89"/>
      <c r="B203" s="118"/>
      <c r="C203" s="119"/>
      <c r="D203" s="119"/>
      <c r="E203" s="119"/>
      <c r="F203" s="119"/>
      <c r="G203" s="121"/>
      <c r="H203" s="32" t="s">
        <v>252</v>
      </c>
      <c r="I203" s="119"/>
      <c r="J203" s="124"/>
      <c r="K203" s="124"/>
      <c r="L203" s="124"/>
      <c r="M203" s="51"/>
      <c r="N203" s="51"/>
      <c r="O203" s="122"/>
      <c r="P203" s="120">
        <f>IF(Table5[[#This Row],[FEMA Reimbursable?]]="Yes", Table5[[#This Row],[Total Quarterly Payment Amount]]*0.25, Table5[[#This Row],[Total Quarterly Payment Amount]])</f>
        <v>0</v>
      </c>
      <c r="Q203" s="113" t="str">
        <f>IFERROR(INDEX(Table2[Attachment A Category], MATCH(Table5[[#This Row],[Attachment A Expenditure Subcategory]], Table2[Attachment A Subcategory])),"")</f>
        <v/>
      </c>
      <c r="R203" s="114" t="str">
        <f>IFERROR(INDEX(Table2[Treasury OIG Category], MATCH(Table5[[#This Row],[Attachment A Expenditure Subcategory]], Table2[Attachment A Subcategory])),"")</f>
        <v/>
      </c>
    </row>
    <row r="204" spans="1:18" x14ac:dyDescent="0.25">
      <c r="A204" s="89"/>
      <c r="B204" s="118"/>
      <c r="C204" s="119"/>
      <c r="D204" s="119"/>
      <c r="E204" s="119"/>
      <c r="F204" s="119"/>
      <c r="G204" s="121"/>
      <c r="H204" s="31" t="s">
        <v>253</v>
      </c>
      <c r="I204" s="119"/>
      <c r="J204" s="124"/>
      <c r="K204" s="124"/>
      <c r="L204" s="124"/>
      <c r="M204" s="51"/>
      <c r="N204" s="51"/>
      <c r="O204" s="122"/>
      <c r="P204" s="120">
        <f>IF(Table5[[#This Row],[FEMA Reimbursable?]]="Yes", Table5[[#This Row],[Total Quarterly Payment Amount]]*0.25, Table5[[#This Row],[Total Quarterly Payment Amount]])</f>
        <v>0</v>
      </c>
      <c r="Q204" s="113" t="str">
        <f>IFERROR(INDEX(Table2[Attachment A Category], MATCH(Table5[[#This Row],[Attachment A Expenditure Subcategory]], Table2[Attachment A Subcategory])),"")</f>
        <v/>
      </c>
      <c r="R204" s="114" t="str">
        <f>IFERROR(INDEX(Table2[Treasury OIG Category], MATCH(Table5[[#This Row],[Attachment A Expenditure Subcategory]], Table2[Attachment A Subcategory])),"")</f>
        <v/>
      </c>
    </row>
    <row r="205" spans="1:18" x14ac:dyDescent="0.25">
      <c r="A205" s="89"/>
      <c r="B205" s="118"/>
      <c r="C205" s="119"/>
      <c r="D205" s="119"/>
      <c r="E205" s="119"/>
      <c r="F205" s="119"/>
      <c r="G205" s="121"/>
      <c r="H205" s="32" t="s">
        <v>254</v>
      </c>
      <c r="I205" s="119"/>
      <c r="J205" s="124"/>
      <c r="K205" s="124"/>
      <c r="L205" s="124"/>
      <c r="M205" s="51"/>
      <c r="N205" s="51"/>
      <c r="O205" s="122"/>
      <c r="P205" s="120">
        <f>IF(Table5[[#This Row],[FEMA Reimbursable?]]="Yes", Table5[[#This Row],[Total Quarterly Payment Amount]]*0.25, Table5[[#This Row],[Total Quarterly Payment Amount]])</f>
        <v>0</v>
      </c>
      <c r="Q205" s="113" t="str">
        <f>IFERROR(INDEX(Table2[Attachment A Category], MATCH(Table5[[#This Row],[Attachment A Expenditure Subcategory]], Table2[Attachment A Subcategory])),"")</f>
        <v/>
      </c>
      <c r="R205" s="114" t="str">
        <f>IFERROR(INDEX(Table2[Treasury OIG Category], MATCH(Table5[[#This Row],[Attachment A Expenditure Subcategory]], Table2[Attachment A Subcategory])),"")</f>
        <v/>
      </c>
    </row>
    <row r="206" spans="1:18" x14ac:dyDescent="0.25">
      <c r="A206" s="89"/>
      <c r="B206" s="118"/>
      <c r="C206" s="119"/>
      <c r="D206" s="119"/>
      <c r="E206" s="119"/>
      <c r="F206" s="119"/>
      <c r="G206" s="121"/>
      <c r="H206" s="32" t="s">
        <v>255</v>
      </c>
      <c r="I206" s="119"/>
      <c r="J206" s="124"/>
      <c r="K206" s="124"/>
      <c r="L206" s="124"/>
      <c r="M206" s="51"/>
      <c r="N206" s="51"/>
      <c r="O206" s="122"/>
      <c r="P206" s="120">
        <f>IF(Table5[[#This Row],[FEMA Reimbursable?]]="Yes", Table5[[#This Row],[Total Quarterly Payment Amount]]*0.25, Table5[[#This Row],[Total Quarterly Payment Amount]])</f>
        <v>0</v>
      </c>
      <c r="Q206" s="113" t="str">
        <f>IFERROR(INDEX(Table2[Attachment A Category], MATCH(Table5[[#This Row],[Attachment A Expenditure Subcategory]], Table2[Attachment A Subcategory])),"")</f>
        <v/>
      </c>
      <c r="R206" s="114" t="str">
        <f>IFERROR(INDEX(Table2[Treasury OIG Category], MATCH(Table5[[#This Row],[Attachment A Expenditure Subcategory]], Table2[Attachment A Subcategory])),"")</f>
        <v/>
      </c>
    </row>
    <row r="207" spans="1:18" x14ac:dyDescent="0.25">
      <c r="A207" s="89"/>
      <c r="B207" s="118"/>
      <c r="C207" s="119"/>
      <c r="D207" s="119"/>
      <c r="E207" s="119"/>
      <c r="F207" s="119"/>
      <c r="G207" s="121"/>
      <c r="H207" s="31" t="s">
        <v>256</v>
      </c>
      <c r="I207" s="119"/>
      <c r="J207" s="124"/>
      <c r="K207" s="124"/>
      <c r="L207" s="124"/>
      <c r="M207" s="51"/>
      <c r="N207" s="51"/>
      <c r="O207" s="122"/>
      <c r="P207" s="120">
        <f>IF(Table5[[#This Row],[FEMA Reimbursable?]]="Yes", Table5[[#This Row],[Total Quarterly Payment Amount]]*0.25, Table5[[#This Row],[Total Quarterly Payment Amount]])</f>
        <v>0</v>
      </c>
      <c r="Q207" s="113" t="str">
        <f>IFERROR(INDEX(Table2[Attachment A Category], MATCH(Table5[[#This Row],[Attachment A Expenditure Subcategory]], Table2[Attachment A Subcategory])),"")</f>
        <v/>
      </c>
      <c r="R207" s="114" t="str">
        <f>IFERROR(INDEX(Table2[Treasury OIG Category], MATCH(Table5[[#This Row],[Attachment A Expenditure Subcategory]], Table2[Attachment A Subcategory])),"")</f>
        <v/>
      </c>
    </row>
    <row r="208" spans="1:18" x14ac:dyDescent="0.25">
      <c r="A208" s="89"/>
      <c r="B208" s="118"/>
      <c r="C208" s="119"/>
      <c r="D208" s="119"/>
      <c r="E208" s="119"/>
      <c r="F208" s="119"/>
      <c r="G208" s="121"/>
      <c r="H208" s="32" t="s">
        <v>257</v>
      </c>
      <c r="I208" s="119"/>
      <c r="J208" s="124"/>
      <c r="K208" s="124"/>
      <c r="L208" s="124"/>
      <c r="M208" s="51"/>
      <c r="N208" s="51"/>
      <c r="O208" s="122"/>
      <c r="P208" s="120">
        <f>IF(Table5[[#This Row],[FEMA Reimbursable?]]="Yes", Table5[[#This Row],[Total Quarterly Payment Amount]]*0.25, Table5[[#This Row],[Total Quarterly Payment Amount]])</f>
        <v>0</v>
      </c>
      <c r="Q208" s="113" t="str">
        <f>IFERROR(INDEX(Table2[Attachment A Category], MATCH(Table5[[#This Row],[Attachment A Expenditure Subcategory]], Table2[Attachment A Subcategory])),"")</f>
        <v/>
      </c>
      <c r="R208" s="114" t="str">
        <f>IFERROR(INDEX(Table2[Treasury OIG Category], MATCH(Table5[[#This Row],[Attachment A Expenditure Subcategory]], Table2[Attachment A Subcategory])),"")</f>
        <v/>
      </c>
    </row>
    <row r="209" spans="1:18" x14ac:dyDescent="0.25">
      <c r="A209" s="89"/>
      <c r="B209" s="118"/>
      <c r="C209" s="119"/>
      <c r="D209" s="119"/>
      <c r="E209" s="119"/>
      <c r="F209" s="119"/>
      <c r="G209" s="121"/>
      <c r="H209" s="31" t="s">
        <v>258</v>
      </c>
      <c r="I209" s="119"/>
      <c r="J209" s="124"/>
      <c r="K209" s="124"/>
      <c r="L209" s="124"/>
      <c r="M209" s="51"/>
      <c r="N209" s="51"/>
      <c r="O209" s="122"/>
      <c r="P209" s="120">
        <f>IF(Table5[[#This Row],[FEMA Reimbursable?]]="Yes", Table5[[#This Row],[Total Quarterly Payment Amount]]*0.25, Table5[[#This Row],[Total Quarterly Payment Amount]])</f>
        <v>0</v>
      </c>
      <c r="Q209" s="113" t="str">
        <f>IFERROR(INDEX(Table2[Attachment A Category], MATCH(Table5[[#This Row],[Attachment A Expenditure Subcategory]], Table2[Attachment A Subcategory])),"")</f>
        <v/>
      </c>
      <c r="R209" s="114" t="str">
        <f>IFERROR(INDEX(Table2[Treasury OIG Category], MATCH(Table5[[#This Row],[Attachment A Expenditure Subcategory]], Table2[Attachment A Subcategory])),"")</f>
        <v/>
      </c>
    </row>
    <row r="210" spans="1:18" x14ac:dyDescent="0.25">
      <c r="A210" s="89"/>
      <c r="B210" s="118"/>
      <c r="C210" s="119"/>
      <c r="D210" s="119"/>
      <c r="E210" s="119"/>
      <c r="F210" s="119"/>
      <c r="G210" s="121"/>
      <c r="H210" s="32" t="s">
        <v>259</v>
      </c>
      <c r="I210" s="119"/>
      <c r="J210" s="124"/>
      <c r="K210" s="124"/>
      <c r="L210" s="124"/>
      <c r="M210" s="51"/>
      <c r="N210" s="51"/>
      <c r="O210" s="122"/>
      <c r="P210" s="120">
        <f>IF(Table5[[#This Row],[FEMA Reimbursable?]]="Yes", Table5[[#This Row],[Total Quarterly Payment Amount]]*0.25, Table5[[#This Row],[Total Quarterly Payment Amount]])</f>
        <v>0</v>
      </c>
      <c r="Q210" s="113" t="str">
        <f>IFERROR(INDEX(Table2[Attachment A Category], MATCH(Table5[[#This Row],[Attachment A Expenditure Subcategory]], Table2[Attachment A Subcategory])),"")</f>
        <v/>
      </c>
      <c r="R210" s="114" t="str">
        <f>IFERROR(INDEX(Table2[Treasury OIG Category], MATCH(Table5[[#This Row],[Attachment A Expenditure Subcategory]], Table2[Attachment A Subcategory])),"")</f>
        <v/>
      </c>
    </row>
    <row r="211" spans="1:18" x14ac:dyDescent="0.25">
      <c r="A211" s="89"/>
      <c r="B211" s="118"/>
      <c r="C211" s="119"/>
      <c r="D211" s="119"/>
      <c r="E211" s="119"/>
      <c r="F211" s="119"/>
      <c r="G211" s="121"/>
      <c r="H211" s="32" t="s">
        <v>260</v>
      </c>
      <c r="I211" s="119"/>
      <c r="J211" s="124"/>
      <c r="K211" s="124"/>
      <c r="L211" s="124"/>
      <c r="M211" s="51"/>
      <c r="N211" s="51"/>
      <c r="O211" s="122"/>
      <c r="P211" s="120">
        <f>IF(Table5[[#This Row],[FEMA Reimbursable?]]="Yes", Table5[[#This Row],[Total Quarterly Payment Amount]]*0.25, Table5[[#This Row],[Total Quarterly Payment Amount]])</f>
        <v>0</v>
      </c>
      <c r="Q211" s="113" t="str">
        <f>IFERROR(INDEX(Table2[Attachment A Category], MATCH(Table5[[#This Row],[Attachment A Expenditure Subcategory]], Table2[Attachment A Subcategory])),"")</f>
        <v/>
      </c>
      <c r="R211" s="114" t="str">
        <f>IFERROR(INDEX(Table2[Treasury OIG Category], MATCH(Table5[[#This Row],[Attachment A Expenditure Subcategory]], Table2[Attachment A Subcategory])),"")</f>
        <v/>
      </c>
    </row>
    <row r="212" spans="1:18" x14ac:dyDescent="0.25">
      <c r="A212" s="89"/>
      <c r="B212" s="118"/>
      <c r="C212" s="119"/>
      <c r="D212" s="119"/>
      <c r="E212" s="119"/>
      <c r="F212" s="119"/>
      <c r="G212" s="121"/>
      <c r="H212" s="31" t="s">
        <v>261</v>
      </c>
      <c r="I212" s="119"/>
      <c r="J212" s="124"/>
      <c r="K212" s="124"/>
      <c r="L212" s="124"/>
      <c r="M212" s="51"/>
      <c r="N212" s="51"/>
      <c r="O212" s="122"/>
      <c r="P212" s="120">
        <f>IF(Table5[[#This Row],[FEMA Reimbursable?]]="Yes", Table5[[#This Row],[Total Quarterly Payment Amount]]*0.25, Table5[[#This Row],[Total Quarterly Payment Amount]])</f>
        <v>0</v>
      </c>
      <c r="Q212" s="113" t="str">
        <f>IFERROR(INDEX(Table2[Attachment A Category], MATCH(Table5[[#This Row],[Attachment A Expenditure Subcategory]], Table2[Attachment A Subcategory])),"")</f>
        <v/>
      </c>
      <c r="R212" s="114" t="str">
        <f>IFERROR(INDEX(Table2[Treasury OIG Category], MATCH(Table5[[#This Row],[Attachment A Expenditure Subcategory]], Table2[Attachment A Subcategory])),"")</f>
        <v/>
      </c>
    </row>
    <row r="213" spans="1:18" x14ac:dyDescent="0.25">
      <c r="A213" s="89"/>
      <c r="B213" s="118"/>
      <c r="C213" s="119"/>
      <c r="D213" s="119"/>
      <c r="E213" s="119"/>
      <c r="F213" s="119"/>
      <c r="G213" s="121"/>
      <c r="H213" s="32" t="s">
        <v>262</v>
      </c>
      <c r="I213" s="119"/>
      <c r="J213" s="124"/>
      <c r="K213" s="124"/>
      <c r="L213" s="124"/>
      <c r="M213" s="51"/>
      <c r="N213" s="51"/>
      <c r="O213" s="122"/>
      <c r="P213" s="120">
        <f>IF(Table5[[#This Row],[FEMA Reimbursable?]]="Yes", Table5[[#This Row],[Total Quarterly Payment Amount]]*0.25, Table5[[#This Row],[Total Quarterly Payment Amount]])</f>
        <v>0</v>
      </c>
      <c r="Q213" s="113" t="str">
        <f>IFERROR(INDEX(Table2[Attachment A Category], MATCH(Table5[[#This Row],[Attachment A Expenditure Subcategory]], Table2[Attachment A Subcategory])),"")</f>
        <v/>
      </c>
      <c r="R213" s="114" t="str">
        <f>IFERROR(INDEX(Table2[Treasury OIG Category], MATCH(Table5[[#This Row],[Attachment A Expenditure Subcategory]], Table2[Attachment A Subcategory])),"")</f>
        <v/>
      </c>
    </row>
    <row r="214" spans="1:18" x14ac:dyDescent="0.25">
      <c r="A214" s="89"/>
      <c r="B214" s="118"/>
      <c r="C214" s="119"/>
      <c r="D214" s="119"/>
      <c r="E214" s="119"/>
      <c r="F214" s="119"/>
      <c r="G214" s="121"/>
      <c r="H214" s="31" t="s">
        <v>263</v>
      </c>
      <c r="I214" s="119"/>
      <c r="J214" s="124"/>
      <c r="K214" s="124"/>
      <c r="L214" s="124"/>
      <c r="M214" s="51"/>
      <c r="N214" s="51"/>
      <c r="O214" s="122"/>
      <c r="P214" s="120">
        <f>IF(Table5[[#This Row],[FEMA Reimbursable?]]="Yes", Table5[[#This Row],[Total Quarterly Payment Amount]]*0.25, Table5[[#This Row],[Total Quarterly Payment Amount]])</f>
        <v>0</v>
      </c>
      <c r="Q214" s="113" t="str">
        <f>IFERROR(INDEX(Table2[Attachment A Category], MATCH(Table5[[#This Row],[Attachment A Expenditure Subcategory]], Table2[Attachment A Subcategory])),"")</f>
        <v/>
      </c>
      <c r="R214" s="114" t="str">
        <f>IFERROR(INDEX(Table2[Treasury OIG Category], MATCH(Table5[[#This Row],[Attachment A Expenditure Subcategory]], Table2[Attachment A Subcategory])),"")</f>
        <v/>
      </c>
    </row>
    <row r="215" spans="1:18" x14ac:dyDescent="0.25">
      <c r="A215" s="89"/>
      <c r="B215" s="118"/>
      <c r="C215" s="119"/>
      <c r="D215" s="119"/>
      <c r="E215" s="119"/>
      <c r="F215" s="119"/>
      <c r="G215" s="121"/>
      <c r="H215" s="32" t="s">
        <v>264</v>
      </c>
      <c r="I215" s="119"/>
      <c r="J215" s="124"/>
      <c r="K215" s="124"/>
      <c r="L215" s="124"/>
      <c r="M215" s="51"/>
      <c r="N215" s="51"/>
      <c r="O215" s="122"/>
      <c r="P215" s="120">
        <f>IF(Table5[[#This Row],[FEMA Reimbursable?]]="Yes", Table5[[#This Row],[Total Quarterly Payment Amount]]*0.25, Table5[[#This Row],[Total Quarterly Payment Amount]])</f>
        <v>0</v>
      </c>
      <c r="Q215" s="113" t="str">
        <f>IFERROR(INDEX(Table2[Attachment A Category], MATCH(Table5[[#This Row],[Attachment A Expenditure Subcategory]], Table2[Attachment A Subcategory])),"")</f>
        <v/>
      </c>
      <c r="R215" s="114" t="str">
        <f>IFERROR(INDEX(Table2[Treasury OIG Category], MATCH(Table5[[#This Row],[Attachment A Expenditure Subcategory]], Table2[Attachment A Subcategory])),"")</f>
        <v/>
      </c>
    </row>
    <row r="216" spans="1:18" x14ac:dyDescent="0.25">
      <c r="A216" s="89"/>
      <c r="B216" s="118"/>
      <c r="C216" s="119"/>
      <c r="D216" s="119"/>
      <c r="E216" s="119"/>
      <c r="F216" s="119"/>
      <c r="G216" s="121"/>
      <c r="H216" s="32" t="s">
        <v>265</v>
      </c>
      <c r="I216" s="119"/>
      <c r="J216" s="124"/>
      <c r="K216" s="124"/>
      <c r="L216" s="124"/>
      <c r="M216" s="51"/>
      <c r="N216" s="51"/>
      <c r="O216" s="122"/>
      <c r="P216" s="120">
        <f>IF(Table5[[#This Row],[FEMA Reimbursable?]]="Yes", Table5[[#This Row],[Total Quarterly Payment Amount]]*0.25, Table5[[#This Row],[Total Quarterly Payment Amount]])</f>
        <v>0</v>
      </c>
      <c r="Q216" s="113" t="str">
        <f>IFERROR(INDEX(Table2[Attachment A Category], MATCH(Table5[[#This Row],[Attachment A Expenditure Subcategory]], Table2[Attachment A Subcategory])),"")</f>
        <v/>
      </c>
      <c r="R216" s="114" t="str">
        <f>IFERROR(INDEX(Table2[Treasury OIG Category], MATCH(Table5[[#This Row],[Attachment A Expenditure Subcategory]], Table2[Attachment A Subcategory])),"")</f>
        <v/>
      </c>
    </row>
    <row r="217" spans="1:18" x14ac:dyDescent="0.25">
      <c r="A217" s="89"/>
      <c r="B217" s="118"/>
      <c r="C217" s="119"/>
      <c r="D217" s="119"/>
      <c r="E217" s="119"/>
      <c r="F217" s="119"/>
      <c r="G217" s="121"/>
      <c r="H217" s="31" t="s">
        <v>266</v>
      </c>
      <c r="I217" s="119"/>
      <c r="J217" s="124"/>
      <c r="K217" s="124"/>
      <c r="L217" s="124"/>
      <c r="M217" s="51"/>
      <c r="N217" s="51"/>
      <c r="O217" s="122"/>
      <c r="P217" s="120">
        <f>IF(Table5[[#This Row],[FEMA Reimbursable?]]="Yes", Table5[[#This Row],[Total Quarterly Payment Amount]]*0.25, Table5[[#This Row],[Total Quarterly Payment Amount]])</f>
        <v>0</v>
      </c>
      <c r="Q217" s="113" t="str">
        <f>IFERROR(INDEX(Table2[Attachment A Category], MATCH(Table5[[#This Row],[Attachment A Expenditure Subcategory]], Table2[Attachment A Subcategory])),"")</f>
        <v/>
      </c>
      <c r="R217" s="114" t="str">
        <f>IFERROR(INDEX(Table2[Treasury OIG Category], MATCH(Table5[[#This Row],[Attachment A Expenditure Subcategory]], Table2[Attachment A Subcategory])),"")</f>
        <v/>
      </c>
    </row>
    <row r="218" spans="1:18" x14ac:dyDescent="0.25">
      <c r="A218" s="89"/>
      <c r="B218" s="118"/>
      <c r="C218" s="119"/>
      <c r="D218" s="119"/>
      <c r="E218" s="119"/>
      <c r="F218" s="119"/>
      <c r="G218" s="121"/>
      <c r="H218" s="32" t="s">
        <v>267</v>
      </c>
      <c r="I218" s="119"/>
      <c r="J218" s="124"/>
      <c r="K218" s="124"/>
      <c r="L218" s="124"/>
      <c r="M218" s="51"/>
      <c r="N218" s="51"/>
      <c r="O218" s="122"/>
      <c r="P218" s="120">
        <f>IF(Table5[[#This Row],[FEMA Reimbursable?]]="Yes", Table5[[#This Row],[Total Quarterly Payment Amount]]*0.25, Table5[[#This Row],[Total Quarterly Payment Amount]])</f>
        <v>0</v>
      </c>
      <c r="Q218" s="113" t="str">
        <f>IFERROR(INDEX(Table2[Attachment A Category], MATCH(Table5[[#This Row],[Attachment A Expenditure Subcategory]], Table2[Attachment A Subcategory])),"")</f>
        <v/>
      </c>
      <c r="R218" s="114" t="str">
        <f>IFERROR(INDEX(Table2[Treasury OIG Category], MATCH(Table5[[#This Row],[Attachment A Expenditure Subcategory]], Table2[Attachment A Subcategory])),"")</f>
        <v/>
      </c>
    </row>
    <row r="219" spans="1:18" x14ac:dyDescent="0.25">
      <c r="A219" s="89"/>
      <c r="B219" s="118"/>
      <c r="C219" s="119"/>
      <c r="D219" s="119"/>
      <c r="E219" s="119"/>
      <c r="F219" s="119"/>
      <c r="G219" s="121"/>
      <c r="H219" s="31" t="s">
        <v>268</v>
      </c>
      <c r="I219" s="119"/>
      <c r="J219" s="124"/>
      <c r="K219" s="124"/>
      <c r="L219" s="124"/>
      <c r="M219" s="51"/>
      <c r="N219" s="51"/>
      <c r="O219" s="122"/>
      <c r="P219" s="120">
        <f>IF(Table5[[#This Row],[FEMA Reimbursable?]]="Yes", Table5[[#This Row],[Total Quarterly Payment Amount]]*0.25, Table5[[#This Row],[Total Quarterly Payment Amount]])</f>
        <v>0</v>
      </c>
      <c r="Q219" s="113" t="str">
        <f>IFERROR(INDEX(Table2[Attachment A Category], MATCH(Table5[[#This Row],[Attachment A Expenditure Subcategory]], Table2[Attachment A Subcategory])),"")</f>
        <v/>
      </c>
      <c r="R219" s="114" t="str">
        <f>IFERROR(INDEX(Table2[Treasury OIG Category], MATCH(Table5[[#This Row],[Attachment A Expenditure Subcategory]], Table2[Attachment A Subcategory])),"")</f>
        <v/>
      </c>
    </row>
    <row r="220" spans="1:18" x14ac:dyDescent="0.25">
      <c r="A220" s="89"/>
      <c r="B220" s="118"/>
      <c r="C220" s="119"/>
      <c r="D220" s="119"/>
      <c r="E220" s="119"/>
      <c r="F220" s="119"/>
      <c r="G220" s="121"/>
      <c r="H220" s="32" t="s">
        <v>269</v>
      </c>
      <c r="I220" s="119"/>
      <c r="J220" s="124"/>
      <c r="K220" s="124"/>
      <c r="L220" s="124"/>
      <c r="M220" s="51"/>
      <c r="N220" s="51"/>
      <c r="O220" s="122"/>
      <c r="P220" s="120">
        <f>IF(Table5[[#This Row],[FEMA Reimbursable?]]="Yes", Table5[[#This Row],[Total Quarterly Payment Amount]]*0.25, Table5[[#This Row],[Total Quarterly Payment Amount]])</f>
        <v>0</v>
      </c>
      <c r="Q220" s="113" t="str">
        <f>IFERROR(INDEX(Table2[Attachment A Category], MATCH(Table5[[#This Row],[Attachment A Expenditure Subcategory]], Table2[Attachment A Subcategory])),"")</f>
        <v/>
      </c>
      <c r="R220" s="114" t="str">
        <f>IFERROR(INDEX(Table2[Treasury OIG Category], MATCH(Table5[[#This Row],[Attachment A Expenditure Subcategory]], Table2[Attachment A Subcategory])),"")</f>
        <v/>
      </c>
    </row>
    <row r="221" spans="1:18" x14ac:dyDescent="0.25">
      <c r="A221" s="89"/>
      <c r="B221" s="118"/>
      <c r="C221" s="119"/>
      <c r="D221" s="119"/>
      <c r="E221" s="119"/>
      <c r="F221" s="119"/>
      <c r="G221" s="121"/>
      <c r="H221" s="32" t="s">
        <v>270</v>
      </c>
      <c r="I221" s="119"/>
      <c r="J221" s="124"/>
      <c r="K221" s="124"/>
      <c r="L221" s="124"/>
      <c r="M221" s="51"/>
      <c r="N221" s="51"/>
      <c r="O221" s="122"/>
      <c r="P221" s="120">
        <f>IF(Table5[[#This Row],[FEMA Reimbursable?]]="Yes", Table5[[#This Row],[Total Quarterly Payment Amount]]*0.25, Table5[[#This Row],[Total Quarterly Payment Amount]])</f>
        <v>0</v>
      </c>
      <c r="Q221" s="113" t="str">
        <f>IFERROR(INDEX(Table2[Attachment A Category], MATCH(Table5[[#This Row],[Attachment A Expenditure Subcategory]], Table2[Attachment A Subcategory])),"")</f>
        <v/>
      </c>
      <c r="R221" s="114" t="str">
        <f>IFERROR(INDEX(Table2[Treasury OIG Category], MATCH(Table5[[#This Row],[Attachment A Expenditure Subcategory]], Table2[Attachment A Subcategory])),"")</f>
        <v/>
      </c>
    </row>
    <row r="222" spans="1:18" x14ac:dyDescent="0.25">
      <c r="A222" s="89"/>
      <c r="B222" s="118"/>
      <c r="C222" s="119"/>
      <c r="D222" s="119"/>
      <c r="E222" s="119"/>
      <c r="F222" s="119"/>
      <c r="G222" s="121"/>
      <c r="H222" s="31" t="s">
        <v>271</v>
      </c>
      <c r="I222" s="119"/>
      <c r="J222" s="124"/>
      <c r="K222" s="124"/>
      <c r="L222" s="124"/>
      <c r="M222" s="51"/>
      <c r="N222" s="51"/>
      <c r="O222" s="122"/>
      <c r="P222" s="120">
        <f>IF(Table5[[#This Row],[FEMA Reimbursable?]]="Yes", Table5[[#This Row],[Total Quarterly Payment Amount]]*0.25, Table5[[#This Row],[Total Quarterly Payment Amount]])</f>
        <v>0</v>
      </c>
      <c r="Q222" s="113" t="str">
        <f>IFERROR(INDEX(Table2[Attachment A Category], MATCH(Table5[[#This Row],[Attachment A Expenditure Subcategory]], Table2[Attachment A Subcategory])),"")</f>
        <v/>
      </c>
      <c r="R222" s="114" t="str">
        <f>IFERROR(INDEX(Table2[Treasury OIG Category], MATCH(Table5[[#This Row],[Attachment A Expenditure Subcategory]], Table2[Attachment A Subcategory])),"")</f>
        <v/>
      </c>
    </row>
    <row r="223" spans="1:18" x14ac:dyDescent="0.25">
      <c r="A223" s="89"/>
      <c r="B223" s="118"/>
      <c r="C223" s="119"/>
      <c r="D223" s="119"/>
      <c r="E223" s="119"/>
      <c r="F223" s="119"/>
      <c r="G223" s="121"/>
      <c r="H223" s="32" t="s">
        <v>272</v>
      </c>
      <c r="I223" s="119"/>
      <c r="J223" s="124"/>
      <c r="K223" s="124"/>
      <c r="L223" s="124"/>
      <c r="M223" s="51"/>
      <c r="N223" s="51"/>
      <c r="O223" s="122"/>
      <c r="P223" s="120">
        <f>IF(Table5[[#This Row],[FEMA Reimbursable?]]="Yes", Table5[[#This Row],[Total Quarterly Payment Amount]]*0.25, Table5[[#This Row],[Total Quarterly Payment Amount]])</f>
        <v>0</v>
      </c>
      <c r="Q223" s="113" t="str">
        <f>IFERROR(INDEX(Table2[Attachment A Category], MATCH(Table5[[#This Row],[Attachment A Expenditure Subcategory]], Table2[Attachment A Subcategory])),"")</f>
        <v/>
      </c>
      <c r="R223" s="114" t="str">
        <f>IFERROR(INDEX(Table2[Treasury OIG Category], MATCH(Table5[[#This Row],[Attachment A Expenditure Subcategory]], Table2[Attachment A Subcategory])),"")</f>
        <v/>
      </c>
    </row>
    <row r="224" spans="1:18" x14ac:dyDescent="0.25">
      <c r="A224" s="89"/>
      <c r="B224" s="118"/>
      <c r="C224" s="119"/>
      <c r="D224" s="119"/>
      <c r="E224" s="119"/>
      <c r="F224" s="119"/>
      <c r="G224" s="121"/>
      <c r="H224" s="31" t="s">
        <v>273</v>
      </c>
      <c r="I224" s="119"/>
      <c r="J224" s="124"/>
      <c r="K224" s="124"/>
      <c r="L224" s="124"/>
      <c r="M224" s="51"/>
      <c r="N224" s="51"/>
      <c r="O224" s="122"/>
      <c r="P224" s="120">
        <f>IF(Table5[[#This Row],[FEMA Reimbursable?]]="Yes", Table5[[#This Row],[Total Quarterly Payment Amount]]*0.25, Table5[[#This Row],[Total Quarterly Payment Amount]])</f>
        <v>0</v>
      </c>
      <c r="Q224" s="113" t="str">
        <f>IFERROR(INDEX(Table2[Attachment A Category], MATCH(Table5[[#This Row],[Attachment A Expenditure Subcategory]], Table2[Attachment A Subcategory])),"")</f>
        <v/>
      </c>
      <c r="R224" s="114" t="str">
        <f>IFERROR(INDEX(Table2[Treasury OIG Category], MATCH(Table5[[#This Row],[Attachment A Expenditure Subcategory]], Table2[Attachment A Subcategory])),"")</f>
        <v/>
      </c>
    </row>
    <row r="225" spans="1:18" x14ac:dyDescent="0.25">
      <c r="A225" s="89"/>
      <c r="B225" s="118"/>
      <c r="C225" s="119"/>
      <c r="D225" s="119"/>
      <c r="E225" s="119"/>
      <c r="F225" s="119"/>
      <c r="G225" s="121"/>
      <c r="H225" s="32" t="s">
        <v>274</v>
      </c>
      <c r="I225" s="119"/>
      <c r="J225" s="124"/>
      <c r="K225" s="124"/>
      <c r="L225" s="124"/>
      <c r="M225" s="51"/>
      <c r="N225" s="51"/>
      <c r="O225" s="122"/>
      <c r="P225" s="120">
        <f>IF(Table5[[#This Row],[FEMA Reimbursable?]]="Yes", Table5[[#This Row],[Total Quarterly Payment Amount]]*0.25, Table5[[#This Row],[Total Quarterly Payment Amount]])</f>
        <v>0</v>
      </c>
      <c r="Q225" s="113" t="str">
        <f>IFERROR(INDEX(Table2[Attachment A Category], MATCH(Table5[[#This Row],[Attachment A Expenditure Subcategory]], Table2[Attachment A Subcategory])),"")</f>
        <v/>
      </c>
      <c r="R225" s="114" t="str">
        <f>IFERROR(INDEX(Table2[Treasury OIG Category], MATCH(Table5[[#This Row],[Attachment A Expenditure Subcategory]], Table2[Attachment A Subcategory])),"")</f>
        <v/>
      </c>
    </row>
    <row r="226" spans="1:18" x14ac:dyDescent="0.25">
      <c r="A226" s="89"/>
      <c r="B226" s="118"/>
      <c r="C226" s="119"/>
      <c r="D226" s="119"/>
      <c r="E226" s="119"/>
      <c r="F226" s="119"/>
      <c r="G226" s="121"/>
      <c r="H226" s="32" t="s">
        <v>275</v>
      </c>
      <c r="I226" s="119"/>
      <c r="J226" s="124"/>
      <c r="K226" s="124"/>
      <c r="L226" s="124"/>
      <c r="M226" s="51"/>
      <c r="N226" s="51"/>
      <c r="O226" s="122"/>
      <c r="P226" s="120">
        <f>IF(Table5[[#This Row],[FEMA Reimbursable?]]="Yes", Table5[[#This Row],[Total Quarterly Payment Amount]]*0.25, Table5[[#This Row],[Total Quarterly Payment Amount]])</f>
        <v>0</v>
      </c>
      <c r="Q226" s="113" t="str">
        <f>IFERROR(INDEX(Table2[Attachment A Category], MATCH(Table5[[#This Row],[Attachment A Expenditure Subcategory]], Table2[Attachment A Subcategory])),"")</f>
        <v/>
      </c>
      <c r="R226" s="114" t="str">
        <f>IFERROR(INDEX(Table2[Treasury OIG Category], MATCH(Table5[[#This Row],[Attachment A Expenditure Subcategory]], Table2[Attachment A Subcategory])),"")</f>
        <v/>
      </c>
    </row>
    <row r="227" spans="1:18" x14ac:dyDescent="0.25">
      <c r="A227" s="89"/>
      <c r="B227" s="118"/>
      <c r="C227" s="119"/>
      <c r="D227" s="119"/>
      <c r="E227" s="119"/>
      <c r="F227" s="119"/>
      <c r="G227" s="121"/>
      <c r="H227" s="31" t="s">
        <v>276</v>
      </c>
      <c r="I227" s="119"/>
      <c r="J227" s="124"/>
      <c r="K227" s="124"/>
      <c r="L227" s="124"/>
      <c r="M227" s="51"/>
      <c r="N227" s="51"/>
      <c r="O227" s="122"/>
      <c r="P227" s="120">
        <f>IF(Table5[[#This Row],[FEMA Reimbursable?]]="Yes", Table5[[#This Row],[Total Quarterly Payment Amount]]*0.25, Table5[[#This Row],[Total Quarterly Payment Amount]])</f>
        <v>0</v>
      </c>
      <c r="Q227" s="113" t="str">
        <f>IFERROR(INDEX(Table2[Attachment A Category], MATCH(Table5[[#This Row],[Attachment A Expenditure Subcategory]], Table2[Attachment A Subcategory])),"")</f>
        <v/>
      </c>
      <c r="R227" s="114" t="str">
        <f>IFERROR(INDEX(Table2[Treasury OIG Category], MATCH(Table5[[#This Row],[Attachment A Expenditure Subcategory]], Table2[Attachment A Subcategory])),"")</f>
        <v/>
      </c>
    </row>
    <row r="228" spans="1:18" x14ac:dyDescent="0.25">
      <c r="A228" s="89"/>
      <c r="B228" s="118"/>
      <c r="C228" s="119"/>
      <c r="D228" s="119"/>
      <c r="E228" s="119"/>
      <c r="F228" s="119"/>
      <c r="G228" s="121"/>
      <c r="H228" s="32" t="s">
        <v>277</v>
      </c>
      <c r="I228" s="119"/>
      <c r="J228" s="124"/>
      <c r="K228" s="124"/>
      <c r="L228" s="124"/>
      <c r="M228" s="51"/>
      <c r="N228" s="51"/>
      <c r="O228" s="122"/>
      <c r="P228" s="120">
        <f>IF(Table5[[#This Row],[FEMA Reimbursable?]]="Yes", Table5[[#This Row],[Total Quarterly Payment Amount]]*0.25, Table5[[#This Row],[Total Quarterly Payment Amount]])</f>
        <v>0</v>
      </c>
      <c r="Q228" s="113" t="str">
        <f>IFERROR(INDEX(Table2[Attachment A Category], MATCH(Table5[[#This Row],[Attachment A Expenditure Subcategory]], Table2[Attachment A Subcategory])),"")</f>
        <v/>
      </c>
      <c r="R228" s="114" t="str">
        <f>IFERROR(INDEX(Table2[Treasury OIG Category], MATCH(Table5[[#This Row],[Attachment A Expenditure Subcategory]], Table2[Attachment A Subcategory])),"")</f>
        <v/>
      </c>
    </row>
    <row r="229" spans="1:18" x14ac:dyDescent="0.25">
      <c r="A229" s="89"/>
      <c r="B229" s="118"/>
      <c r="C229" s="119"/>
      <c r="D229" s="119"/>
      <c r="E229" s="119"/>
      <c r="F229" s="119"/>
      <c r="G229" s="121"/>
      <c r="H229" s="31" t="s">
        <v>278</v>
      </c>
      <c r="I229" s="119"/>
      <c r="J229" s="124"/>
      <c r="K229" s="124"/>
      <c r="L229" s="124"/>
      <c r="M229" s="51"/>
      <c r="N229" s="51"/>
      <c r="O229" s="122"/>
      <c r="P229" s="120">
        <f>IF(Table5[[#This Row],[FEMA Reimbursable?]]="Yes", Table5[[#This Row],[Total Quarterly Payment Amount]]*0.25, Table5[[#This Row],[Total Quarterly Payment Amount]])</f>
        <v>0</v>
      </c>
      <c r="Q229" s="113" t="str">
        <f>IFERROR(INDEX(Table2[Attachment A Category], MATCH(Table5[[#This Row],[Attachment A Expenditure Subcategory]], Table2[Attachment A Subcategory])),"")</f>
        <v/>
      </c>
      <c r="R229" s="114" t="str">
        <f>IFERROR(INDEX(Table2[Treasury OIG Category], MATCH(Table5[[#This Row],[Attachment A Expenditure Subcategory]], Table2[Attachment A Subcategory])),"")</f>
        <v/>
      </c>
    </row>
    <row r="230" spans="1:18" x14ac:dyDescent="0.25">
      <c r="A230" s="89"/>
      <c r="B230" s="118"/>
      <c r="C230" s="119"/>
      <c r="D230" s="119"/>
      <c r="E230" s="119"/>
      <c r="F230" s="119"/>
      <c r="G230" s="121"/>
      <c r="H230" s="32" t="s">
        <v>279</v>
      </c>
      <c r="I230" s="119"/>
      <c r="J230" s="124"/>
      <c r="K230" s="124"/>
      <c r="L230" s="124"/>
      <c r="M230" s="51"/>
      <c r="N230" s="51"/>
      <c r="O230" s="122"/>
      <c r="P230" s="120">
        <f>IF(Table5[[#This Row],[FEMA Reimbursable?]]="Yes", Table5[[#This Row],[Total Quarterly Payment Amount]]*0.25, Table5[[#This Row],[Total Quarterly Payment Amount]])</f>
        <v>0</v>
      </c>
      <c r="Q230" s="113" t="str">
        <f>IFERROR(INDEX(Table2[Attachment A Category], MATCH(Table5[[#This Row],[Attachment A Expenditure Subcategory]], Table2[Attachment A Subcategory])),"")</f>
        <v/>
      </c>
      <c r="R230" s="114" t="str">
        <f>IFERROR(INDEX(Table2[Treasury OIG Category], MATCH(Table5[[#This Row],[Attachment A Expenditure Subcategory]], Table2[Attachment A Subcategory])),"")</f>
        <v/>
      </c>
    </row>
    <row r="231" spans="1:18" x14ac:dyDescent="0.25">
      <c r="A231" s="89"/>
      <c r="B231" s="118"/>
      <c r="C231" s="119"/>
      <c r="D231" s="119"/>
      <c r="E231" s="119"/>
      <c r="F231" s="119"/>
      <c r="G231" s="121"/>
      <c r="H231" s="32" t="s">
        <v>280</v>
      </c>
      <c r="I231" s="119"/>
      <c r="J231" s="124"/>
      <c r="K231" s="124"/>
      <c r="L231" s="124"/>
      <c r="M231" s="51"/>
      <c r="N231" s="51"/>
      <c r="O231" s="122"/>
      <c r="P231" s="120">
        <f>IF(Table5[[#This Row],[FEMA Reimbursable?]]="Yes", Table5[[#This Row],[Total Quarterly Payment Amount]]*0.25, Table5[[#This Row],[Total Quarterly Payment Amount]])</f>
        <v>0</v>
      </c>
      <c r="Q231" s="113" t="str">
        <f>IFERROR(INDEX(Table2[Attachment A Category], MATCH(Table5[[#This Row],[Attachment A Expenditure Subcategory]], Table2[Attachment A Subcategory])),"")</f>
        <v/>
      </c>
      <c r="R231" s="114" t="str">
        <f>IFERROR(INDEX(Table2[Treasury OIG Category], MATCH(Table5[[#This Row],[Attachment A Expenditure Subcategory]], Table2[Attachment A Subcategory])),"")</f>
        <v/>
      </c>
    </row>
    <row r="232" spans="1:18" x14ac:dyDescent="0.25">
      <c r="A232" s="89"/>
      <c r="B232" s="118"/>
      <c r="C232" s="119"/>
      <c r="D232" s="119"/>
      <c r="E232" s="119"/>
      <c r="F232" s="119"/>
      <c r="G232" s="121"/>
      <c r="H232" s="31" t="s">
        <v>281</v>
      </c>
      <c r="I232" s="119"/>
      <c r="J232" s="124"/>
      <c r="K232" s="124"/>
      <c r="L232" s="124"/>
      <c r="M232" s="51"/>
      <c r="N232" s="51"/>
      <c r="O232" s="122"/>
      <c r="P232" s="120">
        <f>IF(Table5[[#This Row],[FEMA Reimbursable?]]="Yes", Table5[[#This Row],[Total Quarterly Payment Amount]]*0.25, Table5[[#This Row],[Total Quarterly Payment Amount]])</f>
        <v>0</v>
      </c>
      <c r="Q232" s="113" t="str">
        <f>IFERROR(INDEX(Table2[Attachment A Category], MATCH(Table5[[#This Row],[Attachment A Expenditure Subcategory]], Table2[Attachment A Subcategory])),"")</f>
        <v/>
      </c>
      <c r="R232" s="114" t="str">
        <f>IFERROR(INDEX(Table2[Treasury OIG Category], MATCH(Table5[[#This Row],[Attachment A Expenditure Subcategory]], Table2[Attachment A Subcategory])),"")</f>
        <v/>
      </c>
    </row>
    <row r="233" spans="1:18" x14ac:dyDescent="0.25">
      <c r="A233" s="89"/>
      <c r="B233" s="118"/>
      <c r="C233" s="119"/>
      <c r="D233" s="119"/>
      <c r="E233" s="119"/>
      <c r="F233" s="119"/>
      <c r="G233" s="121"/>
      <c r="H233" s="32" t="s">
        <v>282</v>
      </c>
      <c r="I233" s="119"/>
      <c r="J233" s="124"/>
      <c r="K233" s="124"/>
      <c r="L233" s="124"/>
      <c r="M233" s="51"/>
      <c r="N233" s="51"/>
      <c r="O233" s="122"/>
      <c r="P233" s="120">
        <f>IF(Table5[[#This Row],[FEMA Reimbursable?]]="Yes", Table5[[#This Row],[Total Quarterly Payment Amount]]*0.25, Table5[[#This Row],[Total Quarterly Payment Amount]])</f>
        <v>0</v>
      </c>
      <c r="Q233" s="113" t="str">
        <f>IFERROR(INDEX(Table2[Attachment A Category], MATCH(Table5[[#This Row],[Attachment A Expenditure Subcategory]], Table2[Attachment A Subcategory])),"")</f>
        <v/>
      </c>
      <c r="R233" s="114" t="str">
        <f>IFERROR(INDEX(Table2[Treasury OIG Category], MATCH(Table5[[#This Row],[Attachment A Expenditure Subcategory]], Table2[Attachment A Subcategory])),"")</f>
        <v/>
      </c>
    </row>
    <row r="234" spans="1:18" x14ac:dyDescent="0.25">
      <c r="A234" s="89"/>
      <c r="B234" s="118"/>
      <c r="C234" s="119"/>
      <c r="D234" s="119"/>
      <c r="E234" s="119"/>
      <c r="F234" s="119"/>
      <c r="G234" s="121"/>
      <c r="H234" s="31" t="s">
        <v>283</v>
      </c>
      <c r="I234" s="119"/>
      <c r="J234" s="124"/>
      <c r="K234" s="124"/>
      <c r="L234" s="124"/>
      <c r="M234" s="51"/>
      <c r="N234" s="51"/>
      <c r="O234" s="122"/>
      <c r="P234" s="120">
        <f>IF(Table5[[#This Row],[FEMA Reimbursable?]]="Yes", Table5[[#This Row],[Total Quarterly Payment Amount]]*0.25, Table5[[#This Row],[Total Quarterly Payment Amount]])</f>
        <v>0</v>
      </c>
      <c r="Q234" s="113" t="str">
        <f>IFERROR(INDEX(Table2[Attachment A Category], MATCH(Table5[[#This Row],[Attachment A Expenditure Subcategory]], Table2[Attachment A Subcategory])),"")</f>
        <v/>
      </c>
      <c r="R234" s="114" t="str">
        <f>IFERROR(INDEX(Table2[Treasury OIG Category], MATCH(Table5[[#This Row],[Attachment A Expenditure Subcategory]], Table2[Attachment A Subcategory])),"")</f>
        <v/>
      </c>
    </row>
    <row r="235" spans="1:18" x14ac:dyDescent="0.25">
      <c r="A235" s="89"/>
      <c r="B235" s="118"/>
      <c r="C235" s="119"/>
      <c r="D235" s="119"/>
      <c r="E235" s="119"/>
      <c r="F235" s="119"/>
      <c r="G235" s="121"/>
      <c r="H235" s="32" t="s">
        <v>284</v>
      </c>
      <c r="I235" s="119"/>
      <c r="J235" s="124"/>
      <c r="K235" s="124"/>
      <c r="L235" s="124"/>
      <c r="M235" s="51"/>
      <c r="N235" s="51"/>
      <c r="O235" s="122"/>
      <c r="P235" s="120">
        <f>IF(Table5[[#This Row],[FEMA Reimbursable?]]="Yes", Table5[[#This Row],[Total Quarterly Payment Amount]]*0.25, Table5[[#This Row],[Total Quarterly Payment Amount]])</f>
        <v>0</v>
      </c>
      <c r="Q235" s="113" t="str">
        <f>IFERROR(INDEX(Table2[Attachment A Category], MATCH(Table5[[#This Row],[Attachment A Expenditure Subcategory]], Table2[Attachment A Subcategory])),"")</f>
        <v/>
      </c>
      <c r="R235" s="114" t="str">
        <f>IFERROR(INDEX(Table2[Treasury OIG Category], MATCH(Table5[[#This Row],[Attachment A Expenditure Subcategory]], Table2[Attachment A Subcategory])),"")</f>
        <v/>
      </c>
    </row>
    <row r="236" spans="1:18" x14ac:dyDescent="0.25">
      <c r="A236" s="89"/>
      <c r="B236" s="118"/>
      <c r="C236" s="119"/>
      <c r="D236" s="119"/>
      <c r="E236" s="119"/>
      <c r="F236" s="119"/>
      <c r="G236" s="121"/>
      <c r="H236" s="32" t="s">
        <v>285</v>
      </c>
      <c r="I236" s="119"/>
      <c r="J236" s="124"/>
      <c r="K236" s="124"/>
      <c r="L236" s="124"/>
      <c r="M236" s="51"/>
      <c r="N236" s="51"/>
      <c r="O236" s="122"/>
      <c r="P236" s="120">
        <f>IF(Table5[[#This Row],[FEMA Reimbursable?]]="Yes", Table5[[#This Row],[Total Quarterly Payment Amount]]*0.25, Table5[[#This Row],[Total Quarterly Payment Amount]])</f>
        <v>0</v>
      </c>
      <c r="Q236" s="113" t="str">
        <f>IFERROR(INDEX(Table2[Attachment A Category], MATCH(Table5[[#This Row],[Attachment A Expenditure Subcategory]], Table2[Attachment A Subcategory])),"")</f>
        <v/>
      </c>
      <c r="R236" s="114" t="str">
        <f>IFERROR(INDEX(Table2[Treasury OIG Category], MATCH(Table5[[#This Row],[Attachment A Expenditure Subcategory]], Table2[Attachment A Subcategory])),"")</f>
        <v/>
      </c>
    </row>
    <row r="237" spans="1:18" x14ac:dyDescent="0.25">
      <c r="A237" s="89"/>
      <c r="B237" s="118"/>
      <c r="C237" s="119"/>
      <c r="D237" s="119"/>
      <c r="E237" s="119"/>
      <c r="F237" s="119"/>
      <c r="G237" s="121"/>
      <c r="H237" s="31" t="s">
        <v>286</v>
      </c>
      <c r="I237" s="119"/>
      <c r="J237" s="124"/>
      <c r="K237" s="124"/>
      <c r="L237" s="124"/>
      <c r="M237" s="51"/>
      <c r="N237" s="51"/>
      <c r="O237" s="122"/>
      <c r="P237" s="120">
        <f>IF(Table5[[#This Row],[FEMA Reimbursable?]]="Yes", Table5[[#This Row],[Total Quarterly Payment Amount]]*0.25, Table5[[#This Row],[Total Quarterly Payment Amount]])</f>
        <v>0</v>
      </c>
      <c r="Q237" s="113" t="str">
        <f>IFERROR(INDEX(Table2[Attachment A Category], MATCH(Table5[[#This Row],[Attachment A Expenditure Subcategory]], Table2[Attachment A Subcategory])),"")</f>
        <v/>
      </c>
      <c r="R237" s="114" t="str">
        <f>IFERROR(INDEX(Table2[Treasury OIG Category], MATCH(Table5[[#This Row],[Attachment A Expenditure Subcategory]], Table2[Attachment A Subcategory])),"")</f>
        <v/>
      </c>
    </row>
    <row r="238" spans="1:18" x14ac:dyDescent="0.25">
      <c r="A238" s="89"/>
      <c r="B238" s="118"/>
      <c r="C238" s="119"/>
      <c r="D238" s="119"/>
      <c r="E238" s="119"/>
      <c r="F238" s="119"/>
      <c r="G238" s="121"/>
      <c r="H238" s="32" t="s">
        <v>287</v>
      </c>
      <c r="I238" s="119"/>
      <c r="J238" s="124"/>
      <c r="K238" s="124"/>
      <c r="L238" s="124"/>
      <c r="M238" s="51"/>
      <c r="N238" s="51"/>
      <c r="O238" s="122"/>
      <c r="P238" s="120">
        <f>IF(Table5[[#This Row],[FEMA Reimbursable?]]="Yes", Table5[[#This Row],[Total Quarterly Payment Amount]]*0.25, Table5[[#This Row],[Total Quarterly Payment Amount]])</f>
        <v>0</v>
      </c>
      <c r="Q238" s="113" t="str">
        <f>IFERROR(INDEX(Table2[Attachment A Category], MATCH(Table5[[#This Row],[Attachment A Expenditure Subcategory]], Table2[Attachment A Subcategory])),"")</f>
        <v/>
      </c>
      <c r="R238" s="114" t="str">
        <f>IFERROR(INDEX(Table2[Treasury OIG Category], MATCH(Table5[[#This Row],[Attachment A Expenditure Subcategory]], Table2[Attachment A Subcategory])),"")</f>
        <v/>
      </c>
    </row>
    <row r="239" spans="1:18" x14ac:dyDescent="0.25">
      <c r="A239" s="89"/>
      <c r="B239" s="118"/>
      <c r="C239" s="119"/>
      <c r="D239" s="119"/>
      <c r="E239" s="119"/>
      <c r="F239" s="119"/>
      <c r="G239" s="121"/>
      <c r="H239" s="31" t="s">
        <v>288</v>
      </c>
      <c r="I239" s="119"/>
      <c r="J239" s="124"/>
      <c r="K239" s="124"/>
      <c r="L239" s="124"/>
      <c r="M239" s="51"/>
      <c r="N239" s="51"/>
      <c r="O239" s="122"/>
      <c r="P239" s="120">
        <f>IF(Table5[[#This Row],[FEMA Reimbursable?]]="Yes", Table5[[#This Row],[Total Quarterly Payment Amount]]*0.25, Table5[[#This Row],[Total Quarterly Payment Amount]])</f>
        <v>0</v>
      </c>
      <c r="Q239" s="113" t="str">
        <f>IFERROR(INDEX(Table2[Attachment A Category], MATCH(Table5[[#This Row],[Attachment A Expenditure Subcategory]], Table2[Attachment A Subcategory])),"")</f>
        <v/>
      </c>
      <c r="R239" s="114" t="str">
        <f>IFERROR(INDEX(Table2[Treasury OIG Category], MATCH(Table5[[#This Row],[Attachment A Expenditure Subcategory]], Table2[Attachment A Subcategory])),"")</f>
        <v/>
      </c>
    </row>
    <row r="240" spans="1:18" x14ac:dyDescent="0.25">
      <c r="A240" s="89"/>
      <c r="B240" s="118"/>
      <c r="C240" s="119"/>
      <c r="D240" s="119"/>
      <c r="E240" s="119"/>
      <c r="F240" s="119"/>
      <c r="G240" s="121"/>
      <c r="H240" s="32" t="s">
        <v>289</v>
      </c>
      <c r="I240" s="119"/>
      <c r="J240" s="124"/>
      <c r="K240" s="124"/>
      <c r="L240" s="124"/>
      <c r="M240" s="51"/>
      <c r="N240" s="51"/>
      <c r="O240" s="122"/>
      <c r="P240" s="120">
        <f>IF(Table5[[#This Row],[FEMA Reimbursable?]]="Yes", Table5[[#This Row],[Total Quarterly Payment Amount]]*0.25, Table5[[#This Row],[Total Quarterly Payment Amount]])</f>
        <v>0</v>
      </c>
      <c r="Q240" s="113" t="str">
        <f>IFERROR(INDEX(Table2[Attachment A Category], MATCH(Table5[[#This Row],[Attachment A Expenditure Subcategory]], Table2[Attachment A Subcategory])),"")</f>
        <v/>
      </c>
      <c r="R240" s="114" t="str">
        <f>IFERROR(INDEX(Table2[Treasury OIG Category], MATCH(Table5[[#This Row],[Attachment A Expenditure Subcategory]], Table2[Attachment A Subcategory])),"")</f>
        <v/>
      </c>
    </row>
    <row r="241" spans="1:18" x14ac:dyDescent="0.25">
      <c r="A241" s="89"/>
      <c r="B241" s="118"/>
      <c r="C241" s="119"/>
      <c r="D241" s="119"/>
      <c r="E241" s="119"/>
      <c r="F241" s="119"/>
      <c r="G241" s="121"/>
      <c r="H241" s="32" t="s">
        <v>290</v>
      </c>
      <c r="I241" s="119"/>
      <c r="J241" s="124"/>
      <c r="K241" s="124"/>
      <c r="L241" s="124"/>
      <c r="M241" s="51"/>
      <c r="N241" s="51"/>
      <c r="O241" s="122"/>
      <c r="P241" s="120">
        <f>IF(Table5[[#This Row],[FEMA Reimbursable?]]="Yes", Table5[[#This Row],[Total Quarterly Payment Amount]]*0.25, Table5[[#This Row],[Total Quarterly Payment Amount]])</f>
        <v>0</v>
      </c>
      <c r="Q241" s="113" t="str">
        <f>IFERROR(INDEX(Table2[Attachment A Category], MATCH(Table5[[#This Row],[Attachment A Expenditure Subcategory]], Table2[Attachment A Subcategory])),"")</f>
        <v/>
      </c>
      <c r="R241" s="114" t="str">
        <f>IFERROR(INDEX(Table2[Treasury OIG Category], MATCH(Table5[[#This Row],[Attachment A Expenditure Subcategory]], Table2[Attachment A Subcategory])),"")</f>
        <v/>
      </c>
    </row>
    <row r="242" spans="1:18" x14ac:dyDescent="0.25">
      <c r="A242" s="89"/>
      <c r="B242" s="118"/>
      <c r="C242" s="119"/>
      <c r="D242" s="119"/>
      <c r="E242" s="119"/>
      <c r="F242" s="119"/>
      <c r="G242" s="121"/>
      <c r="H242" s="31" t="s">
        <v>291</v>
      </c>
      <c r="I242" s="119"/>
      <c r="J242" s="124"/>
      <c r="K242" s="124"/>
      <c r="L242" s="124"/>
      <c r="M242" s="51"/>
      <c r="N242" s="51"/>
      <c r="O242" s="122"/>
      <c r="P242" s="120">
        <f>IF(Table5[[#This Row],[FEMA Reimbursable?]]="Yes", Table5[[#This Row],[Total Quarterly Payment Amount]]*0.25, Table5[[#This Row],[Total Quarterly Payment Amount]])</f>
        <v>0</v>
      </c>
      <c r="Q242" s="113" t="str">
        <f>IFERROR(INDEX(Table2[Attachment A Category], MATCH(Table5[[#This Row],[Attachment A Expenditure Subcategory]], Table2[Attachment A Subcategory])),"")</f>
        <v/>
      </c>
      <c r="R242" s="114" t="str">
        <f>IFERROR(INDEX(Table2[Treasury OIG Category], MATCH(Table5[[#This Row],[Attachment A Expenditure Subcategory]], Table2[Attachment A Subcategory])),"")</f>
        <v/>
      </c>
    </row>
    <row r="243" spans="1:18" x14ac:dyDescent="0.25">
      <c r="A243" s="89"/>
      <c r="B243" s="118"/>
      <c r="C243" s="119"/>
      <c r="D243" s="119"/>
      <c r="E243" s="119"/>
      <c r="F243" s="119"/>
      <c r="G243" s="121"/>
      <c r="H243" s="32" t="s">
        <v>292</v>
      </c>
      <c r="I243" s="119"/>
      <c r="J243" s="124"/>
      <c r="K243" s="124"/>
      <c r="L243" s="124"/>
      <c r="M243" s="51"/>
      <c r="N243" s="51"/>
      <c r="O243" s="122"/>
      <c r="P243" s="120">
        <f>IF(Table5[[#This Row],[FEMA Reimbursable?]]="Yes", Table5[[#This Row],[Total Quarterly Payment Amount]]*0.25, Table5[[#This Row],[Total Quarterly Payment Amount]])</f>
        <v>0</v>
      </c>
      <c r="Q243" s="113" t="str">
        <f>IFERROR(INDEX(Table2[Attachment A Category], MATCH(Table5[[#This Row],[Attachment A Expenditure Subcategory]], Table2[Attachment A Subcategory])),"")</f>
        <v/>
      </c>
      <c r="R243" s="114" t="str">
        <f>IFERROR(INDEX(Table2[Treasury OIG Category], MATCH(Table5[[#This Row],[Attachment A Expenditure Subcategory]], Table2[Attachment A Subcategory])),"")</f>
        <v/>
      </c>
    </row>
    <row r="244" spans="1:18" x14ac:dyDescent="0.25">
      <c r="A244" s="89"/>
      <c r="B244" s="118"/>
      <c r="C244" s="119"/>
      <c r="D244" s="119"/>
      <c r="E244" s="119"/>
      <c r="F244" s="119"/>
      <c r="G244" s="121"/>
      <c r="H244" s="31" t="s">
        <v>293</v>
      </c>
      <c r="I244" s="119"/>
      <c r="J244" s="124"/>
      <c r="K244" s="124"/>
      <c r="L244" s="124"/>
      <c r="M244" s="51"/>
      <c r="N244" s="51"/>
      <c r="O244" s="122"/>
      <c r="P244" s="120">
        <f>IF(Table5[[#This Row],[FEMA Reimbursable?]]="Yes", Table5[[#This Row],[Total Quarterly Payment Amount]]*0.25, Table5[[#This Row],[Total Quarterly Payment Amount]])</f>
        <v>0</v>
      </c>
      <c r="Q244" s="113" t="str">
        <f>IFERROR(INDEX(Table2[Attachment A Category], MATCH(Table5[[#This Row],[Attachment A Expenditure Subcategory]], Table2[Attachment A Subcategory])),"")</f>
        <v/>
      </c>
      <c r="R244" s="114" t="str">
        <f>IFERROR(INDEX(Table2[Treasury OIG Category], MATCH(Table5[[#This Row],[Attachment A Expenditure Subcategory]], Table2[Attachment A Subcategory])),"")</f>
        <v/>
      </c>
    </row>
    <row r="245" spans="1:18" x14ac:dyDescent="0.25">
      <c r="A245" s="89"/>
      <c r="B245" s="118"/>
      <c r="C245" s="119"/>
      <c r="D245" s="119"/>
      <c r="E245" s="119"/>
      <c r="F245" s="119"/>
      <c r="G245" s="121"/>
      <c r="H245" s="32" t="s">
        <v>294</v>
      </c>
      <c r="I245" s="119"/>
      <c r="J245" s="124"/>
      <c r="K245" s="124"/>
      <c r="L245" s="124"/>
      <c r="M245" s="51"/>
      <c r="N245" s="51"/>
      <c r="O245" s="122"/>
      <c r="P245" s="120">
        <f>IF(Table5[[#This Row],[FEMA Reimbursable?]]="Yes", Table5[[#This Row],[Total Quarterly Payment Amount]]*0.25, Table5[[#This Row],[Total Quarterly Payment Amount]])</f>
        <v>0</v>
      </c>
      <c r="Q245" s="113" t="str">
        <f>IFERROR(INDEX(Table2[Attachment A Category], MATCH(Table5[[#This Row],[Attachment A Expenditure Subcategory]], Table2[Attachment A Subcategory])),"")</f>
        <v/>
      </c>
      <c r="R245" s="114" t="str">
        <f>IFERROR(INDEX(Table2[Treasury OIG Category], MATCH(Table5[[#This Row],[Attachment A Expenditure Subcategory]], Table2[Attachment A Subcategory])),"")</f>
        <v/>
      </c>
    </row>
    <row r="246" spans="1:18" x14ac:dyDescent="0.25">
      <c r="A246" s="89"/>
      <c r="B246" s="118"/>
      <c r="C246" s="119"/>
      <c r="D246" s="119"/>
      <c r="E246" s="119"/>
      <c r="F246" s="119"/>
      <c r="G246" s="121"/>
      <c r="H246" s="32" t="s">
        <v>295</v>
      </c>
      <c r="I246" s="119"/>
      <c r="J246" s="124"/>
      <c r="K246" s="124"/>
      <c r="L246" s="124"/>
      <c r="M246" s="51"/>
      <c r="N246" s="51"/>
      <c r="O246" s="122"/>
      <c r="P246" s="120">
        <f>IF(Table5[[#This Row],[FEMA Reimbursable?]]="Yes", Table5[[#This Row],[Total Quarterly Payment Amount]]*0.25, Table5[[#This Row],[Total Quarterly Payment Amount]])</f>
        <v>0</v>
      </c>
      <c r="Q246" s="113" t="str">
        <f>IFERROR(INDEX(Table2[Attachment A Category], MATCH(Table5[[#This Row],[Attachment A Expenditure Subcategory]], Table2[Attachment A Subcategory])),"")</f>
        <v/>
      </c>
      <c r="R246" s="114" t="str">
        <f>IFERROR(INDEX(Table2[Treasury OIG Category], MATCH(Table5[[#This Row],[Attachment A Expenditure Subcategory]], Table2[Attachment A Subcategory])),"")</f>
        <v/>
      </c>
    </row>
    <row r="247" spans="1:18" x14ac:dyDescent="0.25">
      <c r="A247" s="89"/>
      <c r="B247" s="118"/>
      <c r="C247" s="119"/>
      <c r="D247" s="119"/>
      <c r="E247" s="119"/>
      <c r="F247" s="119"/>
      <c r="G247" s="121"/>
      <c r="H247" s="31" t="s">
        <v>296</v>
      </c>
      <c r="I247" s="119"/>
      <c r="J247" s="124"/>
      <c r="K247" s="124"/>
      <c r="L247" s="124"/>
      <c r="M247" s="51"/>
      <c r="N247" s="51"/>
      <c r="O247" s="122"/>
      <c r="P247" s="120">
        <f>IF(Table5[[#This Row],[FEMA Reimbursable?]]="Yes", Table5[[#This Row],[Total Quarterly Payment Amount]]*0.25, Table5[[#This Row],[Total Quarterly Payment Amount]])</f>
        <v>0</v>
      </c>
      <c r="Q247" s="113" t="str">
        <f>IFERROR(INDEX(Table2[Attachment A Category], MATCH(Table5[[#This Row],[Attachment A Expenditure Subcategory]], Table2[Attachment A Subcategory])),"")</f>
        <v/>
      </c>
      <c r="R247" s="114" t="str">
        <f>IFERROR(INDEX(Table2[Treasury OIG Category], MATCH(Table5[[#This Row],[Attachment A Expenditure Subcategory]], Table2[Attachment A Subcategory])),"")</f>
        <v/>
      </c>
    </row>
    <row r="248" spans="1:18" x14ac:dyDescent="0.25">
      <c r="A248" s="89"/>
      <c r="B248" s="118"/>
      <c r="C248" s="119"/>
      <c r="D248" s="119"/>
      <c r="E248" s="119"/>
      <c r="F248" s="119"/>
      <c r="G248" s="121"/>
      <c r="H248" s="32" t="s">
        <v>297</v>
      </c>
      <c r="I248" s="119"/>
      <c r="J248" s="124"/>
      <c r="K248" s="124"/>
      <c r="L248" s="124"/>
      <c r="M248" s="51"/>
      <c r="N248" s="51"/>
      <c r="O248" s="122"/>
      <c r="P248" s="120">
        <f>IF(Table5[[#This Row],[FEMA Reimbursable?]]="Yes", Table5[[#This Row],[Total Quarterly Payment Amount]]*0.25, Table5[[#This Row],[Total Quarterly Payment Amount]])</f>
        <v>0</v>
      </c>
      <c r="Q248" s="113" t="str">
        <f>IFERROR(INDEX(Table2[Attachment A Category], MATCH(Table5[[#This Row],[Attachment A Expenditure Subcategory]], Table2[Attachment A Subcategory])),"")</f>
        <v/>
      </c>
      <c r="R248" s="114" t="str">
        <f>IFERROR(INDEX(Table2[Treasury OIG Category], MATCH(Table5[[#This Row],[Attachment A Expenditure Subcategory]], Table2[Attachment A Subcategory])),"")</f>
        <v/>
      </c>
    </row>
    <row r="249" spans="1:18" x14ac:dyDescent="0.25">
      <c r="A249" s="89"/>
      <c r="B249" s="118"/>
      <c r="C249" s="119"/>
      <c r="D249" s="119"/>
      <c r="E249" s="119"/>
      <c r="F249" s="119"/>
      <c r="G249" s="121"/>
      <c r="H249" s="31" t="s">
        <v>298</v>
      </c>
      <c r="I249" s="119"/>
      <c r="J249" s="124"/>
      <c r="K249" s="124"/>
      <c r="L249" s="124"/>
      <c r="M249" s="51"/>
      <c r="N249" s="51"/>
      <c r="O249" s="122"/>
      <c r="P249" s="120">
        <f>IF(Table5[[#This Row],[FEMA Reimbursable?]]="Yes", Table5[[#This Row],[Total Quarterly Payment Amount]]*0.25, Table5[[#This Row],[Total Quarterly Payment Amount]])</f>
        <v>0</v>
      </c>
      <c r="Q249" s="113" t="str">
        <f>IFERROR(INDEX(Table2[Attachment A Category], MATCH(Table5[[#This Row],[Attachment A Expenditure Subcategory]], Table2[Attachment A Subcategory])),"")</f>
        <v/>
      </c>
      <c r="R249" s="114" t="str">
        <f>IFERROR(INDEX(Table2[Treasury OIG Category], MATCH(Table5[[#This Row],[Attachment A Expenditure Subcategory]], Table2[Attachment A Subcategory])),"")</f>
        <v/>
      </c>
    </row>
    <row r="250" spans="1:18" x14ac:dyDescent="0.25">
      <c r="A250" s="89"/>
      <c r="B250" s="118"/>
      <c r="C250" s="119"/>
      <c r="D250" s="119"/>
      <c r="E250" s="119"/>
      <c r="F250" s="119"/>
      <c r="G250" s="121"/>
      <c r="H250" s="32" t="s">
        <v>299</v>
      </c>
      <c r="I250" s="119"/>
      <c r="J250" s="124"/>
      <c r="K250" s="124"/>
      <c r="L250" s="124"/>
      <c r="M250" s="51"/>
      <c r="N250" s="51"/>
      <c r="O250" s="122"/>
      <c r="P250" s="120">
        <f>IF(Table5[[#This Row],[FEMA Reimbursable?]]="Yes", Table5[[#This Row],[Total Quarterly Payment Amount]]*0.25, Table5[[#This Row],[Total Quarterly Payment Amount]])</f>
        <v>0</v>
      </c>
      <c r="Q250" s="113" t="str">
        <f>IFERROR(INDEX(Table2[Attachment A Category], MATCH(Table5[[#This Row],[Attachment A Expenditure Subcategory]], Table2[Attachment A Subcategory])),"")</f>
        <v/>
      </c>
      <c r="R250" s="114" t="str">
        <f>IFERROR(INDEX(Table2[Treasury OIG Category], MATCH(Table5[[#This Row],[Attachment A Expenditure Subcategory]], Table2[Attachment A Subcategory])),"")</f>
        <v/>
      </c>
    </row>
    <row r="251" spans="1:18" x14ac:dyDescent="0.25">
      <c r="A251" s="89"/>
      <c r="B251" s="118"/>
      <c r="C251" s="119"/>
      <c r="D251" s="119"/>
      <c r="E251" s="119"/>
      <c r="F251" s="119"/>
      <c r="G251" s="121"/>
      <c r="H251" s="32" t="s">
        <v>300</v>
      </c>
      <c r="I251" s="119"/>
      <c r="J251" s="124"/>
      <c r="K251" s="124"/>
      <c r="L251" s="124"/>
      <c r="M251" s="51"/>
      <c r="N251" s="51"/>
      <c r="O251" s="122"/>
      <c r="P251" s="120">
        <f>IF(Table5[[#This Row],[FEMA Reimbursable?]]="Yes", Table5[[#This Row],[Total Quarterly Payment Amount]]*0.25, Table5[[#This Row],[Total Quarterly Payment Amount]])</f>
        <v>0</v>
      </c>
      <c r="Q251" s="113" t="str">
        <f>IFERROR(INDEX(Table2[Attachment A Category], MATCH(Table5[[#This Row],[Attachment A Expenditure Subcategory]], Table2[Attachment A Subcategory])),"")</f>
        <v/>
      </c>
      <c r="R251" s="114" t="str">
        <f>IFERROR(INDEX(Table2[Treasury OIG Category], MATCH(Table5[[#This Row],[Attachment A Expenditure Subcategory]], Table2[Attachment A Subcategory])),"")</f>
        <v/>
      </c>
    </row>
    <row r="252" spans="1:18" x14ac:dyDescent="0.25">
      <c r="A252" s="89"/>
      <c r="B252" s="118"/>
      <c r="C252" s="119"/>
      <c r="D252" s="119"/>
      <c r="E252" s="119"/>
      <c r="F252" s="119"/>
      <c r="G252" s="121"/>
      <c r="H252" s="31" t="s">
        <v>301</v>
      </c>
      <c r="I252" s="119"/>
      <c r="J252" s="124"/>
      <c r="K252" s="124"/>
      <c r="L252" s="124"/>
      <c r="M252" s="51"/>
      <c r="N252" s="51"/>
      <c r="O252" s="122"/>
      <c r="P252" s="120">
        <f>IF(Table5[[#This Row],[FEMA Reimbursable?]]="Yes", Table5[[#This Row],[Total Quarterly Payment Amount]]*0.25, Table5[[#This Row],[Total Quarterly Payment Amount]])</f>
        <v>0</v>
      </c>
      <c r="Q252" s="113" t="str">
        <f>IFERROR(INDEX(Table2[Attachment A Category], MATCH(Table5[[#This Row],[Attachment A Expenditure Subcategory]], Table2[Attachment A Subcategory])),"")</f>
        <v/>
      </c>
      <c r="R252" s="114" t="str">
        <f>IFERROR(INDEX(Table2[Treasury OIG Category], MATCH(Table5[[#This Row],[Attachment A Expenditure Subcategory]], Table2[Attachment A Subcategory])),"")</f>
        <v/>
      </c>
    </row>
    <row r="253" spans="1:18" x14ac:dyDescent="0.25">
      <c r="A253" s="89"/>
      <c r="B253" s="118"/>
      <c r="C253" s="119"/>
      <c r="D253" s="119"/>
      <c r="E253" s="119"/>
      <c r="F253" s="119"/>
      <c r="G253" s="121"/>
      <c r="H253" s="32" t="s">
        <v>302</v>
      </c>
      <c r="I253" s="119"/>
      <c r="J253" s="124"/>
      <c r="K253" s="124"/>
      <c r="L253" s="124"/>
      <c r="M253" s="51"/>
      <c r="N253" s="51"/>
      <c r="O253" s="122"/>
      <c r="P253" s="120">
        <f>IF(Table5[[#This Row],[FEMA Reimbursable?]]="Yes", Table5[[#This Row],[Total Quarterly Payment Amount]]*0.25, Table5[[#This Row],[Total Quarterly Payment Amount]])</f>
        <v>0</v>
      </c>
      <c r="Q253" s="113" t="str">
        <f>IFERROR(INDEX(Table2[Attachment A Category], MATCH(Table5[[#This Row],[Attachment A Expenditure Subcategory]], Table2[Attachment A Subcategory])),"")</f>
        <v/>
      </c>
      <c r="R253" s="114" t="str">
        <f>IFERROR(INDEX(Table2[Treasury OIG Category], MATCH(Table5[[#This Row],[Attachment A Expenditure Subcategory]], Table2[Attachment A Subcategory])),"")</f>
        <v/>
      </c>
    </row>
    <row r="254" spans="1:18" x14ac:dyDescent="0.25">
      <c r="A254" s="89"/>
      <c r="B254" s="118"/>
      <c r="C254" s="119"/>
      <c r="D254" s="119"/>
      <c r="E254" s="119"/>
      <c r="F254" s="119"/>
      <c r="G254" s="121"/>
      <c r="H254" s="31" t="s">
        <v>303</v>
      </c>
      <c r="I254" s="119"/>
      <c r="J254" s="124"/>
      <c r="K254" s="124"/>
      <c r="L254" s="124"/>
      <c r="M254" s="51"/>
      <c r="N254" s="51"/>
      <c r="O254" s="122"/>
      <c r="P254" s="120">
        <f>IF(Table5[[#This Row],[FEMA Reimbursable?]]="Yes", Table5[[#This Row],[Total Quarterly Payment Amount]]*0.25, Table5[[#This Row],[Total Quarterly Payment Amount]])</f>
        <v>0</v>
      </c>
      <c r="Q254" s="113" t="str">
        <f>IFERROR(INDEX(Table2[Attachment A Category], MATCH(Table5[[#This Row],[Attachment A Expenditure Subcategory]], Table2[Attachment A Subcategory])),"")</f>
        <v/>
      </c>
      <c r="R254" s="114" t="str">
        <f>IFERROR(INDEX(Table2[Treasury OIG Category], MATCH(Table5[[#This Row],[Attachment A Expenditure Subcategory]], Table2[Attachment A Subcategory])),"")</f>
        <v/>
      </c>
    </row>
    <row r="255" spans="1:18" x14ac:dyDescent="0.25">
      <c r="A255" s="89"/>
      <c r="B255" s="118"/>
      <c r="C255" s="119"/>
      <c r="D255" s="119"/>
      <c r="E255" s="119"/>
      <c r="F255" s="119"/>
      <c r="G255" s="121"/>
      <c r="H255" s="32" t="s">
        <v>304</v>
      </c>
      <c r="I255" s="119"/>
      <c r="J255" s="124"/>
      <c r="K255" s="124"/>
      <c r="L255" s="124"/>
      <c r="M255" s="51"/>
      <c r="N255" s="51"/>
      <c r="O255" s="122"/>
      <c r="P255" s="120">
        <f>IF(Table5[[#This Row],[FEMA Reimbursable?]]="Yes", Table5[[#This Row],[Total Quarterly Payment Amount]]*0.25, Table5[[#This Row],[Total Quarterly Payment Amount]])</f>
        <v>0</v>
      </c>
      <c r="Q255" s="113" t="str">
        <f>IFERROR(INDEX(Table2[Attachment A Category], MATCH(Table5[[#This Row],[Attachment A Expenditure Subcategory]], Table2[Attachment A Subcategory])),"")</f>
        <v/>
      </c>
      <c r="R255" s="114" t="str">
        <f>IFERROR(INDEX(Table2[Treasury OIG Category], MATCH(Table5[[#This Row],[Attachment A Expenditure Subcategory]], Table2[Attachment A Subcategory])),"")</f>
        <v/>
      </c>
    </row>
    <row r="256" spans="1:18" x14ac:dyDescent="0.25">
      <c r="A256" s="89"/>
      <c r="B256" s="118"/>
      <c r="C256" s="119"/>
      <c r="D256" s="119"/>
      <c r="E256" s="119"/>
      <c r="F256" s="119"/>
      <c r="G256" s="121"/>
      <c r="H256" s="32" t="s">
        <v>305</v>
      </c>
      <c r="I256" s="119"/>
      <c r="J256" s="124"/>
      <c r="K256" s="124"/>
      <c r="L256" s="124"/>
      <c r="M256" s="51"/>
      <c r="N256" s="51"/>
      <c r="O256" s="122"/>
      <c r="P256" s="120">
        <f>IF(Table5[[#This Row],[FEMA Reimbursable?]]="Yes", Table5[[#This Row],[Total Quarterly Payment Amount]]*0.25, Table5[[#This Row],[Total Quarterly Payment Amount]])</f>
        <v>0</v>
      </c>
      <c r="Q256" s="113" t="str">
        <f>IFERROR(INDEX(Table2[Attachment A Category], MATCH(Table5[[#This Row],[Attachment A Expenditure Subcategory]], Table2[Attachment A Subcategory])),"")</f>
        <v/>
      </c>
      <c r="R256" s="114" t="str">
        <f>IFERROR(INDEX(Table2[Treasury OIG Category], MATCH(Table5[[#This Row],[Attachment A Expenditure Subcategory]], Table2[Attachment A Subcategory])),"")</f>
        <v/>
      </c>
    </row>
    <row r="257" spans="1:18" x14ac:dyDescent="0.25">
      <c r="A257" s="89"/>
      <c r="B257" s="118"/>
      <c r="C257" s="119"/>
      <c r="D257" s="119"/>
      <c r="E257" s="119"/>
      <c r="F257" s="119"/>
      <c r="G257" s="121"/>
      <c r="H257" s="31" t="s">
        <v>306</v>
      </c>
      <c r="I257" s="119"/>
      <c r="J257" s="124"/>
      <c r="K257" s="124"/>
      <c r="L257" s="124"/>
      <c r="M257" s="51"/>
      <c r="N257" s="51"/>
      <c r="O257" s="122"/>
      <c r="P257" s="120">
        <f>IF(Table5[[#This Row],[FEMA Reimbursable?]]="Yes", Table5[[#This Row],[Total Quarterly Payment Amount]]*0.25, Table5[[#This Row],[Total Quarterly Payment Amount]])</f>
        <v>0</v>
      </c>
      <c r="Q257" s="113" t="str">
        <f>IFERROR(INDEX(Table2[Attachment A Category], MATCH(Table5[[#This Row],[Attachment A Expenditure Subcategory]], Table2[Attachment A Subcategory])),"")</f>
        <v/>
      </c>
      <c r="R257" s="114" t="str">
        <f>IFERROR(INDEX(Table2[Treasury OIG Category], MATCH(Table5[[#This Row],[Attachment A Expenditure Subcategory]], Table2[Attachment A Subcategory])),"")</f>
        <v/>
      </c>
    </row>
    <row r="258" spans="1:18" x14ac:dyDescent="0.25">
      <c r="A258" s="89"/>
      <c r="B258" s="118"/>
      <c r="C258" s="119"/>
      <c r="D258" s="119"/>
      <c r="E258" s="119"/>
      <c r="F258" s="119"/>
      <c r="G258" s="121"/>
      <c r="H258" s="32" t="s">
        <v>307</v>
      </c>
      <c r="I258" s="119"/>
      <c r="J258" s="124"/>
      <c r="K258" s="124"/>
      <c r="L258" s="124"/>
      <c r="M258" s="51"/>
      <c r="N258" s="51"/>
      <c r="O258" s="122"/>
      <c r="P258" s="120">
        <f>IF(Table5[[#This Row],[FEMA Reimbursable?]]="Yes", Table5[[#This Row],[Total Quarterly Payment Amount]]*0.25, Table5[[#This Row],[Total Quarterly Payment Amount]])</f>
        <v>0</v>
      </c>
      <c r="Q258" s="113" t="str">
        <f>IFERROR(INDEX(Table2[Attachment A Category], MATCH(Table5[[#This Row],[Attachment A Expenditure Subcategory]], Table2[Attachment A Subcategory])),"")</f>
        <v/>
      </c>
      <c r="R258" s="114" t="str">
        <f>IFERROR(INDEX(Table2[Treasury OIG Category], MATCH(Table5[[#This Row],[Attachment A Expenditure Subcategory]], Table2[Attachment A Subcategory])),"")</f>
        <v/>
      </c>
    </row>
    <row r="259" spans="1:18" x14ac:dyDescent="0.25">
      <c r="A259" s="89"/>
      <c r="B259" s="118"/>
      <c r="C259" s="119"/>
      <c r="D259" s="119"/>
      <c r="E259" s="119"/>
      <c r="F259" s="119"/>
      <c r="G259" s="121"/>
      <c r="H259" s="31" t="s">
        <v>308</v>
      </c>
      <c r="I259" s="119"/>
      <c r="J259" s="124"/>
      <c r="K259" s="124"/>
      <c r="L259" s="124"/>
      <c r="M259" s="51"/>
      <c r="N259" s="51"/>
      <c r="O259" s="122"/>
      <c r="P259" s="120">
        <f>IF(Table5[[#This Row],[FEMA Reimbursable?]]="Yes", Table5[[#This Row],[Total Quarterly Payment Amount]]*0.25, Table5[[#This Row],[Total Quarterly Payment Amount]])</f>
        <v>0</v>
      </c>
      <c r="Q259" s="113" t="str">
        <f>IFERROR(INDEX(Table2[Attachment A Category], MATCH(Table5[[#This Row],[Attachment A Expenditure Subcategory]], Table2[Attachment A Subcategory])),"")</f>
        <v/>
      </c>
      <c r="R259" s="114" t="str">
        <f>IFERROR(INDEX(Table2[Treasury OIG Category], MATCH(Table5[[#This Row],[Attachment A Expenditure Subcategory]], Table2[Attachment A Subcategory])),"")</f>
        <v/>
      </c>
    </row>
    <row r="260" spans="1:18" x14ac:dyDescent="0.25">
      <c r="A260" s="89"/>
      <c r="B260" s="118"/>
      <c r="C260" s="119"/>
      <c r="D260" s="119"/>
      <c r="E260" s="119"/>
      <c r="F260" s="119"/>
      <c r="G260" s="121"/>
      <c r="H260" s="32" t="s">
        <v>309</v>
      </c>
      <c r="I260" s="119"/>
      <c r="J260" s="124"/>
      <c r="K260" s="124"/>
      <c r="L260" s="124"/>
      <c r="M260" s="51"/>
      <c r="N260" s="51"/>
      <c r="O260" s="122"/>
      <c r="P260" s="120">
        <f>IF(Table5[[#This Row],[FEMA Reimbursable?]]="Yes", Table5[[#This Row],[Total Quarterly Payment Amount]]*0.25, Table5[[#This Row],[Total Quarterly Payment Amount]])</f>
        <v>0</v>
      </c>
      <c r="Q260" s="113" t="str">
        <f>IFERROR(INDEX(Table2[Attachment A Category], MATCH(Table5[[#This Row],[Attachment A Expenditure Subcategory]], Table2[Attachment A Subcategory])),"")</f>
        <v/>
      </c>
      <c r="R260" s="114" t="str">
        <f>IFERROR(INDEX(Table2[Treasury OIG Category], MATCH(Table5[[#This Row],[Attachment A Expenditure Subcategory]], Table2[Attachment A Subcategory])),"")</f>
        <v/>
      </c>
    </row>
    <row r="261" spans="1:18" x14ac:dyDescent="0.25">
      <c r="A261" s="89"/>
      <c r="B261" s="118"/>
      <c r="C261" s="119"/>
      <c r="D261" s="119"/>
      <c r="E261" s="119"/>
      <c r="F261" s="119"/>
      <c r="G261" s="121"/>
      <c r="H261" s="32" t="s">
        <v>310</v>
      </c>
      <c r="I261" s="119"/>
      <c r="J261" s="124"/>
      <c r="K261" s="124"/>
      <c r="L261" s="124"/>
      <c r="M261" s="51"/>
      <c r="N261" s="51"/>
      <c r="O261" s="122"/>
      <c r="P261" s="120">
        <f>IF(Table5[[#This Row],[FEMA Reimbursable?]]="Yes", Table5[[#This Row],[Total Quarterly Payment Amount]]*0.25, Table5[[#This Row],[Total Quarterly Payment Amount]])</f>
        <v>0</v>
      </c>
      <c r="Q261" s="113" t="str">
        <f>IFERROR(INDEX(Table2[Attachment A Category], MATCH(Table5[[#This Row],[Attachment A Expenditure Subcategory]], Table2[Attachment A Subcategory])),"")</f>
        <v/>
      </c>
      <c r="R261" s="114" t="str">
        <f>IFERROR(INDEX(Table2[Treasury OIG Category], MATCH(Table5[[#This Row],[Attachment A Expenditure Subcategory]], Table2[Attachment A Subcategory])),"")</f>
        <v/>
      </c>
    </row>
    <row r="262" spans="1:18" x14ac:dyDescent="0.25">
      <c r="A262" s="89"/>
      <c r="B262" s="118"/>
      <c r="C262" s="119"/>
      <c r="D262" s="119"/>
      <c r="E262" s="119"/>
      <c r="F262" s="119"/>
      <c r="G262" s="121"/>
      <c r="H262" s="31" t="s">
        <v>311</v>
      </c>
      <c r="I262" s="119"/>
      <c r="J262" s="124"/>
      <c r="K262" s="124"/>
      <c r="L262" s="124"/>
      <c r="M262" s="51"/>
      <c r="N262" s="51"/>
      <c r="O262" s="122"/>
      <c r="P262" s="120">
        <f>IF(Table5[[#This Row],[FEMA Reimbursable?]]="Yes", Table5[[#This Row],[Total Quarterly Payment Amount]]*0.25, Table5[[#This Row],[Total Quarterly Payment Amount]])</f>
        <v>0</v>
      </c>
      <c r="Q262" s="113" t="str">
        <f>IFERROR(INDEX(Table2[Attachment A Category], MATCH(Table5[[#This Row],[Attachment A Expenditure Subcategory]], Table2[Attachment A Subcategory])),"")</f>
        <v/>
      </c>
      <c r="R262" s="114" t="str">
        <f>IFERROR(INDEX(Table2[Treasury OIG Category], MATCH(Table5[[#This Row],[Attachment A Expenditure Subcategory]], Table2[Attachment A Subcategory])),"")</f>
        <v/>
      </c>
    </row>
    <row r="263" spans="1:18" x14ac:dyDescent="0.25">
      <c r="A263" s="89"/>
      <c r="B263" s="118"/>
      <c r="C263" s="119"/>
      <c r="D263" s="119"/>
      <c r="E263" s="119"/>
      <c r="F263" s="119"/>
      <c r="G263" s="121"/>
      <c r="H263" s="32" t="s">
        <v>312</v>
      </c>
      <c r="I263" s="119"/>
      <c r="J263" s="124"/>
      <c r="K263" s="124"/>
      <c r="L263" s="124"/>
      <c r="M263" s="51"/>
      <c r="N263" s="51"/>
      <c r="O263" s="122"/>
      <c r="P263" s="120">
        <f>IF(Table5[[#This Row],[FEMA Reimbursable?]]="Yes", Table5[[#This Row],[Total Quarterly Payment Amount]]*0.25, Table5[[#This Row],[Total Quarterly Payment Amount]])</f>
        <v>0</v>
      </c>
      <c r="Q263" s="113" t="str">
        <f>IFERROR(INDEX(Table2[Attachment A Category], MATCH(Table5[[#This Row],[Attachment A Expenditure Subcategory]], Table2[Attachment A Subcategory])),"")</f>
        <v/>
      </c>
      <c r="R263" s="114" t="str">
        <f>IFERROR(INDEX(Table2[Treasury OIG Category], MATCH(Table5[[#This Row],[Attachment A Expenditure Subcategory]], Table2[Attachment A Subcategory])),"")</f>
        <v/>
      </c>
    </row>
    <row r="264" spans="1:18" x14ac:dyDescent="0.25">
      <c r="A264" s="89"/>
      <c r="B264" s="118"/>
      <c r="C264" s="119"/>
      <c r="D264" s="119"/>
      <c r="E264" s="119"/>
      <c r="F264" s="119"/>
      <c r="G264" s="121"/>
      <c r="H264" s="31" t="s">
        <v>313</v>
      </c>
      <c r="I264" s="119"/>
      <c r="J264" s="124"/>
      <c r="K264" s="124"/>
      <c r="L264" s="124"/>
      <c r="M264" s="51"/>
      <c r="N264" s="51"/>
      <c r="O264" s="122"/>
      <c r="P264" s="120">
        <f>IF(Table5[[#This Row],[FEMA Reimbursable?]]="Yes", Table5[[#This Row],[Total Quarterly Payment Amount]]*0.25, Table5[[#This Row],[Total Quarterly Payment Amount]])</f>
        <v>0</v>
      </c>
      <c r="Q264" s="113" t="str">
        <f>IFERROR(INDEX(Table2[Attachment A Category], MATCH(Table5[[#This Row],[Attachment A Expenditure Subcategory]], Table2[Attachment A Subcategory])),"")</f>
        <v/>
      </c>
      <c r="R264" s="114" t="str">
        <f>IFERROR(INDEX(Table2[Treasury OIG Category], MATCH(Table5[[#This Row],[Attachment A Expenditure Subcategory]], Table2[Attachment A Subcategory])),"")</f>
        <v/>
      </c>
    </row>
    <row r="265" spans="1:18" x14ac:dyDescent="0.25">
      <c r="A265" s="89"/>
      <c r="B265" s="118"/>
      <c r="C265" s="119"/>
      <c r="D265" s="119"/>
      <c r="E265" s="119"/>
      <c r="F265" s="119"/>
      <c r="G265" s="121"/>
      <c r="H265" s="32" t="s">
        <v>314</v>
      </c>
      <c r="I265" s="119"/>
      <c r="J265" s="124"/>
      <c r="K265" s="124"/>
      <c r="L265" s="124"/>
      <c r="M265" s="51"/>
      <c r="N265" s="51"/>
      <c r="O265" s="122"/>
      <c r="P265" s="120">
        <f>IF(Table5[[#This Row],[FEMA Reimbursable?]]="Yes", Table5[[#This Row],[Total Quarterly Payment Amount]]*0.25, Table5[[#This Row],[Total Quarterly Payment Amount]])</f>
        <v>0</v>
      </c>
      <c r="Q265" s="113" t="str">
        <f>IFERROR(INDEX(Table2[Attachment A Category], MATCH(Table5[[#This Row],[Attachment A Expenditure Subcategory]], Table2[Attachment A Subcategory])),"")</f>
        <v/>
      </c>
      <c r="R265" s="114" t="str">
        <f>IFERROR(INDEX(Table2[Treasury OIG Category], MATCH(Table5[[#This Row],[Attachment A Expenditure Subcategory]], Table2[Attachment A Subcategory])),"")</f>
        <v/>
      </c>
    </row>
    <row r="266" spans="1:18" x14ac:dyDescent="0.25">
      <c r="A266" s="89"/>
      <c r="B266" s="118"/>
      <c r="C266" s="119"/>
      <c r="D266" s="119"/>
      <c r="E266" s="119"/>
      <c r="F266" s="119"/>
      <c r="G266" s="121"/>
      <c r="H266" s="32" t="s">
        <v>315</v>
      </c>
      <c r="I266" s="119"/>
      <c r="J266" s="124"/>
      <c r="K266" s="124"/>
      <c r="L266" s="124"/>
      <c r="M266" s="51"/>
      <c r="N266" s="51"/>
      <c r="O266" s="122"/>
      <c r="P266" s="120">
        <f>IF(Table5[[#This Row],[FEMA Reimbursable?]]="Yes", Table5[[#This Row],[Total Quarterly Payment Amount]]*0.25, Table5[[#This Row],[Total Quarterly Payment Amount]])</f>
        <v>0</v>
      </c>
      <c r="Q266" s="113" t="str">
        <f>IFERROR(INDEX(Table2[Attachment A Category], MATCH(Table5[[#This Row],[Attachment A Expenditure Subcategory]], Table2[Attachment A Subcategory])),"")</f>
        <v/>
      </c>
      <c r="R266" s="114" t="str">
        <f>IFERROR(INDEX(Table2[Treasury OIG Category], MATCH(Table5[[#This Row],[Attachment A Expenditure Subcategory]], Table2[Attachment A Subcategory])),"")</f>
        <v/>
      </c>
    </row>
    <row r="267" spans="1:18" x14ac:dyDescent="0.25">
      <c r="A267" s="89"/>
      <c r="B267" s="118"/>
      <c r="C267" s="119"/>
      <c r="D267" s="119"/>
      <c r="E267" s="119"/>
      <c r="F267" s="119"/>
      <c r="G267" s="121"/>
      <c r="H267" s="31" t="s">
        <v>316</v>
      </c>
      <c r="I267" s="119"/>
      <c r="J267" s="124"/>
      <c r="K267" s="124"/>
      <c r="L267" s="124"/>
      <c r="M267" s="51"/>
      <c r="N267" s="51"/>
      <c r="O267" s="122"/>
      <c r="P267" s="120">
        <f>IF(Table5[[#This Row],[FEMA Reimbursable?]]="Yes", Table5[[#This Row],[Total Quarterly Payment Amount]]*0.25, Table5[[#This Row],[Total Quarterly Payment Amount]])</f>
        <v>0</v>
      </c>
      <c r="Q267" s="113" t="str">
        <f>IFERROR(INDEX(Table2[Attachment A Category], MATCH(Table5[[#This Row],[Attachment A Expenditure Subcategory]], Table2[Attachment A Subcategory])),"")</f>
        <v/>
      </c>
      <c r="R267" s="114" t="str">
        <f>IFERROR(INDEX(Table2[Treasury OIG Category], MATCH(Table5[[#This Row],[Attachment A Expenditure Subcategory]], Table2[Attachment A Subcategory])),"")</f>
        <v/>
      </c>
    </row>
    <row r="268" spans="1:18" x14ac:dyDescent="0.25">
      <c r="A268" s="89"/>
      <c r="B268" s="118"/>
      <c r="C268" s="119"/>
      <c r="D268" s="119"/>
      <c r="E268" s="119"/>
      <c r="F268" s="119"/>
      <c r="G268" s="121"/>
      <c r="H268" s="32" t="s">
        <v>317</v>
      </c>
      <c r="I268" s="119"/>
      <c r="J268" s="124"/>
      <c r="K268" s="124"/>
      <c r="L268" s="124"/>
      <c r="M268" s="51"/>
      <c r="N268" s="51"/>
      <c r="O268" s="122"/>
      <c r="P268" s="120">
        <f>IF(Table5[[#This Row],[FEMA Reimbursable?]]="Yes", Table5[[#This Row],[Total Quarterly Payment Amount]]*0.25, Table5[[#This Row],[Total Quarterly Payment Amount]])</f>
        <v>0</v>
      </c>
      <c r="Q268" s="113" t="str">
        <f>IFERROR(INDEX(Table2[Attachment A Category], MATCH(Table5[[#This Row],[Attachment A Expenditure Subcategory]], Table2[Attachment A Subcategory])),"")</f>
        <v/>
      </c>
      <c r="R268" s="114" t="str">
        <f>IFERROR(INDEX(Table2[Treasury OIG Category], MATCH(Table5[[#This Row],[Attachment A Expenditure Subcategory]], Table2[Attachment A Subcategory])),"")</f>
        <v/>
      </c>
    </row>
    <row r="269" spans="1:18" x14ac:dyDescent="0.25">
      <c r="A269" s="89"/>
      <c r="B269" s="118"/>
      <c r="C269" s="119"/>
      <c r="D269" s="119"/>
      <c r="E269" s="119"/>
      <c r="F269" s="119"/>
      <c r="G269" s="121"/>
      <c r="H269" s="31" t="s">
        <v>318</v>
      </c>
      <c r="I269" s="119"/>
      <c r="J269" s="124"/>
      <c r="K269" s="124"/>
      <c r="L269" s="124"/>
      <c r="M269" s="51"/>
      <c r="N269" s="51"/>
      <c r="O269" s="122"/>
      <c r="P269" s="120">
        <f>IF(Table5[[#This Row],[FEMA Reimbursable?]]="Yes", Table5[[#This Row],[Total Quarterly Payment Amount]]*0.25, Table5[[#This Row],[Total Quarterly Payment Amount]])</f>
        <v>0</v>
      </c>
      <c r="Q269" s="113" t="str">
        <f>IFERROR(INDEX(Table2[Attachment A Category], MATCH(Table5[[#This Row],[Attachment A Expenditure Subcategory]], Table2[Attachment A Subcategory])),"")</f>
        <v/>
      </c>
      <c r="R269" s="114" t="str">
        <f>IFERROR(INDEX(Table2[Treasury OIG Category], MATCH(Table5[[#This Row],[Attachment A Expenditure Subcategory]], Table2[Attachment A Subcategory])),"")</f>
        <v/>
      </c>
    </row>
    <row r="270" spans="1:18" x14ac:dyDescent="0.25">
      <c r="A270" s="89"/>
      <c r="B270" s="118"/>
      <c r="C270" s="119"/>
      <c r="D270" s="119"/>
      <c r="E270" s="119"/>
      <c r="F270" s="119"/>
      <c r="G270" s="121"/>
      <c r="H270" s="32" t="s">
        <v>319</v>
      </c>
      <c r="I270" s="119"/>
      <c r="J270" s="124"/>
      <c r="K270" s="124"/>
      <c r="L270" s="124"/>
      <c r="M270" s="51"/>
      <c r="N270" s="51"/>
      <c r="O270" s="122"/>
      <c r="P270" s="120">
        <f>IF(Table5[[#This Row],[FEMA Reimbursable?]]="Yes", Table5[[#This Row],[Total Quarterly Payment Amount]]*0.25, Table5[[#This Row],[Total Quarterly Payment Amount]])</f>
        <v>0</v>
      </c>
      <c r="Q270" s="113" t="str">
        <f>IFERROR(INDEX(Table2[Attachment A Category], MATCH(Table5[[#This Row],[Attachment A Expenditure Subcategory]], Table2[Attachment A Subcategory])),"")</f>
        <v/>
      </c>
      <c r="R270" s="114" t="str">
        <f>IFERROR(INDEX(Table2[Treasury OIG Category], MATCH(Table5[[#This Row],[Attachment A Expenditure Subcategory]], Table2[Attachment A Subcategory])),"")</f>
        <v/>
      </c>
    </row>
    <row r="271" spans="1:18" x14ac:dyDescent="0.25">
      <c r="A271" s="89"/>
      <c r="B271" s="118"/>
      <c r="C271" s="119"/>
      <c r="D271" s="119"/>
      <c r="E271" s="119"/>
      <c r="F271" s="119"/>
      <c r="G271" s="121"/>
      <c r="H271" s="32" t="s">
        <v>320</v>
      </c>
      <c r="I271" s="119"/>
      <c r="J271" s="124"/>
      <c r="K271" s="124"/>
      <c r="L271" s="124"/>
      <c r="M271" s="51"/>
      <c r="N271" s="51"/>
      <c r="O271" s="122"/>
      <c r="P271" s="120">
        <f>IF(Table5[[#This Row],[FEMA Reimbursable?]]="Yes", Table5[[#This Row],[Total Quarterly Payment Amount]]*0.25, Table5[[#This Row],[Total Quarterly Payment Amount]])</f>
        <v>0</v>
      </c>
      <c r="Q271" s="113" t="str">
        <f>IFERROR(INDEX(Table2[Attachment A Category], MATCH(Table5[[#This Row],[Attachment A Expenditure Subcategory]], Table2[Attachment A Subcategory])),"")</f>
        <v/>
      </c>
      <c r="R271" s="114" t="str">
        <f>IFERROR(INDEX(Table2[Treasury OIG Category], MATCH(Table5[[#This Row],[Attachment A Expenditure Subcategory]], Table2[Attachment A Subcategory])),"")</f>
        <v/>
      </c>
    </row>
    <row r="272" spans="1:18" x14ac:dyDescent="0.25">
      <c r="A272" s="89"/>
      <c r="B272" s="118"/>
      <c r="C272" s="119"/>
      <c r="D272" s="119"/>
      <c r="E272" s="119"/>
      <c r="F272" s="119"/>
      <c r="G272" s="121"/>
      <c r="H272" s="31" t="s">
        <v>321</v>
      </c>
      <c r="I272" s="119"/>
      <c r="J272" s="124"/>
      <c r="K272" s="124"/>
      <c r="L272" s="124"/>
      <c r="M272" s="51"/>
      <c r="N272" s="51"/>
      <c r="O272" s="122"/>
      <c r="P272" s="120">
        <f>IF(Table5[[#This Row],[FEMA Reimbursable?]]="Yes", Table5[[#This Row],[Total Quarterly Payment Amount]]*0.25, Table5[[#This Row],[Total Quarterly Payment Amount]])</f>
        <v>0</v>
      </c>
      <c r="Q272" s="113" t="str">
        <f>IFERROR(INDEX(Table2[Attachment A Category], MATCH(Table5[[#This Row],[Attachment A Expenditure Subcategory]], Table2[Attachment A Subcategory])),"")</f>
        <v/>
      </c>
      <c r="R272" s="114" t="str">
        <f>IFERROR(INDEX(Table2[Treasury OIG Category], MATCH(Table5[[#This Row],[Attachment A Expenditure Subcategory]], Table2[Attachment A Subcategory])),"")</f>
        <v/>
      </c>
    </row>
    <row r="273" spans="1:18" x14ac:dyDescent="0.25">
      <c r="A273" s="89"/>
      <c r="B273" s="118"/>
      <c r="C273" s="119"/>
      <c r="D273" s="119"/>
      <c r="E273" s="119"/>
      <c r="F273" s="119"/>
      <c r="G273" s="121"/>
      <c r="H273" s="32" t="s">
        <v>322</v>
      </c>
      <c r="I273" s="119"/>
      <c r="J273" s="124"/>
      <c r="K273" s="124"/>
      <c r="L273" s="124"/>
      <c r="M273" s="51"/>
      <c r="N273" s="51"/>
      <c r="O273" s="122"/>
      <c r="P273" s="120">
        <f>IF(Table5[[#This Row],[FEMA Reimbursable?]]="Yes", Table5[[#This Row],[Total Quarterly Payment Amount]]*0.25, Table5[[#This Row],[Total Quarterly Payment Amount]])</f>
        <v>0</v>
      </c>
      <c r="Q273" s="113" t="str">
        <f>IFERROR(INDEX(Table2[Attachment A Category], MATCH(Table5[[#This Row],[Attachment A Expenditure Subcategory]], Table2[Attachment A Subcategory])),"")</f>
        <v/>
      </c>
      <c r="R273" s="114" t="str">
        <f>IFERROR(INDEX(Table2[Treasury OIG Category], MATCH(Table5[[#This Row],[Attachment A Expenditure Subcategory]], Table2[Attachment A Subcategory])),"")</f>
        <v/>
      </c>
    </row>
    <row r="274" spans="1:18" x14ac:dyDescent="0.25">
      <c r="A274" s="89"/>
      <c r="B274" s="118"/>
      <c r="C274" s="119"/>
      <c r="D274" s="119"/>
      <c r="E274" s="119"/>
      <c r="F274" s="119"/>
      <c r="G274" s="121"/>
      <c r="H274" s="31" t="s">
        <v>323</v>
      </c>
      <c r="I274" s="119"/>
      <c r="J274" s="124"/>
      <c r="K274" s="124"/>
      <c r="L274" s="124"/>
      <c r="M274" s="51"/>
      <c r="N274" s="51"/>
      <c r="O274" s="122"/>
      <c r="P274" s="120">
        <f>IF(Table5[[#This Row],[FEMA Reimbursable?]]="Yes", Table5[[#This Row],[Total Quarterly Payment Amount]]*0.25, Table5[[#This Row],[Total Quarterly Payment Amount]])</f>
        <v>0</v>
      </c>
      <c r="Q274" s="113" t="str">
        <f>IFERROR(INDEX(Table2[Attachment A Category], MATCH(Table5[[#This Row],[Attachment A Expenditure Subcategory]], Table2[Attachment A Subcategory])),"")</f>
        <v/>
      </c>
      <c r="R274" s="114" t="str">
        <f>IFERROR(INDEX(Table2[Treasury OIG Category], MATCH(Table5[[#This Row],[Attachment A Expenditure Subcategory]], Table2[Attachment A Subcategory])),"")</f>
        <v/>
      </c>
    </row>
    <row r="275" spans="1:18" x14ac:dyDescent="0.25">
      <c r="A275" s="89"/>
      <c r="B275" s="118"/>
      <c r="C275" s="119"/>
      <c r="D275" s="119"/>
      <c r="E275" s="119"/>
      <c r="F275" s="119"/>
      <c r="G275" s="121"/>
      <c r="H275" s="32" t="s">
        <v>324</v>
      </c>
      <c r="I275" s="119"/>
      <c r="J275" s="124"/>
      <c r="K275" s="124"/>
      <c r="L275" s="124"/>
      <c r="M275" s="51"/>
      <c r="N275" s="51"/>
      <c r="O275" s="122"/>
      <c r="P275" s="120">
        <f>IF(Table5[[#This Row],[FEMA Reimbursable?]]="Yes", Table5[[#This Row],[Total Quarterly Payment Amount]]*0.25, Table5[[#This Row],[Total Quarterly Payment Amount]])</f>
        <v>0</v>
      </c>
      <c r="Q275" s="113" t="str">
        <f>IFERROR(INDEX(Table2[Attachment A Category], MATCH(Table5[[#This Row],[Attachment A Expenditure Subcategory]], Table2[Attachment A Subcategory])),"")</f>
        <v/>
      </c>
      <c r="R275" s="114" t="str">
        <f>IFERROR(INDEX(Table2[Treasury OIG Category], MATCH(Table5[[#This Row],[Attachment A Expenditure Subcategory]], Table2[Attachment A Subcategory])),"")</f>
        <v/>
      </c>
    </row>
    <row r="276" spans="1:18" x14ac:dyDescent="0.25">
      <c r="A276" s="89"/>
      <c r="B276" s="118"/>
      <c r="C276" s="119"/>
      <c r="D276" s="119"/>
      <c r="E276" s="119"/>
      <c r="F276" s="119"/>
      <c r="G276" s="121"/>
      <c r="H276" s="32" t="s">
        <v>325</v>
      </c>
      <c r="I276" s="119"/>
      <c r="J276" s="124"/>
      <c r="K276" s="124"/>
      <c r="L276" s="124"/>
      <c r="M276" s="51"/>
      <c r="N276" s="51"/>
      <c r="O276" s="122"/>
      <c r="P276" s="120">
        <f>IF(Table5[[#This Row],[FEMA Reimbursable?]]="Yes", Table5[[#This Row],[Total Quarterly Payment Amount]]*0.25, Table5[[#This Row],[Total Quarterly Payment Amount]])</f>
        <v>0</v>
      </c>
      <c r="Q276" s="113" t="str">
        <f>IFERROR(INDEX(Table2[Attachment A Category], MATCH(Table5[[#This Row],[Attachment A Expenditure Subcategory]], Table2[Attachment A Subcategory])),"")</f>
        <v/>
      </c>
      <c r="R276" s="114" t="str">
        <f>IFERROR(INDEX(Table2[Treasury OIG Category], MATCH(Table5[[#This Row],[Attachment A Expenditure Subcategory]], Table2[Attachment A Subcategory])),"")</f>
        <v/>
      </c>
    </row>
    <row r="277" spans="1:18" x14ac:dyDescent="0.25">
      <c r="A277" s="89"/>
      <c r="B277" s="118"/>
      <c r="C277" s="119"/>
      <c r="D277" s="119"/>
      <c r="E277" s="119"/>
      <c r="F277" s="119"/>
      <c r="G277" s="121"/>
      <c r="H277" s="31" t="s">
        <v>326</v>
      </c>
      <c r="I277" s="119"/>
      <c r="J277" s="124"/>
      <c r="K277" s="124"/>
      <c r="L277" s="124"/>
      <c r="M277" s="51"/>
      <c r="N277" s="51"/>
      <c r="O277" s="122"/>
      <c r="P277" s="120">
        <f>IF(Table5[[#This Row],[FEMA Reimbursable?]]="Yes", Table5[[#This Row],[Total Quarterly Payment Amount]]*0.25, Table5[[#This Row],[Total Quarterly Payment Amount]])</f>
        <v>0</v>
      </c>
      <c r="Q277" s="113" t="str">
        <f>IFERROR(INDEX(Table2[Attachment A Category], MATCH(Table5[[#This Row],[Attachment A Expenditure Subcategory]], Table2[Attachment A Subcategory])),"")</f>
        <v/>
      </c>
      <c r="R277" s="114" t="str">
        <f>IFERROR(INDEX(Table2[Treasury OIG Category], MATCH(Table5[[#This Row],[Attachment A Expenditure Subcategory]], Table2[Attachment A Subcategory])),"")</f>
        <v/>
      </c>
    </row>
    <row r="278" spans="1:18" x14ac:dyDescent="0.25">
      <c r="A278" s="89"/>
      <c r="B278" s="118"/>
      <c r="C278" s="119"/>
      <c r="D278" s="119"/>
      <c r="E278" s="119"/>
      <c r="F278" s="119"/>
      <c r="G278" s="121"/>
      <c r="H278" s="32" t="s">
        <v>327</v>
      </c>
      <c r="I278" s="119"/>
      <c r="J278" s="124"/>
      <c r="K278" s="124"/>
      <c r="L278" s="124"/>
      <c r="M278" s="51"/>
      <c r="N278" s="51"/>
      <c r="O278" s="122"/>
      <c r="P278" s="120">
        <f>IF(Table5[[#This Row],[FEMA Reimbursable?]]="Yes", Table5[[#This Row],[Total Quarterly Payment Amount]]*0.25, Table5[[#This Row],[Total Quarterly Payment Amount]])</f>
        <v>0</v>
      </c>
      <c r="Q278" s="113" t="str">
        <f>IFERROR(INDEX(Table2[Attachment A Category], MATCH(Table5[[#This Row],[Attachment A Expenditure Subcategory]], Table2[Attachment A Subcategory])),"")</f>
        <v/>
      </c>
      <c r="R278" s="114" t="str">
        <f>IFERROR(INDEX(Table2[Treasury OIG Category], MATCH(Table5[[#This Row],[Attachment A Expenditure Subcategory]], Table2[Attachment A Subcategory])),"")</f>
        <v/>
      </c>
    </row>
    <row r="279" spans="1:18" x14ac:dyDescent="0.25">
      <c r="A279" s="89"/>
      <c r="B279" s="118"/>
      <c r="C279" s="119"/>
      <c r="D279" s="119"/>
      <c r="E279" s="119"/>
      <c r="F279" s="119"/>
      <c r="G279" s="121"/>
      <c r="H279" s="31" t="s">
        <v>328</v>
      </c>
      <c r="I279" s="119"/>
      <c r="J279" s="124"/>
      <c r="K279" s="124"/>
      <c r="L279" s="124"/>
      <c r="M279" s="51"/>
      <c r="N279" s="51"/>
      <c r="O279" s="122"/>
      <c r="P279" s="120">
        <f>IF(Table5[[#This Row],[FEMA Reimbursable?]]="Yes", Table5[[#This Row],[Total Quarterly Payment Amount]]*0.25, Table5[[#This Row],[Total Quarterly Payment Amount]])</f>
        <v>0</v>
      </c>
      <c r="Q279" s="113" t="str">
        <f>IFERROR(INDEX(Table2[Attachment A Category], MATCH(Table5[[#This Row],[Attachment A Expenditure Subcategory]], Table2[Attachment A Subcategory])),"")</f>
        <v/>
      </c>
      <c r="R279" s="114" t="str">
        <f>IFERROR(INDEX(Table2[Treasury OIG Category], MATCH(Table5[[#This Row],[Attachment A Expenditure Subcategory]], Table2[Attachment A Subcategory])),"")</f>
        <v/>
      </c>
    </row>
    <row r="280" spans="1:18" x14ac:dyDescent="0.25">
      <c r="A280" s="89"/>
      <c r="B280" s="118"/>
      <c r="C280" s="119"/>
      <c r="D280" s="119"/>
      <c r="E280" s="119"/>
      <c r="F280" s="119"/>
      <c r="G280" s="121"/>
      <c r="H280" s="32" t="s">
        <v>329</v>
      </c>
      <c r="I280" s="119"/>
      <c r="J280" s="124"/>
      <c r="K280" s="124"/>
      <c r="L280" s="124"/>
      <c r="M280" s="51"/>
      <c r="N280" s="51"/>
      <c r="O280" s="122"/>
      <c r="P280" s="120">
        <f>IF(Table5[[#This Row],[FEMA Reimbursable?]]="Yes", Table5[[#This Row],[Total Quarterly Payment Amount]]*0.25, Table5[[#This Row],[Total Quarterly Payment Amount]])</f>
        <v>0</v>
      </c>
      <c r="Q280" s="113" t="str">
        <f>IFERROR(INDEX(Table2[Attachment A Category], MATCH(Table5[[#This Row],[Attachment A Expenditure Subcategory]], Table2[Attachment A Subcategory])),"")</f>
        <v/>
      </c>
      <c r="R280" s="114" t="str">
        <f>IFERROR(INDEX(Table2[Treasury OIG Category], MATCH(Table5[[#This Row],[Attachment A Expenditure Subcategory]], Table2[Attachment A Subcategory])),"")</f>
        <v/>
      </c>
    </row>
    <row r="281" spans="1:18" x14ac:dyDescent="0.25">
      <c r="A281" s="89"/>
      <c r="B281" s="118"/>
      <c r="C281" s="119"/>
      <c r="D281" s="119"/>
      <c r="E281" s="119"/>
      <c r="F281" s="119"/>
      <c r="G281" s="121"/>
      <c r="H281" s="32" t="s">
        <v>330</v>
      </c>
      <c r="I281" s="119"/>
      <c r="J281" s="124"/>
      <c r="K281" s="124"/>
      <c r="L281" s="124"/>
      <c r="M281" s="51"/>
      <c r="N281" s="51"/>
      <c r="O281" s="122"/>
      <c r="P281" s="120">
        <f>IF(Table5[[#This Row],[FEMA Reimbursable?]]="Yes", Table5[[#This Row],[Total Quarterly Payment Amount]]*0.25, Table5[[#This Row],[Total Quarterly Payment Amount]])</f>
        <v>0</v>
      </c>
      <c r="Q281" s="113" t="str">
        <f>IFERROR(INDEX(Table2[Attachment A Category], MATCH(Table5[[#This Row],[Attachment A Expenditure Subcategory]], Table2[Attachment A Subcategory])),"")</f>
        <v/>
      </c>
      <c r="R281" s="114" t="str">
        <f>IFERROR(INDEX(Table2[Treasury OIG Category], MATCH(Table5[[#This Row],[Attachment A Expenditure Subcategory]], Table2[Attachment A Subcategory])),"")</f>
        <v/>
      </c>
    </row>
    <row r="282" spans="1:18" x14ac:dyDescent="0.25">
      <c r="A282" s="89"/>
      <c r="B282" s="118"/>
      <c r="C282" s="119"/>
      <c r="D282" s="119"/>
      <c r="E282" s="119"/>
      <c r="F282" s="119"/>
      <c r="G282" s="121"/>
      <c r="H282" s="31" t="s">
        <v>331</v>
      </c>
      <c r="I282" s="119"/>
      <c r="J282" s="124"/>
      <c r="K282" s="124"/>
      <c r="L282" s="124"/>
      <c r="M282" s="51"/>
      <c r="N282" s="51"/>
      <c r="O282" s="122"/>
      <c r="P282" s="120">
        <f>IF(Table5[[#This Row],[FEMA Reimbursable?]]="Yes", Table5[[#This Row],[Total Quarterly Payment Amount]]*0.25, Table5[[#This Row],[Total Quarterly Payment Amount]])</f>
        <v>0</v>
      </c>
      <c r="Q282" s="113" t="str">
        <f>IFERROR(INDEX(Table2[Attachment A Category], MATCH(Table5[[#This Row],[Attachment A Expenditure Subcategory]], Table2[Attachment A Subcategory])),"")</f>
        <v/>
      </c>
      <c r="R282" s="114" t="str">
        <f>IFERROR(INDEX(Table2[Treasury OIG Category], MATCH(Table5[[#This Row],[Attachment A Expenditure Subcategory]], Table2[Attachment A Subcategory])),"")</f>
        <v/>
      </c>
    </row>
    <row r="283" spans="1:18" x14ac:dyDescent="0.25">
      <c r="A283" s="89"/>
      <c r="B283" s="118"/>
      <c r="C283" s="119"/>
      <c r="D283" s="119"/>
      <c r="E283" s="119"/>
      <c r="F283" s="119"/>
      <c r="G283" s="121"/>
      <c r="H283" s="32" t="s">
        <v>332</v>
      </c>
      <c r="I283" s="119"/>
      <c r="J283" s="124"/>
      <c r="K283" s="124"/>
      <c r="L283" s="124"/>
      <c r="M283" s="51"/>
      <c r="N283" s="51"/>
      <c r="O283" s="122"/>
      <c r="P283" s="120">
        <f>IF(Table5[[#This Row],[FEMA Reimbursable?]]="Yes", Table5[[#This Row],[Total Quarterly Payment Amount]]*0.25, Table5[[#This Row],[Total Quarterly Payment Amount]])</f>
        <v>0</v>
      </c>
      <c r="Q283" s="113" t="str">
        <f>IFERROR(INDEX(Table2[Attachment A Category], MATCH(Table5[[#This Row],[Attachment A Expenditure Subcategory]], Table2[Attachment A Subcategory])),"")</f>
        <v/>
      </c>
      <c r="R283" s="114" t="str">
        <f>IFERROR(INDEX(Table2[Treasury OIG Category], MATCH(Table5[[#This Row],[Attachment A Expenditure Subcategory]], Table2[Attachment A Subcategory])),"")</f>
        <v/>
      </c>
    </row>
    <row r="284" spans="1:18" x14ac:dyDescent="0.25">
      <c r="A284" s="89"/>
      <c r="B284" s="118"/>
      <c r="C284" s="119"/>
      <c r="D284" s="119"/>
      <c r="E284" s="119"/>
      <c r="F284" s="119"/>
      <c r="G284" s="121"/>
      <c r="H284" s="31" t="s">
        <v>333</v>
      </c>
      <c r="I284" s="119"/>
      <c r="J284" s="124"/>
      <c r="K284" s="124"/>
      <c r="L284" s="124"/>
      <c r="M284" s="51"/>
      <c r="N284" s="51"/>
      <c r="O284" s="122"/>
      <c r="P284" s="120">
        <f>IF(Table5[[#This Row],[FEMA Reimbursable?]]="Yes", Table5[[#This Row],[Total Quarterly Payment Amount]]*0.25, Table5[[#This Row],[Total Quarterly Payment Amount]])</f>
        <v>0</v>
      </c>
      <c r="Q284" s="113" t="str">
        <f>IFERROR(INDEX(Table2[Attachment A Category], MATCH(Table5[[#This Row],[Attachment A Expenditure Subcategory]], Table2[Attachment A Subcategory])),"")</f>
        <v/>
      </c>
      <c r="R284" s="114" t="str">
        <f>IFERROR(INDEX(Table2[Treasury OIG Category], MATCH(Table5[[#This Row],[Attachment A Expenditure Subcategory]], Table2[Attachment A Subcategory])),"")</f>
        <v/>
      </c>
    </row>
    <row r="285" spans="1:18" x14ac:dyDescent="0.25">
      <c r="A285" s="89"/>
      <c r="B285" s="118"/>
      <c r="C285" s="119"/>
      <c r="D285" s="119"/>
      <c r="E285" s="119"/>
      <c r="F285" s="119"/>
      <c r="G285" s="121"/>
      <c r="H285" s="32" t="s">
        <v>334</v>
      </c>
      <c r="I285" s="119"/>
      <c r="J285" s="124"/>
      <c r="K285" s="124"/>
      <c r="L285" s="124"/>
      <c r="M285" s="51"/>
      <c r="N285" s="51"/>
      <c r="O285" s="122"/>
      <c r="P285" s="120">
        <f>IF(Table5[[#This Row],[FEMA Reimbursable?]]="Yes", Table5[[#This Row],[Total Quarterly Payment Amount]]*0.25, Table5[[#This Row],[Total Quarterly Payment Amount]])</f>
        <v>0</v>
      </c>
      <c r="Q285" s="113" t="str">
        <f>IFERROR(INDEX(Table2[Attachment A Category], MATCH(Table5[[#This Row],[Attachment A Expenditure Subcategory]], Table2[Attachment A Subcategory])),"")</f>
        <v/>
      </c>
      <c r="R285" s="114" t="str">
        <f>IFERROR(INDEX(Table2[Treasury OIG Category], MATCH(Table5[[#This Row],[Attachment A Expenditure Subcategory]], Table2[Attachment A Subcategory])),"")</f>
        <v/>
      </c>
    </row>
    <row r="286" spans="1:18" x14ac:dyDescent="0.25">
      <c r="A286" s="89"/>
      <c r="B286" s="118"/>
      <c r="C286" s="119"/>
      <c r="D286" s="119"/>
      <c r="E286" s="119"/>
      <c r="F286" s="119"/>
      <c r="G286" s="121"/>
      <c r="H286" s="32" t="s">
        <v>335</v>
      </c>
      <c r="I286" s="119"/>
      <c r="J286" s="124"/>
      <c r="K286" s="124"/>
      <c r="L286" s="124"/>
      <c r="M286" s="51"/>
      <c r="N286" s="51"/>
      <c r="O286" s="122"/>
      <c r="P286" s="120">
        <f>IF(Table5[[#This Row],[FEMA Reimbursable?]]="Yes", Table5[[#This Row],[Total Quarterly Payment Amount]]*0.25, Table5[[#This Row],[Total Quarterly Payment Amount]])</f>
        <v>0</v>
      </c>
      <c r="Q286" s="113" t="str">
        <f>IFERROR(INDEX(Table2[Attachment A Category], MATCH(Table5[[#This Row],[Attachment A Expenditure Subcategory]], Table2[Attachment A Subcategory])),"")</f>
        <v/>
      </c>
      <c r="R286" s="114" t="str">
        <f>IFERROR(INDEX(Table2[Treasury OIG Category], MATCH(Table5[[#This Row],[Attachment A Expenditure Subcategory]], Table2[Attachment A Subcategory])),"")</f>
        <v/>
      </c>
    </row>
    <row r="287" spans="1:18" x14ac:dyDescent="0.25">
      <c r="A287" s="89"/>
      <c r="B287" s="118"/>
      <c r="C287" s="119"/>
      <c r="D287" s="119"/>
      <c r="E287" s="119"/>
      <c r="F287" s="119"/>
      <c r="G287" s="121"/>
      <c r="H287" s="31" t="s">
        <v>336</v>
      </c>
      <c r="I287" s="119"/>
      <c r="J287" s="124"/>
      <c r="K287" s="124"/>
      <c r="L287" s="124"/>
      <c r="M287" s="51"/>
      <c r="N287" s="51"/>
      <c r="O287" s="122"/>
      <c r="P287" s="120">
        <f>IF(Table5[[#This Row],[FEMA Reimbursable?]]="Yes", Table5[[#This Row],[Total Quarterly Payment Amount]]*0.25, Table5[[#This Row],[Total Quarterly Payment Amount]])</f>
        <v>0</v>
      </c>
      <c r="Q287" s="113" t="str">
        <f>IFERROR(INDEX(Table2[Attachment A Category], MATCH(Table5[[#This Row],[Attachment A Expenditure Subcategory]], Table2[Attachment A Subcategory])),"")</f>
        <v/>
      </c>
      <c r="R287" s="114" t="str">
        <f>IFERROR(INDEX(Table2[Treasury OIG Category], MATCH(Table5[[#This Row],[Attachment A Expenditure Subcategory]], Table2[Attachment A Subcategory])),"")</f>
        <v/>
      </c>
    </row>
    <row r="288" spans="1:18" x14ac:dyDescent="0.25">
      <c r="A288" s="89"/>
      <c r="B288" s="118"/>
      <c r="C288" s="119"/>
      <c r="D288" s="119"/>
      <c r="E288" s="119"/>
      <c r="F288" s="119"/>
      <c r="G288" s="121"/>
      <c r="H288" s="32" t="s">
        <v>337</v>
      </c>
      <c r="I288" s="119"/>
      <c r="J288" s="124"/>
      <c r="K288" s="124"/>
      <c r="L288" s="124"/>
      <c r="M288" s="51"/>
      <c r="N288" s="51"/>
      <c r="O288" s="122"/>
      <c r="P288" s="120">
        <f>IF(Table5[[#This Row],[FEMA Reimbursable?]]="Yes", Table5[[#This Row],[Total Quarterly Payment Amount]]*0.25, Table5[[#This Row],[Total Quarterly Payment Amount]])</f>
        <v>0</v>
      </c>
      <c r="Q288" s="113" t="str">
        <f>IFERROR(INDEX(Table2[Attachment A Category], MATCH(Table5[[#This Row],[Attachment A Expenditure Subcategory]], Table2[Attachment A Subcategory])),"")</f>
        <v/>
      </c>
      <c r="R288" s="114" t="str">
        <f>IFERROR(INDEX(Table2[Treasury OIG Category], MATCH(Table5[[#This Row],[Attachment A Expenditure Subcategory]], Table2[Attachment A Subcategory])),"")</f>
        <v/>
      </c>
    </row>
    <row r="289" spans="1:18" x14ac:dyDescent="0.25">
      <c r="A289" s="89"/>
      <c r="B289" s="118"/>
      <c r="C289" s="119"/>
      <c r="D289" s="119"/>
      <c r="E289" s="119"/>
      <c r="F289" s="119"/>
      <c r="G289" s="121"/>
      <c r="H289" s="31" t="s">
        <v>338</v>
      </c>
      <c r="I289" s="119"/>
      <c r="J289" s="124"/>
      <c r="K289" s="124"/>
      <c r="L289" s="124"/>
      <c r="M289" s="51"/>
      <c r="N289" s="51"/>
      <c r="O289" s="122"/>
      <c r="P289" s="120">
        <f>IF(Table5[[#This Row],[FEMA Reimbursable?]]="Yes", Table5[[#This Row],[Total Quarterly Payment Amount]]*0.25, Table5[[#This Row],[Total Quarterly Payment Amount]])</f>
        <v>0</v>
      </c>
      <c r="Q289" s="113" t="str">
        <f>IFERROR(INDEX(Table2[Attachment A Category], MATCH(Table5[[#This Row],[Attachment A Expenditure Subcategory]], Table2[Attachment A Subcategory])),"")</f>
        <v/>
      </c>
      <c r="R289" s="114" t="str">
        <f>IFERROR(INDEX(Table2[Treasury OIG Category], MATCH(Table5[[#This Row],[Attachment A Expenditure Subcategory]], Table2[Attachment A Subcategory])),"")</f>
        <v/>
      </c>
    </row>
    <row r="290" spans="1:18" x14ac:dyDescent="0.25">
      <c r="A290" s="89"/>
      <c r="B290" s="118"/>
      <c r="C290" s="119"/>
      <c r="D290" s="119"/>
      <c r="E290" s="119"/>
      <c r="F290" s="119"/>
      <c r="G290" s="121"/>
      <c r="H290" s="32" t="s">
        <v>339</v>
      </c>
      <c r="I290" s="119"/>
      <c r="J290" s="124"/>
      <c r="K290" s="124"/>
      <c r="L290" s="124"/>
      <c r="M290" s="51"/>
      <c r="N290" s="51"/>
      <c r="O290" s="122"/>
      <c r="P290" s="120">
        <f>IF(Table5[[#This Row],[FEMA Reimbursable?]]="Yes", Table5[[#This Row],[Total Quarterly Payment Amount]]*0.25, Table5[[#This Row],[Total Quarterly Payment Amount]])</f>
        <v>0</v>
      </c>
      <c r="Q290" s="113" t="str">
        <f>IFERROR(INDEX(Table2[Attachment A Category], MATCH(Table5[[#This Row],[Attachment A Expenditure Subcategory]], Table2[Attachment A Subcategory])),"")</f>
        <v/>
      </c>
      <c r="R290" s="114" t="str">
        <f>IFERROR(INDEX(Table2[Treasury OIG Category], MATCH(Table5[[#This Row],[Attachment A Expenditure Subcategory]], Table2[Attachment A Subcategory])),"")</f>
        <v/>
      </c>
    </row>
    <row r="291" spans="1:18" x14ac:dyDescent="0.25">
      <c r="A291" s="89"/>
      <c r="B291" s="118"/>
      <c r="C291" s="119"/>
      <c r="D291" s="119"/>
      <c r="E291" s="119"/>
      <c r="F291" s="119"/>
      <c r="G291" s="121"/>
      <c r="H291" s="32" t="s">
        <v>340</v>
      </c>
      <c r="I291" s="119"/>
      <c r="J291" s="124"/>
      <c r="K291" s="124"/>
      <c r="L291" s="124"/>
      <c r="M291" s="51"/>
      <c r="N291" s="51"/>
      <c r="O291" s="122"/>
      <c r="P291" s="120">
        <f>IF(Table5[[#This Row],[FEMA Reimbursable?]]="Yes", Table5[[#This Row],[Total Quarterly Payment Amount]]*0.25, Table5[[#This Row],[Total Quarterly Payment Amount]])</f>
        <v>0</v>
      </c>
      <c r="Q291" s="113" t="str">
        <f>IFERROR(INDEX(Table2[Attachment A Category], MATCH(Table5[[#This Row],[Attachment A Expenditure Subcategory]], Table2[Attachment A Subcategory])),"")</f>
        <v/>
      </c>
      <c r="R291" s="114" t="str">
        <f>IFERROR(INDEX(Table2[Treasury OIG Category], MATCH(Table5[[#This Row],[Attachment A Expenditure Subcategory]], Table2[Attachment A Subcategory])),"")</f>
        <v/>
      </c>
    </row>
    <row r="292" spans="1:18" x14ac:dyDescent="0.25">
      <c r="A292" s="89"/>
      <c r="B292" s="118"/>
      <c r="C292" s="119"/>
      <c r="D292" s="119"/>
      <c r="E292" s="119"/>
      <c r="F292" s="119"/>
      <c r="G292" s="121"/>
      <c r="H292" s="31" t="s">
        <v>341</v>
      </c>
      <c r="I292" s="119"/>
      <c r="J292" s="124"/>
      <c r="K292" s="124"/>
      <c r="L292" s="124"/>
      <c r="M292" s="51"/>
      <c r="N292" s="51"/>
      <c r="O292" s="122"/>
      <c r="P292" s="120">
        <f>IF(Table5[[#This Row],[FEMA Reimbursable?]]="Yes", Table5[[#This Row],[Total Quarterly Payment Amount]]*0.25, Table5[[#This Row],[Total Quarterly Payment Amount]])</f>
        <v>0</v>
      </c>
      <c r="Q292" s="113" t="str">
        <f>IFERROR(INDEX(Table2[Attachment A Category], MATCH(Table5[[#This Row],[Attachment A Expenditure Subcategory]], Table2[Attachment A Subcategory])),"")</f>
        <v/>
      </c>
      <c r="R292" s="114" t="str">
        <f>IFERROR(INDEX(Table2[Treasury OIG Category], MATCH(Table5[[#This Row],[Attachment A Expenditure Subcategory]], Table2[Attachment A Subcategory])),"")</f>
        <v/>
      </c>
    </row>
    <row r="293" spans="1:18" x14ac:dyDescent="0.25">
      <c r="A293" s="89"/>
      <c r="B293" s="118"/>
      <c r="C293" s="119"/>
      <c r="D293" s="119"/>
      <c r="E293" s="119"/>
      <c r="F293" s="119"/>
      <c r="G293" s="121"/>
      <c r="H293" s="32" t="s">
        <v>342</v>
      </c>
      <c r="I293" s="119"/>
      <c r="J293" s="124"/>
      <c r="K293" s="124"/>
      <c r="L293" s="124"/>
      <c r="M293" s="51"/>
      <c r="N293" s="51"/>
      <c r="O293" s="122"/>
      <c r="P293" s="120">
        <f>IF(Table5[[#This Row],[FEMA Reimbursable?]]="Yes", Table5[[#This Row],[Total Quarterly Payment Amount]]*0.25, Table5[[#This Row],[Total Quarterly Payment Amount]])</f>
        <v>0</v>
      </c>
      <c r="Q293" s="113" t="str">
        <f>IFERROR(INDEX(Table2[Attachment A Category], MATCH(Table5[[#This Row],[Attachment A Expenditure Subcategory]], Table2[Attachment A Subcategory])),"")</f>
        <v/>
      </c>
      <c r="R293" s="114" t="str">
        <f>IFERROR(INDEX(Table2[Treasury OIG Category], MATCH(Table5[[#This Row],[Attachment A Expenditure Subcategory]], Table2[Attachment A Subcategory])),"")</f>
        <v/>
      </c>
    </row>
    <row r="294" spans="1:18" x14ac:dyDescent="0.25">
      <c r="A294" s="89"/>
      <c r="B294" s="118"/>
      <c r="C294" s="119"/>
      <c r="D294" s="119"/>
      <c r="E294" s="119"/>
      <c r="F294" s="119"/>
      <c r="G294" s="121"/>
      <c r="H294" s="31" t="s">
        <v>343</v>
      </c>
      <c r="I294" s="119"/>
      <c r="J294" s="124"/>
      <c r="K294" s="124"/>
      <c r="L294" s="124"/>
      <c r="M294" s="51"/>
      <c r="N294" s="51"/>
      <c r="O294" s="122"/>
      <c r="P294" s="120">
        <f>IF(Table5[[#This Row],[FEMA Reimbursable?]]="Yes", Table5[[#This Row],[Total Quarterly Payment Amount]]*0.25, Table5[[#This Row],[Total Quarterly Payment Amount]])</f>
        <v>0</v>
      </c>
      <c r="Q294" s="113" t="str">
        <f>IFERROR(INDEX(Table2[Attachment A Category], MATCH(Table5[[#This Row],[Attachment A Expenditure Subcategory]], Table2[Attachment A Subcategory])),"")</f>
        <v/>
      </c>
      <c r="R294" s="114" t="str">
        <f>IFERROR(INDEX(Table2[Treasury OIG Category], MATCH(Table5[[#This Row],[Attachment A Expenditure Subcategory]], Table2[Attachment A Subcategory])),"")</f>
        <v/>
      </c>
    </row>
    <row r="295" spans="1:18" x14ac:dyDescent="0.25">
      <c r="A295" s="89"/>
      <c r="B295" s="118"/>
      <c r="C295" s="119"/>
      <c r="D295" s="119"/>
      <c r="E295" s="119"/>
      <c r="F295" s="119"/>
      <c r="G295" s="121"/>
      <c r="H295" s="32" t="s">
        <v>344</v>
      </c>
      <c r="I295" s="119"/>
      <c r="J295" s="124"/>
      <c r="K295" s="124"/>
      <c r="L295" s="124"/>
      <c r="M295" s="51"/>
      <c r="N295" s="51"/>
      <c r="O295" s="122"/>
      <c r="P295" s="120">
        <f>IF(Table5[[#This Row],[FEMA Reimbursable?]]="Yes", Table5[[#This Row],[Total Quarterly Payment Amount]]*0.25, Table5[[#This Row],[Total Quarterly Payment Amount]])</f>
        <v>0</v>
      </c>
      <c r="Q295" s="113" t="str">
        <f>IFERROR(INDEX(Table2[Attachment A Category], MATCH(Table5[[#This Row],[Attachment A Expenditure Subcategory]], Table2[Attachment A Subcategory])),"")</f>
        <v/>
      </c>
      <c r="R295" s="114" t="str">
        <f>IFERROR(INDEX(Table2[Treasury OIG Category], MATCH(Table5[[#This Row],[Attachment A Expenditure Subcategory]], Table2[Attachment A Subcategory])),"")</f>
        <v/>
      </c>
    </row>
    <row r="296" spans="1:18" x14ac:dyDescent="0.25">
      <c r="A296" s="89"/>
      <c r="B296" s="118"/>
      <c r="C296" s="119"/>
      <c r="D296" s="119"/>
      <c r="E296" s="119"/>
      <c r="F296" s="119"/>
      <c r="G296" s="121"/>
      <c r="H296" s="32" t="s">
        <v>345</v>
      </c>
      <c r="I296" s="119"/>
      <c r="J296" s="124"/>
      <c r="K296" s="124"/>
      <c r="L296" s="124"/>
      <c r="M296" s="51"/>
      <c r="N296" s="51"/>
      <c r="O296" s="122"/>
      <c r="P296" s="120">
        <f>IF(Table5[[#This Row],[FEMA Reimbursable?]]="Yes", Table5[[#This Row],[Total Quarterly Payment Amount]]*0.25, Table5[[#This Row],[Total Quarterly Payment Amount]])</f>
        <v>0</v>
      </c>
      <c r="Q296" s="113" t="str">
        <f>IFERROR(INDEX(Table2[Attachment A Category], MATCH(Table5[[#This Row],[Attachment A Expenditure Subcategory]], Table2[Attachment A Subcategory])),"")</f>
        <v/>
      </c>
      <c r="R296" s="114" t="str">
        <f>IFERROR(INDEX(Table2[Treasury OIG Category], MATCH(Table5[[#This Row],[Attachment A Expenditure Subcategory]], Table2[Attachment A Subcategory])),"")</f>
        <v/>
      </c>
    </row>
    <row r="297" spans="1:18" x14ac:dyDescent="0.25">
      <c r="A297" s="89"/>
      <c r="B297" s="118"/>
      <c r="C297" s="119"/>
      <c r="D297" s="119"/>
      <c r="E297" s="119"/>
      <c r="F297" s="119"/>
      <c r="G297" s="121"/>
      <c r="H297" s="31" t="s">
        <v>346</v>
      </c>
      <c r="I297" s="119"/>
      <c r="J297" s="124"/>
      <c r="K297" s="124"/>
      <c r="L297" s="124"/>
      <c r="M297" s="51"/>
      <c r="N297" s="51"/>
      <c r="O297" s="122"/>
      <c r="P297" s="120">
        <f>IF(Table5[[#This Row],[FEMA Reimbursable?]]="Yes", Table5[[#This Row],[Total Quarterly Payment Amount]]*0.25, Table5[[#This Row],[Total Quarterly Payment Amount]])</f>
        <v>0</v>
      </c>
      <c r="Q297" s="113" t="str">
        <f>IFERROR(INDEX(Table2[Attachment A Category], MATCH(Table5[[#This Row],[Attachment A Expenditure Subcategory]], Table2[Attachment A Subcategory])),"")</f>
        <v/>
      </c>
      <c r="R297" s="114" t="str">
        <f>IFERROR(INDEX(Table2[Treasury OIG Category], MATCH(Table5[[#This Row],[Attachment A Expenditure Subcategory]], Table2[Attachment A Subcategory])),"")</f>
        <v/>
      </c>
    </row>
    <row r="298" spans="1:18" x14ac:dyDescent="0.25">
      <c r="A298" s="89"/>
      <c r="B298" s="118"/>
      <c r="C298" s="119"/>
      <c r="D298" s="119"/>
      <c r="E298" s="119"/>
      <c r="F298" s="119"/>
      <c r="G298" s="121"/>
      <c r="H298" s="32" t="s">
        <v>347</v>
      </c>
      <c r="I298" s="119"/>
      <c r="J298" s="124"/>
      <c r="K298" s="124"/>
      <c r="L298" s="124"/>
      <c r="M298" s="51"/>
      <c r="N298" s="51"/>
      <c r="O298" s="122"/>
      <c r="P298" s="120">
        <f>IF(Table5[[#This Row],[FEMA Reimbursable?]]="Yes", Table5[[#This Row],[Total Quarterly Payment Amount]]*0.25, Table5[[#This Row],[Total Quarterly Payment Amount]])</f>
        <v>0</v>
      </c>
      <c r="Q298" s="113" t="str">
        <f>IFERROR(INDEX(Table2[Attachment A Category], MATCH(Table5[[#This Row],[Attachment A Expenditure Subcategory]], Table2[Attachment A Subcategory])),"")</f>
        <v/>
      </c>
      <c r="R298" s="114" t="str">
        <f>IFERROR(INDEX(Table2[Treasury OIG Category], MATCH(Table5[[#This Row],[Attachment A Expenditure Subcategory]], Table2[Attachment A Subcategory])),"")</f>
        <v/>
      </c>
    </row>
    <row r="299" spans="1:18" x14ac:dyDescent="0.25">
      <c r="A299" s="89"/>
      <c r="B299" s="118"/>
      <c r="C299" s="119"/>
      <c r="D299" s="119"/>
      <c r="E299" s="119"/>
      <c r="F299" s="119"/>
      <c r="G299" s="121"/>
      <c r="H299" s="31" t="s">
        <v>348</v>
      </c>
      <c r="I299" s="119"/>
      <c r="J299" s="124"/>
      <c r="K299" s="124"/>
      <c r="L299" s="124"/>
      <c r="M299" s="51"/>
      <c r="N299" s="51"/>
      <c r="O299" s="122"/>
      <c r="P299" s="120">
        <f>IF(Table5[[#This Row],[FEMA Reimbursable?]]="Yes", Table5[[#This Row],[Total Quarterly Payment Amount]]*0.25, Table5[[#This Row],[Total Quarterly Payment Amount]])</f>
        <v>0</v>
      </c>
      <c r="Q299" s="113" t="str">
        <f>IFERROR(INDEX(Table2[Attachment A Category], MATCH(Table5[[#This Row],[Attachment A Expenditure Subcategory]], Table2[Attachment A Subcategory])),"")</f>
        <v/>
      </c>
      <c r="R299" s="114" t="str">
        <f>IFERROR(INDEX(Table2[Treasury OIG Category], MATCH(Table5[[#This Row],[Attachment A Expenditure Subcategory]], Table2[Attachment A Subcategory])),"")</f>
        <v/>
      </c>
    </row>
    <row r="300" spans="1:18" x14ac:dyDescent="0.25">
      <c r="A300" s="89"/>
      <c r="B300" s="118"/>
      <c r="C300" s="119"/>
      <c r="D300" s="119"/>
      <c r="E300" s="119"/>
      <c r="F300" s="119"/>
      <c r="G300" s="121"/>
      <c r="H300" s="32" t="s">
        <v>349</v>
      </c>
      <c r="I300" s="119"/>
      <c r="J300" s="124"/>
      <c r="K300" s="124"/>
      <c r="L300" s="124"/>
      <c r="M300" s="51"/>
      <c r="N300" s="51"/>
      <c r="O300" s="122"/>
      <c r="P300" s="120">
        <f>IF(Table5[[#This Row],[FEMA Reimbursable?]]="Yes", Table5[[#This Row],[Total Quarterly Payment Amount]]*0.25, Table5[[#This Row],[Total Quarterly Payment Amount]])</f>
        <v>0</v>
      </c>
      <c r="Q300" s="113" t="str">
        <f>IFERROR(INDEX(Table2[Attachment A Category], MATCH(Table5[[#This Row],[Attachment A Expenditure Subcategory]], Table2[Attachment A Subcategory])),"")</f>
        <v/>
      </c>
      <c r="R300" s="114" t="str">
        <f>IFERROR(INDEX(Table2[Treasury OIG Category], MATCH(Table5[[#This Row],[Attachment A Expenditure Subcategory]], Table2[Attachment A Subcategory])),"")</f>
        <v/>
      </c>
    </row>
    <row r="301" spans="1:18" x14ac:dyDescent="0.25">
      <c r="A301" s="89"/>
      <c r="B301" s="118"/>
      <c r="C301" s="119"/>
      <c r="D301" s="119"/>
      <c r="E301" s="119"/>
      <c r="F301" s="119"/>
      <c r="G301" s="121"/>
      <c r="H301" s="32" t="s">
        <v>350</v>
      </c>
      <c r="I301" s="119"/>
      <c r="J301" s="124"/>
      <c r="K301" s="124"/>
      <c r="L301" s="124"/>
      <c r="M301" s="51"/>
      <c r="N301" s="51"/>
      <c r="O301" s="122"/>
      <c r="P301" s="120">
        <f>IF(Table5[[#This Row],[FEMA Reimbursable?]]="Yes", Table5[[#This Row],[Total Quarterly Payment Amount]]*0.25, Table5[[#This Row],[Total Quarterly Payment Amount]])</f>
        <v>0</v>
      </c>
      <c r="Q301" s="113" t="str">
        <f>IFERROR(INDEX(Table2[Attachment A Category], MATCH(Table5[[#This Row],[Attachment A Expenditure Subcategory]], Table2[Attachment A Subcategory])),"")</f>
        <v/>
      </c>
      <c r="R301" s="114" t="str">
        <f>IFERROR(INDEX(Table2[Treasury OIG Category], MATCH(Table5[[#This Row],[Attachment A Expenditure Subcategory]], Table2[Attachment A Subcategory])),"")</f>
        <v/>
      </c>
    </row>
    <row r="302" spans="1:18" x14ac:dyDescent="0.25">
      <c r="A302" s="89"/>
      <c r="B302" s="118"/>
      <c r="C302" s="119"/>
      <c r="D302" s="119"/>
      <c r="E302" s="119"/>
      <c r="F302" s="119"/>
      <c r="G302" s="121"/>
      <c r="H302" s="31" t="s">
        <v>351</v>
      </c>
      <c r="I302" s="119"/>
      <c r="J302" s="124"/>
      <c r="K302" s="124"/>
      <c r="L302" s="124"/>
      <c r="M302" s="51"/>
      <c r="N302" s="51"/>
      <c r="O302" s="122"/>
      <c r="P302" s="120">
        <f>IF(Table5[[#This Row],[FEMA Reimbursable?]]="Yes", Table5[[#This Row],[Total Quarterly Payment Amount]]*0.25, Table5[[#This Row],[Total Quarterly Payment Amount]])</f>
        <v>0</v>
      </c>
      <c r="Q302" s="113" t="str">
        <f>IFERROR(INDEX(Table2[Attachment A Category], MATCH(Table5[[#This Row],[Attachment A Expenditure Subcategory]], Table2[Attachment A Subcategory])),"")</f>
        <v/>
      </c>
      <c r="R302" s="114" t="str">
        <f>IFERROR(INDEX(Table2[Treasury OIG Category], MATCH(Table5[[#This Row],[Attachment A Expenditure Subcategory]], Table2[Attachment A Subcategory])),"")</f>
        <v/>
      </c>
    </row>
    <row r="303" spans="1:18" x14ac:dyDescent="0.25">
      <c r="A303" s="89"/>
      <c r="B303" s="118"/>
      <c r="C303" s="119"/>
      <c r="D303" s="119"/>
      <c r="E303" s="119"/>
      <c r="F303" s="119"/>
      <c r="G303" s="121"/>
      <c r="H303" s="32" t="s">
        <v>352</v>
      </c>
      <c r="I303" s="119"/>
      <c r="J303" s="124"/>
      <c r="K303" s="124"/>
      <c r="L303" s="124"/>
      <c r="M303" s="51"/>
      <c r="N303" s="51"/>
      <c r="O303" s="122"/>
      <c r="P303" s="120">
        <f>IF(Table5[[#This Row],[FEMA Reimbursable?]]="Yes", Table5[[#This Row],[Total Quarterly Payment Amount]]*0.25, Table5[[#This Row],[Total Quarterly Payment Amount]])</f>
        <v>0</v>
      </c>
      <c r="Q303" s="113" t="str">
        <f>IFERROR(INDEX(Table2[Attachment A Category], MATCH(Table5[[#This Row],[Attachment A Expenditure Subcategory]], Table2[Attachment A Subcategory])),"")</f>
        <v/>
      </c>
      <c r="R303" s="114" t="str">
        <f>IFERROR(INDEX(Table2[Treasury OIG Category], MATCH(Table5[[#This Row],[Attachment A Expenditure Subcategory]], Table2[Attachment A Subcategory])),"")</f>
        <v/>
      </c>
    </row>
    <row r="304" spans="1:18" x14ac:dyDescent="0.25">
      <c r="A304" s="89"/>
      <c r="B304" s="118"/>
      <c r="C304" s="119"/>
      <c r="D304" s="119"/>
      <c r="E304" s="119"/>
      <c r="F304" s="119"/>
      <c r="G304" s="121"/>
      <c r="H304" s="31" t="s">
        <v>353</v>
      </c>
      <c r="I304" s="119"/>
      <c r="J304" s="124"/>
      <c r="K304" s="124"/>
      <c r="L304" s="124"/>
      <c r="M304" s="51"/>
      <c r="N304" s="51"/>
      <c r="O304" s="122"/>
      <c r="P304" s="120">
        <f>IF(Table5[[#This Row],[FEMA Reimbursable?]]="Yes", Table5[[#This Row],[Total Quarterly Payment Amount]]*0.25, Table5[[#This Row],[Total Quarterly Payment Amount]])</f>
        <v>0</v>
      </c>
      <c r="Q304" s="113" t="str">
        <f>IFERROR(INDEX(Table2[Attachment A Category], MATCH(Table5[[#This Row],[Attachment A Expenditure Subcategory]], Table2[Attachment A Subcategory])),"")</f>
        <v/>
      </c>
      <c r="R304" s="114" t="str">
        <f>IFERROR(INDEX(Table2[Treasury OIG Category], MATCH(Table5[[#This Row],[Attachment A Expenditure Subcategory]], Table2[Attachment A Subcategory])),"")</f>
        <v/>
      </c>
    </row>
    <row r="305" spans="1:18" x14ac:dyDescent="0.25">
      <c r="A305" s="89"/>
      <c r="B305" s="118"/>
      <c r="C305" s="119"/>
      <c r="D305" s="119"/>
      <c r="E305" s="119"/>
      <c r="F305" s="119"/>
      <c r="G305" s="121"/>
      <c r="H305" s="32" t="s">
        <v>354</v>
      </c>
      <c r="I305" s="119"/>
      <c r="J305" s="124"/>
      <c r="K305" s="124"/>
      <c r="L305" s="124"/>
      <c r="M305" s="51"/>
      <c r="N305" s="51"/>
      <c r="O305" s="122"/>
      <c r="P305" s="120">
        <f>IF(Table5[[#This Row],[FEMA Reimbursable?]]="Yes", Table5[[#This Row],[Total Quarterly Payment Amount]]*0.25, Table5[[#This Row],[Total Quarterly Payment Amount]])</f>
        <v>0</v>
      </c>
      <c r="Q305" s="113" t="str">
        <f>IFERROR(INDEX(Table2[Attachment A Category], MATCH(Table5[[#This Row],[Attachment A Expenditure Subcategory]], Table2[Attachment A Subcategory])),"")</f>
        <v/>
      </c>
      <c r="R305" s="114" t="str">
        <f>IFERROR(INDEX(Table2[Treasury OIG Category], MATCH(Table5[[#This Row],[Attachment A Expenditure Subcategory]], Table2[Attachment A Subcategory])),"")</f>
        <v/>
      </c>
    </row>
    <row r="306" spans="1:18" x14ac:dyDescent="0.25">
      <c r="A306" s="89"/>
      <c r="B306" s="118"/>
      <c r="C306" s="119"/>
      <c r="D306" s="119"/>
      <c r="E306" s="119"/>
      <c r="F306" s="119"/>
      <c r="G306" s="121"/>
      <c r="H306" s="32" t="s">
        <v>355</v>
      </c>
      <c r="I306" s="119"/>
      <c r="J306" s="124"/>
      <c r="K306" s="124"/>
      <c r="L306" s="124"/>
      <c r="M306" s="51"/>
      <c r="N306" s="51"/>
      <c r="O306" s="122"/>
      <c r="P306" s="120">
        <f>IF(Table5[[#This Row],[FEMA Reimbursable?]]="Yes", Table5[[#This Row],[Total Quarterly Payment Amount]]*0.25, Table5[[#This Row],[Total Quarterly Payment Amount]])</f>
        <v>0</v>
      </c>
      <c r="Q306" s="113" t="str">
        <f>IFERROR(INDEX(Table2[Attachment A Category], MATCH(Table5[[#This Row],[Attachment A Expenditure Subcategory]], Table2[Attachment A Subcategory])),"")</f>
        <v/>
      </c>
      <c r="R306" s="114" t="str">
        <f>IFERROR(INDEX(Table2[Treasury OIG Category], MATCH(Table5[[#This Row],[Attachment A Expenditure Subcategory]], Table2[Attachment A Subcategory])),"")</f>
        <v/>
      </c>
    </row>
    <row r="307" spans="1:18" x14ac:dyDescent="0.25">
      <c r="A307" s="89"/>
      <c r="B307" s="118"/>
      <c r="C307" s="119"/>
      <c r="D307" s="119"/>
      <c r="E307" s="119"/>
      <c r="F307" s="119"/>
      <c r="G307" s="121"/>
      <c r="H307" s="31" t="s">
        <v>356</v>
      </c>
      <c r="I307" s="119"/>
      <c r="J307" s="124"/>
      <c r="K307" s="124"/>
      <c r="L307" s="124"/>
      <c r="M307" s="51"/>
      <c r="N307" s="51"/>
      <c r="O307" s="122"/>
      <c r="P307" s="120">
        <f>IF(Table5[[#This Row],[FEMA Reimbursable?]]="Yes", Table5[[#This Row],[Total Quarterly Payment Amount]]*0.25, Table5[[#This Row],[Total Quarterly Payment Amount]])</f>
        <v>0</v>
      </c>
      <c r="Q307" s="113" t="str">
        <f>IFERROR(INDEX(Table2[Attachment A Category], MATCH(Table5[[#This Row],[Attachment A Expenditure Subcategory]], Table2[Attachment A Subcategory])),"")</f>
        <v/>
      </c>
      <c r="R307" s="114" t="str">
        <f>IFERROR(INDEX(Table2[Treasury OIG Category], MATCH(Table5[[#This Row],[Attachment A Expenditure Subcategory]], Table2[Attachment A Subcategory])),"")</f>
        <v/>
      </c>
    </row>
    <row r="308" spans="1:18" x14ac:dyDescent="0.25">
      <c r="A308" s="89"/>
      <c r="B308" s="118"/>
      <c r="C308" s="119"/>
      <c r="D308" s="119"/>
      <c r="E308" s="119"/>
      <c r="F308" s="119"/>
      <c r="G308" s="121"/>
      <c r="H308" s="32" t="s">
        <v>357</v>
      </c>
      <c r="I308" s="119"/>
      <c r="J308" s="124"/>
      <c r="K308" s="124"/>
      <c r="L308" s="124"/>
      <c r="M308" s="51"/>
      <c r="N308" s="51"/>
      <c r="O308" s="122"/>
      <c r="P308" s="120">
        <f>IF(Table5[[#This Row],[FEMA Reimbursable?]]="Yes", Table5[[#This Row],[Total Quarterly Payment Amount]]*0.25, Table5[[#This Row],[Total Quarterly Payment Amount]])</f>
        <v>0</v>
      </c>
      <c r="Q308" s="113" t="str">
        <f>IFERROR(INDEX(Table2[Attachment A Category], MATCH(Table5[[#This Row],[Attachment A Expenditure Subcategory]], Table2[Attachment A Subcategory])),"")</f>
        <v/>
      </c>
      <c r="R308" s="114" t="str">
        <f>IFERROR(INDEX(Table2[Treasury OIG Category], MATCH(Table5[[#This Row],[Attachment A Expenditure Subcategory]], Table2[Attachment A Subcategory])),"")</f>
        <v/>
      </c>
    </row>
    <row r="309" spans="1:18" x14ac:dyDescent="0.25">
      <c r="A309" s="89"/>
      <c r="B309" s="118"/>
      <c r="C309" s="119"/>
      <c r="D309" s="119"/>
      <c r="E309" s="119"/>
      <c r="F309" s="119"/>
      <c r="G309" s="121"/>
      <c r="H309" s="31" t="s">
        <v>358</v>
      </c>
      <c r="I309" s="119"/>
      <c r="J309" s="124"/>
      <c r="K309" s="124"/>
      <c r="L309" s="124"/>
      <c r="M309" s="51"/>
      <c r="N309" s="51"/>
      <c r="O309" s="122"/>
      <c r="P309" s="120">
        <f>IF(Table5[[#This Row],[FEMA Reimbursable?]]="Yes", Table5[[#This Row],[Total Quarterly Payment Amount]]*0.25, Table5[[#This Row],[Total Quarterly Payment Amount]])</f>
        <v>0</v>
      </c>
      <c r="Q309" s="113" t="str">
        <f>IFERROR(INDEX(Table2[Attachment A Category], MATCH(Table5[[#This Row],[Attachment A Expenditure Subcategory]], Table2[Attachment A Subcategory])),"")</f>
        <v/>
      </c>
      <c r="R309" s="114" t="str">
        <f>IFERROR(INDEX(Table2[Treasury OIG Category], MATCH(Table5[[#This Row],[Attachment A Expenditure Subcategory]], Table2[Attachment A Subcategory])),"")</f>
        <v/>
      </c>
    </row>
    <row r="310" spans="1:18" x14ac:dyDescent="0.25">
      <c r="A310" s="89"/>
      <c r="B310" s="118"/>
      <c r="C310" s="119"/>
      <c r="D310" s="119"/>
      <c r="E310" s="119"/>
      <c r="F310" s="119"/>
      <c r="G310" s="121"/>
      <c r="H310" s="32" t="s">
        <v>359</v>
      </c>
      <c r="I310" s="119"/>
      <c r="J310" s="124"/>
      <c r="K310" s="124"/>
      <c r="L310" s="124"/>
      <c r="M310" s="51"/>
      <c r="N310" s="51"/>
      <c r="O310" s="122"/>
      <c r="P310" s="120">
        <f>IF(Table5[[#This Row],[FEMA Reimbursable?]]="Yes", Table5[[#This Row],[Total Quarterly Payment Amount]]*0.25, Table5[[#This Row],[Total Quarterly Payment Amount]])</f>
        <v>0</v>
      </c>
      <c r="Q310" s="113" t="str">
        <f>IFERROR(INDEX(Table2[Attachment A Category], MATCH(Table5[[#This Row],[Attachment A Expenditure Subcategory]], Table2[Attachment A Subcategory])),"")</f>
        <v/>
      </c>
      <c r="R310" s="114" t="str">
        <f>IFERROR(INDEX(Table2[Treasury OIG Category], MATCH(Table5[[#This Row],[Attachment A Expenditure Subcategory]], Table2[Attachment A Subcategory])),"")</f>
        <v/>
      </c>
    </row>
    <row r="311" spans="1:18" x14ac:dyDescent="0.25">
      <c r="A311" s="89"/>
      <c r="B311" s="118"/>
      <c r="C311" s="119"/>
      <c r="D311" s="119"/>
      <c r="E311" s="119"/>
      <c r="F311" s="119"/>
      <c r="G311" s="121"/>
      <c r="H311" s="32" t="s">
        <v>360</v>
      </c>
      <c r="I311" s="119"/>
      <c r="J311" s="124"/>
      <c r="K311" s="124"/>
      <c r="L311" s="124"/>
      <c r="M311" s="51"/>
      <c r="N311" s="51"/>
      <c r="O311" s="122"/>
      <c r="P311" s="120">
        <f>IF(Table5[[#This Row],[FEMA Reimbursable?]]="Yes", Table5[[#This Row],[Total Quarterly Payment Amount]]*0.25, Table5[[#This Row],[Total Quarterly Payment Amount]])</f>
        <v>0</v>
      </c>
      <c r="Q311" s="113" t="str">
        <f>IFERROR(INDEX(Table2[Attachment A Category], MATCH(Table5[[#This Row],[Attachment A Expenditure Subcategory]], Table2[Attachment A Subcategory])),"")</f>
        <v/>
      </c>
      <c r="R311" s="114" t="str">
        <f>IFERROR(INDEX(Table2[Treasury OIG Category], MATCH(Table5[[#This Row],[Attachment A Expenditure Subcategory]], Table2[Attachment A Subcategory])),"")</f>
        <v/>
      </c>
    </row>
    <row r="312" spans="1:18" x14ac:dyDescent="0.25">
      <c r="A312" s="89"/>
      <c r="B312" s="118"/>
      <c r="C312" s="119"/>
      <c r="D312" s="119"/>
      <c r="E312" s="119"/>
      <c r="F312" s="119"/>
      <c r="G312" s="121"/>
      <c r="H312" s="31" t="s">
        <v>361</v>
      </c>
      <c r="I312" s="119"/>
      <c r="J312" s="124"/>
      <c r="K312" s="124"/>
      <c r="L312" s="124"/>
      <c r="M312" s="51"/>
      <c r="N312" s="51"/>
      <c r="O312" s="122"/>
      <c r="P312" s="120">
        <f>IF(Table5[[#This Row],[FEMA Reimbursable?]]="Yes", Table5[[#This Row],[Total Quarterly Payment Amount]]*0.25, Table5[[#This Row],[Total Quarterly Payment Amount]])</f>
        <v>0</v>
      </c>
      <c r="Q312" s="113" t="str">
        <f>IFERROR(INDEX(Table2[Attachment A Category], MATCH(Table5[[#This Row],[Attachment A Expenditure Subcategory]], Table2[Attachment A Subcategory])),"")</f>
        <v/>
      </c>
      <c r="R312" s="114" t="str">
        <f>IFERROR(INDEX(Table2[Treasury OIG Category], MATCH(Table5[[#This Row],[Attachment A Expenditure Subcategory]], Table2[Attachment A Subcategory])),"")</f>
        <v/>
      </c>
    </row>
    <row r="313" spans="1:18" x14ac:dyDescent="0.25">
      <c r="A313" s="89"/>
      <c r="B313" s="118"/>
      <c r="C313" s="119"/>
      <c r="D313" s="119"/>
      <c r="E313" s="119"/>
      <c r="F313" s="119"/>
      <c r="G313" s="121"/>
      <c r="H313" s="32" t="s">
        <v>362</v>
      </c>
      <c r="I313" s="119"/>
      <c r="J313" s="124"/>
      <c r="K313" s="124"/>
      <c r="L313" s="124"/>
      <c r="M313" s="51"/>
      <c r="N313" s="51"/>
      <c r="O313" s="122"/>
      <c r="P313" s="120">
        <f>IF(Table5[[#This Row],[FEMA Reimbursable?]]="Yes", Table5[[#This Row],[Total Quarterly Payment Amount]]*0.25, Table5[[#This Row],[Total Quarterly Payment Amount]])</f>
        <v>0</v>
      </c>
      <c r="Q313" s="113" t="str">
        <f>IFERROR(INDEX(Table2[Attachment A Category], MATCH(Table5[[#This Row],[Attachment A Expenditure Subcategory]], Table2[Attachment A Subcategory])),"")</f>
        <v/>
      </c>
      <c r="R313" s="114" t="str">
        <f>IFERROR(INDEX(Table2[Treasury OIG Category], MATCH(Table5[[#This Row],[Attachment A Expenditure Subcategory]], Table2[Attachment A Subcategory])),"")</f>
        <v/>
      </c>
    </row>
    <row r="314" spans="1:18" x14ac:dyDescent="0.25">
      <c r="A314" s="89"/>
      <c r="B314" s="118"/>
      <c r="C314" s="119"/>
      <c r="D314" s="119"/>
      <c r="E314" s="119"/>
      <c r="F314" s="119"/>
      <c r="G314" s="121"/>
      <c r="H314" s="31" t="s">
        <v>363</v>
      </c>
      <c r="I314" s="119"/>
      <c r="J314" s="124"/>
      <c r="K314" s="124"/>
      <c r="L314" s="124"/>
      <c r="M314" s="51"/>
      <c r="N314" s="51"/>
      <c r="O314" s="122"/>
      <c r="P314" s="120">
        <f>IF(Table5[[#This Row],[FEMA Reimbursable?]]="Yes", Table5[[#This Row],[Total Quarterly Payment Amount]]*0.25, Table5[[#This Row],[Total Quarterly Payment Amount]])</f>
        <v>0</v>
      </c>
      <c r="Q314" s="113" t="str">
        <f>IFERROR(INDEX(Table2[Attachment A Category], MATCH(Table5[[#This Row],[Attachment A Expenditure Subcategory]], Table2[Attachment A Subcategory])),"")</f>
        <v/>
      </c>
      <c r="R314" s="114" t="str">
        <f>IFERROR(INDEX(Table2[Treasury OIG Category], MATCH(Table5[[#This Row],[Attachment A Expenditure Subcategory]], Table2[Attachment A Subcategory])),"")</f>
        <v/>
      </c>
    </row>
    <row r="315" spans="1:18" x14ac:dyDescent="0.25">
      <c r="A315" s="89"/>
      <c r="B315" s="118"/>
      <c r="C315" s="119"/>
      <c r="D315" s="119"/>
      <c r="E315" s="119"/>
      <c r="F315" s="119"/>
      <c r="G315" s="121"/>
      <c r="H315" s="32" t="s">
        <v>364</v>
      </c>
      <c r="I315" s="119"/>
      <c r="J315" s="124"/>
      <c r="K315" s="124"/>
      <c r="L315" s="124"/>
      <c r="M315" s="51"/>
      <c r="N315" s="51"/>
      <c r="O315" s="122"/>
      <c r="P315" s="120">
        <f>IF(Table5[[#This Row],[FEMA Reimbursable?]]="Yes", Table5[[#This Row],[Total Quarterly Payment Amount]]*0.25, Table5[[#This Row],[Total Quarterly Payment Amount]])</f>
        <v>0</v>
      </c>
      <c r="Q315" s="113" t="str">
        <f>IFERROR(INDEX(Table2[Attachment A Category], MATCH(Table5[[#This Row],[Attachment A Expenditure Subcategory]], Table2[Attachment A Subcategory])),"")</f>
        <v/>
      </c>
      <c r="R315" s="114" t="str">
        <f>IFERROR(INDEX(Table2[Treasury OIG Category], MATCH(Table5[[#This Row],[Attachment A Expenditure Subcategory]], Table2[Attachment A Subcategory])),"")</f>
        <v/>
      </c>
    </row>
    <row r="316" spans="1:18" x14ac:dyDescent="0.25">
      <c r="A316" s="89"/>
      <c r="B316" s="118"/>
      <c r="C316" s="119"/>
      <c r="D316" s="119"/>
      <c r="E316" s="119"/>
      <c r="F316" s="119"/>
      <c r="G316" s="121"/>
      <c r="H316" s="32" t="s">
        <v>365</v>
      </c>
      <c r="I316" s="119"/>
      <c r="J316" s="124"/>
      <c r="K316" s="124"/>
      <c r="L316" s="124"/>
      <c r="M316" s="51"/>
      <c r="N316" s="51"/>
      <c r="O316" s="122"/>
      <c r="P316" s="120">
        <f>IF(Table5[[#This Row],[FEMA Reimbursable?]]="Yes", Table5[[#This Row],[Total Quarterly Payment Amount]]*0.25, Table5[[#This Row],[Total Quarterly Payment Amount]])</f>
        <v>0</v>
      </c>
      <c r="Q316" s="113" t="str">
        <f>IFERROR(INDEX(Table2[Attachment A Category], MATCH(Table5[[#This Row],[Attachment A Expenditure Subcategory]], Table2[Attachment A Subcategory])),"")</f>
        <v/>
      </c>
      <c r="R316" s="114" t="str">
        <f>IFERROR(INDEX(Table2[Treasury OIG Category], MATCH(Table5[[#This Row],[Attachment A Expenditure Subcategory]], Table2[Attachment A Subcategory])),"")</f>
        <v/>
      </c>
    </row>
    <row r="317" spans="1:18" x14ac:dyDescent="0.25">
      <c r="A317" s="89"/>
      <c r="B317" s="118"/>
      <c r="C317" s="119"/>
      <c r="D317" s="119"/>
      <c r="E317" s="119"/>
      <c r="F317" s="119"/>
      <c r="G317" s="121"/>
      <c r="H317" s="31" t="s">
        <v>366</v>
      </c>
      <c r="I317" s="119"/>
      <c r="J317" s="124"/>
      <c r="K317" s="124"/>
      <c r="L317" s="124"/>
      <c r="M317" s="51"/>
      <c r="N317" s="51"/>
      <c r="O317" s="122"/>
      <c r="P317" s="120">
        <f>IF(Table5[[#This Row],[FEMA Reimbursable?]]="Yes", Table5[[#This Row],[Total Quarterly Payment Amount]]*0.25, Table5[[#This Row],[Total Quarterly Payment Amount]])</f>
        <v>0</v>
      </c>
      <c r="Q317" s="113" t="str">
        <f>IFERROR(INDEX(Table2[Attachment A Category], MATCH(Table5[[#This Row],[Attachment A Expenditure Subcategory]], Table2[Attachment A Subcategory])),"")</f>
        <v/>
      </c>
      <c r="R317" s="114" t="str">
        <f>IFERROR(INDEX(Table2[Treasury OIG Category], MATCH(Table5[[#This Row],[Attachment A Expenditure Subcategory]], Table2[Attachment A Subcategory])),"")</f>
        <v/>
      </c>
    </row>
    <row r="318" spans="1:18" x14ac:dyDescent="0.25">
      <c r="A318" s="89"/>
      <c r="B318" s="118"/>
      <c r="C318" s="119"/>
      <c r="D318" s="119"/>
      <c r="E318" s="119"/>
      <c r="F318" s="119"/>
      <c r="G318" s="121"/>
      <c r="H318" s="32" t="s">
        <v>367</v>
      </c>
      <c r="I318" s="119"/>
      <c r="J318" s="124"/>
      <c r="K318" s="124"/>
      <c r="L318" s="124"/>
      <c r="M318" s="51"/>
      <c r="N318" s="51"/>
      <c r="O318" s="122"/>
      <c r="P318" s="120">
        <f>IF(Table5[[#This Row],[FEMA Reimbursable?]]="Yes", Table5[[#This Row],[Total Quarterly Payment Amount]]*0.25, Table5[[#This Row],[Total Quarterly Payment Amount]])</f>
        <v>0</v>
      </c>
      <c r="Q318" s="113" t="str">
        <f>IFERROR(INDEX(Table2[Attachment A Category], MATCH(Table5[[#This Row],[Attachment A Expenditure Subcategory]], Table2[Attachment A Subcategory])),"")</f>
        <v/>
      </c>
      <c r="R318" s="114" t="str">
        <f>IFERROR(INDEX(Table2[Treasury OIG Category], MATCH(Table5[[#This Row],[Attachment A Expenditure Subcategory]], Table2[Attachment A Subcategory])),"")</f>
        <v/>
      </c>
    </row>
    <row r="319" spans="1:18" x14ac:dyDescent="0.25">
      <c r="A319" s="89"/>
      <c r="B319" s="118"/>
      <c r="C319" s="119"/>
      <c r="D319" s="119"/>
      <c r="E319" s="119"/>
      <c r="F319" s="119"/>
      <c r="G319" s="121"/>
      <c r="H319" s="31" t="s">
        <v>368</v>
      </c>
      <c r="I319" s="119"/>
      <c r="J319" s="124"/>
      <c r="K319" s="124"/>
      <c r="L319" s="124"/>
      <c r="M319" s="51"/>
      <c r="N319" s="51"/>
      <c r="O319" s="122"/>
      <c r="P319" s="120">
        <f>IF(Table5[[#This Row],[FEMA Reimbursable?]]="Yes", Table5[[#This Row],[Total Quarterly Payment Amount]]*0.25, Table5[[#This Row],[Total Quarterly Payment Amount]])</f>
        <v>0</v>
      </c>
      <c r="Q319" s="113" t="str">
        <f>IFERROR(INDEX(Table2[Attachment A Category], MATCH(Table5[[#This Row],[Attachment A Expenditure Subcategory]], Table2[Attachment A Subcategory])),"")</f>
        <v/>
      </c>
      <c r="R319" s="114" t="str">
        <f>IFERROR(INDEX(Table2[Treasury OIG Category], MATCH(Table5[[#This Row],[Attachment A Expenditure Subcategory]], Table2[Attachment A Subcategory])),"")</f>
        <v/>
      </c>
    </row>
    <row r="320" spans="1:18" x14ac:dyDescent="0.25">
      <c r="A320" s="89"/>
      <c r="B320" s="118"/>
      <c r="C320" s="119"/>
      <c r="D320" s="119"/>
      <c r="E320" s="119"/>
      <c r="F320" s="119"/>
      <c r="G320" s="121"/>
      <c r="H320" s="32" t="s">
        <v>369</v>
      </c>
      <c r="I320" s="119"/>
      <c r="J320" s="124"/>
      <c r="K320" s="124"/>
      <c r="L320" s="124"/>
      <c r="M320" s="51"/>
      <c r="N320" s="51"/>
      <c r="O320" s="122"/>
      <c r="P320" s="120">
        <f>IF(Table5[[#This Row],[FEMA Reimbursable?]]="Yes", Table5[[#This Row],[Total Quarterly Payment Amount]]*0.25, Table5[[#This Row],[Total Quarterly Payment Amount]])</f>
        <v>0</v>
      </c>
      <c r="Q320" s="113" t="str">
        <f>IFERROR(INDEX(Table2[Attachment A Category], MATCH(Table5[[#This Row],[Attachment A Expenditure Subcategory]], Table2[Attachment A Subcategory])),"")</f>
        <v/>
      </c>
      <c r="R320" s="114" t="str">
        <f>IFERROR(INDEX(Table2[Treasury OIG Category], MATCH(Table5[[#This Row],[Attachment A Expenditure Subcategory]], Table2[Attachment A Subcategory])),"")</f>
        <v/>
      </c>
    </row>
    <row r="321" spans="1:18" x14ac:dyDescent="0.25">
      <c r="A321" s="89"/>
      <c r="B321" s="118"/>
      <c r="C321" s="119"/>
      <c r="D321" s="119"/>
      <c r="E321" s="119"/>
      <c r="F321" s="119"/>
      <c r="G321" s="121"/>
      <c r="H321" s="32" t="s">
        <v>370</v>
      </c>
      <c r="I321" s="119"/>
      <c r="J321" s="124"/>
      <c r="K321" s="124"/>
      <c r="L321" s="124"/>
      <c r="M321" s="51"/>
      <c r="N321" s="51"/>
      <c r="O321" s="122"/>
      <c r="P321" s="120">
        <f>IF(Table5[[#This Row],[FEMA Reimbursable?]]="Yes", Table5[[#This Row],[Total Quarterly Payment Amount]]*0.25, Table5[[#This Row],[Total Quarterly Payment Amount]])</f>
        <v>0</v>
      </c>
      <c r="Q321" s="113" t="str">
        <f>IFERROR(INDEX(Table2[Attachment A Category], MATCH(Table5[[#This Row],[Attachment A Expenditure Subcategory]], Table2[Attachment A Subcategory])),"")</f>
        <v/>
      </c>
      <c r="R321" s="114" t="str">
        <f>IFERROR(INDEX(Table2[Treasury OIG Category], MATCH(Table5[[#This Row],[Attachment A Expenditure Subcategory]], Table2[Attachment A Subcategory])),"")</f>
        <v/>
      </c>
    </row>
    <row r="322" spans="1:18" x14ac:dyDescent="0.25">
      <c r="A322" s="89"/>
      <c r="B322" s="118"/>
      <c r="C322" s="119"/>
      <c r="D322" s="119"/>
      <c r="E322" s="119"/>
      <c r="F322" s="119"/>
      <c r="G322" s="121"/>
      <c r="H322" s="31" t="s">
        <v>371</v>
      </c>
      <c r="I322" s="119"/>
      <c r="J322" s="124"/>
      <c r="K322" s="124"/>
      <c r="L322" s="124"/>
      <c r="M322" s="51"/>
      <c r="N322" s="51"/>
      <c r="O322" s="122"/>
      <c r="P322" s="120">
        <f>IF(Table5[[#This Row],[FEMA Reimbursable?]]="Yes", Table5[[#This Row],[Total Quarterly Payment Amount]]*0.25, Table5[[#This Row],[Total Quarterly Payment Amount]])</f>
        <v>0</v>
      </c>
      <c r="Q322" s="113" t="str">
        <f>IFERROR(INDEX(Table2[Attachment A Category], MATCH(Table5[[#This Row],[Attachment A Expenditure Subcategory]], Table2[Attachment A Subcategory])),"")</f>
        <v/>
      </c>
      <c r="R322" s="114" t="str">
        <f>IFERROR(INDEX(Table2[Treasury OIG Category], MATCH(Table5[[#This Row],[Attachment A Expenditure Subcategory]], Table2[Attachment A Subcategory])),"")</f>
        <v/>
      </c>
    </row>
    <row r="323" spans="1:18" x14ac:dyDescent="0.25">
      <c r="A323" s="89"/>
      <c r="B323" s="118"/>
      <c r="C323" s="119"/>
      <c r="D323" s="119"/>
      <c r="E323" s="119"/>
      <c r="F323" s="119"/>
      <c r="G323" s="121"/>
      <c r="H323" s="32" t="s">
        <v>372</v>
      </c>
      <c r="I323" s="119"/>
      <c r="J323" s="124"/>
      <c r="K323" s="124"/>
      <c r="L323" s="124"/>
      <c r="M323" s="51"/>
      <c r="N323" s="51"/>
      <c r="O323" s="122"/>
      <c r="P323" s="120">
        <f>IF(Table5[[#This Row],[FEMA Reimbursable?]]="Yes", Table5[[#This Row],[Total Quarterly Payment Amount]]*0.25, Table5[[#This Row],[Total Quarterly Payment Amount]])</f>
        <v>0</v>
      </c>
      <c r="Q323" s="113" t="str">
        <f>IFERROR(INDEX(Table2[Attachment A Category], MATCH(Table5[[#This Row],[Attachment A Expenditure Subcategory]], Table2[Attachment A Subcategory])),"")</f>
        <v/>
      </c>
      <c r="R323" s="114" t="str">
        <f>IFERROR(INDEX(Table2[Treasury OIG Category], MATCH(Table5[[#This Row],[Attachment A Expenditure Subcategory]], Table2[Attachment A Subcategory])),"")</f>
        <v/>
      </c>
    </row>
    <row r="324" spans="1:18" x14ac:dyDescent="0.25">
      <c r="A324" s="89"/>
      <c r="B324" s="118"/>
      <c r="C324" s="119"/>
      <c r="D324" s="119"/>
      <c r="E324" s="119"/>
      <c r="F324" s="119"/>
      <c r="G324" s="121"/>
      <c r="H324" s="31" t="s">
        <v>373</v>
      </c>
      <c r="I324" s="119"/>
      <c r="J324" s="124"/>
      <c r="K324" s="124"/>
      <c r="L324" s="124"/>
      <c r="M324" s="51"/>
      <c r="N324" s="51"/>
      <c r="O324" s="122"/>
      <c r="P324" s="120">
        <f>IF(Table5[[#This Row],[FEMA Reimbursable?]]="Yes", Table5[[#This Row],[Total Quarterly Payment Amount]]*0.25, Table5[[#This Row],[Total Quarterly Payment Amount]])</f>
        <v>0</v>
      </c>
      <c r="Q324" s="113" t="str">
        <f>IFERROR(INDEX(Table2[Attachment A Category], MATCH(Table5[[#This Row],[Attachment A Expenditure Subcategory]], Table2[Attachment A Subcategory])),"")</f>
        <v/>
      </c>
      <c r="R324" s="114" t="str">
        <f>IFERROR(INDEX(Table2[Treasury OIG Category], MATCH(Table5[[#This Row],[Attachment A Expenditure Subcategory]], Table2[Attachment A Subcategory])),"")</f>
        <v/>
      </c>
    </row>
    <row r="325" spans="1:18" x14ac:dyDescent="0.25">
      <c r="A325" s="89"/>
      <c r="B325" s="118"/>
      <c r="C325" s="119"/>
      <c r="D325" s="119"/>
      <c r="E325" s="119"/>
      <c r="F325" s="119"/>
      <c r="G325" s="121"/>
      <c r="H325" s="32" t="s">
        <v>374</v>
      </c>
      <c r="I325" s="119"/>
      <c r="J325" s="124"/>
      <c r="K325" s="124"/>
      <c r="L325" s="124"/>
      <c r="M325" s="51"/>
      <c r="N325" s="51"/>
      <c r="O325" s="122"/>
      <c r="P325" s="120">
        <f>IF(Table5[[#This Row],[FEMA Reimbursable?]]="Yes", Table5[[#This Row],[Total Quarterly Payment Amount]]*0.25, Table5[[#This Row],[Total Quarterly Payment Amount]])</f>
        <v>0</v>
      </c>
      <c r="Q325" s="113" t="str">
        <f>IFERROR(INDEX(Table2[Attachment A Category], MATCH(Table5[[#This Row],[Attachment A Expenditure Subcategory]], Table2[Attachment A Subcategory])),"")</f>
        <v/>
      </c>
      <c r="R325" s="114" t="str">
        <f>IFERROR(INDEX(Table2[Treasury OIG Category], MATCH(Table5[[#This Row],[Attachment A Expenditure Subcategory]], Table2[Attachment A Subcategory])),"")</f>
        <v/>
      </c>
    </row>
    <row r="326" spans="1:18" x14ac:dyDescent="0.25">
      <c r="A326" s="89"/>
      <c r="B326" s="118"/>
      <c r="C326" s="119"/>
      <c r="D326" s="119"/>
      <c r="E326" s="119"/>
      <c r="F326" s="119"/>
      <c r="G326" s="121"/>
      <c r="H326" s="32" t="s">
        <v>375</v>
      </c>
      <c r="I326" s="119"/>
      <c r="J326" s="124"/>
      <c r="K326" s="124"/>
      <c r="L326" s="124"/>
      <c r="M326" s="51"/>
      <c r="N326" s="51"/>
      <c r="O326" s="122"/>
      <c r="P326" s="120">
        <f>IF(Table5[[#This Row],[FEMA Reimbursable?]]="Yes", Table5[[#This Row],[Total Quarterly Payment Amount]]*0.25, Table5[[#This Row],[Total Quarterly Payment Amount]])</f>
        <v>0</v>
      </c>
      <c r="Q326" s="113" t="str">
        <f>IFERROR(INDEX(Table2[Attachment A Category], MATCH(Table5[[#This Row],[Attachment A Expenditure Subcategory]], Table2[Attachment A Subcategory])),"")</f>
        <v/>
      </c>
      <c r="R326" s="114" t="str">
        <f>IFERROR(INDEX(Table2[Treasury OIG Category], MATCH(Table5[[#This Row],[Attachment A Expenditure Subcategory]], Table2[Attachment A Subcategory])),"")</f>
        <v/>
      </c>
    </row>
    <row r="327" spans="1:18" x14ac:dyDescent="0.25">
      <c r="A327" s="89"/>
      <c r="B327" s="118"/>
      <c r="C327" s="119"/>
      <c r="D327" s="119"/>
      <c r="E327" s="119"/>
      <c r="F327" s="119"/>
      <c r="G327" s="121"/>
      <c r="H327" s="31" t="s">
        <v>376</v>
      </c>
      <c r="I327" s="119"/>
      <c r="J327" s="124"/>
      <c r="K327" s="124"/>
      <c r="L327" s="124"/>
      <c r="M327" s="51"/>
      <c r="N327" s="51"/>
      <c r="O327" s="122"/>
      <c r="P327" s="120">
        <f>IF(Table5[[#This Row],[FEMA Reimbursable?]]="Yes", Table5[[#This Row],[Total Quarterly Payment Amount]]*0.25, Table5[[#This Row],[Total Quarterly Payment Amount]])</f>
        <v>0</v>
      </c>
      <c r="Q327" s="113" t="str">
        <f>IFERROR(INDEX(Table2[Attachment A Category], MATCH(Table5[[#This Row],[Attachment A Expenditure Subcategory]], Table2[Attachment A Subcategory])),"")</f>
        <v/>
      </c>
      <c r="R327" s="114" t="str">
        <f>IFERROR(INDEX(Table2[Treasury OIG Category], MATCH(Table5[[#This Row],[Attachment A Expenditure Subcategory]], Table2[Attachment A Subcategory])),"")</f>
        <v/>
      </c>
    </row>
    <row r="328" spans="1:18" x14ac:dyDescent="0.25">
      <c r="A328" s="89"/>
      <c r="B328" s="118"/>
      <c r="C328" s="119"/>
      <c r="D328" s="119"/>
      <c r="E328" s="119"/>
      <c r="F328" s="119"/>
      <c r="G328" s="121"/>
      <c r="H328" s="32" t="s">
        <v>377</v>
      </c>
      <c r="I328" s="119"/>
      <c r="J328" s="124"/>
      <c r="K328" s="124"/>
      <c r="L328" s="124"/>
      <c r="M328" s="51"/>
      <c r="N328" s="51"/>
      <c r="O328" s="122"/>
      <c r="P328" s="120">
        <f>IF(Table5[[#This Row],[FEMA Reimbursable?]]="Yes", Table5[[#This Row],[Total Quarterly Payment Amount]]*0.25, Table5[[#This Row],[Total Quarterly Payment Amount]])</f>
        <v>0</v>
      </c>
      <c r="Q328" s="113" t="str">
        <f>IFERROR(INDEX(Table2[Attachment A Category], MATCH(Table5[[#This Row],[Attachment A Expenditure Subcategory]], Table2[Attachment A Subcategory])),"")</f>
        <v/>
      </c>
      <c r="R328" s="114" t="str">
        <f>IFERROR(INDEX(Table2[Treasury OIG Category], MATCH(Table5[[#This Row],[Attachment A Expenditure Subcategory]], Table2[Attachment A Subcategory])),"")</f>
        <v/>
      </c>
    </row>
    <row r="329" spans="1:18" x14ac:dyDescent="0.25">
      <c r="A329" s="89"/>
      <c r="B329" s="118"/>
      <c r="C329" s="119"/>
      <c r="D329" s="119"/>
      <c r="E329" s="119"/>
      <c r="F329" s="119"/>
      <c r="G329" s="121"/>
      <c r="H329" s="31" t="s">
        <v>378</v>
      </c>
      <c r="I329" s="119"/>
      <c r="J329" s="124"/>
      <c r="K329" s="124"/>
      <c r="L329" s="124"/>
      <c r="M329" s="51"/>
      <c r="N329" s="51"/>
      <c r="O329" s="122"/>
      <c r="P329" s="120">
        <f>IF(Table5[[#This Row],[FEMA Reimbursable?]]="Yes", Table5[[#This Row],[Total Quarterly Payment Amount]]*0.25, Table5[[#This Row],[Total Quarterly Payment Amount]])</f>
        <v>0</v>
      </c>
      <c r="Q329" s="113" t="str">
        <f>IFERROR(INDEX(Table2[Attachment A Category], MATCH(Table5[[#This Row],[Attachment A Expenditure Subcategory]], Table2[Attachment A Subcategory])),"")</f>
        <v/>
      </c>
      <c r="R329" s="114" t="str">
        <f>IFERROR(INDEX(Table2[Treasury OIG Category], MATCH(Table5[[#This Row],[Attachment A Expenditure Subcategory]], Table2[Attachment A Subcategory])),"")</f>
        <v/>
      </c>
    </row>
    <row r="330" spans="1:18" x14ac:dyDescent="0.25">
      <c r="A330" s="89"/>
      <c r="B330" s="118"/>
      <c r="C330" s="119"/>
      <c r="D330" s="119"/>
      <c r="E330" s="119"/>
      <c r="F330" s="119"/>
      <c r="G330" s="121"/>
      <c r="H330" s="32" t="s">
        <v>379</v>
      </c>
      <c r="I330" s="119"/>
      <c r="J330" s="124"/>
      <c r="K330" s="124"/>
      <c r="L330" s="124"/>
      <c r="M330" s="51"/>
      <c r="N330" s="51"/>
      <c r="O330" s="122"/>
      <c r="P330" s="120">
        <f>IF(Table5[[#This Row],[FEMA Reimbursable?]]="Yes", Table5[[#This Row],[Total Quarterly Payment Amount]]*0.25, Table5[[#This Row],[Total Quarterly Payment Amount]])</f>
        <v>0</v>
      </c>
      <c r="Q330" s="113" t="str">
        <f>IFERROR(INDEX(Table2[Attachment A Category], MATCH(Table5[[#This Row],[Attachment A Expenditure Subcategory]], Table2[Attachment A Subcategory])),"")</f>
        <v/>
      </c>
      <c r="R330" s="114" t="str">
        <f>IFERROR(INDEX(Table2[Treasury OIG Category], MATCH(Table5[[#This Row],[Attachment A Expenditure Subcategory]], Table2[Attachment A Subcategory])),"")</f>
        <v/>
      </c>
    </row>
    <row r="331" spans="1:18" x14ac:dyDescent="0.25">
      <c r="A331" s="89"/>
      <c r="B331" s="118"/>
      <c r="C331" s="119"/>
      <c r="D331" s="119"/>
      <c r="E331" s="119"/>
      <c r="F331" s="119"/>
      <c r="G331" s="121"/>
      <c r="H331" s="32" t="s">
        <v>380</v>
      </c>
      <c r="I331" s="119"/>
      <c r="J331" s="124"/>
      <c r="K331" s="124"/>
      <c r="L331" s="124"/>
      <c r="M331" s="51"/>
      <c r="N331" s="51"/>
      <c r="O331" s="122"/>
      <c r="P331" s="120">
        <f>IF(Table5[[#This Row],[FEMA Reimbursable?]]="Yes", Table5[[#This Row],[Total Quarterly Payment Amount]]*0.25, Table5[[#This Row],[Total Quarterly Payment Amount]])</f>
        <v>0</v>
      </c>
      <c r="Q331" s="113" t="str">
        <f>IFERROR(INDEX(Table2[Attachment A Category], MATCH(Table5[[#This Row],[Attachment A Expenditure Subcategory]], Table2[Attachment A Subcategory])),"")</f>
        <v/>
      </c>
      <c r="R331" s="114" t="str">
        <f>IFERROR(INDEX(Table2[Treasury OIG Category], MATCH(Table5[[#This Row],[Attachment A Expenditure Subcategory]], Table2[Attachment A Subcategory])),"")</f>
        <v/>
      </c>
    </row>
    <row r="332" spans="1:18" x14ac:dyDescent="0.25">
      <c r="A332" s="89"/>
      <c r="B332" s="118"/>
      <c r="C332" s="119"/>
      <c r="D332" s="119"/>
      <c r="E332" s="119"/>
      <c r="F332" s="119"/>
      <c r="G332" s="121"/>
      <c r="H332" s="31" t="s">
        <v>381</v>
      </c>
      <c r="I332" s="119"/>
      <c r="J332" s="124"/>
      <c r="K332" s="124"/>
      <c r="L332" s="124"/>
      <c r="M332" s="51"/>
      <c r="N332" s="51"/>
      <c r="O332" s="122"/>
      <c r="P332" s="120">
        <f>IF(Table5[[#This Row],[FEMA Reimbursable?]]="Yes", Table5[[#This Row],[Total Quarterly Payment Amount]]*0.25, Table5[[#This Row],[Total Quarterly Payment Amount]])</f>
        <v>0</v>
      </c>
      <c r="Q332" s="113" t="str">
        <f>IFERROR(INDEX(Table2[Attachment A Category], MATCH(Table5[[#This Row],[Attachment A Expenditure Subcategory]], Table2[Attachment A Subcategory])),"")</f>
        <v/>
      </c>
      <c r="R332" s="114" t="str">
        <f>IFERROR(INDEX(Table2[Treasury OIG Category], MATCH(Table5[[#This Row],[Attachment A Expenditure Subcategory]], Table2[Attachment A Subcategory])),"")</f>
        <v/>
      </c>
    </row>
    <row r="333" spans="1:18" x14ac:dyDescent="0.25">
      <c r="A333" s="89"/>
      <c r="B333" s="118"/>
      <c r="C333" s="119"/>
      <c r="D333" s="119"/>
      <c r="E333" s="119"/>
      <c r="F333" s="119"/>
      <c r="G333" s="121"/>
      <c r="H333" s="32" t="s">
        <v>382</v>
      </c>
      <c r="I333" s="119"/>
      <c r="J333" s="124"/>
      <c r="K333" s="124"/>
      <c r="L333" s="124"/>
      <c r="M333" s="51"/>
      <c r="N333" s="51"/>
      <c r="O333" s="122"/>
      <c r="P333" s="120">
        <f>IF(Table5[[#This Row],[FEMA Reimbursable?]]="Yes", Table5[[#This Row],[Total Quarterly Payment Amount]]*0.25, Table5[[#This Row],[Total Quarterly Payment Amount]])</f>
        <v>0</v>
      </c>
      <c r="Q333" s="113" t="str">
        <f>IFERROR(INDEX(Table2[Attachment A Category], MATCH(Table5[[#This Row],[Attachment A Expenditure Subcategory]], Table2[Attachment A Subcategory])),"")</f>
        <v/>
      </c>
      <c r="R333" s="114" t="str">
        <f>IFERROR(INDEX(Table2[Treasury OIG Category], MATCH(Table5[[#This Row],[Attachment A Expenditure Subcategory]], Table2[Attachment A Subcategory])),"")</f>
        <v/>
      </c>
    </row>
    <row r="334" spans="1:18" x14ac:dyDescent="0.25">
      <c r="A334" s="89"/>
      <c r="B334" s="118"/>
      <c r="C334" s="119"/>
      <c r="D334" s="119"/>
      <c r="E334" s="119"/>
      <c r="F334" s="119"/>
      <c r="G334" s="121"/>
      <c r="H334" s="31" t="s">
        <v>383</v>
      </c>
      <c r="I334" s="119"/>
      <c r="J334" s="124"/>
      <c r="K334" s="124"/>
      <c r="L334" s="124"/>
      <c r="M334" s="51"/>
      <c r="N334" s="51"/>
      <c r="O334" s="122"/>
      <c r="P334" s="120">
        <f>IF(Table5[[#This Row],[FEMA Reimbursable?]]="Yes", Table5[[#This Row],[Total Quarterly Payment Amount]]*0.25, Table5[[#This Row],[Total Quarterly Payment Amount]])</f>
        <v>0</v>
      </c>
      <c r="Q334" s="113" t="str">
        <f>IFERROR(INDEX(Table2[Attachment A Category], MATCH(Table5[[#This Row],[Attachment A Expenditure Subcategory]], Table2[Attachment A Subcategory])),"")</f>
        <v/>
      </c>
      <c r="R334" s="114" t="str">
        <f>IFERROR(INDEX(Table2[Treasury OIG Category], MATCH(Table5[[#This Row],[Attachment A Expenditure Subcategory]], Table2[Attachment A Subcategory])),"")</f>
        <v/>
      </c>
    </row>
    <row r="335" spans="1:18" x14ac:dyDescent="0.25">
      <c r="A335" s="89"/>
      <c r="B335" s="118"/>
      <c r="C335" s="119"/>
      <c r="D335" s="119"/>
      <c r="E335" s="119"/>
      <c r="F335" s="119"/>
      <c r="G335" s="121"/>
      <c r="H335" s="32" t="s">
        <v>384</v>
      </c>
      <c r="I335" s="119"/>
      <c r="J335" s="124"/>
      <c r="K335" s="124"/>
      <c r="L335" s="124"/>
      <c r="M335" s="51"/>
      <c r="N335" s="51"/>
      <c r="O335" s="122"/>
      <c r="P335" s="120">
        <f>IF(Table5[[#This Row],[FEMA Reimbursable?]]="Yes", Table5[[#This Row],[Total Quarterly Payment Amount]]*0.25, Table5[[#This Row],[Total Quarterly Payment Amount]])</f>
        <v>0</v>
      </c>
      <c r="Q335" s="113" t="str">
        <f>IFERROR(INDEX(Table2[Attachment A Category], MATCH(Table5[[#This Row],[Attachment A Expenditure Subcategory]], Table2[Attachment A Subcategory])),"")</f>
        <v/>
      </c>
      <c r="R335" s="114" t="str">
        <f>IFERROR(INDEX(Table2[Treasury OIG Category], MATCH(Table5[[#This Row],[Attachment A Expenditure Subcategory]], Table2[Attachment A Subcategory])),"")</f>
        <v/>
      </c>
    </row>
    <row r="336" spans="1:18" x14ac:dyDescent="0.25">
      <c r="A336" s="89"/>
      <c r="B336" s="118"/>
      <c r="C336" s="119"/>
      <c r="D336" s="119"/>
      <c r="E336" s="119"/>
      <c r="F336" s="119"/>
      <c r="G336" s="121"/>
      <c r="H336" s="32" t="s">
        <v>385</v>
      </c>
      <c r="I336" s="119"/>
      <c r="J336" s="124"/>
      <c r="K336" s="124"/>
      <c r="L336" s="124"/>
      <c r="M336" s="51"/>
      <c r="N336" s="51"/>
      <c r="O336" s="122"/>
      <c r="P336" s="120">
        <f>IF(Table5[[#This Row],[FEMA Reimbursable?]]="Yes", Table5[[#This Row],[Total Quarterly Payment Amount]]*0.25, Table5[[#This Row],[Total Quarterly Payment Amount]])</f>
        <v>0</v>
      </c>
      <c r="Q336" s="113" t="str">
        <f>IFERROR(INDEX(Table2[Attachment A Category], MATCH(Table5[[#This Row],[Attachment A Expenditure Subcategory]], Table2[Attachment A Subcategory])),"")</f>
        <v/>
      </c>
      <c r="R336" s="114" t="str">
        <f>IFERROR(INDEX(Table2[Treasury OIG Category], MATCH(Table5[[#This Row],[Attachment A Expenditure Subcategory]], Table2[Attachment A Subcategory])),"")</f>
        <v/>
      </c>
    </row>
    <row r="337" spans="1:18" x14ac:dyDescent="0.25">
      <c r="A337" s="89"/>
      <c r="B337" s="118"/>
      <c r="C337" s="119"/>
      <c r="D337" s="119"/>
      <c r="E337" s="119"/>
      <c r="F337" s="119"/>
      <c r="G337" s="121"/>
      <c r="H337" s="31" t="s">
        <v>386</v>
      </c>
      <c r="I337" s="119"/>
      <c r="J337" s="124"/>
      <c r="K337" s="124"/>
      <c r="L337" s="124"/>
      <c r="M337" s="51"/>
      <c r="N337" s="51"/>
      <c r="O337" s="122"/>
      <c r="P337" s="120">
        <f>IF(Table5[[#This Row],[FEMA Reimbursable?]]="Yes", Table5[[#This Row],[Total Quarterly Payment Amount]]*0.25, Table5[[#This Row],[Total Quarterly Payment Amount]])</f>
        <v>0</v>
      </c>
      <c r="Q337" s="113" t="str">
        <f>IFERROR(INDEX(Table2[Attachment A Category], MATCH(Table5[[#This Row],[Attachment A Expenditure Subcategory]], Table2[Attachment A Subcategory])),"")</f>
        <v/>
      </c>
      <c r="R337" s="114" t="str">
        <f>IFERROR(INDEX(Table2[Treasury OIG Category], MATCH(Table5[[#This Row],[Attachment A Expenditure Subcategory]], Table2[Attachment A Subcategory])),"")</f>
        <v/>
      </c>
    </row>
    <row r="338" spans="1:18" x14ac:dyDescent="0.25">
      <c r="A338" s="89"/>
      <c r="B338" s="118"/>
      <c r="C338" s="119"/>
      <c r="D338" s="119"/>
      <c r="E338" s="119"/>
      <c r="F338" s="119"/>
      <c r="G338" s="121"/>
      <c r="H338" s="32" t="s">
        <v>387</v>
      </c>
      <c r="I338" s="119"/>
      <c r="J338" s="124"/>
      <c r="K338" s="124"/>
      <c r="L338" s="124"/>
      <c r="M338" s="51"/>
      <c r="N338" s="51"/>
      <c r="O338" s="122"/>
      <c r="P338" s="120">
        <f>IF(Table5[[#This Row],[FEMA Reimbursable?]]="Yes", Table5[[#This Row],[Total Quarterly Payment Amount]]*0.25, Table5[[#This Row],[Total Quarterly Payment Amount]])</f>
        <v>0</v>
      </c>
      <c r="Q338" s="113" t="str">
        <f>IFERROR(INDEX(Table2[Attachment A Category], MATCH(Table5[[#This Row],[Attachment A Expenditure Subcategory]], Table2[Attachment A Subcategory])),"")</f>
        <v/>
      </c>
      <c r="R338" s="114" t="str">
        <f>IFERROR(INDEX(Table2[Treasury OIG Category], MATCH(Table5[[#This Row],[Attachment A Expenditure Subcategory]], Table2[Attachment A Subcategory])),"")</f>
        <v/>
      </c>
    </row>
    <row r="339" spans="1:18" x14ac:dyDescent="0.25">
      <c r="A339" s="89"/>
      <c r="B339" s="118"/>
      <c r="C339" s="119"/>
      <c r="D339" s="119"/>
      <c r="E339" s="119"/>
      <c r="F339" s="119"/>
      <c r="G339" s="121"/>
      <c r="H339" s="31" t="s">
        <v>388</v>
      </c>
      <c r="I339" s="119"/>
      <c r="J339" s="124"/>
      <c r="K339" s="124"/>
      <c r="L339" s="124"/>
      <c r="M339" s="51"/>
      <c r="N339" s="51"/>
      <c r="O339" s="122"/>
      <c r="P339" s="120">
        <f>IF(Table5[[#This Row],[FEMA Reimbursable?]]="Yes", Table5[[#This Row],[Total Quarterly Payment Amount]]*0.25, Table5[[#This Row],[Total Quarterly Payment Amount]])</f>
        <v>0</v>
      </c>
      <c r="Q339" s="113" t="str">
        <f>IFERROR(INDEX(Table2[Attachment A Category], MATCH(Table5[[#This Row],[Attachment A Expenditure Subcategory]], Table2[Attachment A Subcategory])),"")</f>
        <v/>
      </c>
      <c r="R339" s="114" t="str">
        <f>IFERROR(INDEX(Table2[Treasury OIG Category], MATCH(Table5[[#This Row],[Attachment A Expenditure Subcategory]], Table2[Attachment A Subcategory])),"")</f>
        <v/>
      </c>
    </row>
    <row r="340" spans="1:18" x14ac:dyDescent="0.25">
      <c r="A340" s="89"/>
      <c r="B340" s="118"/>
      <c r="C340" s="119"/>
      <c r="D340" s="119"/>
      <c r="E340" s="119"/>
      <c r="F340" s="119"/>
      <c r="G340" s="121"/>
      <c r="H340" s="32" t="s">
        <v>389</v>
      </c>
      <c r="I340" s="119"/>
      <c r="J340" s="124"/>
      <c r="K340" s="124"/>
      <c r="L340" s="124"/>
      <c r="M340" s="51"/>
      <c r="N340" s="51"/>
      <c r="O340" s="122"/>
      <c r="P340" s="120">
        <f>IF(Table5[[#This Row],[FEMA Reimbursable?]]="Yes", Table5[[#This Row],[Total Quarterly Payment Amount]]*0.25, Table5[[#This Row],[Total Quarterly Payment Amount]])</f>
        <v>0</v>
      </c>
      <c r="Q340" s="113" t="str">
        <f>IFERROR(INDEX(Table2[Attachment A Category], MATCH(Table5[[#This Row],[Attachment A Expenditure Subcategory]], Table2[Attachment A Subcategory])),"")</f>
        <v/>
      </c>
      <c r="R340" s="114" t="str">
        <f>IFERROR(INDEX(Table2[Treasury OIG Category], MATCH(Table5[[#This Row],[Attachment A Expenditure Subcategory]], Table2[Attachment A Subcategory])),"")</f>
        <v/>
      </c>
    </row>
    <row r="341" spans="1:18" x14ac:dyDescent="0.25">
      <c r="A341" s="89"/>
      <c r="B341" s="118"/>
      <c r="C341" s="119"/>
      <c r="D341" s="119"/>
      <c r="E341" s="119"/>
      <c r="F341" s="119"/>
      <c r="G341" s="121"/>
      <c r="H341" s="32" t="s">
        <v>390</v>
      </c>
      <c r="I341" s="119"/>
      <c r="J341" s="124"/>
      <c r="K341" s="124"/>
      <c r="L341" s="124"/>
      <c r="M341" s="51"/>
      <c r="N341" s="51"/>
      <c r="O341" s="122"/>
      <c r="P341" s="120">
        <f>IF(Table5[[#This Row],[FEMA Reimbursable?]]="Yes", Table5[[#This Row],[Total Quarterly Payment Amount]]*0.25, Table5[[#This Row],[Total Quarterly Payment Amount]])</f>
        <v>0</v>
      </c>
      <c r="Q341" s="113" t="str">
        <f>IFERROR(INDEX(Table2[Attachment A Category], MATCH(Table5[[#This Row],[Attachment A Expenditure Subcategory]], Table2[Attachment A Subcategory])),"")</f>
        <v/>
      </c>
      <c r="R341" s="114" t="str">
        <f>IFERROR(INDEX(Table2[Treasury OIG Category], MATCH(Table5[[#This Row],[Attachment A Expenditure Subcategory]], Table2[Attachment A Subcategory])),"")</f>
        <v/>
      </c>
    </row>
    <row r="342" spans="1:18" x14ac:dyDescent="0.25">
      <c r="A342" s="89"/>
      <c r="B342" s="118"/>
      <c r="C342" s="119"/>
      <c r="D342" s="119"/>
      <c r="E342" s="119"/>
      <c r="F342" s="119"/>
      <c r="G342" s="121"/>
      <c r="H342" s="31" t="s">
        <v>391</v>
      </c>
      <c r="I342" s="119"/>
      <c r="J342" s="124"/>
      <c r="K342" s="124"/>
      <c r="L342" s="124"/>
      <c r="M342" s="51"/>
      <c r="N342" s="51"/>
      <c r="O342" s="122"/>
      <c r="P342" s="120">
        <f>IF(Table5[[#This Row],[FEMA Reimbursable?]]="Yes", Table5[[#This Row],[Total Quarterly Payment Amount]]*0.25, Table5[[#This Row],[Total Quarterly Payment Amount]])</f>
        <v>0</v>
      </c>
      <c r="Q342" s="113" t="str">
        <f>IFERROR(INDEX(Table2[Attachment A Category], MATCH(Table5[[#This Row],[Attachment A Expenditure Subcategory]], Table2[Attachment A Subcategory])),"")</f>
        <v/>
      </c>
      <c r="R342" s="114" t="str">
        <f>IFERROR(INDEX(Table2[Treasury OIG Category], MATCH(Table5[[#This Row],[Attachment A Expenditure Subcategory]], Table2[Attachment A Subcategory])),"")</f>
        <v/>
      </c>
    </row>
    <row r="343" spans="1:18" x14ac:dyDescent="0.25">
      <c r="A343" s="89"/>
      <c r="B343" s="118"/>
      <c r="C343" s="119"/>
      <c r="D343" s="119"/>
      <c r="E343" s="119"/>
      <c r="F343" s="119"/>
      <c r="G343" s="121"/>
      <c r="H343" s="32" t="s">
        <v>392</v>
      </c>
      <c r="I343" s="119"/>
      <c r="J343" s="124"/>
      <c r="K343" s="124"/>
      <c r="L343" s="124"/>
      <c r="M343" s="51"/>
      <c r="N343" s="51"/>
      <c r="O343" s="122"/>
      <c r="P343" s="120">
        <f>IF(Table5[[#This Row],[FEMA Reimbursable?]]="Yes", Table5[[#This Row],[Total Quarterly Payment Amount]]*0.25, Table5[[#This Row],[Total Quarterly Payment Amount]])</f>
        <v>0</v>
      </c>
      <c r="Q343" s="113" t="str">
        <f>IFERROR(INDEX(Table2[Attachment A Category], MATCH(Table5[[#This Row],[Attachment A Expenditure Subcategory]], Table2[Attachment A Subcategory])),"")</f>
        <v/>
      </c>
      <c r="R343" s="114" t="str">
        <f>IFERROR(INDEX(Table2[Treasury OIG Category], MATCH(Table5[[#This Row],[Attachment A Expenditure Subcategory]], Table2[Attachment A Subcategory])),"")</f>
        <v/>
      </c>
    </row>
    <row r="344" spans="1:18" x14ac:dyDescent="0.25">
      <c r="A344" s="89"/>
      <c r="B344" s="118"/>
      <c r="C344" s="119"/>
      <c r="D344" s="119"/>
      <c r="E344" s="119"/>
      <c r="F344" s="119"/>
      <c r="G344" s="121"/>
      <c r="H344" s="31" t="s">
        <v>393</v>
      </c>
      <c r="I344" s="119"/>
      <c r="J344" s="124"/>
      <c r="K344" s="124"/>
      <c r="L344" s="124"/>
      <c r="M344" s="51"/>
      <c r="N344" s="51"/>
      <c r="O344" s="122"/>
      <c r="P344" s="120">
        <f>IF(Table5[[#This Row],[FEMA Reimbursable?]]="Yes", Table5[[#This Row],[Total Quarterly Payment Amount]]*0.25, Table5[[#This Row],[Total Quarterly Payment Amount]])</f>
        <v>0</v>
      </c>
      <c r="Q344" s="113" t="str">
        <f>IFERROR(INDEX(Table2[Attachment A Category], MATCH(Table5[[#This Row],[Attachment A Expenditure Subcategory]], Table2[Attachment A Subcategory])),"")</f>
        <v/>
      </c>
      <c r="R344" s="114" t="str">
        <f>IFERROR(INDEX(Table2[Treasury OIG Category], MATCH(Table5[[#This Row],[Attachment A Expenditure Subcategory]], Table2[Attachment A Subcategory])),"")</f>
        <v/>
      </c>
    </row>
    <row r="345" spans="1:18" x14ac:dyDescent="0.25">
      <c r="A345" s="89"/>
      <c r="B345" s="118"/>
      <c r="C345" s="119"/>
      <c r="D345" s="119"/>
      <c r="E345" s="119"/>
      <c r="F345" s="119"/>
      <c r="G345" s="121"/>
      <c r="H345" s="32" t="s">
        <v>394</v>
      </c>
      <c r="I345" s="119"/>
      <c r="J345" s="124"/>
      <c r="K345" s="124"/>
      <c r="L345" s="124"/>
      <c r="M345" s="51"/>
      <c r="N345" s="51"/>
      <c r="O345" s="122"/>
      <c r="P345" s="120">
        <f>IF(Table5[[#This Row],[FEMA Reimbursable?]]="Yes", Table5[[#This Row],[Total Quarterly Payment Amount]]*0.25, Table5[[#This Row],[Total Quarterly Payment Amount]])</f>
        <v>0</v>
      </c>
      <c r="Q345" s="113" t="str">
        <f>IFERROR(INDEX(Table2[Attachment A Category], MATCH(Table5[[#This Row],[Attachment A Expenditure Subcategory]], Table2[Attachment A Subcategory])),"")</f>
        <v/>
      </c>
      <c r="R345" s="114" t="str">
        <f>IFERROR(INDEX(Table2[Treasury OIG Category], MATCH(Table5[[#This Row],[Attachment A Expenditure Subcategory]], Table2[Attachment A Subcategory])),"")</f>
        <v/>
      </c>
    </row>
    <row r="346" spans="1:18" x14ac:dyDescent="0.25">
      <c r="A346" s="89"/>
      <c r="B346" s="118"/>
      <c r="C346" s="119"/>
      <c r="D346" s="119"/>
      <c r="E346" s="119"/>
      <c r="F346" s="119"/>
      <c r="G346" s="121"/>
      <c r="H346" s="32" t="s">
        <v>395</v>
      </c>
      <c r="I346" s="119"/>
      <c r="J346" s="124"/>
      <c r="K346" s="124"/>
      <c r="L346" s="124"/>
      <c r="M346" s="51"/>
      <c r="N346" s="51"/>
      <c r="O346" s="122"/>
      <c r="P346" s="120">
        <f>IF(Table5[[#This Row],[FEMA Reimbursable?]]="Yes", Table5[[#This Row],[Total Quarterly Payment Amount]]*0.25, Table5[[#This Row],[Total Quarterly Payment Amount]])</f>
        <v>0</v>
      </c>
      <c r="Q346" s="113" t="str">
        <f>IFERROR(INDEX(Table2[Attachment A Category], MATCH(Table5[[#This Row],[Attachment A Expenditure Subcategory]], Table2[Attachment A Subcategory])),"")</f>
        <v/>
      </c>
      <c r="R346" s="114" t="str">
        <f>IFERROR(INDEX(Table2[Treasury OIG Category], MATCH(Table5[[#This Row],[Attachment A Expenditure Subcategory]], Table2[Attachment A Subcategory])),"")</f>
        <v/>
      </c>
    </row>
    <row r="347" spans="1:18" x14ac:dyDescent="0.25">
      <c r="A347" s="89"/>
      <c r="B347" s="118"/>
      <c r="C347" s="119"/>
      <c r="D347" s="119"/>
      <c r="E347" s="119"/>
      <c r="F347" s="119"/>
      <c r="G347" s="121"/>
      <c r="H347" s="31" t="s">
        <v>396</v>
      </c>
      <c r="I347" s="119"/>
      <c r="J347" s="124"/>
      <c r="K347" s="124"/>
      <c r="L347" s="124"/>
      <c r="M347" s="51"/>
      <c r="N347" s="51"/>
      <c r="O347" s="122"/>
      <c r="P347" s="120">
        <f>IF(Table5[[#This Row],[FEMA Reimbursable?]]="Yes", Table5[[#This Row],[Total Quarterly Payment Amount]]*0.25, Table5[[#This Row],[Total Quarterly Payment Amount]])</f>
        <v>0</v>
      </c>
      <c r="Q347" s="113" t="str">
        <f>IFERROR(INDEX(Table2[Attachment A Category], MATCH(Table5[[#This Row],[Attachment A Expenditure Subcategory]], Table2[Attachment A Subcategory])),"")</f>
        <v/>
      </c>
      <c r="R347" s="114" t="str">
        <f>IFERROR(INDEX(Table2[Treasury OIG Category], MATCH(Table5[[#This Row],[Attachment A Expenditure Subcategory]], Table2[Attachment A Subcategory])),"")</f>
        <v/>
      </c>
    </row>
    <row r="348" spans="1:18" x14ac:dyDescent="0.25">
      <c r="A348" s="89"/>
      <c r="B348" s="118"/>
      <c r="C348" s="119"/>
      <c r="D348" s="119"/>
      <c r="E348" s="119"/>
      <c r="F348" s="119"/>
      <c r="G348" s="121"/>
      <c r="H348" s="32" t="s">
        <v>397</v>
      </c>
      <c r="I348" s="119"/>
      <c r="J348" s="124"/>
      <c r="K348" s="124"/>
      <c r="L348" s="124"/>
      <c r="M348" s="51"/>
      <c r="N348" s="51"/>
      <c r="O348" s="122"/>
      <c r="P348" s="120">
        <f>IF(Table5[[#This Row],[FEMA Reimbursable?]]="Yes", Table5[[#This Row],[Total Quarterly Payment Amount]]*0.25, Table5[[#This Row],[Total Quarterly Payment Amount]])</f>
        <v>0</v>
      </c>
      <c r="Q348" s="113" t="str">
        <f>IFERROR(INDEX(Table2[Attachment A Category], MATCH(Table5[[#This Row],[Attachment A Expenditure Subcategory]], Table2[Attachment A Subcategory])),"")</f>
        <v/>
      </c>
      <c r="R348" s="114" t="str">
        <f>IFERROR(INDEX(Table2[Treasury OIG Category], MATCH(Table5[[#This Row],[Attachment A Expenditure Subcategory]], Table2[Attachment A Subcategory])),"")</f>
        <v/>
      </c>
    </row>
    <row r="349" spans="1:18" x14ac:dyDescent="0.25">
      <c r="A349" s="89"/>
      <c r="B349" s="118"/>
      <c r="C349" s="119"/>
      <c r="D349" s="119"/>
      <c r="E349" s="119"/>
      <c r="F349" s="119"/>
      <c r="G349" s="121"/>
      <c r="H349" s="31" t="s">
        <v>398</v>
      </c>
      <c r="I349" s="119"/>
      <c r="J349" s="124"/>
      <c r="K349" s="124"/>
      <c r="L349" s="124"/>
      <c r="M349" s="51"/>
      <c r="N349" s="51"/>
      <c r="O349" s="122"/>
      <c r="P349" s="120">
        <f>IF(Table5[[#This Row],[FEMA Reimbursable?]]="Yes", Table5[[#This Row],[Total Quarterly Payment Amount]]*0.25, Table5[[#This Row],[Total Quarterly Payment Amount]])</f>
        <v>0</v>
      </c>
      <c r="Q349" s="113" t="str">
        <f>IFERROR(INDEX(Table2[Attachment A Category], MATCH(Table5[[#This Row],[Attachment A Expenditure Subcategory]], Table2[Attachment A Subcategory])),"")</f>
        <v/>
      </c>
      <c r="R349" s="114" t="str">
        <f>IFERROR(INDEX(Table2[Treasury OIG Category], MATCH(Table5[[#This Row],[Attachment A Expenditure Subcategory]], Table2[Attachment A Subcategory])),"")</f>
        <v/>
      </c>
    </row>
    <row r="350" spans="1:18" x14ac:dyDescent="0.25">
      <c r="A350" s="89"/>
      <c r="B350" s="118"/>
      <c r="C350" s="119"/>
      <c r="D350" s="119"/>
      <c r="E350" s="119"/>
      <c r="F350" s="119"/>
      <c r="G350" s="121"/>
      <c r="H350" s="32" t="s">
        <v>399</v>
      </c>
      <c r="I350" s="119"/>
      <c r="J350" s="124"/>
      <c r="K350" s="124"/>
      <c r="L350" s="124"/>
      <c r="M350" s="51"/>
      <c r="N350" s="51"/>
      <c r="O350" s="122"/>
      <c r="P350" s="120">
        <f>IF(Table5[[#This Row],[FEMA Reimbursable?]]="Yes", Table5[[#This Row],[Total Quarterly Payment Amount]]*0.25, Table5[[#This Row],[Total Quarterly Payment Amount]])</f>
        <v>0</v>
      </c>
      <c r="Q350" s="113" t="str">
        <f>IFERROR(INDEX(Table2[Attachment A Category], MATCH(Table5[[#This Row],[Attachment A Expenditure Subcategory]], Table2[Attachment A Subcategory])),"")</f>
        <v/>
      </c>
      <c r="R350" s="114" t="str">
        <f>IFERROR(INDEX(Table2[Treasury OIG Category], MATCH(Table5[[#This Row],[Attachment A Expenditure Subcategory]], Table2[Attachment A Subcategory])),"")</f>
        <v/>
      </c>
    </row>
    <row r="351" spans="1:18" x14ac:dyDescent="0.25">
      <c r="A351" s="89"/>
      <c r="B351" s="118"/>
      <c r="C351" s="119"/>
      <c r="D351" s="119"/>
      <c r="E351" s="119"/>
      <c r="F351" s="119"/>
      <c r="G351" s="121"/>
      <c r="H351" s="32" t="s">
        <v>400</v>
      </c>
      <c r="I351" s="119"/>
      <c r="J351" s="124"/>
      <c r="K351" s="124"/>
      <c r="L351" s="124"/>
      <c r="M351" s="51"/>
      <c r="N351" s="51"/>
      <c r="O351" s="122"/>
      <c r="P351" s="120">
        <f>IF(Table5[[#This Row],[FEMA Reimbursable?]]="Yes", Table5[[#This Row],[Total Quarterly Payment Amount]]*0.25, Table5[[#This Row],[Total Quarterly Payment Amount]])</f>
        <v>0</v>
      </c>
      <c r="Q351" s="113" t="str">
        <f>IFERROR(INDEX(Table2[Attachment A Category], MATCH(Table5[[#This Row],[Attachment A Expenditure Subcategory]], Table2[Attachment A Subcategory])),"")</f>
        <v/>
      </c>
      <c r="R351" s="114" t="str">
        <f>IFERROR(INDEX(Table2[Treasury OIG Category], MATCH(Table5[[#This Row],[Attachment A Expenditure Subcategory]], Table2[Attachment A Subcategory])),"")</f>
        <v/>
      </c>
    </row>
    <row r="352" spans="1:18" x14ac:dyDescent="0.25">
      <c r="A352" s="89"/>
      <c r="B352" s="118"/>
      <c r="C352" s="119"/>
      <c r="D352" s="119"/>
      <c r="E352" s="119"/>
      <c r="F352" s="119"/>
      <c r="G352" s="121"/>
      <c r="H352" s="31" t="s">
        <v>401</v>
      </c>
      <c r="I352" s="119"/>
      <c r="J352" s="124"/>
      <c r="K352" s="124"/>
      <c r="L352" s="124"/>
      <c r="M352" s="51"/>
      <c r="N352" s="51"/>
      <c r="O352" s="122"/>
      <c r="P352" s="120">
        <f>IF(Table5[[#This Row],[FEMA Reimbursable?]]="Yes", Table5[[#This Row],[Total Quarterly Payment Amount]]*0.25, Table5[[#This Row],[Total Quarterly Payment Amount]])</f>
        <v>0</v>
      </c>
      <c r="Q352" s="113" t="str">
        <f>IFERROR(INDEX(Table2[Attachment A Category], MATCH(Table5[[#This Row],[Attachment A Expenditure Subcategory]], Table2[Attachment A Subcategory])),"")</f>
        <v/>
      </c>
      <c r="R352" s="114" t="str">
        <f>IFERROR(INDEX(Table2[Treasury OIG Category], MATCH(Table5[[#This Row],[Attachment A Expenditure Subcategory]], Table2[Attachment A Subcategory])),"")</f>
        <v/>
      </c>
    </row>
    <row r="353" spans="1:18" x14ac:dyDescent="0.25">
      <c r="A353" s="89"/>
      <c r="B353" s="118"/>
      <c r="C353" s="119"/>
      <c r="D353" s="119"/>
      <c r="E353" s="119"/>
      <c r="F353" s="119"/>
      <c r="G353" s="121"/>
      <c r="H353" s="32" t="s">
        <v>402</v>
      </c>
      <c r="I353" s="119"/>
      <c r="J353" s="124"/>
      <c r="K353" s="124"/>
      <c r="L353" s="124"/>
      <c r="M353" s="51"/>
      <c r="N353" s="51"/>
      <c r="O353" s="122"/>
      <c r="P353" s="120">
        <f>IF(Table5[[#This Row],[FEMA Reimbursable?]]="Yes", Table5[[#This Row],[Total Quarterly Payment Amount]]*0.25, Table5[[#This Row],[Total Quarterly Payment Amount]])</f>
        <v>0</v>
      </c>
      <c r="Q353" s="113" t="str">
        <f>IFERROR(INDEX(Table2[Attachment A Category], MATCH(Table5[[#This Row],[Attachment A Expenditure Subcategory]], Table2[Attachment A Subcategory])),"")</f>
        <v/>
      </c>
      <c r="R353" s="114" t="str">
        <f>IFERROR(INDEX(Table2[Treasury OIG Category], MATCH(Table5[[#This Row],[Attachment A Expenditure Subcategory]], Table2[Attachment A Subcategory])),"")</f>
        <v/>
      </c>
    </row>
    <row r="354" spans="1:18" x14ac:dyDescent="0.25">
      <c r="A354" s="89"/>
      <c r="B354" s="118"/>
      <c r="C354" s="119"/>
      <c r="D354" s="119"/>
      <c r="E354" s="119"/>
      <c r="F354" s="119"/>
      <c r="G354" s="121"/>
      <c r="H354" s="31" t="s">
        <v>403</v>
      </c>
      <c r="I354" s="119"/>
      <c r="J354" s="124"/>
      <c r="K354" s="124"/>
      <c r="L354" s="124"/>
      <c r="M354" s="51"/>
      <c r="N354" s="51"/>
      <c r="O354" s="122"/>
      <c r="P354" s="120">
        <f>IF(Table5[[#This Row],[FEMA Reimbursable?]]="Yes", Table5[[#This Row],[Total Quarterly Payment Amount]]*0.25, Table5[[#This Row],[Total Quarterly Payment Amount]])</f>
        <v>0</v>
      </c>
      <c r="Q354" s="113" t="str">
        <f>IFERROR(INDEX(Table2[Attachment A Category], MATCH(Table5[[#This Row],[Attachment A Expenditure Subcategory]], Table2[Attachment A Subcategory])),"")</f>
        <v/>
      </c>
      <c r="R354" s="114" t="str">
        <f>IFERROR(INDEX(Table2[Treasury OIG Category], MATCH(Table5[[#This Row],[Attachment A Expenditure Subcategory]], Table2[Attachment A Subcategory])),"")</f>
        <v/>
      </c>
    </row>
    <row r="355" spans="1:18" x14ac:dyDescent="0.25">
      <c r="A355" s="89"/>
      <c r="B355" s="118"/>
      <c r="C355" s="119"/>
      <c r="D355" s="119"/>
      <c r="E355" s="119"/>
      <c r="F355" s="119"/>
      <c r="G355" s="121"/>
      <c r="H355" s="32" t="s">
        <v>404</v>
      </c>
      <c r="I355" s="119"/>
      <c r="J355" s="124"/>
      <c r="K355" s="124"/>
      <c r="L355" s="124"/>
      <c r="M355" s="51"/>
      <c r="N355" s="51"/>
      <c r="O355" s="122"/>
      <c r="P355" s="120">
        <f>IF(Table5[[#This Row],[FEMA Reimbursable?]]="Yes", Table5[[#This Row],[Total Quarterly Payment Amount]]*0.25, Table5[[#This Row],[Total Quarterly Payment Amount]])</f>
        <v>0</v>
      </c>
      <c r="Q355" s="113" t="str">
        <f>IFERROR(INDEX(Table2[Attachment A Category], MATCH(Table5[[#This Row],[Attachment A Expenditure Subcategory]], Table2[Attachment A Subcategory])),"")</f>
        <v/>
      </c>
      <c r="R355" s="114" t="str">
        <f>IFERROR(INDEX(Table2[Treasury OIG Category], MATCH(Table5[[#This Row],[Attachment A Expenditure Subcategory]], Table2[Attachment A Subcategory])),"")</f>
        <v/>
      </c>
    </row>
    <row r="356" spans="1:18" x14ac:dyDescent="0.25">
      <c r="A356" s="89"/>
      <c r="B356" s="118"/>
      <c r="C356" s="119"/>
      <c r="D356" s="119"/>
      <c r="E356" s="119"/>
      <c r="F356" s="119"/>
      <c r="G356" s="121"/>
      <c r="H356" s="32" t="s">
        <v>405</v>
      </c>
      <c r="I356" s="119"/>
      <c r="J356" s="124"/>
      <c r="K356" s="124"/>
      <c r="L356" s="124"/>
      <c r="M356" s="51"/>
      <c r="N356" s="51"/>
      <c r="O356" s="122"/>
      <c r="P356" s="120">
        <f>IF(Table5[[#This Row],[FEMA Reimbursable?]]="Yes", Table5[[#This Row],[Total Quarterly Payment Amount]]*0.25, Table5[[#This Row],[Total Quarterly Payment Amount]])</f>
        <v>0</v>
      </c>
      <c r="Q356" s="113" t="str">
        <f>IFERROR(INDEX(Table2[Attachment A Category], MATCH(Table5[[#This Row],[Attachment A Expenditure Subcategory]], Table2[Attachment A Subcategory])),"")</f>
        <v/>
      </c>
      <c r="R356" s="114" t="str">
        <f>IFERROR(INDEX(Table2[Treasury OIG Category], MATCH(Table5[[#This Row],[Attachment A Expenditure Subcategory]], Table2[Attachment A Subcategory])),"")</f>
        <v/>
      </c>
    </row>
    <row r="357" spans="1:18" x14ac:dyDescent="0.25">
      <c r="A357" s="89"/>
      <c r="B357" s="118"/>
      <c r="C357" s="119"/>
      <c r="D357" s="119"/>
      <c r="E357" s="119"/>
      <c r="F357" s="119"/>
      <c r="G357" s="121"/>
      <c r="H357" s="31" t="s">
        <v>406</v>
      </c>
      <c r="I357" s="119"/>
      <c r="J357" s="124"/>
      <c r="K357" s="124"/>
      <c r="L357" s="124"/>
      <c r="M357" s="51"/>
      <c r="N357" s="51"/>
      <c r="O357" s="122"/>
      <c r="P357" s="120">
        <f>IF(Table5[[#This Row],[FEMA Reimbursable?]]="Yes", Table5[[#This Row],[Total Quarterly Payment Amount]]*0.25, Table5[[#This Row],[Total Quarterly Payment Amount]])</f>
        <v>0</v>
      </c>
      <c r="Q357" s="113" t="str">
        <f>IFERROR(INDEX(Table2[Attachment A Category], MATCH(Table5[[#This Row],[Attachment A Expenditure Subcategory]], Table2[Attachment A Subcategory])),"")</f>
        <v/>
      </c>
      <c r="R357" s="114" t="str">
        <f>IFERROR(INDEX(Table2[Treasury OIG Category], MATCH(Table5[[#This Row],[Attachment A Expenditure Subcategory]], Table2[Attachment A Subcategory])),"")</f>
        <v/>
      </c>
    </row>
    <row r="358" spans="1:18" x14ac:dyDescent="0.25">
      <c r="A358" s="89"/>
      <c r="B358" s="118"/>
      <c r="C358" s="119"/>
      <c r="D358" s="119"/>
      <c r="E358" s="119"/>
      <c r="F358" s="119"/>
      <c r="G358" s="121"/>
      <c r="H358" s="32" t="s">
        <v>407</v>
      </c>
      <c r="I358" s="119"/>
      <c r="J358" s="124"/>
      <c r="K358" s="124"/>
      <c r="L358" s="124"/>
      <c r="M358" s="51"/>
      <c r="N358" s="51"/>
      <c r="O358" s="122"/>
      <c r="P358" s="120">
        <f>IF(Table5[[#This Row],[FEMA Reimbursable?]]="Yes", Table5[[#This Row],[Total Quarterly Payment Amount]]*0.25, Table5[[#This Row],[Total Quarterly Payment Amount]])</f>
        <v>0</v>
      </c>
      <c r="Q358" s="113" t="str">
        <f>IFERROR(INDEX(Table2[Attachment A Category], MATCH(Table5[[#This Row],[Attachment A Expenditure Subcategory]], Table2[Attachment A Subcategory])),"")</f>
        <v/>
      </c>
      <c r="R358" s="114" t="str">
        <f>IFERROR(INDEX(Table2[Treasury OIG Category], MATCH(Table5[[#This Row],[Attachment A Expenditure Subcategory]], Table2[Attachment A Subcategory])),"")</f>
        <v/>
      </c>
    </row>
    <row r="359" spans="1:18" x14ac:dyDescent="0.25">
      <c r="A359" s="89"/>
      <c r="B359" s="118"/>
      <c r="C359" s="119"/>
      <c r="D359" s="119"/>
      <c r="E359" s="119"/>
      <c r="F359" s="119"/>
      <c r="G359" s="121"/>
      <c r="H359" s="31" t="s">
        <v>408</v>
      </c>
      <c r="I359" s="119"/>
      <c r="J359" s="124"/>
      <c r="K359" s="124"/>
      <c r="L359" s="124"/>
      <c r="M359" s="51"/>
      <c r="N359" s="51"/>
      <c r="O359" s="122"/>
      <c r="P359" s="120">
        <f>IF(Table5[[#This Row],[FEMA Reimbursable?]]="Yes", Table5[[#This Row],[Total Quarterly Payment Amount]]*0.25, Table5[[#This Row],[Total Quarterly Payment Amount]])</f>
        <v>0</v>
      </c>
      <c r="Q359" s="113" t="str">
        <f>IFERROR(INDEX(Table2[Attachment A Category], MATCH(Table5[[#This Row],[Attachment A Expenditure Subcategory]], Table2[Attachment A Subcategory])),"")</f>
        <v/>
      </c>
      <c r="R359" s="114" t="str">
        <f>IFERROR(INDEX(Table2[Treasury OIG Category], MATCH(Table5[[#This Row],[Attachment A Expenditure Subcategory]], Table2[Attachment A Subcategory])),"")</f>
        <v/>
      </c>
    </row>
    <row r="360" spans="1:18" x14ac:dyDescent="0.25">
      <c r="A360" s="89"/>
      <c r="B360" s="118"/>
      <c r="C360" s="119"/>
      <c r="D360" s="119"/>
      <c r="E360" s="119"/>
      <c r="F360" s="119"/>
      <c r="G360" s="121"/>
      <c r="H360" s="32" t="s">
        <v>409</v>
      </c>
      <c r="I360" s="119"/>
      <c r="J360" s="124"/>
      <c r="K360" s="124"/>
      <c r="L360" s="124"/>
      <c r="M360" s="51"/>
      <c r="N360" s="51"/>
      <c r="O360" s="122"/>
      <c r="P360" s="120">
        <f>IF(Table5[[#This Row],[FEMA Reimbursable?]]="Yes", Table5[[#This Row],[Total Quarterly Payment Amount]]*0.25, Table5[[#This Row],[Total Quarterly Payment Amount]])</f>
        <v>0</v>
      </c>
      <c r="Q360" s="113" t="str">
        <f>IFERROR(INDEX(Table2[Attachment A Category], MATCH(Table5[[#This Row],[Attachment A Expenditure Subcategory]], Table2[Attachment A Subcategory])),"")</f>
        <v/>
      </c>
      <c r="R360" s="114" t="str">
        <f>IFERROR(INDEX(Table2[Treasury OIG Category], MATCH(Table5[[#This Row],[Attachment A Expenditure Subcategory]], Table2[Attachment A Subcategory])),"")</f>
        <v/>
      </c>
    </row>
    <row r="361" spans="1:18" x14ac:dyDescent="0.25">
      <c r="A361" s="89"/>
      <c r="B361" s="118"/>
      <c r="C361" s="119"/>
      <c r="D361" s="119"/>
      <c r="E361" s="119"/>
      <c r="F361" s="119"/>
      <c r="G361" s="121"/>
      <c r="H361" s="32" t="s">
        <v>410</v>
      </c>
      <c r="I361" s="119"/>
      <c r="J361" s="124"/>
      <c r="K361" s="124"/>
      <c r="L361" s="124"/>
      <c r="M361" s="51"/>
      <c r="N361" s="51"/>
      <c r="O361" s="122"/>
      <c r="P361" s="120">
        <f>IF(Table5[[#This Row],[FEMA Reimbursable?]]="Yes", Table5[[#This Row],[Total Quarterly Payment Amount]]*0.25, Table5[[#This Row],[Total Quarterly Payment Amount]])</f>
        <v>0</v>
      </c>
      <c r="Q361" s="113" t="str">
        <f>IFERROR(INDEX(Table2[Attachment A Category], MATCH(Table5[[#This Row],[Attachment A Expenditure Subcategory]], Table2[Attachment A Subcategory])),"")</f>
        <v/>
      </c>
      <c r="R361" s="114" t="str">
        <f>IFERROR(INDEX(Table2[Treasury OIG Category], MATCH(Table5[[#This Row],[Attachment A Expenditure Subcategory]], Table2[Attachment A Subcategory])),"")</f>
        <v/>
      </c>
    </row>
    <row r="362" spans="1:18" x14ac:dyDescent="0.25">
      <c r="A362" s="89"/>
      <c r="B362" s="118"/>
      <c r="C362" s="119"/>
      <c r="D362" s="119"/>
      <c r="E362" s="119"/>
      <c r="F362" s="119"/>
      <c r="G362" s="121"/>
      <c r="H362" s="31" t="s">
        <v>411</v>
      </c>
      <c r="I362" s="119"/>
      <c r="J362" s="124"/>
      <c r="K362" s="124"/>
      <c r="L362" s="124"/>
      <c r="M362" s="51"/>
      <c r="N362" s="51"/>
      <c r="O362" s="122"/>
      <c r="P362" s="120">
        <f>IF(Table5[[#This Row],[FEMA Reimbursable?]]="Yes", Table5[[#This Row],[Total Quarterly Payment Amount]]*0.25, Table5[[#This Row],[Total Quarterly Payment Amount]])</f>
        <v>0</v>
      </c>
      <c r="Q362" s="113" t="str">
        <f>IFERROR(INDEX(Table2[Attachment A Category], MATCH(Table5[[#This Row],[Attachment A Expenditure Subcategory]], Table2[Attachment A Subcategory])),"")</f>
        <v/>
      </c>
      <c r="R362" s="114" t="str">
        <f>IFERROR(INDEX(Table2[Treasury OIG Category], MATCH(Table5[[#This Row],[Attachment A Expenditure Subcategory]], Table2[Attachment A Subcategory])),"")</f>
        <v/>
      </c>
    </row>
    <row r="363" spans="1:18" x14ac:dyDescent="0.25">
      <c r="A363" s="89"/>
      <c r="B363" s="118"/>
      <c r="C363" s="119"/>
      <c r="D363" s="119"/>
      <c r="E363" s="119"/>
      <c r="F363" s="119"/>
      <c r="G363" s="121"/>
      <c r="H363" s="32" t="s">
        <v>412</v>
      </c>
      <c r="I363" s="119"/>
      <c r="J363" s="124"/>
      <c r="K363" s="124"/>
      <c r="L363" s="124"/>
      <c r="M363" s="51"/>
      <c r="N363" s="51"/>
      <c r="O363" s="122"/>
      <c r="P363" s="120">
        <f>IF(Table5[[#This Row],[FEMA Reimbursable?]]="Yes", Table5[[#This Row],[Total Quarterly Payment Amount]]*0.25, Table5[[#This Row],[Total Quarterly Payment Amount]])</f>
        <v>0</v>
      </c>
      <c r="Q363" s="113" t="str">
        <f>IFERROR(INDEX(Table2[Attachment A Category], MATCH(Table5[[#This Row],[Attachment A Expenditure Subcategory]], Table2[Attachment A Subcategory])),"")</f>
        <v/>
      </c>
      <c r="R363" s="114" t="str">
        <f>IFERROR(INDEX(Table2[Treasury OIG Category], MATCH(Table5[[#This Row],[Attachment A Expenditure Subcategory]], Table2[Attachment A Subcategory])),"")</f>
        <v/>
      </c>
    </row>
    <row r="364" spans="1:18" x14ac:dyDescent="0.25">
      <c r="A364" s="89"/>
      <c r="B364" s="118"/>
      <c r="C364" s="119"/>
      <c r="D364" s="119"/>
      <c r="E364" s="119"/>
      <c r="F364" s="119"/>
      <c r="G364" s="121"/>
      <c r="H364" s="31" t="s">
        <v>413</v>
      </c>
      <c r="I364" s="119"/>
      <c r="J364" s="124"/>
      <c r="K364" s="124"/>
      <c r="L364" s="124"/>
      <c r="M364" s="51"/>
      <c r="N364" s="51"/>
      <c r="O364" s="122"/>
      <c r="P364" s="120">
        <f>IF(Table5[[#This Row],[FEMA Reimbursable?]]="Yes", Table5[[#This Row],[Total Quarterly Payment Amount]]*0.25, Table5[[#This Row],[Total Quarterly Payment Amount]])</f>
        <v>0</v>
      </c>
      <c r="Q364" s="113" t="str">
        <f>IFERROR(INDEX(Table2[Attachment A Category], MATCH(Table5[[#This Row],[Attachment A Expenditure Subcategory]], Table2[Attachment A Subcategory])),"")</f>
        <v/>
      </c>
      <c r="R364" s="114" t="str">
        <f>IFERROR(INDEX(Table2[Treasury OIG Category], MATCH(Table5[[#This Row],[Attachment A Expenditure Subcategory]], Table2[Attachment A Subcategory])),"")</f>
        <v/>
      </c>
    </row>
    <row r="365" spans="1:18" x14ac:dyDescent="0.25">
      <c r="A365" s="89"/>
      <c r="B365" s="118"/>
      <c r="C365" s="119"/>
      <c r="D365" s="119"/>
      <c r="E365" s="119"/>
      <c r="F365" s="119"/>
      <c r="G365" s="121"/>
      <c r="H365" s="32" t="s">
        <v>414</v>
      </c>
      <c r="I365" s="119"/>
      <c r="J365" s="124"/>
      <c r="K365" s="124"/>
      <c r="L365" s="124"/>
      <c r="M365" s="51"/>
      <c r="N365" s="51"/>
      <c r="O365" s="122"/>
      <c r="P365" s="120">
        <f>IF(Table5[[#This Row],[FEMA Reimbursable?]]="Yes", Table5[[#This Row],[Total Quarterly Payment Amount]]*0.25, Table5[[#This Row],[Total Quarterly Payment Amount]])</f>
        <v>0</v>
      </c>
      <c r="Q365" s="113" t="str">
        <f>IFERROR(INDEX(Table2[Attachment A Category], MATCH(Table5[[#This Row],[Attachment A Expenditure Subcategory]], Table2[Attachment A Subcategory])),"")</f>
        <v/>
      </c>
      <c r="R365" s="114" t="str">
        <f>IFERROR(INDEX(Table2[Treasury OIG Category], MATCH(Table5[[#This Row],[Attachment A Expenditure Subcategory]], Table2[Attachment A Subcategory])),"")</f>
        <v/>
      </c>
    </row>
    <row r="366" spans="1:18" x14ac:dyDescent="0.25">
      <c r="A366" s="89"/>
      <c r="B366" s="118"/>
      <c r="C366" s="119"/>
      <c r="D366" s="119"/>
      <c r="E366" s="119"/>
      <c r="F366" s="119"/>
      <c r="G366" s="121"/>
      <c r="H366" s="32" t="s">
        <v>415</v>
      </c>
      <c r="I366" s="119"/>
      <c r="J366" s="124"/>
      <c r="K366" s="124"/>
      <c r="L366" s="124"/>
      <c r="M366" s="51"/>
      <c r="N366" s="51"/>
      <c r="O366" s="122"/>
      <c r="P366" s="120">
        <f>IF(Table5[[#This Row],[FEMA Reimbursable?]]="Yes", Table5[[#This Row],[Total Quarterly Payment Amount]]*0.25, Table5[[#This Row],[Total Quarterly Payment Amount]])</f>
        <v>0</v>
      </c>
      <c r="Q366" s="113" t="str">
        <f>IFERROR(INDEX(Table2[Attachment A Category], MATCH(Table5[[#This Row],[Attachment A Expenditure Subcategory]], Table2[Attachment A Subcategory])),"")</f>
        <v/>
      </c>
      <c r="R366" s="114" t="str">
        <f>IFERROR(INDEX(Table2[Treasury OIG Category], MATCH(Table5[[#This Row],[Attachment A Expenditure Subcategory]], Table2[Attachment A Subcategory])),"")</f>
        <v/>
      </c>
    </row>
    <row r="367" spans="1:18" x14ac:dyDescent="0.25">
      <c r="A367" s="89"/>
      <c r="B367" s="118"/>
      <c r="C367" s="119"/>
      <c r="D367" s="119"/>
      <c r="E367" s="119"/>
      <c r="F367" s="119"/>
      <c r="G367" s="121"/>
      <c r="H367" s="31" t="s">
        <v>416</v>
      </c>
      <c r="I367" s="119"/>
      <c r="J367" s="124"/>
      <c r="K367" s="124"/>
      <c r="L367" s="124"/>
      <c r="M367" s="51"/>
      <c r="N367" s="51"/>
      <c r="O367" s="122"/>
      <c r="P367" s="120">
        <f>IF(Table5[[#This Row],[FEMA Reimbursable?]]="Yes", Table5[[#This Row],[Total Quarterly Payment Amount]]*0.25, Table5[[#This Row],[Total Quarterly Payment Amount]])</f>
        <v>0</v>
      </c>
      <c r="Q367" s="113" t="str">
        <f>IFERROR(INDEX(Table2[Attachment A Category], MATCH(Table5[[#This Row],[Attachment A Expenditure Subcategory]], Table2[Attachment A Subcategory])),"")</f>
        <v/>
      </c>
      <c r="R367" s="114" t="str">
        <f>IFERROR(INDEX(Table2[Treasury OIG Category], MATCH(Table5[[#This Row],[Attachment A Expenditure Subcategory]], Table2[Attachment A Subcategory])),"")</f>
        <v/>
      </c>
    </row>
    <row r="368" spans="1:18" x14ac:dyDescent="0.25">
      <c r="A368" s="89"/>
      <c r="B368" s="118"/>
      <c r="C368" s="119"/>
      <c r="D368" s="119"/>
      <c r="E368" s="119"/>
      <c r="F368" s="119"/>
      <c r="G368" s="121"/>
      <c r="H368" s="32" t="s">
        <v>417</v>
      </c>
      <c r="I368" s="119"/>
      <c r="J368" s="124"/>
      <c r="K368" s="124"/>
      <c r="L368" s="124"/>
      <c r="M368" s="51"/>
      <c r="N368" s="51"/>
      <c r="O368" s="122"/>
      <c r="P368" s="120">
        <f>IF(Table5[[#This Row],[FEMA Reimbursable?]]="Yes", Table5[[#This Row],[Total Quarterly Payment Amount]]*0.25, Table5[[#This Row],[Total Quarterly Payment Amount]])</f>
        <v>0</v>
      </c>
      <c r="Q368" s="113" t="str">
        <f>IFERROR(INDEX(Table2[Attachment A Category], MATCH(Table5[[#This Row],[Attachment A Expenditure Subcategory]], Table2[Attachment A Subcategory])),"")</f>
        <v/>
      </c>
      <c r="R368" s="114" t="str">
        <f>IFERROR(INDEX(Table2[Treasury OIG Category], MATCH(Table5[[#This Row],[Attachment A Expenditure Subcategory]], Table2[Attachment A Subcategory])),"")</f>
        <v/>
      </c>
    </row>
    <row r="369" spans="1:18" x14ac:dyDescent="0.25">
      <c r="A369" s="89"/>
      <c r="B369" s="118"/>
      <c r="C369" s="119"/>
      <c r="D369" s="119"/>
      <c r="E369" s="119"/>
      <c r="F369" s="119"/>
      <c r="G369" s="121"/>
      <c r="H369" s="31" t="s">
        <v>418</v>
      </c>
      <c r="I369" s="119"/>
      <c r="J369" s="124"/>
      <c r="K369" s="124"/>
      <c r="L369" s="124"/>
      <c r="M369" s="51"/>
      <c r="N369" s="51"/>
      <c r="O369" s="122"/>
      <c r="P369" s="120">
        <f>IF(Table5[[#This Row],[FEMA Reimbursable?]]="Yes", Table5[[#This Row],[Total Quarterly Payment Amount]]*0.25, Table5[[#This Row],[Total Quarterly Payment Amount]])</f>
        <v>0</v>
      </c>
      <c r="Q369" s="113" t="str">
        <f>IFERROR(INDEX(Table2[Attachment A Category], MATCH(Table5[[#This Row],[Attachment A Expenditure Subcategory]], Table2[Attachment A Subcategory])),"")</f>
        <v/>
      </c>
      <c r="R369" s="114" t="str">
        <f>IFERROR(INDEX(Table2[Treasury OIG Category], MATCH(Table5[[#This Row],[Attachment A Expenditure Subcategory]], Table2[Attachment A Subcategory])),"")</f>
        <v/>
      </c>
    </row>
    <row r="370" spans="1:18" x14ac:dyDescent="0.25">
      <c r="A370" s="89"/>
      <c r="B370" s="118"/>
      <c r="C370" s="119"/>
      <c r="D370" s="119"/>
      <c r="E370" s="119"/>
      <c r="F370" s="119"/>
      <c r="G370" s="121"/>
      <c r="H370" s="32" t="s">
        <v>419</v>
      </c>
      <c r="I370" s="119"/>
      <c r="J370" s="124"/>
      <c r="K370" s="124"/>
      <c r="L370" s="124"/>
      <c r="M370" s="51"/>
      <c r="N370" s="51"/>
      <c r="O370" s="122"/>
      <c r="P370" s="120">
        <f>IF(Table5[[#This Row],[FEMA Reimbursable?]]="Yes", Table5[[#This Row],[Total Quarterly Payment Amount]]*0.25, Table5[[#This Row],[Total Quarterly Payment Amount]])</f>
        <v>0</v>
      </c>
      <c r="Q370" s="113" t="str">
        <f>IFERROR(INDEX(Table2[Attachment A Category], MATCH(Table5[[#This Row],[Attachment A Expenditure Subcategory]], Table2[Attachment A Subcategory])),"")</f>
        <v/>
      </c>
      <c r="R370" s="114" t="str">
        <f>IFERROR(INDEX(Table2[Treasury OIG Category], MATCH(Table5[[#This Row],[Attachment A Expenditure Subcategory]], Table2[Attachment A Subcategory])),"")</f>
        <v/>
      </c>
    </row>
    <row r="371" spans="1:18" x14ac:dyDescent="0.25">
      <c r="A371" s="89"/>
      <c r="B371" s="118"/>
      <c r="C371" s="119"/>
      <c r="D371" s="119"/>
      <c r="E371" s="119"/>
      <c r="F371" s="119"/>
      <c r="G371" s="121"/>
      <c r="H371" s="32" t="s">
        <v>420</v>
      </c>
      <c r="I371" s="119"/>
      <c r="J371" s="124"/>
      <c r="K371" s="124"/>
      <c r="L371" s="124"/>
      <c r="M371" s="51"/>
      <c r="N371" s="51"/>
      <c r="O371" s="122"/>
      <c r="P371" s="120">
        <f>IF(Table5[[#This Row],[FEMA Reimbursable?]]="Yes", Table5[[#This Row],[Total Quarterly Payment Amount]]*0.25, Table5[[#This Row],[Total Quarterly Payment Amount]])</f>
        <v>0</v>
      </c>
      <c r="Q371" s="113" t="str">
        <f>IFERROR(INDEX(Table2[Attachment A Category], MATCH(Table5[[#This Row],[Attachment A Expenditure Subcategory]], Table2[Attachment A Subcategory])),"")</f>
        <v/>
      </c>
      <c r="R371" s="114" t="str">
        <f>IFERROR(INDEX(Table2[Treasury OIG Category], MATCH(Table5[[#This Row],[Attachment A Expenditure Subcategory]], Table2[Attachment A Subcategory])),"")</f>
        <v/>
      </c>
    </row>
    <row r="372" spans="1:18" x14ac:dyDescent="0.25">
      <c r="A372" s="89"/>
      <c r="B372" s="118"/>
      <c r="C372" s="119"/>
      <c r="D372" s="119"/>
      <c r="E372" s="119"/>
      <c r="F372" s="119"/>
      <c r="G372" s="121"/>
      <c r="H372" s="31" t="s">
        <v>421</v>
      </c>
      <c r="I372" s="119"/>
      <c r="J372" s="124"/>
      <c r="K372" s="124"/>
      <c r="L372" s="124"/>
      <c r="M372" s="51"/>
      <c r="N372" s="51"/>
      <c r="O372" s="122"/>
      <c r="P372" s="120">
        <f>IF(Table5[[#This Row],[FEMA Reimbursable?]]="Yes", Table5[[#This Row],[Total Quarterly Payment Amount]]*0.25, Table5[[#This Row],[Total Quarterly Payment Amount]])</f>
        <v>0</v>
      </c>
      <c r="Q372" s="113" t="str">
        <f>IFERROR(INDEX(Table2[Attachment A Category], MATCH(Table5[[#This Row],[Attachment A Expenditure Subcategory]], Table2[Attachment A Subcategory])),"")</f>
        <v/>
      </c>
      <c r="R372" s="114" t="str">
        <f>IFERROR(INDEX(Table2[Treasury OIG Category], MATCH(Table5[[#This Row],[Attachment A Expenditure Subcategory]], Table2[Attachment A Subcategory])),"")</f>
        <v/>
      </c>
    </row>
    <row r="373" spans="1:18" x14ac:dyDescent="0.25">
      <c r="A373" s="89"/>
      <c r="B373" s="118"/>
      <c r="C373" s="119"/>
      <c r="D373" s="119"/>
      <c r="E373" s="119"/>
      <c r="F373" s="119"/>
      <c r="G373" s="121"/>
      <c r="H373" s="32" t="s">
        <v>422</v>
      </c>
      <c r="I373" s="119"/>
      <c r="J373" s="124"/>
      <c r="K373" s="124"/>
      <c r="L373" s="124"/>
      <c r="M373" s="51"/>
      <c r="N373" s="51"/>
      <c r="O373" s="122"/>
      <c r="P373" s="120">
        <f>IF(Table5[[#This Row],[FEMA Reimbursable?]]="Yes", Table5[[#This Row],[Total Quarterly Payment Amount]]*0.25, Table5[[#This Row],[Total Quarterly Payment Amount]])</f>
        <v>0</v>
      </c>
      <c r="Q373" s="113" t="str">
        <f>IFERROR(INDEX(Table2[Attachment A Category], MATCH(Table5[[#This Row],[Attachment A Expenditure Subcategory]], Table2[Attachment A Subcategory])),"")</f>
        <v/>
      </c>
      <c r="R373" s="114" t="str">
        <f>IFERROR(INDEX(Table2[Treasury OIG Category], MATCH(Table5[[#This Row],[Attachment A Expenditure Subcategory]], Table2[Attachment A Subcategory])),"")</f>
        <v/>
      </c>
    </row>
    <row r="374" spans="1:18" x14ac:dyDescent="0.25">
      <c r="A374" s="89"/>
      <c r="B374" s="118"/>
      <c r="C374" s="119"/>
      <c r="D374" s="119"/>
      <c r="E374" s="119"/>
      <c r="F374" s="119"/>
      <c r="G374" s="121"/>
      <c r="H374" s="31" t="s">
        <v>423</v>
      </c>
      <c r="I374" s="119"/>
      <c r="J374" s="124"/>
      <c r="K374" s="124"/>
      <c r="L374" s="124"/>
      <c r="M374" s="51"/>
      <c r="N374" s="51"/>
      <c r="O374" s="122"/>
      <c r="P374" s="120">
        <f>IF(Table5[[#This Row],[FEMA Reimbursable?]]="Yes", Table5[[#This Row],[Total Quarterly Payment Amount]]*0.25, Table5[[#This Row],[Total Quarterly Payment Amount]])</f>
        <v>0</v>
      </c>
      <c r="Q374" s="113" t="str">
        <f>IFERROR(INDEX(Table2[Attachment A Category], MATCH(Table5[[#This Row],[Attachment A Expenditure Subcategory]], Table2[Attachment A Subcategory])),"")</f>
        <v/>
      </c>
      <c r="R374" s="114" t="str">
        <f>IFERROR(INDEX(Table2[Treasury OIG Category], MATCH(Table5[[#This Row],[Attachment A Expenditure Subcategory]], Table2[Attachment A Subcategory])),"")</f>
        <v/>
      </c>
    </row>
    <row r="375" spans="1:18" x14ac:dyDescent="0.25">
      <c r="A375" s="89"/>
      <c r="B375" s="118"/>
      <c r="C375" s="119"/>
      <c r="D375" s="119"/>
      <c r="E375" s="119"/>
      <c r="F375" s="119"/>
      <c r="G375" s="121"/>
      <c r="H375" s="32" t="s">
        <v>424</v>
      </c>
      <c r="I375" s="119"/>
      <c r="J375" s="124"/>
      <c r="K375" s="124"/>
      <c r="L375" s="124"/>
      <c r="M375" s="51"/>
      <c r="N375" s="51"/>
      <c r="O375" s="122"/>
      <c r="P375" s="120">
        <f>IF(Table5[[#This Row],[FEMA Reimbursable?]]="Yes", Table5[[#This Row],[Total Quarterly Payment Amount]]*0.25, Table5[[#This Row],[Total Quarterly Payment Amount]])</f>
        <v>0</v>
      </c>
      <c r="Q375" s="113" t="str">
        <f>IFERROR(INDEX(Table2[Attachment A Category], MATCH(Table5[[#This Row],[Attachment A Expenditure Subcategory]], Table2[Attachment A Subcategory])),"")</f>
        <v/>
      </c>
      <c r="R375" s="114" t="str">
        <f>IFERROR(INDEX(Table2[Treasury OIG Category], MATCH(Table5[[#This Row],[Attachment A Expenditure Subcategory]], Table2[Attachment A Subcategory])),"")</f>
        <v/>
      </c>
    </row>
    <row r="376" spans="1:18" x14ac:dyDescent="0.25">
      <c r="A376" s="89"/>
      <c r="B376" s="118"/>
      <c r="C376" s="119"/>
      <c r="D376" s="119"/>
      <c r="E376" s="119"/>
      <c r="F376" s="119"/>
      <c r="G376" s="121"/>
      <c r="H376" s="32" t="s">
        <v>425</v>
      </c>
      <c r="I376" s="119"/>
      <c r="J376" s="124"/>
      <c r="K376" s="124"/>
      <c r="L376" s="124"/>
      <c r="M376" s="51"/>
      <c r="N376" s="51"/>
      <c r="O376" s="122"/>
      <c r="P376" s="120">
        <f>IF(Table5[[#This Row],[FEMA Reimbursable?]]="Yes", Table5[[#This Row],[Total Quarterly Payment Amount]]*0.25, Table5[[#This Row],[Total Quarterly Payment Amount]])</f>
        <v>0</v>
      </c>
      <c r="Q376" s="113" t="str">
        <f>IFERROR(INDEX(Table2[Attachment A Category], MATCH(Table5[[#This Row],[Attachment A Expenditure Subcategory]], Table2[Attachment A Subcategory])),"")</f>
        <v/>
      </c>
      <c r="R376" s="114" t="str">
        <f>IFERROR(INDEX(Table2[Treasury OIG Category], MATCH(Table5[[#This Row],[Attachment A Expenditure Subcategory]], Table2[Attachment A Subcategory])),"")</f>
        <v/>
      </c>
    </row>
    <row r="377" spans="1:18" x14ac:dyDescent="0.25">
      <c r="A377" s="89"/>
      <c r="B377" s="118"/>
      <c r="C377" s="119"/>
      <c r="D377" s="119"/>
      <c r="E377" s="119"/>
      <c r="F377" s="119"/>
      <c r="G377" s="121"/>
      <c r="H377" s="31" t="s">
        <v>426</v>
      </c>
      <c r="I377" s="119"/>
      <c r="J377" s="124"/>
      <c r="K377" s="124"/>
      <c r="L377" s="124"/>
      <c r="M377" s="51"/>
      <c r="N377" s="51"/>
      <c r="O377" s="122"/>
      <c r="P377" s="120">
        <f>IF(Table5[[#This Row],[FEMA Reimbursable?]]="Yes", Table5[[#This Row],[Total Quarterly Payment Amount]]*0.25, Table5[[#This Row],[Total Quarterly Payment Amount]])</f>
        <v>0</v>
      </c>
      <c r="Q377" s="113" t="str">
        <f>IFERROR(INDEX(Table2[Attachment A Category], MATCH(Table5[[#This Row],[Attachment A Expenditure Subcategory]], Table2[Attachment A Subcategory])),"")</f>
        <v/>
      </c>
      <c r="R377" s="114" t="str">
        <f>IFERROR(INDEX(Table2[Treasury OIG Category], MATCH(Table5[[#This Row],[Attachment A Expenditure Subcategory]], Table2[Attachment A Subcategory])),"")</f>
        <v/>
      </c>
    </row>
    <row r="378" spans="1:18" x14ac:dyDescent="0.25">
      <c r="A378" s="89"/>
      <c r="B378" s="118"/>
      <c r="C378" s="119"/>
      <c r="D378" s="119"/>
      <c r="E378" s="119"/>
      <c r="F378" s="119"/>
      <c r="G378" s="121"/>
      <c r="H378" s="32" t="s">
        <v>427</v>
      </c>
      <c r="I378" s="119"/>
      <c r="J378" s="124"/>
      <c r="K378" s="124"/>
      <c r="L378" s="124"/>
      <c r="M378" s="51"/>
      <c r="N378" s="51"/>
      <c r="O378" s="122"/>
      <c r="P378" s="120">
        <f>IF(Table5[[#This Row],[FEMA Reimbursable?]]="Yes", Table5[[#This Row],[Total Quarterly Payment Amount]]*0.25, Table5[[#This Row],[Total Quarterly Payment Amount]])</f>
        <v>0</v>
      </c>
      <c r="Q378" s="113" t="str">
        <f>IFERROR(INDEX(Table2[Attachment A Category], MATCH(Table5[[#This Row],[Attachment A Expenditure Subcategory]], Table2[Attachment A Subcategory])),"")</f>
        <v/>
      </c>
      <c r="R378" s="114" t="str">
        <f>IFERROR(INDEX(Table2[Treasury OIG Category], MATCH(Table5[[#This Row],[Attachment A Expenditure Subcategory]], Table2[Attachment A Subcategory])),"")</f>
        <v/>
      </c>
    </row>
    <row r="379" spans="1:18" x14ac:dyDescent="0.25">
      <c r="A379" s="89"/>
      <c r="B379" s="118"/>
      <c r="C379" s="119"/>
      <c r="D379" s="119"/>
      <c r="E379" s="119"/>
      <c r="F379" s="119"/>
      <c r="G379" s="121"/>
      <c r="H379" s="31" t="s">
        <v>428</v>
      </c>
      <c r="I379" s="119"/>
      <c r="J379" s="124"/>
      <c r="K379" s="124"/>
      <c r="L379" s="124"/>
      <c r="M379" s="51"/>
      <c r="N379" s="51"/>
      <c r="O379" s="122"/>
      <c r="P379" s="120">
        <f>IF(Table5[[#This Row],[FEMA Reimbursable?]]="Yes", Table5[[#This Row],[Total Quarterly Payment Amount]]*0.25, Table5[[#This Row],[Total Quarterly Payment Amount]])</f>
        <v>0</v>
      </c>
      <c r="Q379" s="113" t="str">
        <f>IFERROR(INDEX(Table2[Attachment A Category], MATCH(Table5[[#This Row],[Attachment A Expenditure Subcategory]], Table2[Attachment A Subcategory])),"")</f>
        <v/>
      </c>
      <c r="R379" s="114" t="str">
        <f>IFERROR(INDEX(Table2[Treasury OIG Category], MATCH(Table5[[#This Row],[Attachment A Expenditure Subcategory]], Table2[Attachment A Subcategory])),"")</f>
        <v/>
      </c>
    </row>
    <row r="380" spans="1:18" x14ac:dyDescent="0.25">
      <c r="A380" s="89"/>
      <c r="B380" s="118"/>
      <c r="C380" s="119"/>
      <c r="D380" s="119"/>
      <c r="E380" s="119"/>
      <c r="F380" s="119"/>
      <c r="G380" s="121"/>
      <c r="H380" s="32" t="s">
        <v>429</v>
      </c>
      <c r="I380" s="119"/>
      <c r="J380" s="124"/>
      <c r="K380" s="124"/>
      <c r="L380" s="124"/>
      <c r="M380" s="51"/>
      <c r="N380" s="51"/>
      <c r="O380" s="122"/>
      <c r="P380" s="120">
        <f>IF(Table5[[#This Row],[FEMA Reimbursable?]]="Yes", Table5[[#This Row],[Total Quarterly Payment Amount]]*0.25, Table5[[#This Row],[Total Quarterly Payment Amount]])</f>
        <v>0</v>
      </c>
      <c r="Q380" s="113" t="str">
        <f>IFERROR(INDEX(Table2[Attachment A Category], MATCH(Table5[[#This Row],[Attachment A Expenditure Subcategory]], Table2[Attachment A Subcategory])),"")</f>
        <v/>
      </c>
      <c r="R380" s="114" t="str">
        <f>IFERROR(INDEX(Table2[Treasury OIG Category], MATCH(Table5[[#This Row],[Attachment A Expenditure Subcategory]], Table2[Attachment A Subcategory])),"")</f>
        <v/>
      </c>
    </row>
    <row r="381" spans="1:18" x14ac:dyDescent="0.25">
      <c r="A381" s="89"/>
      <c r="B381" s="118"/>
      <c r="C381" s="119"/>
      <c r="D381" s="119"/>
      <c r="E381" s="119"/>
      <c r="F381" s="119"/>
      <c r="G381" s="121"/>
      <c r="H381" s="32" t="s">
        <v>430</v>
      </c>
      <c r="I381" s="119"/>
      <c r="J381" s="124"/>
      <c r="K381" s="124"/>
      <c r="L381" s="124"/>
      <c r="M381" s="51"/>
      <c r="N381" s="51"/>
      <c r="O381" s="122"/>
      <c r="P381" s="120">
        <f>IF(Table5[[#This Row],[FEMA Reimbursable?]]="Yes", Table5[[#This Row],[Total Quarterly Payment Amount]]*0.25, Table5[[#This Row],[Total Quarterly Payment Amount]])</f>
        <v>0</v>
      </c>
      <c r="Q381" s="113" t="str">
        <f>IFERROR(INDEX(Table2[Attachment A Category], MATCH(Table5[[#This Row],[Attachment A Expenditure Subcategory]], Table2[Attachment A Subcategory])),"")</f>
        <v/>
      </c>
      <c r="R381" s="114" t="str">
        <f>IFERROR(INDEX(Table2[Treasury OIG Category], MATCH(Table5[[#This Row],[Attachment A Expenditure Subcategory]], Table2[Attachment A Subcategory])),"")</f>
        <v/>
      </c>
    </row>
    <row r="382" spans="1:18" x14ac:dyDescent="0.25">
      <c r="A382" s="89"/>
      <c r="B382" s="118"/>
      <c r="C382" s="119"/>
      <c r="D382" s="119"/>
      <c r="E382" s="119"/>
      <c r="F382" s="119"/>
      <c r="G382" s="121"/>
      <c r="H382" s="31" t="s">
        <v>431</v>
      </c>
      <c r="I382" s="119"/>
      <c r="J382" s="124"/>
      <c r="K382" s="124"/>
      <c r="L382" s="124"/>
      <c r="M382" s="51"/>
      <c r="N382" s="51"/>
      <c r="O382" s="122"/>
      <c r="P382" s="120">
        <f>IF(Table5[[#This Row],[FEMA Reimbursable?]]="Yes", Table5[[#This Row],[Total Quarterly Payment Amount]]*0.25, Table5[[#This Row],[Total Quarterly Payment Amount]])</f>
        <v>0</v>
      </c>
      <c r="Q382" s="113" t="str">
        <f>IFERROR(INDEX(Table2[Attachment A Category], MATCH(Table5[[#This Row],[Attachment A Expenditure Subcategory]], Table2[Attachment A Subcategory])),"")</f>
        <v/>
      </c>
      <c r="R382" s="114" t="str">
        <f>IFERROR(INDEX(Table2[Treasury OIG Category], MATCH(Table5[[#This Row],[Attachment A Expenditure Subcategory]], Table2[Attachment A Subcategory])),"")</f>
        <v/>
      </c>
    </row>
    <row r="383" spans="1:18" x14ac:dyDescent="0.25">
      <c r="A383" s="89"/>
      <c r="B383" s="118"/>
      <c r="C383" s="119"/>
      <c r="D383" s="119"/>
      <c r="E383" s="119"/>
      <c r="F383" s="119"/>
      <c r="G383" s="121"/>
      <c r="H383" s="32" t="s">
        <v>432</v>
      </c>
      <c r="I383" s="119"/>
      <c r="J383" s="124"/>
      <c r="K383" s="124"/>
      <c r="L383" s="124"/>
      <c r="M383" s="51"/>
      <c r="N383" s="51"/>
      <c r="O383" s="122"/>
      <c r="P383" s="120">
        <f>IF(Table5[[#This Row],[FEMA Reimbursable?]]="Yes", Table5[[#This Row],[Total Quarterly Payment Amount]]*0.25, Table5[[#This Row],[Total Quarterly Payment Amount]])</f>
        <v>0</v>
      </c>
      <c r="Q383" s="113" t="str">
        <f>IFERROR(INDEX(Table2[Attachment A Category], MATCH(Table5[[#This Row],[Attachment A Expenditure Subcategory]], Table2[Attachment A Subcategory])),"")</f>
        <v/>
      </c>
      <c r="R383" s="114" t="str">
        <f>IFERROR(INDEX(Table2[Treasury OIG Category], MATCH(Table5[[#This Row],[Attachment A Expenditure Subcategory]], Table2[Attachment A Subcategory])),"")</f>
        <v/>
      </c>
    </row>
    <row r="384" spans="1:18" x14ac:dyDescent="0.25">
      <c r="A384" s="89"/>
      <c r="B384" s="118"/>
      <c r="C384" s="119"/>
      <c r="D384" s="119"/>
      <c r="E384" s="119"/>
      <c r="F384" s="119"/>
      <c r="G384" s="121"/>
      <c r="H384" s="31" t="s">
        <v>433</v>
      </c>
      <c r="I384" s="119"/>
      <c r="J384" s="124"/>
      <c r="K384" s="124"/>
      <c r="L384" s="124"/>
      <c r="M384" s="51"/>
      <c r="N384" s="51"/>
      <c r="O384" s="122"/>
      <c r="P384" s="120">
        <f>IF(Table5[[#This Row],[FEMA Reimbursable?]]="Yes", Table5[[#This Row],[Total Quarterly Payment Amount]]*0.25, Table5[[#This Row],[Total Quarterly Payment Amount]])</f>
        <v>0</v>
      </c>
      <c r="Q384" s="113" t="str">
        <f>IFERROR(INDEX(Table2[Attachment A Category], MATCH(Table5[[#This Row],[Attachment A Expenditure Subcategory]], Table2[Attachment A Subcategory])),"")</f>
        <v/>
      </c>
      <c r="R384" s="114" t="str">
        <f>IFERROR(INDEX(Table2[Treasury OIG Category], MATCH(Table5[[#This Row],[Attachment A Expenditure Subcategory]], Table2[Attachment A Subcategory])),"")</f>
        <v/>
      </c>
    </row>
    <row r="385" spans="1:18" x14ac:dyDescent="0.25">
      <c r="A385" s="89"/>
      <c r="B385" s="118"/>
      <c r="C385" s="119"/>
      <c r="D385" s="119"/>
      <c r="E385" s="119"/>
      <c r="F385" s="119"/>
      <c r="G385" s="121"/>
      <c r="H385" s="32" t="s">
        <v>434</v>
      </c>
      <c r="I385" s="119"/>
      <c r="J385" s="124"/>
      <c r="K385" s="124"/>
      <c r="L385" s="124"/>
      <c r="M385" s="51"/>
      <c r="N385" s="51"/>
      <c r="O385" s="122"/>
      <c r="P385" s="120">
        <f>IF(Table5[[#This Row],[FEMA Reimbursable?]]="Yes", Table5[[#This Row],[Total Quarterly Payment Amount]]*0.25, Table5[[#This Row],[Total Quarterly Payment Amount]])</f>
        <v>0</v>
      </c>
      <c r="Q385" s="113" t="str">
        <f>IFERROR(INDEX(Table2[Attachment A Category], MATCH(Table5[[#This Row],[Attachment A Expenditure Subcategory]], Table2[Attachment A Subcategory])),"")</f>
        <v/>
      </c>
      <c r="R385" s="114" t="str">
        <f>IFERROR(INDEX(Table2[Treasury OIG Category], MATCH(Table5[[#This Row],[Attachment A Expenditure Subcategory]], Table2[Attachment A Subcategory])),"")</f>
        <v/>
      </c>
    </row>
    <row r="386" spans="1:18" x14ac:dyDescent="0.25">
      <c r="A386" s="89"/>
      <c r="B386" s="118"/>
      <c r="C386" s="119"/>
      <c r="D386" s="119"/>
      <c r="E386" s="119"/>
      <c r="F386" s="119"/>
      <c r="G386" s="121"/>
      <c r="H386" s="32" t="s">
        <v>435</v>
      </c>
      <c r="I386" s="119"/>
      <c r="J386" s="124"/>
      <c r="K386" s="124"/>
      <c r="L386" s="124"/>
      <c r="M386" s="51"/>
      <c r="N386" s="51"/>
      <c r="O386" s="122"/>
      <c r="P386" s="120">
        <f>IF(Table5[[#This Row],[FEMA Reimbursable?]]="Yes", Table5[[#This Row],[Total Quarterly Payment Amount]]*0.25, Table5[[#This Row],[Total Quarterly Payment Amount]])</f>
        <v>0</v>
      </c>
      <c r="Q386" s="113" t="str">
        <f>IFERROR(INDEX(Table2[Attachment A Category], MATCH(Table5[[#This Row],[Attachment A Expenditure Subcategory]], Table2[Attachment A Subcategory])),"")</f>
        <v/>
      </c>
      <c r="R386" s="114" t="str">
        <f>IFERROR(INDEX(Table2[Treasury OIG Category], MATCH(Table5[[#This Row],[Attachment A Expenditure Subcategory]], Table2[Attachment A Subcategory])),"")</f>
        <v/>
      </c>
    </row>
    <row r="387" spans="1:18" x14ac:dyDescent="0.25">
      <c r="A387" s="89"/>
      <c r="B387" s="118"/>
      <c r="C387" s="119"/>
      <c r="D387" s="119"/>
      <c r="E387" s="119"/>
      <c r="F387" s="119"/>
      <c r="G387" s="121"/>
      <c r="H387" s="31" t="s">
        <v>436</v>
      </c>
      <c r="I387" s="119"/>
      <c r="J387" s="124"/>
      <c r="K387" s="124"/>
      <c r="L387" s="124"/>
      <c r="M387" s="51"/>
      <c r="N387" s="51"/>
      <c r="O387" s="122"/>
      <c r="P387" s="120">
        <f>IF(Table5[[#This Row],[FEMA Reimbursable?]]="Yes", Table5[[#This Row],[Total Quarterly Payment Amount]]*0.25, Table5[[#This Row],[Total Quarterly Payment Amount]])</f>
        <v>0</v>
      </c>
      <c r="Q387" s="113" t="str">
        <f>IFERROR(INDEX(Table2[Attachment A Category], MATCH(Table5[[#This Row],[Attachment A Expenditure Subcategory]], Table2[Attachment A Subcategory])),"")</f>
        <v/>
      </c>
      <c r="R387" s="114" t="str">
        <f>IFERROR(INDEX(Table2[Treasury OIG Category], MATCH(Table5[[#This Row],[Attachment A Expenditure Subcategory]], Table2[Attachment A Subcategory])),"")</f>
        <v/>
      </c>
    </row>
    <row r="388" spans="1:18" x14ac:dyDescent="0.25">
      <c r="A388" s="89"/>
      <c r="B388" s="118"/>
      <c r="C388" s="119"/>
      <c r="D388" s="119"/>
      <c r="E388" s="119"/>
      <c r="F388" s="119"/>
      <c r="G388" s="121"/>
      <c r="H388" s="32" t="s">
        <v>437</v>
      </c>
      <c r="I388" s="119"/>
      <c r="J388" s="124"/>
      <c r="K388" s="124"/>
      <c r="L388" s="124"/>
      <c r="M388" s="51"/>
      <c r="N388" s="51"/>
      <c r="O388" s="122"/>
      <c r="P388" s="120">
        <f>IF(Table5[[#This Row],[FEMA Reimbursable?]]="Yes", Table5[[#This Row],[Total Quarterly Payment Amount]]*0.25, Table5[[#This Row],[Total Quarterly Payment Amount]])</f>
        <v>0</v>
      </c>
      <c r="Q388" s="113" t="str">
        <f>IFERROR(INDEX(Table2[Attachment A Category], MATCH(Table5[[#This Row],[Attachment A Expenditure Subcategory]], Table2[Attachment A Subcategory])),"")</f>
        <v/>
      </c>
      <c r="R388" s="114" t="str">
        <f>IFERROR(INDEX(Table2[Treasury OIG Category], MATCH(Table5[[#This Row],[Attachment A Expenditure Subcategory]], Table2[Attachment A Subcategory])),"")</f>
        <v/>
      </c>
    </row>
    <row r="389" spans="1:18" x14ac:dyDescent="0.25">
      <c r="A389" s="89"/>
      <c r="B389" s="118"/>
      <c r="C389" s="119"/>
      <c r="D389" s="119"/>
      <c r="E389" s="119"/>
      <c r="F389" s="119"/>
      <c r="G389" s="121"/>
      <c r="H389" s="31" t="s">
        <v>438</v>
      </c>
      <c r="I389" s="119"/>
      <c r="J389" s="124"/>
      <c r="K389" s="124"/>
      <c r="L389" s="124"/>
      <c r="M389" s="51"/>
      <c r="N389" s="51"/>
      <c r="O389" s="122"/>
      <c r="P389" s="120">
        <f>IF(Table5[[#This Row],[FEMA Reimbursable?]]="Yes", Table5[[#This Row],[Total Quarterly Payment Amount]]*0.25, Table5[[#This Row],[Total Quarterly Payment Amount]])</f>
        <v>0</v>
      </c>
      <c r="Q389" s="113" t="str">
        <f>IFERROR(INDEX(Table2[Attachment A Category], MATCH(Table5[[#This Row],[Attachment A Expenditure Subcategory]], Table2[Attachment A Subcategory])),"")</f>
        <v/>
      </c>
      <c r="R389" s="114" t="str">
        <f>IFERROR(INDEX(Table2[Treasury OIG Category], MATCH(Table5[[#This Row],[Attachment A Expenditure Subcategory]], Table2[Attachment A Subcategory])),"")</f>
        <v/>
      </c>
    </row>
    <row r="390" spans="1:18" x14ac:dyDescent="0.25">
      <c r="A390" s="89"/>
      <c r="B390" s="118"/>
      <c r="C390" s="119"/>
      <c r="D390" s="119"/>
      <c r="E390" s="119"/>
      <c r="F390" s="119"/>
      <c r="G390" s="121"/>
      <c r="H390" s="32" t="s">
        <v>439</v>
      </c>
      <c r="I390" s="119"/>
      <c r="J390" s="124"/>
      <c r="K390" s="124"/>
      <c r="L390" s="124"/>
      <c r="M390" s="51"/>
      <c r="N390" s="51"/>
      <c r="O390" s="122"/>
      <c r="P390" s="120">
        <f>IF(Table5[[#This Row],[FEMA Reimbursable?]]="Yes", Table5[[#This Row],[Total Quarterly Payment Amount]]*0.25, Table5[[#This Row],[Total Quarterly Payment Amount]])</f>
        <v>0</v>
      </c>
      <c r="Q390" s="113" t="str">
        <f>IFERROR(INDEX(Table2[Attachment A Category], MATCH(Table5[[#This Row],[Attachment A Expenditure Subcategory]], Table2[Attachment A Subcategory])),"")</f>
        <v/>
      </c>
      <c r="R390" s="114" t="str">
        <f>IFERROR(INDEX(Table2[Treasury OIG Category], MATCH(Table5[[#This Row],[Attachment A Expenditure Subcategory]], Table2[Attachment A Subcategory])),"")</f>
        <v/>
      </c>
    </row>
    <row r="391" spans="1:18" x14ac:dyDescent="0.25">
      <c r="A391" s="89"/>
      <c r="B391" s="118"/>
      <c r="C391" s="119"/>
      <c r="D391" s="119"/>
      <c r="E391" s="119"/>
      <c r="F391" s="119"/>
      <c r="G391" s="121"/>
      <c r="H391" s="32" t="s">
        <v>440</v>
      </c>
      <c r="I391" s="119"/>
      <c r="J391" s="124"/>
      <c r="K391" s="124"/>
      <c r="L391" s="124"/>
      <c r="M391" s="51"/>
      <c r="N391" s="51"/>
      <c r="O391" s="122"/>
      <c r="P391" s="120">
        <f>IF(Table5[[#This Row],[FEMA Reimbursable?]]="Yes", Table5[[#This Row],[Total Quarterly Payment Amount]]*0.25, Table5[[#This Row],[Total Quarterly Payment Amount]])</f>
        <v>0</v>
      </c>
      <c r="Q391" s="113" t="str">
        <f>IFERROR(INDEX(Table2[Attachment A Category], MATCH(Table5[[#This Row],[Attachment A Expenditure Subcategory]], Table2[Attachment A Subcategory])),"")</f>
        <v/>
      </c>
      <c r="R391" s="114" t="str">
        <f>IFERROR(INDEX(Table2[Treasury OIG Category], MATCH(Table5[[#This Row],[Attachment A Expenditure Subcategory]], Table2[Attachment A Subcategory])),"")</f>
        <v/>
      </c>
    </row>
    <row r="392" spans="1:18" x14ac:dyDescent="0.25">
      <c r="A392" s="89"/>
      <c r="B392" s="118"/>
      <c r="C392" s="119"/>
      <c r="D392" s="119"/>
      <c r="E392" s="119"/>
      <c r="F392" s="119"/>
      <c r="G392" s="121"/>
      <c r="H392" s="31" t="s">
        <v>441</v>
      </c>
      <c r="I392" s="119"/>
      <c r="J392" s="124"/>
      <c r="K392" s="124"/>
      <c r="L392" s="124"/>
      <c r="M392" s="51"/>
      <c r="N392" s="51"/>
      <c r="O392" s="122"/>
      <c r="P392" s="120">
        <f>IF(Table5[[#This Row],[FEMA Reimbursable?]]="Yes", Table5[[#This Row],[Total Quarterly Payment Amount]]*0.25, Table5[[#This Row],[Total Quarterly Payment Amount]])</f>
        <v>0</v>
      </c>
      <c r="Q392" s="113" t="str">
        <f>IFERROR(INDEX(Table2[Attachment A Category], MATCH(Table5[[#This Row],[Attachment A Expenditure Subcategory]], Table2[Attachment A Subcategory])),"")</f>
        <v/>
      </c>
      <c r="R392" s="114" t="str">
        <f>IFERROR(INDEX(Table2[Treasury OIG Category], MATCH(Table5[[#This Row],[Attachment A Expenditure Subcategory]], Table2[Attachment A Subcategory])),"")</f>
        <v/>
      </c>
    </row>
    <row r="393" spans="1:18" x14ac:dyDescent="0.25">
      <c r="A393" s="89"/>
      <c r="B393" s="118"/>
      <c r="C393" s="119"/>
      <c r="D393" s="119"/>
      <c r="E393" s="119"/>
      <c r="F393" s="119"/>
      <c r="G393" s="121"/>
      <c r="H393" s="32" t="s">
        <v>442</v>
      </c>
      <c r="I393" s="119"/>
      <c r="J393" s="124"/>
      <c r="K393" s="124"/>
      <c r="L393" s="124"/>
      <c r="M393" s="51"/>
      <c r="N393" s="51"/>
      <c r="O393" s="122"/>
      <c r="P393" s="120">
        <f>IF(Table5[[#This Row],[FEMA Reimbursable?]]="Yes", Table5[[#This Row],[Total Quarterly Payment Amount]]*0.25, Table5[[#This Row],[Total Quarterly Payment Amount]])</f>
        <v>0</v>
      </c>
      <c r="Q393" s="113" t="str">
        <f>IFERROR(INDEX(Table2[Attachment A Category], MATCH(Table5[[#This Row],[Attachment A Expenditure Subcategory]], Table2[Attachment A Subcategory])),"")</f>
        <v/>
      </c>
      <c r="R393" s="114" t="str">
        <f>IFERROR(INDEX(Table2[Treasury OIG Category], MATCH(Table5[[#This Row],[Attachment A Expenditure Subcategory]], Table2[Attachment A Subcategory])),"")</f>
        <v/>
      </c>
    </row>
    <row r="394" spans="1:18" x14ac:dyDescent="0.25">
      <c r="A394" s="89"/>
      <c r="B394" s="118"/>
      <c r="C394" s="119"/>
      <c r="D394" s="119"/>
      <c r="E394" s="119"/>
      <c r="F394" s="119"/>
      <c r="G394" s="121"/>
      <c r="H394" s="31" t="s">
        <v>443</v>
      </c>
      <c r="I394" s="119"/>
      <c r="J394" s="124"/>
      <c r="K394" s="124"/>
      <c r="L394" s="124"/>
      <c r="M394" s="51"/>
      <c r="N394" s="51"/>
      <c r="O394" s="122"/>
      <c r="P394" s="120">
        <f>IF(Table5[[#This Row],[FEMA Reimbursable?]]="Yes", Table5[[#This Row],[Total Quarterly Payment Amount]]*0.25, Table5[[#This Row],[Total Quarterly Payment Amount]])</f>
        <v>0</v>
      </c>
      <c r="Q394" s="113" t="str">
        <f>IFERROR(INDEX(Table2[Attachment A Category], MATCH(Table5[[#This Row],[Attachment A Expenditure Subcategory]], Table2[Attachment A Subcategory])),"")</f>
        <v/>
      </c>
      <c r="R394" s="114" t="str">
        <f>IFERROR(INDEX(Table2[Treasury OIG Category], MATCH(Table5[[#This Row],[Attachment A Expenditure Subcategory]], Table2[Attachment A Subcategory])),"")</f>
        <v/>
      </c>
    </row>
    <row r="395" spans="1:18" x14ac:dyDescent="0.25">
      <c r="A395" s="89"/>
      <c r="B395" s="118"/>
      <c r="C395" s="119"/>
      <c r="D395" s="119"/>
      <c r="E395" s="119"/>
      <c r="F395" s="119"/>
      <c r="G395" s="121"/>
      <c r="H395" s="32" t="s">
        <v>444</v>
      </c>
      <c r="I395" s="119"/>
      <c r="J395" s="124"/>
      <c r="K395" s="124"/>
      <c r="L395" s="124"/>
      <c r="M395" s="51"/>
      <c r="N395" s="51"/>
      <c r="O395" s="122"/>
      <c r="P395" s="120">
        <f>IF(Table5[[#This Row],[FEMA Reimbursable?]]="Yes", Table5[[#This Row],[Total Quarterly Payment Amount]]*0.25, Table5[[#This Row],[Total Quarterly Payment Amount]])</f>
        <v>0</v>
      </c>
      <c r="Q395" s="113" t="str">
        <f>IFERROR(INDEX(Table2[Attachment A Category], MATCH(Table5[[#This Row],[Attachment A Expenditure Subcategory]], Table2[Attachment A Subcategory])),"")</f>
        <v/>
      </c>
      <c r="R395" s="114" t="str">
        <f>IFERROR(INDEX(Table2[Treasury OIG Category], MATCH(Table5[[#This Row],[Attachment A Expenditure Subcategory]], Table2[Attachment A Subcategory])),"")</f>
        <v/>
      </c>
    </row>
    <row r="396" spans="1:18" x14ac:dyDescent="0.25">
      <c r="A396" s="89"/>
      <c r="B396" s="118"/>
      <c r="C396" s="119"/>
      <c r="D396" s="119"/>
      <c r="E396" s="119"/>
      <c r="F396" s="119"/>
      <c r="G396" s="121"/>
      <c r="H396" s="32" t="s">
        <v>445</v>
      </c>
      <c r="I396" s="119"/>
      <c r="J396" s="124"/>
      <c r="K396" s="124"/>
      <c r="L396" s="124"/>
      <c r="M396" s="51"/>
      <c r="N396" s="51"/>
      <c r="O396" s="122"/>
      <c r="P396" s="120">
        <f>IF(Table5[[#This Row],[FEMA Reimbursable?]]="Yes", Table5[[#This Row],[Total Quarterly Payment Amount]]*0.25, Table5[[#This Row],[Total Quarterly Payment Amount]])</f>
        <v>0</v>
      </c>
      <c r="Q396" s="113" t="str">
        <f>IFERROR(INDEX(Table2[Attachment A Category], MATCH(Table5[[#This Row],[Attachment A Expenditure Subcategory]], Table2[Attachment A Subcategory])),"")</f>
        <v/>
      </c>
      <c r="R396" s="114" t="str">
        <f>IFERROR(INDEX(Table2[Treasury OIG Category], MATCH(Table5[[#This Row],[Attachment A Expenditure Subcategory]], Table2[Attachment A Subcategory])),"")</f>
        <v/>
      </c>
    </row>
    <row r="397" spans="1:18" x14ac:dyDescent="0.25">
      <c r="A397" s="89"/>
      <c r="B397" s="118"/>
      <c r="C397" s="119"/>
      <c r="D397" s="119"/>
      <c r="E397" s="119"/>
      <c r="F397" s="119"/>
      <c r="G397" s="121"/>
      <c r="H397" s="31" t="s">
        <v>446</v>
      </c>
      <c r="I397" s="119"/>
      <c r="J397" s="124"/>
      <c r="K397" s="124"/>
      <c r="L397" s="124"/>
      <c r="M397" s="51"/>
      <c r="N397" s="51"/>
      <c r="O397" s="122"/>
      <c r="P397" s="120">
        <f>IF(Table5[[#This Row],[FEMA Reimbursable?]]="Yes", Table5[[#This Row],[Total Quarterly Payment Amount]]*0.25, Table5[[#This Row],[Total Quarterly Payment Amount]])</f>
        <v>0</v>
      </c>
      <c r="Q397" s="113" t="str">
        <f>IFERROR(INDEX(Table2[Attachment A Category], MATCH(Table5[[#This Row],[Attachment A Expenditure Subcategory]], Table2[Attachment A Subcategory])),"")</f>
        <v/>
      </c>
      <c r="R397" s="114" t="str">
        <f>IFERROR(INDEX(Table2[Treasury OIG Category], MATCH(Table5[[#This Row],[Attachment A Expenditure Subcategory]], Table2[Attachment A Subcategory])),"")</f>
        <v/>
      </c>
    </row>
    <row r="398" spans="1:18" x14ac:dyDescent="0.25">
      <c r="A398" s="89"/>
      <c r="B398" s="118"/>
      <c r="C398" s="119"/>
      <c r="D398" s="119"/>
      <c r="E398" s="119"/>
      <c r="F398" s="119"/>
      <c r="G398" s="121"/>
      <c r="H398" s="32" t="s">
        <v>447</v>
      </c>
      <c r="I398" s="119"/>
      <c r="J398" s="124"/>
      <c r="K398" s="124"/>
      <c r="L398" s="124"/>
      <c r="M398" s="51"/>
      <c r="N398" s="51"/>
      <c r="O398" s="122"/>
      <c r="P398" s="120">
        <f>IF(Table5[[#This Row],[FEMA Reimbursable?]]="Yes", Table5[[#This Row],[Total Quarterly Payment Amount]]*0.25, Table5[[#This Row],[Total Quarterly Payment Amount]])</f>
        <v>0</v>
      </c>
      <c r="Q398" s="113" t="str">
        <f>IFERROR(INDEX(Table2[Attachment A Category], MATCH(Table5[[#This Row],[Attachment A Expenditure Subcategory]], Table2[Attachment A Subcategory])),"")</f>
        <v/>
      </c>
      <c r="R398" s="114" t="str">
        <f>IFERROR(INDEX(Table2[Treasury OIG Category], MATCH(Table5[[#This Row],[Attachment A Expenditure Subcategory]], Table2[Attachment A Subcategory])),"")</f>
        <v/>
      </c>
    </row>
    <row r="399" spans="1:18" x14ac:dyDescent="0.25">
      <c r="A399" s="89"/>
      <c r="B399" s="118"/>
      <c r="C399" s="119"/>
      <c r="D399" s="119"/>
      <c r="E399" s="119"/>
      <c r="F399" s="119"/>
      <c r="G399" s="121"/>
      <c r="H399" s="31" t="s">
        <v>448</v>
      </c>
      <c r="I399" s="119"/>
      <c r="J399" s="124"/>
      <c r="K399" s="124"/>
      <c r="L399" s="124"/>
      <c r="M399" s="51"/>
      <c r="N399" s="51"/>
      <c r="O399" s="122"/>
      <c r="P399" s="120">
        <f>IF(Table5[[#This Row],[FEMA Reimbursable?]]="Yes", Table5[[#This Row],[Total Quarterly Payment Amount]]*0.25, Table5[[#This Row],[Total Quarterly Payment Amount]])</f>
        <v>0</v>
      </c>
      <c r="Q399" s="113" t="str">
        <f>IFERROR(INDEX(Table2[Attachment A Category], MATCH(Table5[[#This Row],[Attachment A Expenditure Subcategory]], Table2[Attachment A Subcategory])),"")</f>
        <v/>
      </c>
      <c r="R399" s="114" t="str">
        <f>IFERROR(INDEX(Table2[Treasury OIG Category], MATCH(Table5[[#This Row],[Attachment A Expenditure Subcategory]], Table2[Attachment A Subcategory])),"")</f>
        <v/>
      </c>
    </row>
    <row r="400" spans="1:18" x14ac:dyDescent="0.25">
      <c r="A400" s="89"/>
      <c r="B400" s="118"/>
      <c r="C400" s="119"/>
      <c r="D400" s="119"/>
      <c r="E400" s="119"/>
      <c r="F400" s="119"/>
      <c r="G400" s="121"/>
      <c r="H400" s="31" t="s">
        <v>449</v>
      </c>
      <c r="I400" s="119"/>
      <c r="J400" s="124"/>
      <c r="K400" s="124"/>
      <c r="L400" s="124"/>
      <c r="M400" s="51"/>
      <c r="N400" s="51"/>
      <c r="O400" s="122"/>
      <c r="P400" s="120">
        <f>IF(Table5[[#This Row],[FEMA Reimbursable?]]="Yes", Table5[[#This Row],[Total Quarterly Payment Amount]]*0.25, Table5[[#This Row],[Total Quarterly Payment Amount]])</f>
        <v>0</v>
      </c>
      <c r="Q400" s="113" t="str">
        <f>IFERROR(INDEX(Table2[Attachment A Category], MATCH(Table5[[#This Row],[Attachment A Expenditure Subcategory]], Table2[Attachment A Subcategory])),"")</f>
        <v/>
      </c>
      <c r="R400" s="114" t="str">
        <f>IFERROR(INDEX(Table2[Treasury OIG Category], MATCH(Table5[[#This Row],[Attachment A Expenditure Subcategory]], Table2[Attachment A Subcategory])),"")</f>
        <v/>
      </c>
    </row>
    <row r="401" spans="1:18" x14ac:dyDescent="0.25">
      <c r="A401" s="89"/>
      <c r="B401" s="118"/>
      <c r="C401" s="119"/>
      <c r="D401" s="119"/>
      <c r="E401" s="119"/>
      <c r="F401" s="119"/>
      <c r="G401" s="121"/>
      <c r="H401" s="32" t="s">
        <v>450</v>
      </c>
      <c r="I401" s="119"/>
      <c r="J401" s="124"/>
      <c r="K401" s="124"/>
      <c r="L401" s="124"/>
      <c r="M401" s="51"/>
      <c r="N401" s="51"/>
      <c r="O401" s="122"/>
      <c r="P401" s="120">
        <f>IF(Table5[[#This Row],[FEMA Reimbursable?]]="Yes", Table5[[#This Row],[Total Quarterly Payment Amount]]*0.25, Table5[[#This Row],[Total Quarterly Payment Amount]])</f>
        <v>0</v>
      </c>
      <c r="Q401" s="113" t="str">
        <f>IFERROR(INDEX(Table2[Attachment A Category], MATCH(Table5[[#This Row],[Attachment A Expenditure Subcategory]], Table2[Attachment A Subcategory])),"")</f>
        <v/>
      </c>
      <c r="R401" s="114" t="str">
        <f>IFERROR(INDEX(Table2[Treasury OIG Category], MATCH(Table5[[#This Row],[Attachment A Expenditure Subcategory]], Table2[Attachment A Subcategory])),"")</f>
        <v/>
      </c>
    </row>
    <row r="402" spans="1:18" x14ac:dyDescent="0.25">
      <c r="A402" s="89"/>
      <c r="B402" s="118"/>
      <c r="C402" s="119"/>
      <c r="D402" s="119"/>
      <c r="E402" s="119"/>
      <c r="F402" s="119"/>
      <c r="G402" s="121"/>
      <c r="H402" s="31" t="s">
        <v>451</v>
      </c>
      <c r="I402" s="119"/>
      <c r="J402" s="124"/>
      <c r="K402" s="124"/>
      <c r="L402" s="124"/>
      <c r="M402" s="51"/>
      <c r="N402" s="51"/>
      <c r="O402" s="122"/>
      <c r="P402" s="120">
        <f>IF(Table5[[#This Row],[FEMA Reimbursable?]]="Yes", Table5[[#This Row],[Total Quarterly Payment Amount]]*0.25, Table5[[#This Row],[Total Quarterly Payment Amount]])</f>
        <v>0</v>
      </c>
      <c r="Q402" s="113" t="str">
        <f>IFERROR(INDEX(Table2[Attachment A Category], MATCH(Table5[[#This Row],[Attachment A Expenditure Subcategory]], Table2[Attachment A Subcategory])),"")</f>
        <v/>
      </c>
      <c r="R402" s="114" t="str">
        <f>IFERROR(INDEX(Table2[Treasury OIG Category], MATCH(Table5[[#This Row],[Attachment A Expenditure Subcategory]], Table2[Attachment A Subcategory])),"")</f>
        <v/>
      </c>
    </row>
    <row r="403" spans="1:18" x14ac:dyDescent="0.25">
      <c r="A403" s="89"/>
      <c r="B403" s="118"/>
      <c r="C403" s="119"/>
      <c r="D403" s="119"/>
      <c r="E403" s="119"/>
      <c r="F403" s="119"/>
      <c r="G403" s="121"/>
      <c r="H403" s="31" t="s">
        <v>452</v>
      </c>
      <c r="I403" s="119"/>
      <c r="J403" s="124"/>
      <c r="K403" s="124"/>
      <c r="L403" s="124"/>
      <c r="M403" s="51"/>
      <c r="N403" s="51"/>
      <c r="O403" s="122"/>
      <c r="P403" s="120">
        <f>IF(Table5[[#This Row],[FEMA Reimbursable?]]="Yes", Table5[[#This Row],[Total Quarterly Payment Amount]]*0.25, Table5[[#This Row],[Total Quarterly Payment Amount]])</f>
        <v>0</v>
      </c>
      <c r="Q403" s="113" t="str">
        <f>IFERROR(INDEX(Table2[Attachment A Category], MATCH(Table5[[#This Row],[Attachment A Expenditure Subcategory]], Table2[Attachment A Subcategory])),"")</f>
        <v/>
      </c>
      <c r="R403" s="114" t="str">
        <f>IFERROR(INDEX(Table2[Treasury OIG Category], MATCH(Table5[[#This Row],[Attachment A Expenditure Subcategory]], Table2[Attachment A Subcategory])),"")</f>
        <v/>
      </c>
    </row>
    <row r="404" spans="1:18" x14ac:dyDescent="0.25">
      <c r="A404" s="89"/>
      <c r="B404" s="118"/>
      <c r="C404" s="119"/>
      <c r="D404" s="119"/>
      <c r="E404" s="119"/>
      <c r="F404" s="119"/>
      <c r="G404" s="121"/>
      <c r="H404" s="32" t="s">
        <v>453</v>
      </c>
      <c r="I404" s="119"/>
      <c r="J404" s="124"/>
      <c r="K404" s="124"/>
      <c r="L404" s="124"/>
      <c r="M404" s="51"/>
      <c r="N404" s="51"/>
      <c r="O404" s="122"/>
      <c r="P404" s="120">
        <f>IF(Table5[[#This Row],[FEMA Reimbursable?]]="Yes", Table5[[#This Row],[Total Quarterly Payment Amount]]*0.25, Table5[[#This Row],[Total Quarterly Payment Amount]])</f>
        <v>0</v>
      </c>
      <c r="Q404" s="113" t="str">
        <f>IFERROR(INDEX(Table2[Attachment A Category], MATCH(Table5[[#This Row],[Attachment A Expenditure Subcategory]], Table2[Attachment A Subcategory])),"")</f>
        <v/>
      </c>
      <c r="R404" s="114" t="str">
        <f>IFERROR(INDEX(Table2[Treasury OIG Category], MATCH(Table5[[#This Row],[Attachment A Expenditure Subcategory]], Table2[Attachment A Subcategory])),"")</f>
        <v/>
      </c>
    </row>
    <row r="405" spans="1:18" x14ac:dyDescent="0.25">
      <c r="A405" s="89"/>
      <c r="B405" s="118"/>
      <c r="C405" s="119"/>
      <c r="D405" s="119"/>
      <c r="E405" s="119"/>
      <c r="F405" s="119"/>
      <c r="G405" s="121"/>
      <c r="H405" s="31" t="s">
        <v>454</v>
      </c>
      <c r="I405" s="119"/>
      <c r="J405" s="124"/>
      <c r="K405" s="124"/>
      <c r="L405" s="124"/>
      <c r="M405" s="51"/>
      <c r="N405" s="51"/>
      <c r="O405" s="122"/>
      <c r="P405" s="120">
        <f>IF(Table5[[#This Row],[FEMA Reimbursable?]]="Yes", Table5[[#This Row],[Total Quarterly Payment Amount]]*0.25, Table5[[#This Row],[Total Quarterly Payment Amount]])</f>
        <v>0</v>
      </c>
      <c r="Q405" s="113" t="str">
        <f>IFERROR(INDEX(Table2[Attachment A Category], MATCH(Table5[[#This Row],[Attachment A Expenditure Subcategory]], Table2[Attachment A Subcategory])),"")</f>
        <v/>
      </c>
      <c r="R405" s="114" t="str">
        <f>IFERROR(INDEX(Table2[Treasury OIG Category], MATCH(Table5[[#This Row],[Attachment A Expenditure Subcategory]], Table2[Attachment A Subcategory])),"")</f>
        <v/>
      </c>
    </row>
    <row r="406" spans="1:18" x14ac:dyDescent="0.25">
      <c r="A406" s="89"/>
      <c r="B406" s="118"/>
      <c r="C406" s="119"/>
      <c r="D406" s="119"/>
      <c r="E406" s="119"/>
      <c r="F406" s="119"/>
      <c r="G406" s="121"/>
      <c r="H406" s="31" t="s">
        <v>455</v>
      </c>
      <c r="I406" s="119"/>
      <c r="J406" s="124"/>
      <c r="K406" s="124"/>
      <c r="L406" s="124"/>
      <c r="M406" s="51"/>
      <c r="N406" s="51"/>
      <c r="O406" s="122"/>
      <c r="P406" s="120">
        <f>IF(Table5[[#This Row],[FEMA Reimbursable?]]="Yes", Table5[[#This Row],[Total Quarterly Payment Amount]]*0.25, Table5[[#This Row],[Total Quarterly Payment Amount]])</f>
        <v>0</v>
      </c>
      <c r="Q406" s="113" t="str">
        <f>IFERROR(INDEX(Table2[Attachment A Category], MATCH(Table5[[#This Row],[Attachment A Expenditure Subcategory]], Table2[Attachment A Subcategory])),"")</f>
        <v/>
      </c>
      <c r="R406" s="114" t="str">
        <f>IFERROR(INDEX(Table2[Treasury OIG Category], MATCH(Table5[[#This Row],[Attachment A Expenditure Subcategory]], Table2[Attachment A Subcategory])),"")</f>
        <v/>
      </c>
    </row>
    <row r="407" spans="1:18" x14ac:dyDescent="0.25">
      <c r="A407" s="89"/>
      <c r="B407" s="118"/>
      <c r="C407" s="119"/>
      <c r="D407" s="119"/>
      <c r="E407" s="119"/>
      <c r="F407" s="119"/>
      <c r="G407" s="121"/>
      <c r="H407" s="32" t="s">
        <v>456</v>
      </c>
      <c r="I407" s="119"/>
      <c r="J407" s="124"/>
      <c r="K407" s="124"/>
      <c r="L407" s="124"/>
      <c r="M407" s="51"/>
      <c r="N407" s="51"/>
      <c r="O407" s="122"/>
      <c r="P407" s="120">
        <f>IF(Table5[[#This Row],[FEMA Reimbursable?]]="Yes", Table5[[#This Row],[Total Quarterly Payment Amount]]*0.25, Table5[[#This Row],[Total Quarterly Payment Amount]])</f>
        <v>0</v>
      </c>
      <c r="Q407" s="113" t="str">
        <f>IFERROR(INDEX(Table2[Attachment A Category], MATCH(Table5[[#This Row],[Attachment A Expenditure Subcategory]], Table2[Attachment A Subcategory])),"")</f>
        <v/>
      </c>
      <c r="R407" s="114" t="str">
        <f>IFERROR(INDEX(Table2[Treasury OIG Category], MATCH(Table5[[#This Row],[Attachment A Expenditure Subcategory]], Table2[Attachment A Subcategory])),"")</f>
        <v/>
      </c>
    </row>
    <row r="408" spans="1:18" x14ac:dyDescent="0.25">
      <c r="A408" s="89"/>
      <c r="B408" s="118"/>
      <c r="C408" s="119"/>
      <c r="D408" s="119"/>
      <c r="E408" s="119"/>
      <c r="F408" s="119"/>
      <c r="G408" s="121"/>
      <c r="H408" s="31" t="s">
        <v>457</v>
      </c>
      <c r="I408" s="119"/>
      <c r="J408" s="124"/>
      <c r="K408" s="124"/>
      <c r="L408" s="124"/>
      <c r="M408" s="51"/>
      <c r="N408" s="51"/>
      <c r="O408" s="122"/>
      <c r="P408" s="120">
        <f>IF(Table5[[#This Row],[FEMA Reimbursable?]]="Yes", Table5[[#This Row],[Total Quarterly Payment Amount]]*0.25, Table5[[#This Row],[Total Quarterly Payment Amount]])</f>
        <v>0</v>
      </c>
      <c r="Q408" s="113" t="str">
        <f>IFERROR(INDEX(Table2[Attachment A Category], MATCH(Table5[[#This Row],[Attachment A Expenditure Subcategory]], Table2[Attachment A Subcategory])),"")</f>
        <v/>
      </c>
      <c r="R408" s="114" t="str">
        <f>IFERROR(INDEX(Table2[Treasury OIG Category], MATCH(Table5[[#This Row],[Attachment A Expenditure Subcategory]], Table2[Attachment A Subcategory])),"")</f>
        <v/>
      </c>
    </row>
    <row r="409" spans="1:18" x14ac:dyDescent="0.25">
      <c r="A409" s="89"/>
      <c r="B409" s="118"/>
      <c r="C409" s="119"/>
      <c r="D409" s="119"/>
      <c r="E409" s="119"/>
      <c r="F409" s="119"/>
      <c r="G409" s="121"/>
      <c r="H409" s="31" t="s">
        <v>458</v>
      </c>
      <c r="I409" s="119"/>
      <c r="J409" s="124"/>
      <c r="K409" s="124"/>
      <c r="L409" s="124"/>
      <c r="M409" s="51"/>
      <c r="N409" s="51"/>
      <c r="O409" s="122"/>
      <c r="P409" s="120">
        <f>IF(Table5[[#This Row],[FEMA Reimbursable?]]="Yes", Table5[[#This Row],[Total Quarterly Payment Amount]]*0.25, Table5[[#This Row],[Total Quarterly Payment Amount]])</f>
        <v>0</v>
      </c>
      <c r="Q409" s="113" t="str">
        <f>IFERROR(INDEX(Table2[Attachment A Category], MATCH(Table5[[#This Row],[Attachment A Expenditure Subcategory]], Table2[Attachment A Subcategory])),"")</f>
        <v/>
      </c>
      <c r="R409" s="114" t="str">
        <f>IFERROR(INDEX(Table2[Treasury OIG Category], MATCH(Table5[[#This Row],[Attachment A Expenditure Subcategory]], Table2[Attachment A Subcategory])),"")</f>
        <v/>
      </c>
    </row>
    <row r="410" spans="1:18" x14ac:dyDescent="0.25">
      <c r="A410" s="89"/>
      <c r="B410" s="118"/>
      <c r="C410" s="119"/>
      <c r="D410" s="119"/>
      <c r="E410" s="119"/>
      <c r="F410" s="119"/>
      <c r="G410" s="121"/>
      <c r="H410" s="32" t="s">
        <v>459</v>
      </c>
      <c r="I410" s="119"/>
      <c r="J410" s="124"/>
      <c r="K410" s="124"/>
      <c r="L410" s="124"/>
      <c r="M410" s="51"/>
      <c r="N410" s="51"/>
      <c r="O410" s="122"/>
      <c r="P410" s="120">
        <f>IF(Table5[[#This Row],[FEMA Reimbursable?]]="Yes", Table5[[#This Row],[Total Quarterly Payment Amount]]*0.25, Table5[[#This Row],[Total Quarterly Payment Amount]])</f>
        <v>0</v>
      </c>
      <c r="Q410" s="113" t="str">
        <f>IFERROR(INDEX(Table2[Attachment A Category], MATCH(Table5[[#This Row],[Attachment A Expenditure Subcategory]], Table2[Attachment A Subcategory])),"")</f>
        <v/>
      </c>
      <c r="R410" s="114" t="str">
        <f>IFERROR(INDEX(Table2[Treasury OIG Category], MATCH(Table5[[#This Row],[Attachment A Expenditure Subcategory]], Table2[Attachment A Subcategory])),"")</f>
        <v/>
      </c>
    </row>
    <row r="411" spans="1:18" x14ac:dyDescent="0.25">
      <c r="A411" s="89"/>
      <c r="B411" s="118"/>
      <c r="C411" s="119"/>
      <c r="D411" s="119"/>
      <c r="E411" s="119"/>
      <c r="F411" s="119"/>
      <c r="G411" s="121"/>
      <c r="H411" s="31" t="s">
        <v>460</v>
      </c>
      <c r="I411" s="119"/>
      <c r="J411" s="124"/>
      <c r="K411" s="124"/>
      <c r="L411" s="124"/>
      <c r="M411" s="51"/>
      <c r="N411" s="51"/>
      <c r="O411" s="122"/>
      <c r="P411" s="120">
        <f>IF(Table5[[#This Row],[FEMA Reimbursable?]]="Yes", Table5[[#This Row],[Total Quarterly Payment Amount]]*0.25, Table5[[#This Row],[Total Quarterly Payment Amount]])</f>
        <v>0</v>
      </c>
      <c r="Q411" s="113" t="str">
        <f>IFERROR(INDEX(Table2[Attachment A Category], MATCH(Table5[[#This Row],[Attachment A Expenditure Subcategory]], Table2[Attachment A Subcategory])),"")</f>
        <v/>
      </c>
      <c r="R411" s="114" t="str">
        <f>IFERROR(INDEX(Table2[Treasury OIG Category], MATCH(Table5[[#This Row],[Attachment A Expenditure Subcategory]], Table2[Attachment A Subcategory])),"")</f>
        <v/>
      </c>
    </row>
    <row r="412" spans="1:18" x14ac:dyDescent="0.25">
      <c r="A412" s="89"/>
      <c r="B412" s="118"/>
      <c r="C412" s="119"/>
      <c r="D412" s="119"/>
      <c r="E412" s="119"/>
      <c r="F412" s="119"/>
      <c r="G412" s="121"/>
      <c r="H412" s="31" t="s">
        <v>461</v>
      </c>
      <c r="I412" s="119"/>
      <c r="J412" s="124"/>
      <c r="K412" s="124"/>
      <c r="L412" s="124"/>
      <c r="M412" s="51"/>
      <c r="N412" s="51"/>
      <c r="O412" s="122"/>
      <c r="P412" s="120">
        <f>IF(Table5[[#This Row],[FEMA Reimbursable?]]="Yes", Table5[[#This Row],[Total Quarterly Payment Amount]]*0.25, Table5[[#This Row],[Total Quarterly Payment Amount]])</f>
        <v>0</v>
      </c>
      <c r="Q412" s="113" t="str">
        <f>IFERROR(INDEX(Table2[Attachment A Category], MATCH(Table5[[#This Row],[Attachment A Expenditure Subcategory]], Table2[Attachment A Subcategory])),"")</f>
        <v/>
      </c>
      <c r="R412" s="114" t="str">
        <f>IFERROR(INDEX(Table2[Treasury OIG Category], MATCH(Table5[[#This Row],[Attachment A Expenditure Subcategory]], Table2[Attachment A Subcategory])),"")</f>
        <v/>
      </c>
    </row>
    <row r="413" spans="1:18" x14ac:dyDescent="0.25">
      <c r="A413" s="89"/>
      <c r="B413" s="118"/>
      <c r="C413" s="119"/>
      <c r="D413" s="119"/>
      <c r="E413" s="119"/>
      <c r="F413" s="119"/>
      <c r="G413" s="121"/>
      <c r="H413" s="32" t="s">
        <v>462</v>
      </c>
      <c r="I413" s="119"/>
      <c r="J413" s="124"/>
      <c r="K413" s="124"/>
      <c r="L413" s="124"/>
      <c r="M413" s="51"/>
      <c r="N413" s="51"/>
      <c r="O413" s="122"/>
      <c r="P413" s="120">
        <f>IF(Table5[[#This Row],[FEMA Reimbursable?]]="Yes", Table5[[#This Row],[Total Quarterly Payment Amount]]*0.25, Table5[[#This Row],[Total Quarterly Payment Amount]])</f>
        <v>0</v>
      </c>
      <c r="Q413" s="113" t="str">
        <f>IFERROR(INDEX(Table2[Attachment A Category], MATCH(Table5[[#This Row],[Attachment A Expenditure Subcategory]], Table2[Attachment A Subcategory])),"")</f>
        <v/>
      </c>
      <c r="R413" s="114" t="str">
        <f>IFERROR(INDEX(Table2[Treasury OIG Category], MATCH(Table5[[#This Row],[Attachment A Expenditure Subcategory]], Table2[Attachment A Subcategory])),"")</f>
        <v/>
      </c>
    </row>
    <row r="414" spans="1:18" x14ac:dyDescent="0.25">
      <c r="A414" s="89"/>
      <c r="B414" s="118"/>
      <c r="C414" s="119"/>
      <c r="D414" s="119"/>
      <c r="E414" s="119"/>
      <c r="F414" s="119"/>
      <c r="G414" s="121"/>
      <c r="H414" s="31" t="s">
        <v>463</v>
      </c>
      <c r="I414" s="119"/>
      <c r="J414" s="124"/>
      <c r="K414" s="124"/>
      <c r="L414" s="124"/>
      <c r="M414" s="51"/>
      <c r="N414" s="51"/>
      <c r="O414" s="122"/>
      <c r="P414" s="120">
        <f>IF(Table5[[#This Row],[FEMA Reimbursable?]]="Yes", Table5[[#This Row],[Total Quarterly Payment Amount]]*0.25, Table5[[#This Row],[Total Quarterly Payment Amount]])</f>
        <v>0</v>
      </c>
      <c r="Q414" s="113" t="str">
        <f>IFERROR(INDEX(Table2[Attachment A Category], MATCH(Table5[[#This Row],[Attachment A Expenditure Subcategory]], Table2[Attachment A Subcategory])),"")</f>
        <v/>
      </c>
      <c r="R414" s="114" t="str">
        <f>IFERROR(INDEX(Table2[Treasury OIG Category], MATCH(Table5[[#This Row],[Attachment A Expenditure Subcategory]], Table2[Attachment A Subcategory])),"")</f>
        <v/>
      </c>
    </row>
    <row r="415" spans="1:18" x14ac:dyDescent="0.25">
      <c r="A415" s="89"/>
      <c r="B415" s="118"/>
      <c r="C415" s="119"/>
      <c r="D415" s="119"/>
      <c r="E415" s="119"/>
      <c r="F415" s="119"/>
      <c r="G415" s="121"/>
      <c r="H415" s="31" t="s">
        <v>464</v>
      </c>
      <c r="I415" s="119"/>
      <c r="J415" s="124"/>
      <c r="K415" s="124"/>
      <c r="L415" s="124"/>
      <c r="M415" s="51"/>
      <c r="N415" s="51"/>
      <c r="O415" s="122"/>
      <c r="P415" s="120">
        <f>IF(Table5[[#This Row],[FEMA Reimbursable?]]="Yes", Table5[[#This Row],[Total Quarterly Payment Amount]]*0.25, Table5[[#This Row],[Total Quarterly Payment Amount]])</f>
        <v>0</v>
      </c>
      <c r="Q415" s="113" t="str">
        <f>IFERROR(INDEX(Table2[Attachment A Category], MATCH(Table5[[#This Row],[Attachment A Expenditure Subcategory]], Table2[Attachment A Subcategory])),"")</f>
        <v/>
      </c>
      <c r="R415" s="114" t="str">
        <f>IFERROR(INDEX(Table2[Treasury OIG Category], MATCH(Table5[[#This Row],[Attachment A Expenditure Subcategory]], Table2[Attachment A Subcategory])),"")</f>
        <v/>
      </c>
    </row>
    <row r="416" spans="1:18" x14ac:dyDescent="0.25">
      <c r="A416" s="89"/>
      <c r="B416" s="118"/>
      <c r="C416" s="119"/>
      <c r="D416" s="119"/>
      <c r="E416" s="119"/>
      <c r="F416" s="119"/>
      <c r="G416" s="121"/>
      <c r="H416" s="32" t="s">
        <v>465</v>
      </c>
      <c r="I416" s="119"/>
      <c r="J416" s="124"/>
      <c r="K416" s="124"/>
      <c r="L416" s="124"/>
      <c r="M416" s="51"/>
      <c r="N416" s="51"/>
      <c r="O416" s="122"/>
      <c r="P416" s="120">
        <f>IF(Table5[[#This Row],[FEMA Reimbursable?]]="Yes", Table5[[#This Row],[Total Quarterly Payment Amount]]*0.25, Table5[[#This Row],[Total Quarterly Payment Amount]])</f>
        <v>0</v>
      </c>
      <c r="Q416" s="113" t="str">
        <f>IFERROR(INDEX(Table2[Attachment A Category], MATCH(Table5[[#This Row],[Attachment A Expenditure Subcategory]], Table2[Attachment A Subcategory])),"")</f>
        <v/>
      </c>
      <c r="R416" s="114" t="str">
        <f>IFERROR(INDEX(Table2[Treasury OIG Category], MATCH(Table5[[#This Row],[Attachment A Expenditure Subcategory]], Table2[Attachment A Subcategory])),"")</f>
        <v/>
      </c>
    </row>
    <row r="417" spans="1:18" x14ac:dyDescent="0.25">
      <c r="A417" s="89"/>
      <c r="B417" s="118"/>
      <c r="C417" s="119"/>
      <c r="D417" s="119"/>
      <c r="E417" s="119"/>
      <c r="F417" s="119"/>
      <c r="G417" s="121"/>
      <c r="H417" s="31" t="s">
        <v>466</v>
      </c>
      <c r="I417" s="119"/>
      <c r="J417" s="124"/>
      <c r="K417" s="124"/>
      <c r="L417" s="124"/>
      <c r="M417" s="51"/>
      <c r="N417" s="51"/>
      <c r="O417" s="122"/>
      <c r="P417" s="120">
        <f>IF(Table5[[#This Row],[FEMA Reimbursable?]]="Yes", Table5[[#This Row],[Total Quarterly Payment Amount]]*0.25, Table5[[#This Row],[Total Quarterly Payment Amount]])</f>
        <v>0</v>
      </c>
      <c r="Q417" s="113" t="str">
        <f>IFERROR(INDEX(Table2[Attachment A Category], MATCH(Table5[[#This Row],[Attachment A Expenditure Subcategory]], Table2[Attachment A Subcategory])),"")</f>
        <v/>
      </c>
      <c r="R417" s="114" t="str">
        <f>IFERROR(INDEX(Table2[Treasury OIG Category], MATCH(Table5[[#This Row],[Attachment A Expenditure Subcategory]], Table2[Attachment A Subcategory])),"")</f>
        <v/>
      </c>
    </row>
    <row r="418" spans="1:18" x14ac:dyDescent="0.25">
      <c r="A418" s="89"/>
      <c r="B418" s="118"/>
      <c r="C418" s="119"/>
      <c r="D418" s="119"/>
      <c r="E418" s="119"/>
      <c r="F418" s="119"/>
      <c r="G418" s="121"/>
      <c r="H418" s="31" t="s">
        <v>467</v>
      </c>
      <c r="I418" s="119"/>
      <c r="J418" s="124"/>
      <c r="K418" s="124"/>
      <c r="L418" s="124"/>
      <c r="M418" s="51"/>
      <c r="N418" s="51"/>
      <c r="O418" s="122"/>
      <c r="P418" s="120">
        <f>IF(Table5[[#This Row],[FEMA Reimbursable?]]="Yes", Table5[[#This Row],[Total Quarterly Payment Amount]]*0.25, Table5[[#This Row],[Total Quarterly Payment Amount]])</f>
        <v>0</v>
      </c>
      <c r="Q418" s="113" t="str">
        <f>IFERROR(INDEX(Table2[Attachment A Category], MATCH(Table5[[#This Row],[Attachment A Expenditure Subcategory]], Table2[Attachment A Subcategory])),"")</f>
        <v/>
      </c>
      <c r="R418" s="114" t="str">
        <f>IFERROR(INDEX(Table2[Treasury OIG Category], MATCH(Table5[[#This Row],[Attachment A Expenditure Subcategory]], Table2[Attachment A Subcategory])),"")</f>
        <v/>
      </c>
    </row>
    <row r="419" spans="1:18" x14ac:dyDescent="0.25">
      <c r="A419" s="89"/>
      <c r="B419" s="118"/>
      <c r="C419" s="119"/>
      <c r="D419" s="119"/>
      <c r="E419" s="119"/>
      <c r="F419" s="119"/>
      <c r="G419" s="121"/>
      <c r="H419" s="32" t="s">
        <v>468</v>
      </c>
      <c r="I419" s="119"/>
      <c r="J419" s="124"/>
      <c r="K419" s="124"/>
      <c r="L419" s="124"/>
      <c r="M419" s="51"/>
      <c r="N419" s="51"/>
      <c r="O419" s="122"/>
      <c r="P419" s="120">
        <f>IF(Table5[[#This Row],[FEMA Reimbursable?]]="Yes", Table5[[#This Row],[Total Quarterly Payment Amount]]*0.25, Table5[[#This Row],[Total Quarterly Payment Amount]])</f>
        <v>0</v>
      </c>
      <c r="Q419" s="113" t="str">
        <f>IFERROR(INDEX(Table2[Attachment A Category], MATCH(Table5[[#This Row],[Attachment A Expenditure Subcategory]], Table2[Attachment A Subcategory])),"")</f>
        <v/>
      </c>
      <c r="R419" s="114" t="str">
        <f>IFERROR(INDEX(Table2[Treasury OIG Category], MATCH(Table5[[#This Row],[Attachment A Expenditure Subcategory]], Table2[Attachment A Subcategory])),"")</f>
        <v/>
      </c>
    </row>
    <row r="420" spans="1:18" x14ac:dyDescent="0.25">
      <c r="A420" s="89"/>
      <c r="B420" s="118"/>
      <c r="C420" s="119"/>
      <c r="D420" s="119"/>
      <c r="E420" s="119"/>
      <c r="F420" s="119"/>
      <c r="G420" s="121"/>
      <c r="H420" s="31" t="s">
        <v>469</v>
      </c>
      <c r="I420" s="119"/>
      <c r="J420" s="124"/>
      <c r="K420" s="124"/>
      <c r="L420" s="124"/>
      <c r="M420" s="51"/>
      <c r="N420" s="51"/>
      <c r="O420" s="122"/>
      <c r="P420" s="120">
        <f>IF(Table5[[#This Row],[FEMA Reimbursable?]]="Yes", Table5[[#This Row],[Total Quarterly Payment Amount]]*0.25, Table5[[#This Row],[Total Quarterly Payment Amount]])</f>
        <v>0</v>
      </c>
      <c r="Q420" s="113" t="str">
        <f>IFERROR(INDEX(Table2[Attachment A Category], MATCH(Table5[[#This Row],[Attachment A Expenditure Subcategory]], Table2[Attachment A Subcategory])),"")</f>
        <v/>
      </c>
      <c r="R420" s="114" t="str">
        <f>IFERROR(INDEX(Table2[Treasury OIG Category], MATCH(Table5[[#This Row],[Attachment A Expenditure Subcategory]], Table2[Attachment A Subcategory])),"")</f>
        <v/>
      </c>
    </row>
    <row r="421" spans="1:18" x14ac:dyDescent="0.25">
      <c r="A421" s="89"/>
      <c r="B421" s="118"/>
      <c r="C421" s="119"/>
      <c r="D421" s="119"/>
      <c r="E421" s="119"/>
      <c r="F421" s="119"/>
      <c r="G421" s="121"/>
      <c r="H421" s="31" t="s">
        <v>470</v>
      </c>
      <c r="I421" s="119"/>
      <c r="J421" s="124"/>
      <c r="K421" s="124"/>
      <c r="L421" s="124"/>
      <c r="M421" s="51"/>
      <c r="N421" s="51"/>
      <c r="O421" s="122"/>
      <c r="P421" s="120">
        <f>IF(Table5[[#This Row],[FEMA Reimbursable?]]="Yes", Table5[[#This Row],[Total Quarterly Payment Amount]]*0.25, Table5[[#This Row],[Total Quarterly Payment Amount]])</f>
        <v>0</v>
      </c>
      <c r="Q421" s="113" t="str">
        <f>IFERROR(INDEX(Table2[Attachment A Category], MATCH(Table5[[#This Row],[Attachment A Expenditure Subcategory]], Table2[Attachment A Subcategory])),"")</f>
        <v/>
      </c>
      <c r="R421" s="114" t="str">
        <f>IFERROR(INDEX(Table2[Treasury OIG Category], MATCH(Table5[[#This Row],[Attachment A Expenditure Subcategory]], Table2[Attachment A Subcategory])),"")</f>
        <v/>
      </c>
    </row>
    <row r="422" spans="1:18" x14ac:dyDescent="0.25">
      <c r="A422" s="89"/>
      <c r="B422" s="118"/>
      <c r="C422" s="119"/>
      <c r="D422" s="119"/>
      <c r="E422" s="119"/>
      <c r="F422" s="119"/>
      <c r="G422" s="121"/>
      <c r="H422" s="32" t="s">
        <v>471</v>
      </c>
      <c r="I422" s="119"/>
      <c r="J422" s="124"/>
      <c r="K422" s="124"/>
      <c r="L422" s="124"/>
      <c r="M422" s="51"/>
      <c r="N422" s="51"/>
      <c r="O422" s="122"/>
      <c r="P422" s="120">
        <f>IF(Table5[[#This Row],[FEMA Reimbursable?]]="Yes", Table5[[#This Row],[Total Quarterly Payment Amount]]*0.25, Table5[[#This Row],[Total Quarterly Payment Amount]])</f>
        <v>0</v>
      </c>
      <c r="Q422" s="113" t="str">
        <f>IFERROR(INDEX(Table2[Attachment A Category], MATCH(Table5[[#This Row],[Attachment A Expenditure Subcategory]], Table2[Attachment A Subcategory])),"")</f>
        <v/>
      </c>
      <c r="R422" s="114" t="str">
        <f>IFERROR(INDEX(Table2[Treasury OIG Category], MATCH(Table5[[#This Row],[Attachment A Expenditure Subcategory]], Table2[Attachment A Subcategory])),"")</f>
        <v/>
      </c>
    </row>
    <row r="423" spans="1:18" x14ac:dyDescent="0.25">
      <c r="A423" s="89"/>
      <c r="B423" s="118"/>
      <c r="C423" s="119"/>
      <c r="D423" s="119"/>
      <c r="E423" s="119"/>
      <c r="F423" s="119"/>
      <c r="G423" s="121"/>
      <c r="H423" s="31" t="s">
        <v>472</v>
      </c>
      <c r="I423" s="119"/>
      <c r="J423" s="124"/>
      <c r="K423" s="124"/>
      <c r="L423" s="124"/>
      <c r="M423" s="51"/>
      <c r="N423" s="51"/>
      <c r="O423" s="122"/>
      <c r="P423" s="120">
        <f>IF(Table5[[#This Row],[FEMA Reimbursable?]]="Yes", Table5[[#This Row],[Total Quarterly Payment Amount]]*0.25, Table5[[#This Row],[Total Quarterly Payment Amount]])</f>
        <v>0</v>
      </c>
      <c r="Q423" s="113" t="str">
        <f>IFERROR(INDEX(Table2[Attachment A Category], MATCH(Table5[[#This Row],[Attachment A Expenditure Subcategory]], Table2[Attachment A Subcategory])),"")</f>
        <v/>
      </c>
      <c r="R423" s="114" t="str">
        <f>IFERROR(INDEX(Table2[Treasury OIG Category], MATCH(Table5[[#This Row],[Attachment A Expenditure Subcategory]], Table2[Attachment A Subcategory])),"")</f>
        <v/>
      </c>
    </row>
    <row r="424" spans="1:18" x14ac:dyDescent="0.25">
      <c r="A424" s="89"/>
      <c r="B424" s="118"/>
      <c r="C424" s="119"/>
      <c r="D424" s="119"/>
      <c r="E424" s="119"/>
      <c r="F424" s="119"/>
      <c r="G424" s="121"/>
      <c r="H424" s="31" t="s">
        <v>473</v>
      </c>
      <c r="I424" s="119"/>
      <c r="J424" s="124"/>
      <c r="K424" s="124"/>
      <c r="L424" s="124"/>
      <c r="M424" s="51"/>
      <c r="N424" s="51"/>
      <c r="O424" s="122"/>
      <c r="P424" s="120">
        <f>IF(Table5[[#This Row],[FEMA Reimbursable?]]="Yes", Table5[[#This Row],[Total Quarterly Payment Amount]]*0.25, Table5[[#This Row],[Total Quarterly Payment Amount]])</f>
        <v>0</v>
      </c>
      <c r="Q424" s="113" t="str">
        <f>IFERROR(INDEX(Table2[Attachment A Category], MATCH(Table5[[#This Row],[Attachment A Expenditure Subcategory]], Table2[Attachment A Subcategory])),"")</f>
        <v/>
      </c>
      <c r="R424" s="114" t="str">
        <f>IFERROR(INDEX(Table2[Treasury OIG Category], MATCH(Table5[[#This Row],[Attachment A Expenditure Subcategory]], Table2[Attachment A Subcategory])),"")</f>
        <v/>
      </c>
    </row>
    <row r="425" spans="1:18" x14ac:dyDescent="0.25">
      <c r="A425" s="89"/>
      <c r="B425" s="118"/>
      <c r="C425" s="119"/>
      <c r="D425" s="119"/>
      <c r="E425" s="119"/>
      <c r="F425" s="119"/>
      <c r="G425" s="121"/>
      <c r="H425" s="32" t="s">
        <v>474</v>
      </c>
      <c r="I425" s="119"/>
      <c r="J425" s="124"/>
      <c r="K425" s="124"/>
      <c r="L425" s="124"/>
      <c r="M425" s="51"/>
      <c r="N425" s="51"/>
      <c r="O425" s="122"/>
      <c r="P425" s="120">
        <f>IF(Table5[[#This Row],[FEMA Reimbursable?]]="Yes", Table5[[#This Row],[Total Quarterly Payment Amount]]*0.25, Table5[[#This Row],[Total Quarterly Payment Amount]])</f>
        <v>0</v>
      </c>
      <c r="Q425" s="113" t="str">
        <f>IFERROR(INDEX(Table2[Attachment A Category], MATCH(Table5[[#This Row],[Attachment A Expenditure Subcategory]], Table2[Attachment A Subcategory])),"")</f>
        <v/>
      </c>
      <c r="R425" s="114" t="str">
        <f>IFERROR(INDEX(Table2[Treasury OIG Category], MATCH(Table5[[#This Row],[Attachment A Expenditure Subcategory]], Table2[Attachment A Subcategory])),"")</f>
        <v/>
      </c>
    </row>
    <row r="426" spans="1:18" x14ac:dyDescent="0.25">
      <c r="A426" s="89"/>
      <c r="B426" s="118"/>
      <c r="C426" s="119"/>
      <c r="D426" s="119"/>
      <c r="E426" s="119"/>
      <c r="F426" s="119"/>
      <c r="G426" s="121"/>
      <c r="H426" s="31" t="s">
        <v>475</v>
      </c>
      <c r="I426" s="119"/>
      <c r="J426" s="124"/>
      <c r="K426" s="124"/>
      <c r="L426" s="124"/>
      <c r="M426" s="51"/>
      <c r="N426" s="51"/>
      <c r="O426" s="122"/>
      <c r="P426" s="120">
        <f>IF(Table5[[#This Row],[FEMA Reimbursable?]]="Yes", Table5[[#This Row],[Total Quarterly Payment Amount]]*0.25, Table5[[#This Row],[Total Quarterly Payment Amount]])</f>
        <v>0</v>
      </c>
      <c r="Q426" s="113" t="str">
        <f>IFERROR(INDEX(Table2[Attachment A Category], MATCH(Table5[[#This Row],[Attachment A Expenditure Subcategory]], Table2[Attachment A Subcategory])),"")</f>
        <v/>
      </c>
      <c r="R426" s="114" t="str">
        <f>IFERROR(INDEX(Table2[Treasury OIG Category], MATCH(Table5[[#This Row],[Attachment A Expenditure Subcategory]], Table2[Attachment A Subcategory])),"")</f>
        <v/>
      </c>
    </row>
    <row r="427" spans="1:18" x14ac:dyDescent="0.25">
      <c r="A427" s="89"/>
      <c r="B427" s="118"/>
      <c r="C427" s="119"/>
      <c r="D427" s="119"/>
      <c r="E427" s="119"/>
      <c r="F427" s="119"/>
      <c r="G427" s="121"/>
      <c r="H427" s="31" t="s">
        <v>476</v>
      </c>
      <c r="I427" s="119"/>
      <c r="J427" s="124"/>
      <c r="K427" s="124"/>
      <c r="L427" s="124"/>
      <c r="M427" s="51"/>
      <c r="N427" s="51"/>
      <c r="O427" s="122"/>
      <c r="P427" s="120">
        <f>IF(Table5[[#This Row],[FEMA Reimbursable?]]="Yes", Table5[[#This Row],[Total Quarterly Payment Amount]]*0.25, Table5[[#This Row],[Total Quarterly Payment Amount]])</f>
        <v>0</v>
      </c>
      <c r="Q427" s="113" t="str">
        <f>IFERROR(INDEX(Table2[Attachment A Category], MATCH(Table5[[#This Row],[Attachment A Expenditure Subcategory]], Table2[Attachment A Subcategory])),"")</f>
        <v/>
      </c>
      <c r="R427" s="114" t="str">
        <f>IFERROR(INDEX(Table2[Treasury OIG Category], MATCH(Table5[[#This Row],[Attachment A Expenditure Subcategory]], Table2[Attachment A Subcategory])),"")</f>
        <v/>
      </c>
    </row>
    <row r="428" spans="1:18" x14ac:dyDescent="0.25">
      <c r="A428" s="89"/>
      <c r="B428" s="118"/>
      <c r="C428" s="119"/>
      <c r="D428" s="119"/>
      <c r="E428" s="119"/>
      <c r="F428" s="119"/>
      <c r="G428" s="121"/>
      <c r="H428" s="32" t="s">
        <v>477</v>
      </c>
      <c r="I428" s="119"/>
      <c r="J428" s="124"/>
      <c r="K428" s="124"/>
      <c r="L428" s="124"/>
      <c r="M428" s="51"/>
      <c r="N428" s="51"/>
      <c r="O428" s="122"/>
      <c r="P428" s="120">
        <f>IF(Table5[[#This Row],[FEMA Reimbursable?]]="Yes", Table5[[#This Row],[Total Quarterly Payment Amount]]*0.25, Table5[[#This Row],[Total Quarterly Payment Amount]])</f>
        <v>0</v>
      </c>
      <c r="Q428" s="113" t="str">
        <f>IFERROR(INDEX(Table2[Attachment A Category], MATCH(Table5[[#This Row],[Attachment A Expenditure Subcategory]], Table2[Attachment A Subcategory])),"")</f>
        <v/>
      </c>
      <c r="R428" s="114" t="str">
        <f>IFERROR(INDEX(Table2[Treasury OIG Category], MATCH(Table5[[#This Row],[Attachment A Expenditure Subcategory]], Table2[Attachment A Subcategory])),"")</f>
        <v/>
      </c>
    </row>
    <row r="429" spans="1:18" x14ac:dyDescent="0.25">
      <c r="A429" s="89"/>
      <c r="B429" s="118"/>
      <c r="C429" s="119"/>
      <c r="D429" s="119"/>
      <c r="E429" s="119"/>
      <c r="F429" s="119"/>
      <c r="G429" s="121"/>
      <c r="H429" s="31" t="s">
        <v>478</v>
      </c>
      <c r="I429" s="119"/>
      <c r="J429" s="124"/>
      <c r="K429" s="124"/>
      <c r="L429" s="124"/>
      <c r="M429" s="51"/>
      <c r="N429" s="51"/>
      <c r="O429" s="122"/>
      <c r="P429" s="120">
        <f>IF(Table5[[#This Row],[FEMA Reimbursable?]]="Yes", Table5[[#This Row],[Total Quarterly Payment Amount]]*0.25, Table5[[#This Row],[Total Quarterly Payment Amount]])</f>
        <v>0</v>
      </c>
      <c r="Q429" s="113" t="str">
        <f>IFERROR(INDEX(Table2[Attachment A Category], MATCH(Table5[[#This Row],[Attachment A Expenditure Subcategory]], Table2[Attachment A Subcategory])),"")</f>
        <v/>
      </c>
      <c r="R429" s="114" t="str">
        <f>IFERROR(INDEX(Table2[Treasury OIG Category], MATCH(Table5[[#This Row],[Attachment A Expenditure Subcategory]], Table2[Attachment A Subcategory])),"")</f>
        <v/>
      </c>
    </row>
    <row r="430" spans="1:18" x14ac:dyDescent="0.25">
      <c r="A430" s="89"/>
      <c r="B430" s="118"/>
      <c r="C430" s="119"/>
      <c r="D430" s="119"/>
      <c r="E430" s="119"/>
      <c r="F430" s="119"/>
      <c r="G430" s="121"/>
      <c r="H430" s="31" t="s">
        <v>479</v>
      </c>
      <c r="I430" s="119"/>
      <c r="J430" s="124"/>
      <c r="K430" s="124"/>
      <c r="L430" s="124"/>
      <c r="M430" s="51"/>
      <c r="N430" s="51"/>
      <c r="O430" s="122"/>
      <c r="P430" s="120">
        <f>IF(Table5[[#This Row],[FEMA Reimbursable?]]="Yes", Table5[[#This Row],[Total Quarterly Payment Amount]]*0.25, Table5[[#This Row],[Total Quarterly Payment Amount]])</f>
        <v>0</v>
      </c>
      <c r="Q430" s="113" t="str">
        <f>IFERROR(INDEX(Table2[Attachment A Category], MATCH(Table5[[#This Row],[Attachment A Expenditure Subcategory]], Table2[Attachment A Subcategory])),"")</f>
        <v/>
      </c>
      <c r="R430" s="114" t="str">
        <f>IFERROR(INDEX(Table2[Treasury OIG Category], MATCH(Table5[[#This Row],[Attachment A Expenditure Subcategory]], Table2[Attachment A Subcategory])),"")</f>
        <v/>
      </c>
    </row>
    <row r="431" spans="1:18" x14ac:dyDescent="0.25">
      <c r="A431" s="89"/>
      <c r="B431" s="118"/>
      <c r="C431" s="119"/>
      <c r="D431" s="119"/>
      <c r="E431" s="119"/>
      <c r="F431" s="119"/>
      <c r="G431" s="121"/>
      <c r="H431" s="32" t="s">
        <v>480</v>
      </c>
      <c r="I431" s="119"/>
      <c r="J431" s="124"/>
      <c r="K431" s="124"/>
      <c r="L431" s="124"/>
      <c r="M431" s="51"/>
      <c r="N431" s="51"/>
      <c r="O431" s="122"/>
      <c r="P431" s="120">
        <f>IF(Table5[[#This Row],[FEMA Reimbursable?]]="Yes", Table5[[#This Row],[Total Quarterly Payment Amount]]*0.25, Table5[[#This Row],[Total Quarterly Payment Amount]])</f>
        <v>0</v>
      </c>
      <c r="Q431" s="113" t="str">
        <f>IFERROR(INDEX(Table2[Attachment A Category], MATCH(Table5[[#This Row],[Attachment A Expenditure Subcategory]], Table2[Attachment A Subcategory])),"")</f>
        <v/>
      </c>
      <c r="R431" s="114" t="str">
        <f>IFERROR(INDEX(Table2[Treasury OIG Category], MATCH(Table5[[#This Row],[Attachment A Expenditure Subcategory]], Table2[Attachment A Subcategory])),"")</f>
        <v/>
      </c>
    </row>
    <row r="432" spans="1:18" x14ac:dyDescent="0.25">
      <c r="A432" s="89"/>
      <c r="B432" s="118"/>
      <c r="C432" s="119"/>
      <c r="D432" s="119"/>
      <c r="E432" s="119"/>
      <c r="F432" s="119"/>
      <c r="G432" s="121"/>
      <c r="H432" s="31" t="s">
        <v>481</v>
      </c>
      <c r="I432" s="119"/>
      <c r="J432" s="124"/>
      <c r="K432" s="124"/>
      <c r="L432" s="124"/>
      <c r="M432" s="51"/>
      <c r="N432" s="51"/>
      <c r="O432" s="122"/>
      <c r="P432" s="120">
        <f>IF(Table5[[#This Row],[FEMA Reimbursable?]]="Yes", Table5[[#This Row],[Total Quarterly Payment Amount]]*0.25, Table5[[#This Row],[Total Quarterly Payment Amount]])</f>
        <v>0</v>
      </c>
      <c r="Q432" s="113" t="str">
        <f>IFERROR(INDEX(Table2[Attachment A Category], MATCH(Table5[[#This Row],[Attachment A Expenditure Subcategory]], Table2[Attachment A Subcategory])),"")</f>
        <v/>
      </c>
      <c r="R432" s="114" t="str">
        <f>IFERROR(INDEX(Table2[Treasury OIG Category], MATCH(Table5[[#This Row],[Attachment A Expenditure Subcategory]], Table2[Attachment A Subcategory])),"")</f>
        <v/>
      </c>
    </row>
    <row r="433" spans="1:18" x14ac:dyDescent="0.25">
      <c r="A433" s="89"/>
      <c r="B433" s="118"/>
      <c r="C433" s="119"/>
      <c r="D433" s="119"/>
      <c r="E433" s="119"/>
      <c r="F433" s="119"/>
      <c r="G433" s="121"/>
      <c r="H433" s="31" t="s">
        <v>482</v>
      </c>
      <c r="I433" s="119"/>
      <c r="J433" s="124"/>
      <c r="K433" s="124"/>
      <c r="L433" s="124"/>
      <c r="M433" s="51"/>
      <c r="N433" s="51"/>
      <c r="O433" s="122"/>
      <c r="P433" s="120">
        <f>IF(Table5[[#This Row],[FEMA Reimbursable?]]="Yes", Table5[[#This Row],[Total Quarterly Payment Amount]]*0.25, Table5[[#This Row],[Total Quarterly Payment Amount]])</f>
        <v>0</v>
      </c>
      <c r="Q433" s="113" t="str">
        <f>IFERROR(INDEX(Table2[Attachment A Category], MATCH(Table5[[#This Row],[Attachment A Expenditure Subcategory]], Table2[Attachment A Subcategory])),"")</f>
        <v/>
      </c>
      <c r="R433" s="114" t="str">
        <f>IFERROR(INDEX(Table2[Treasury OIG Category], MATCH(Table5[[#This Row],[Attachment A Expenditure Subcategory]], Table2[Attachment A Subcategory])),"")</f>
        <v/>
      </c>
    </row>
    <row r="434" spans="1:18" x14ac:dyDescent="0.25">
      <c r="A434" s="89"/>
      <c r="B434" s="118"/>
      <c r="C434" s="119"/>
      <c r="D434" s="119"/>
      <c r="E434" s="119"/>
      <c r="F434" s="119"/>
      <c r="G434" s="121"/>
      <c r="H434" s="32" t="s">
        <v>483</v>
      </c>
      <c r="I434" s="119"/>
      <c r="J434" s="124"/>
      <c r="K434" s="124"/>
      <c r="L434" s="124"/>
      <c r="M434" s="51"/>
      <c r="N434" s="51"/>
      <c r="O434" s="122"/>
      <c r="P434" s="120">
        <f>IF(Table5[[#This Row],[FEMA Reimbursable?]]="Yes", Table5[[#This Row],[Total Quarterly Payment Amount]]*0.25, Table5[[#This Row],[Total Quarterly Payment Amount]])</f>
        <v>0</v>
      </c>
      <c r="Q434" s="113" t="str">
        <f>IFERROR(INDEX(Table2[Attachment A Category], MATCH(Table5[[#This Row],[Attachment A Expenditure Subcategory]], Table2[Attachment A Subcategory])),"")</f>
        <v/>
      </c>
      <c r="R434" s="114" t="str">
        <f>IFERROR(INDEX(Table2[Treasury OIG Category], MATCH(Table5[[#This Row],[Attachment A Expenditure Subcategory]], Table2[Attachment A Subcategory])),"")</f>
        <v/>
      </c>
    </row>
    <row r="435" spans="1:18" x14ac:dyDescent="0.25">
      <c r="A435" s="89"/>
      <c r="B435" s="118"/>
      <c r="C435" s="119"/>
      <c r="D435" s="119"/>
      <c r="E435" s="119"/>
      <c r="F435" s="119"/>
      <c r="G435" s="121"/>
      <c r="H435" s="31" t="s">
        <v>484</v>
      </c>
      <c r="I435" s="119"/>
      <c r="J435" s="124"/>
      <c r="K435" s="124"/>
      <c r="L435" s="124"/>
      <c r="M435" s="51"/>
      <c r="N435" s="51"/>
      <c r="O435" s="122"/>
      <c r="P435" s="120">
        <f>IF(Table5[[#This Row],[FEMA Reimbursable?]]="Yes", Table5[[#This Row],[Total Quarterly Payment Amount]]*0.25, Table5[[#This Row],[Total Quarterly Payment Amount]])</f>
        <v>0</v>
      </c>
      <c r="Q435" s="113" t="str">
        <f>IFERROR(INDEX(Table2[Attachment A Category], MATCH(Table5[[#This Row],[Attachment A Expenditure Subcategory]], Table2[Attachment A Subcategory])),"")</f>
        <v/>
      </c>
      <c r="R435" s="114" t="str">
        <f>IFERROR(INDEX(Table2[Treasury OIG Category], MATCH(Table5[[#This Row],[Attachment A Expenditure Subcategory]], Table2[Attachment A Subcategory])),"")</f>
        <v/>
      </c>
    </row>
    <row r="436" spans="1:18" x14ac:dyDescent="0.25">
      <c r="A436" s="89"/>
      <c r="B436" s="118"/>
      <c r="C436" s="119"/>
      <c r="D436" s="119"/>
      <c r="E436" s="119"/>
      <c r="F436" s="119"/>
      <c r="G436" s="121"/>
      <c r="H436" s="31" t="s">
        <v>485</v>
      </c>
      <c r="I436" s="119"/>
      <c r="J436" s="124"/>
      <c r="K436" s="124"/>
      <c r="L436" s="124"/>
      <c r="M436" s="51"/>
      <c r="N436" s="51"/>
      <c r="O436" s="122"/>
      <c r="P436" s="120">
        <f>IF(Table5[[#This Row],[FEMA Reimbursable?]]="Yes", Table5[[#This Row],[Total Quarterly Payment Amount]]*0.25, Table5[[#This Row],[Total Quarterly Payment Amount]])</f>
        <v>0</v>
      </c>
      <c r="Q436" s="113" t="str">
        <f>IFERROR(INDEX(Table2[Attachment A Category], MATCH(Table5[[#This Row],[Attachment A Expenditure Subcategory]], Table2[Attachment A Subcategory])),"")</f>
        <v/>
      </c>
      <c r="R436" s="114" t="str">
        <f>IFERROR(INDEX(Table2[Treasury OIG Category], MATCH(Table5[[#This Row],[Attachment A Expenditure Subcategory]], Table2[Attachment A Subcategory])),"")</f>
        <v/>
      </c>
    </row>
    <row r="437" spans="1:18" x14ac:dyDescent="0.25">
      <c r="A437" s="89"/>
      <c r="B437" s="118"/>
      <c r="C437" s="119"/>
      <c r="D437" s="119"/>
      <c r="E437" s="119"/>
      <c r="F437" s="119"/>
      <c r="G437" s="121"/>
      <c r="H437" s="32" t="s">
        <v>486</v>
      </c>
      <c r="I437" s="119"/>
      <c r="J437" s="124"/>
      <c r="K437" s="124"/>
      <c r="L437" s="124"/>
      <c r="M437" s="51"/>
      <c r="N437" s="51"/>
      <c r="O437" s="122"/>
      <c r="P437" s="120">
        <f>IF(Table5[[#This Row],[FEMA Reimbursable?]]="Yes", Table5[[#This Row],[Total Quarterly Payment Amount]]*0.25, Table5[[#This Row],[Total Quarterly Payment Amount]])</f>
        <v>0</v>
      </c>
      <c r="Q437" s="113" t="str">
        <f>IFERROR(INDEX(Table2[Attachment A Category], MATCH(Table5[[#This Row],[Attachment A Expenditure Subcategory]], Table2[Attachment A Subcategory])),"")</f>
        <v/>
      </c>
      <c r="R437" s="114" t="str">
        <f>IFERROR(INDEX(Table2[Treasury OIG Category], MATCH(Table5[[#This Row],[Attachment A Expenditure Subcategory]], Table2[Attachment A Subcategory])),"")</f>
        <v/>
      </c>
    </row>
    <row r="438" spans="1:18" x14ac:dyDescent="0.25">
      <c r="A438" s="89"/>
      <c r="B438" s="118"/>
      <c r="C438" s="119"/>
      <c r="D438" s="119"/>
      <c r="E438" s="119"/>
      <c r="F438" s="119"/>
      <c r="G438" s="121"/>
      <c r="H438" s="31" t="s">
        <v>487</v>
      </c>
      <c r="I438" s="119"/>
      <c r="J438" s="124"/>
      <c r="K438" s="124"/>
      <c r="L438" s="124"/>
      <c r="M438" s="51"/>
      <c r="N438" s="51"/>
      <c r="O438" s="122"/>
      <c r="P438" s="120">
        <f>IF(Table5[[#This Row],[FEMA Reimbursable?]]="Yes", Table5[[#This Row],[Total Quarterly Payment Amount]]*0.25, Table5[[#This Row],[Total Quarterly Payment Amount]])</f>
        <v>0</v>
      </c>
      <c r="Q438" s="113" t="str">
        <f>IFERROR(INDEX(Table2[Attachment A Category], MATCH(Table5[[#This Row],[Attachment A Expenditure Subcategory]], Table2[Attachment A Subcategory])),"")</f>
        <v/>
      </c>
      <c r="R438" s="114" t="str">
        <f>IFERROR(INDEX(Table2[Treasury OIG Category], MATCH(Table5[[#This Row],[Attachment A Expenditure Subcategory]], Table2[Attachment A Subcategory])),"")</f>
        <v/>
      </c>
    </row>
    <row r="439" spans="1:18" x14ac:dyDescent="0.25">
      <c r="A439" s="89"/>
      <c r="B439" s="118"/>
      <c r="C439" s="119"/>
      <c r="D439" s="119"/>
      <c r="E439" s="119"/>
      <c r="F439" s="119"/>
      <c r="G439" s="121"/>
      <c r="H439" s="31" t="s">
        <v>488</v>
      </c>
      <c r="I439" s="119"/>
      <c r="J439" s="124"/>
      <c r="K439" s="124"/>
      <c r="L439" s="124"/>
      <c r="M439" s="51"/>
      <c r="N439" s="51"/>
      <c r="O439" s="122"/>
      <c r="P439" s="120">
        <f>IF(Table5[[#This Row],[FEMA Reimbursable?]]="Yes", Table5[[#This Row],[Total Quarterly Payment Amount]]*0.25, Table5[[#This Row],[Total Quarterly Payment Amount]])</f>
        <v>0</v>
      </c>
      <c r="Q439" s="113" t="str">
        <f>IFERROR(INDEX(Table2[Attachment A Category], MATCH(Table5[[#This Row],[Attachment A Expenditure Subcategory]], Table2[Attachment A Subcategory])),"")</f>
        <v/>
      </c>
      <c r="R439" s="114" t="str">
        <f>IFERROR(INDEX(Table2[Treasury OIG Category], MATCH(Table5[[#This Row],[Attachment A Expenditure Subcategory]], Table2[Attachment A Subcategory])),"")</f>
        <v/>
      </c>
    </row>
    <row r="440" spans="1:18" x14ac:dyDescent="0.25">
      <c r="A440" s="89"/>
      <c r="B440" s="118"/>
      <c r="C440" s="119"/>
      <c r="D440" s="119"/>
      <c r="E440" s="119"/>
      <c r="F440" s="119"/>
      <c r="G440" s="121"/>
      <c r="H440" s="32" t="s">
        <v>489</v>
      </c>
      <c r="I440" s="119"/>
      <c r="J440" s="124"/>
      <c r="K440" s="124"/>
      <c r="L440" s="124"/>
      <c r="M440" s="51"/>
      <c r="N440" s="51"/>
      <c r="O440" s="122"/>
      <c r="P440" s="120">
        <f>IF(Table5[[#This Row],[FEMA Reimbursable?]]="Yes", Table5[[#This Row],[Total Quarterly Payment Amount]]*0.25, Table5[[#This Row],[Total Quarterly Payment Amount]])</f>
        <v>0</v>
      </c>
      <c r="Q440" s="113" t="str">
        <f>IFERROR(INDEX(Table2[Attachment A Category], MATCH(Table5[[#This Row],[Attachment A Expenditure Subcategory]], Table2[Attachment A Subcategory])),"")</f>
        <v/>
      </c>
      <c r="R440" s="114" t="str">
        <f>IFERROR(INDEX(Table2[Treasury OIG Category], MATCH(Table5[[#This Row],[Attachment A Expenditure Subcategory]], Table2[Attachment A Subcategory])),"")</f>
        <v/>
      </c>
    </row>
    <row r="441" spans="1:18" x14ac:dyDescent="0.25">
      <c r="A441" s="89"/>
      <c r="B441" s="118"/>
      <c r="C441" s="119"/>
      <c r="D441" s="119"/>
      <c r="E441" s="119"/>
      <c r="F441" s="119"/>
      <c r="G441" s="121"/>
      <c r="H441" s="31" t="s">
        <v>490</v>
      </c>
      <c r="I441" s="119"/>
      <c r="J441" s="124"/>
      <c r="K441" s="124"/>
      <c r="L441" s="124"/>
      <c r="M441" s="51"/>
      <c r="N441" s="51"/>
      <c r="O441" s="122"/>
      <c r="P441" s="120">
        <f>IF(Table5[[#This Row],[FEMA Reimbursable?]]="Yes", Table5[[#This Row],[Total Quarterly Payment Amount]]*0.25, Table5[[#This Row],[Total Quarterly Payment Amount]])</f>
        <v>0</v>
      </c>
      <c r="Q441" s="113" t="str">
        <f>IFERROR(INDEX(Table2[Attachment A Category], MATCH(Table5[[#This Row],[Attachment A Expenditure Subcategory]], Table2[Attachment A Subcategory])),"")</f>
        <v/>
      </c>
      <c r="R441" s="114" t="str">
        <f>IFERROR(INDEX(Table2[Treasury OIG Category], MATCH(Table5[[#This Row],[Attachment A Expenditure Subcategory]], Table2[Attachment A Subcategory])),"")</f>
        <v/>
      </c>
    </row>
    <row r="442" spans="1:18" x14ac:dyDescent="0.25">
      <c r="A442" s="89"/>
      <c r="B442" s="118"/>
      <c r="C442" s="119"/>
      <c r="D442" s="119"/>
      <c r="E442" s="119"/>
      <c r="F442" s="119"/>
      <c r="G442" s="121"/>
      <c r="H442" s="31" t="s">
        <v>491</v>
      </c>
      <c r="I442" s="119"/>
      <c r="J442" s="124"/>
      <c r="K442" s="124"/>
      <c r="L442" s="124"/>
      <c r="M442" s="51"/>
      <c r="N442" s="51"/>
      <c r="O442" s="122"/>
      <c r="P442" s="120">
        <f>IF(Table5[[#This Row],[FEMA Reimbursable?]]="Yes", Table5[[#This Row],[Total Quarterly Payment Amount]]*0.25, Table5[[#This Row],[Total Quarterly Payment Amount]])</f>
        <v>0</v>
      </c>
      <c r="Q442" s="113" t="str">
        <f>IFERROR(INDEX(Table2[Attachment A Category], MATCH(Table5[[#This Row],[Attachment A Expenditure Subcategory]], Table2[Attachment A Subcategory])),"")</f>
        <v/>
      </c>
      <c r="R442" s="114" t="str">
        <f>IFERROR(INDEX(Table2[Treasury OIG Category], MATCH(Table5[[#This Row],[Attachment A Expenditure Subcategory]], Table2[Attachment A Subcategory])),"")</f>
        <v/>
      </c>
    </row>
    <row r="443" spans="1:18" x14ac:dyDescent="0.25">
      <c r="A443" s="89"/>
      <c r="B443" s="118"/>
      <c r="C443" s="119"/>
      <c r="D443" s="119"/>
      <c r="E443" s="119"/>
      <c r="F443" s="119"/>
      <c r="G443" s="121"/>
      <c r="H443" s="32" t="s">
        <v>492</v>
      </c>
      <c r="I443" s="119"/>
      <c r="J443" s="124"/>
      <c r="K443" s="124"/>
      <c r="L443" s="124"/>
      <c r="M443" s="51"/>
      <c r="N443" s="51"/>
      <c r="O443" s="122"/>
      <c r="P443" s="120">
        <f>IF(Table5[[#This Row],[FEMA Reimbursable?]]="Yes", Table5[[#This Row],[Total Quarterly Payment Amount]]*0.25, Table5[[#This Row],[Total Quarterly Payment Amount]])</f>
        <v>0</v>
      </c>
      <c r="Q443" s="113" t="str">
        <f>IFERROR(INDEX(Table2[Attachment A Category], MATCH(Table5[[#This Row],[Attachment A Expenditure Subcategory]], Table2[Attachment A Subcategory])),"")</f>
        <v/>
      </c>
      <c r="R443" s="114" t="str">
        <f>IFERROR(INDEX(Table2[Treasury OIG Category], MATCH(Table5[[#This Row],[Attachment A Expenditure Subcategory]], Table2[Attachment A Subcategory])),"")</f>
        <v/>
      </c>
    </row>
    <row r="444" spans="1:18" x14ac:dyDescent="0.25">
      <c r="A444" s="89"/>
      <c r="B444" s="118"/>
      <c r="C444" s="119"/>
      <c r="D444" s="119"/>
      <c r="E444" s="119"/>
      <c r="F444" s="119"/>
      <c r="G444" s="121"/>
      <c r="H444" s="31" t="s">
        <v>493</v>
      </c>
      <c r="I444" s="119"/>
      <c r="J444" s="124"/>
      <c r="K444" s="124"/>
      <c r="L444" s="124"/>
      <c r="M444" s="51"/>
      <c r="N444" s="51"/>
      <c r="O444" s="122"/>
      <c r="P444" s="120">
        <f>IF(Table5[[#This Row],[FEMA Reimbursable?]]="Yes", Table5[[#This Row],[Total Quarterly Payment Amount]]*0.25, Table5[[#This Row],[Total Quarterly Payment Amount]])</f>
        <v>0</v>
      </c>
      <c r="Q444" s="113" t="str">
        <f>IFERROR(INDEX(Table2[Attachment A Category], MATCH(Table5[[#This Row],[Attachment A Expenditure Subcategory]], Table2[Attachment A Subcategory])),"")</f>
        <v/>
      </c>
      <c r="R444" s="114" t="str">
        <f>IFERROR(INDEX(Table2[Treasury OIG Category], MATCH(Table5[[#This Row],[Attachment A Expenditure Subcategory]], Table2[Attachment A Subcategory])),"")</f>
        <v/>
      </c>
    </row>
    <row r="445" spans="1:18" x14ac:dyDescent="0.25">
      <c r="A445" s="89"/>
      <c r="B445" s="118"/>
      <c r="C445" s="119"/>
      <c r="D445" s="119"/>
      <c r="E445" s="119"/>
      <c r="F445" s="119"/>
      <c r="G445" s="121"/>
      <c r="H445" s="31" t="s">
        <v>494</v>
      </c>
      <c r="I445" s="119"/>
      <c r="J445" s="124"/>
      <c r="K445" s="124"/>
      <c r="L445" s="124"/>
      <c r="M445" s="51"/>
      <c r="N445" s="51"/>
      <c r="O445" s="122"/>
      <c r="P445" s="120">
        <f>IF(Table5[[#This Row],[FEMA Reimbursable?]]="Yes", Table5[[#This Row],[Total Quarterly Payment Amount]]*0.25, Table5[[#This Row],[Total Quarterly Payment Amount]])</f>
        <v>0</v>
      </c>
      <c r="Q445" s="113" t="str">
        <f>IFERROR(INDEX(Table2[Attachment A Category], MATCH(Table5[[#This Row],[Attachment A Expenditure Subcategory]], Table2[Attachment A Subcategory])),"")</f>
        <v/>
      </c>
      <c r="R445" s="114" t="str">
        <f>IFERROR(INDEX(Table2[Treasury OIG Category], MATCH(Table5[[#This Row],[Attachment A Expenditure Subcategory]], Table2[Attachment A Subcategory])),"")</f>
        <v/>
      </c>
    </row>
    <row r="446" spans="1:18" x14ac:dyDescent="0.25">
      <c r="A446" s="89"/>
      <c r="B446" s="118"/>
      <c r="C446" s="119"/>
      <c r="D446" s="119"/>
      <c r="E446" s="119"/>
      <c r="F446" s="119"/>
      <c r="G446" s="121"/>
      <c r="H446" s="32" t="s">
        <v>495</v>
      </c>
      <c r="I446" s="119"/>
      <c r="J446" s="124"/>
      <c r="K446" s="124"/>
      <c r="L446" s="124"/>
      <c r="M446" s="51"/>
      <c r="N446" s="51"/>
      <c r="O446" s="122"/>
      <c r="P446" s="120">
        <f>IF(Table5[[#This Row],[FEMA Reimbursable?]]="Yes", Table5[[#This Row],[Total Quarterly Payment Amount]]*0.25, Table5[[#This Row],[Total Quarterly Payment Amount]])</f>
        <v>0</v>
      </c>
      <c r="Q446" s="113" t="str">
        <f>IFERROR(INDEX(Table2[Attachment A Category], MATCH(Table5[[#This Row],[Attachment A Expenditure Subcategory]], Table2[Attachment A Subcategory])),"")</f>
        <v/>
      </c>
      <c r="R446" s="114" t="str">
        <f>IFERROR(INDEX(Table2[Treasury OIG Category], MATCH(Table5[[#This Row],[Attachment A Expenditure Subcategory]], Table2[Attachment A Subcategory])),"")</f>
        <v/>
      </c>
    </row>
    <row r="447" spans="1:18" x14ac:dyDescent="0.25">
      <c r="A447" s="89"/>
      <c r="B447" s="118"/>
      <c r="C447" s="119"/>
      <c r="D447" s="119"/>
      <c r="E447" s="119"/>
      <c r="F447" s="119"/>
      <c r="G447" s="121"/>
      <c r="H447" s="31" t="s">
        <v>496</v>
      </c>
      <c r="I447" s="119"/>
      <c r="J447" s="124"/>
      <c r="K447" s="124"/>
      <c r="L447" s="124"/>
      <c r="M447" s="51"/>
      <c r="N447" s="51"/>
      <c r="O447" s="122"/>
      <c r="P447" s="120">
        <f>IF(Table5[[#This Row],[FEMA Reimbursable?]]="Yes", Table5[[#This Row],[Total Quarterly Payment Amount]]*0.25, Table5[[#This Row],[Total Quarterly Payment Amount]])</f>
        <v>0</v>
      </c>
      <c r="Q447" s="113" t="str">
        <f>IFERROR(INDEX(Table2[Attachment A Category], MATCH(Table5[[#This Row],[Attachment A Expenditure Subcategory]], Table2[Attachment A Subcategory])),"")</f>
        <v/>
      </c>
      <c r="R447" s="114" t="str">
        <f>IFERROR(INDEX(Table2[Treasury OIG Category], MATCH(Table5[[#This Row],[Attachment A Expenditure Subcategory]], Table2[Attachment A Subcategory])),"")</f>
        <v/>
      </c>
    </row>
    <row r="448" spans="1:18" x14ac:dyDescent="0.25">
      <c r="A448" s="89"/>
      <c r="B448" s="118"/>
      <c r="C448" s="119"/>
      <c r="D448" s="119"/>
      <c r="E448" s="119"/>
      <c r="F448" s="119"/>
      <c r="G448" s="121"/>
      <c r="H448" s="31" t="s">
        <v>497</v>
      </c>
      <c r="I448" s="119"/>
      <c r="J448" s="124"/>
      <c r="K448" s="124"/>
      <c r="L448" s="124"/>
      <c r="M448" s="51"/>
      <c r="N448" s="51"/>
      <c r="O448" s="122"/>
      <c r="P448" s="120">
        <f>IF(Table5[[#This Row],[FEMA Reimbursable?]]="Yes", Table5[[#This Row],[Total Quarterly Payment Amount]]*0.25, Table5[[#This Row],[Total Quarterly Payment Amount]])</f>
        <v>0</v>
      </c>
      <c r="Q448" s="113" t="str">
        <f>IFERROR(INDEX(Table2[Attachment A Category], MATCH(Table5[[#This Row],[Attachment A Expenditure Subcategory]], Table2[Attachment A Subcategory])),"")</f>
        <v/>
      </c>
      <c r="R448" s="114" t="str">
        <f>IFERROR(INDEX(Table2[Treasury OIG Category], MATCH(Table5[[#This Row],[Attachment A Expenditure Subcategory]], Table2[Attachment A Subcategory])),"")</f>
        <v/>
      </c>
    </row>
    <row r="449" spans="1:18" x14ac:dyDescent="0.25">
      <c r="A449" s="89"/>
      <c r="B449" s="118"/>
      <c r="C449" s="119"/>
      <c r="D449" s="119"/>
      <c r="E449" s="119"/>
      <c r="F449" s="119"/>
      <c r="G449" s="121"/>
      <c r="H449" s="32" t="s">
        <v>498</v>
      </c>
      <c r="I449" s="119"/>
      <c r="J449" s="124"/>
      <c r="K449" s="124"/>
      <c r="L449" s="124"/>
      <c r="M449" s="51"/>
      <c r="N449" s="51"/>
      <c r="O449" s="122"/>
      <c r="P449" s="120">
        <f>IF(Table5[[#This Row],[FEMA Reimbursable?]]="Yes", Table5[[#This Row],[Total Quarterly Payment Amount]]*0.25, Table5[[#This Row],[Total Quarterly Payment Amount]])</f>
        <v>0</v>
      </c>
      <c r="Q449" s="113" t="str">
        <f>IFERROR(INDEX(Table2[Attachment A Category], MATCH(Table5[[#This Row],[Attachment A Expenditure Subcategory]], Table2[Attachment A Subcategory])),"")</f>
        <v/>
      </c>
      <c r="R449" s="114" t="str">
        <f>IFERROR(INDEX(Table2[Treasury OIG Category], MATCH(Table5[[#This Row],[Attachment A Expenditure Subcategory]], Table2[Attachment A Subcategory])),"")</f>
        <v/>
      </c>
    </row>
    <row r="450" spans="1:18" x14ac:dyDescent="0.25">
      <c r="A450" s="89"/>
      <c r="B450" s="118"/>
      <c r="C450" s="119"/>
      <c r="D450" s="119"/>
      <c r="E450" s="119"/>
      <c r="F450" s="119"/>
      <c r="G450" s="121"/>
      <c r="H450" s="31" t="s">
        <v>499</v>
      </c>
      <c r="I450" s="119"/>
      <c r="J450" s="124"/>
      <c r="K450" s="124"/>
      <c r="L450" s="124"/>
      <c r="M450" s="51"/>
      <c r="N450" s="51"/>
      <c r="O450" s="122"/>
      <c r="P450" s="120">
        <f>IF(Table5[[#This Row],[FEMA Reimbursable?]]="Yes", Table5[[#This Row],[Total Quarterly Payment Amount]]*0.25, Table5[[#This Row],[Total Quarterly Payment Amount]])</f>
        <v>0</v>
      </c>
      <c r="Q450" s="113" t="str">
        <f>IFERROR(INDEX(Table2[Attachment A Category], MATCH(Table5[[#This Row],[Attachment A Expenditure Subcategory]], Table2[Attachment A Subcategory])),"")</f>
        <v/>
      </c>
      <c r="R450" s="114" t="str">
        <f>IFERROR(INDEX(Table2[Treasury OIG Category], MATCH(Table5[[#This Row],[Attachment A Expenditure Subcategory]], Table2[Attachment A Subcategory])),"")</f>
        <v/>
      </c>
    </row>
    <row r="451" spans="1:18" x14ac:dyDescent="0.25">
      <c r="A451" s="89"/>
      <c r="B451" s="118"/>
      <c r="C451" s="119"/>
      <c r="D451" s="119"/>
      <c r="E451" s="119"/>
      <c r="F451" s="119"/>
      <c r="G451" s="121"/>
      <c r="H451" s="31" t="s">
        <v>500</v>
      </c>
      <c r="I451" s="119"/>
      <c r="J451" s="124"/>
      <c r="K451" s="124"/>
      <c r="L451" s="124"/>
      <c r="M451" s="51"/>
      <c r="N451" s="51"/>
      <c r="O451" s="122"/>
      <c r="P451" s="120">
        <f>IF(Table5[[#This Row],[FEMA Reimbursable?]]="Yes", Table5[[#This Row],[Total Quarterly Payment Amount]]*0.25, Table5[[#This Row],[Total Quarterly Payment Amount]])</f>
        <v>0</v>
      </c>
      <c r="Q451" s="113" t="str">
        <f>IFERROR(INDEX(Table2[Attachment A Category], MATCH(Table5[[#This Row],[Attachment A Expenditure Subcategory]], Table2[Attachment A Subcategory])),"")</f>
        <v/>
      </c>
      <c r="R451" s="114" t="str">
        <f>IFERROR(INDEX(Table2[Treasury OIG Category], MATCH(Table5[[#This Row],[Attachment A Expenditure Subcategory]], Table2[Attachment A Subcategory])),"")</f>
        <v/>
      </c>
    </row>
    <row r="452" spans="1:18" x14ac:dyDescent="0.25">
      <c r="A452" s="89"/>
      <c r="B452" s="118"/>
      <c r="C452" s="119"/>
      <c r="D452" s="119"/>
      <c r="E452" s="119"/>
      <c r="F452" s="119"/>
      <c r="G452" s="121"/>
      <c r="H452" s="32" t="s">
        <v>501</v>
      </c>
      <c r="I452" s="119"/>
      <c r="J452" s="124"/>
      <c r="K452" s="124"/>
      <c r="L452" s="124"/>
      <c r="M452" s="51"/>
      <c r="N452" s="51"/>
      <c r="O452" s="122"/>
      <c r="P452" s="120">
        <f>IF(Table5[[#This Row],[FEMA Reimbursable?]]="Yes", Table5[[#This Row],[Total Quarterly Payment Amount]]*0.25, Table5[[#This Row],[Total Quarterly Payment Amount]])</f>
        <v>0</v>
      </c>
      <c r="Q452" s="113" t="str">
        <f>IFERROR(INDEX(Table2[Attachment A Category], MATCH(Table5[[#This Row],[Attachment A Expenditure Subcategory]], Table2[Attachment A Subcategory])),"")</f>
        <v/>
      </c>
      <c r="R452" s="114" t="str">
        <f>IFERROR(INDEX(Table2[Treasury OIG Category], MATCH(Table5[[#This Row],[Attachment A Expenditure Subcategory]], Table2[Attachment A Subcategory])),"")</f>
        <v/>
      </c>
    </row>
    <row r="453" spans="1:18" x14ac:dyDescent="0.25">
      <c r="A453" s="89"/>
      <c r="B453" s="118"/>
      <c r="C453" s="119"/>
      <c r="D453" s="119"/>
      <c r="E453" s="119"/>
      <c r="F453" s="119"/>
      <c r="G453" s="121"/>
      <c r="H453" s="31" t="s">
        <v>502</v>
      </c>
      <c r="I453" s="119"/>
      <c r="J453" s="124"/>
      <c r="K453" s="124"/>
      <c r="L453" s="124"/>
      <c r="M453" s="51"/>
      <c r="N453" s="51"/>
      <c r="O453" s="122"/>
      <c r="P453" s="120">
        <f>IF(Table5[[#This Row],[FEMA Reimbursable?]]="Yes", Table5[[#This Row],[Total Quarterly Payment Amount]]*0.25, Table5[[#This Row],[Total Quarterly Payment Amount]])</f>
        <v>0</v>
      </c>
      <c r="Q453" s="113" t="str">
        <f>IFERROR(INDEX(Table2[Attachment A Category], MATCH(Table5[[#This Row],[Attachment A Expenditure Subcategory]], Table2[Attachment A Subcategory])),"")</f>
        <v/>
      </c>
      <c r="R453" s="114" t="str">
        <f>IFERROR(INDEX(Table2[Treasury OIG Category], MATCH(Table5[[#This Row],[Attachment A Expenditure Subcategory]], Table2[Attachment A Subcategory])),"")</f>
        <v/>
      </c>
    </row>
    <row r="454" spans="1:18" x14ac:dyDescent="0.25">
      <c r="A454" s="89"/>
      <c r="B454" s="118"/>
      <c r="C454" s="119"/>
      <c r="D454" s="119"/>
      <c r="E454" s="119"/>
      <c r="F454" s="119"/>
      <c r="G454" s="121"/>
      <c r="H454" s="31" t="s">
        <v>503</v>
      </c>
      <c r="I454" s="119"/>
      <c r="J454" s="124"/>
      <c r="K454" s="124"/>
      <c r="L454" s="124"/>
      <c r="M454" s="51"/>
      <c r="N454" s="51"/>
      <c r="O454" s="122"/>
      <c r="P454" s="120">
        <f>IF(Table5[[#This Row],[FEMA Reimbursable?]]="Yes", Table5[[#This Row],[Total Quarterly Payment Amount]]*0.25, Table5[[#This Row],[Total Quarterly Payment Amount]])</f>
        <v>0</v>
      </c>
      <c r="Q454" s="113" t="str">
        <f>IFERROR(INDEX(Table2[Attachment A Category], MATCH(Table5[[#This Row],[Attachment A Expenditure Subcategory]], Table2[Attachment A Subcategory])),"")</f>
        <v/>
      </c>
      <c r="R454" s="114" t="str">
        <f>IFERROR(INDEX(Table2[Treasury OIG Category], MATCH(Table5[[#This Row],[Attachment A Expenditure Subcategory]], Table2[Attachment A Subcategory])),"")</f>
        <v/>
      </c>
    </row>
    <row r="455" spans="1:18" x14ac:dyDescent="0.25">
      <c r="A455" s="89"/>
      <c r="B455" s="118"/>
      <c r="C455" s="119"/>
      <c r="D455" s="119"/>
      <c r="E455" s="119"/>
      <c r="F455" s="119"/>
      <c r="G455" s="121"/>
      <c r="H455" s="32" t="s">
        <v>504</v>
      </c>
      <c r="I455" s="119"/>
      <c r="J455" s="124"/>
      <c r="K455" s="124"/>
      <c r="L455" s="124"/>
      <c r="M455" s="51"/>
      <c r="N455" s="51"/>
      <c r="O455" s="122"/>
      <c r="P455" s="120">
        <f>IF(Table5[[#This Row],[FEMA Reimbursable?]]="Yes", Table5[[#This Row],[Total Quarterly Payment Amount]]*0.25, Table5[[#This Row],[Total Quarterly Payment Amount]])</f>
        <v>0</v>
      </c>
      <c r="Q455" s="113" t="str">
        <f>IFERROR(INDEX(Table2[Attachment A Category], MATCH(Table5[[#This Row],[Attachment A Expenditure Subcategory]], Table2[Attachment A Subcategory])),"")</f>
        <v/>
      </c>
      <c r="R455" s="114" t="str">
        <f>IFERROR(INDEX(Table2[Treasury OIG Category], MATCH(Table5[[#This Row],[Attachment A Expenditure Subcategory]], Table2[Attachment A Subcategory])),"")</f>
        <v/>
      </c>
    </row>
    <row r="456" spans="1:18" x14ac:dyDescent="0.25">
      <c r="A456" s="89"/>
      <c r="B456" s="118"/>
      <c r="C456" s="119"/>
      <c r="D456" s="119"/>
      <c r="E456" s="119"/>
      <c r="F456" s="119"/>
      <c r="G456" s="121"/>
      <c r="H456" s="31" t="s">
        <v>505</v>
      </c>
      <c r="I456" s="119"/>
      <c r="J456" s="124"/>
      <c r="K456" s="124"/>
      <c r="L456" s="124"/>
      <c r="M456" s="51"/>
      <c r="N456" s="51"/>
      <c r="O456" s="122"/>
      <c r="P456" s="120">
        <f>IF(Table5[[#This Row],[FEMA Reimbursable?]]="Yes", Table5[[#This Row],[Total Quarterly Payment Amount]]*0.25, Table5[[#This Row],[Total Quarterly Payment Amount]])</f>
        <v>0</v>
      </c>
      <c r="Q456" s="113" t="str">
        <f>IFERROR(INDEX(Table2[Attachment A Category], MATCH(Table5[[#This Row],[Attachment A Expenditure Subcategory]], Table2[Attachment A Subcategory])),"")</f>
        <v/>
      </c>
      <c r="R456" s="114" t="str">
        <f>IFERROR(INDEX(Table2[Treasury OIG Category], MATCH(Table5[[#This Row],[Attachment A Expenditure Subcategory]], Table2[Attachment A Subcategory])),"")</f>
        <v/>
      </c>
    </row>
    <row r="457" spans="1:18" x14ac:dyDescent="0.25">
      <c r="A457" s="89"/>
      <c r="B457" s="118"/>
      <c r="C457" s="119"/>
      <c r="D457" s="119"/>
      <c r="E457" s="119"/>
      <c r="F457" s="119"/>
      <c r="G457" s="121"/>
      <c r="H457" s="31" t="s">
        <v>506</v>
      </c>
      <c r="I457" s="119"/>
      <c r="J457" s="124"/>
      <c r="K457" s="124"/>
      <c r="L457" s="124"/>
      <c r="M457" s="51"/>
      <c r="N457" s="51"/>
      <c r="O457" s="122"/>
      <c r="P457" s="120">
        <f>IF(Table5[[#This Row],[FEMA Reimbursable?]]="Yes", Table5[[#This Row],[Total Quarterly Payment Amount]]*0.25, Table5[[#This Row],[Total Quarterly Payment Amount]])</f>
        <v>0</v>
      </c>
      <c r="Q457" s="113" t="str">
        <f>IFERROR(INDEX(Table2[Attachment A Category], MATCH(Table5[[#This Row],[Attachment A Expenditure Subcategory]], Table2[Attachment A Subcategory])),"")</f>
        <v/>
      </c>
      <c r="R457" s="114" t="str">
        <f>IFERROR(INDEX(Table2[Treasury OIG Category], MATCH(Table5[[#This Row],[Attachment A Expenditure Subcategory]], Table2[Attachment A Subcategory])),"")</f>
        <v/>
      </c>
    </row>
    <row r="458" spans="1:18" x14ac:dyDescent="0.25">
      <c r="A458" s="89"/>
      <c r="B458" s="118"/>
      <c r="C458" s="119"/>
      <c r="D458" s="119"/>
      <c r="E458" s="119"/>
      <c r="F458" s="119"/>
      <c r="G458" s="121"/>
      <c r="H458" s="32" t="s">
        <v>507</v>
      </c>
      <c r="I458" s="119"/>
      <c r="J458" s="124"/>
      <c r="K458" s="124"/>
      <c r="L458" s="124"/>
      <c r="M458" s="51"/>
      <c r="N458" s="51"/>
      <c r="O458" s="122"/>
      <c r="P458" s="120">
        <f>IF(Table5[[#This Row],[FEMA Reimbursable?]]="Yes", Table5[[#This Row],[Total Quarterly Payment Amount]]*0.25, Table5[[#This Row],[Total Quarterly Payment Amount]])</f>
        <v>0</v>
      </c>
      <c r="Q458" s="113" t="str">
        <f>IFERROR(INDEX(Table2[Attachment A Category], MATCH(Table5[[#This Row],[Attachment A Expenditure Subcategory]], Table2[Attachment A Subcategory])),"")</f>
        <v/>
      </c>
      <c r="R458" s="114" t="str">
        <f>IFERROR(INDEX(Table2[Treasury OIG Category], MATCH(Table5[[#This Row],[Attachment A Expenditure Subcategory]], Table2[Attachment A Subcategory])),"")</f>
        <v/>
      </c>
    </row>
    <row r="459" spans="1:18" x14ac:dyDescent="0.25">
      <c r="A459" s="89"/>
      <c r="B459" s="118"/>
      <c r="C459" s="119"/>
      <c r="D459" s="119"/>
      <c r="E459" s="119"/>
      <c r="F459" s="119"/>
      <c r="G459" s="121"/>
      <c r="H459" s="31" t="s">
        <v>508</v>
      </c>
      <c r="I459" s="119"/>
      <c r="J459" s="124"/>
      <c r="K459" s="124"/>
      <c r="L459" s="124"/>
      <c r="M459" s="51"/>
      <c r="N459" s="51"/>
      <c r="O459" s="122"/>
      <c r="P459" s="120">
        <f>IF(Table5[[#This Row],[FEMA Reimbursable?]]="Yes", Table5[[#This Row],[Total Quarterly Payment Amount]]*0.25, Table5[[#This Row],[Total Quarterly Payment Amount]])</f>
        <v>0</v>
      </c>
      <c r="Q459" s="113" t="str">
        <f>IFERROR(INDEX(Table2[Attachment A Category], MATCH(Table5[[#This Row],[Attachment A Expenditure Subcategory]], Table2[Attachment A Subcategory])),"")</f>
        <v/>
      </c>
      <c r="R459" s="114" t="str">
        <f>IFERROR(INDEX(Table2[Treasury OIG Category], MATCH(Table5[[#This Row],[Attachment A Expenditure Subcategory]], Table2[Attachment A Subcategory])),"")</f>
        <v/>
      </c>
    </row>
    <row r="460" spans="1:18" x14ac:dyDescent="0.25">
      <c r="A460" s="89"/>
      <c r="B460" s="118"/>
      <c r="C460" s="119"/>
      <c r="D460" s="119"/>
      <c r="E460" s="119"/>
      <c r="F460" s="119"/>
      <c r="G460" s="121"/>
      <c r="H460" s="31" t="s">
        <v>509</v>
      </c>
      <c r="I460" s="119"/>
      <c r="J460" s="124"/>
      <c r="K460" s="124"/>
      <c r="L460" s="124"/>
      <c r="M460" s="51"/>
      <c r="N460" s="51"/>
      <c r="O460" s="122"/>
      <c r="P460" s="120">
        <f>IF(Table5[[#This Row],[FEMA Reimbursable?]]="Yes", Table5[[#This Row],[Total Quarterly Payment Amount]]*0.25, Table5[[#This Row],[Total Quarterly Payment Amount]])</f>
        <v>0</v>
      </c>
      <c r="Q460" s="113" t="str">
        <f>IFERROR(INDEX(Table2[Attachment A Category], MATCH(Table5[[#This Row],[Attachment A Expenditure Subcategory]], Table2[Attachment A Subcategory])),"")</f>
        <v/>
      </c>
      <c r="R460" s="114" t="str">
        <f>IFERROR(INDEX(Table2[Treasury OIG Category], MATCH(Table5[[#This Row],[Attachment A Expenditure Subcategory]], Table2[Attachment A Subcategory])),"")</f>
        <v/>
      </c>
    </row>
    <row r="461" spans="1:18" x14ac:dyDescent="0.25">
      <c r="A461" s="89"/>
      <c r="B461" s="118"/>
      <c r="C461" s="119"/>
      <c r="D461" s="119"/>
      <c r="E461" s="119"/>
      <c r="F461" s="119"/>
      <c r="G461" s="121"/>
      <c r="H461" s="32" t="s">
        <v>510</v>
      </c>
      <c r="I461" s="119"/>
      <c r="J461" s="124"/>
      <c r="K461" s="124"/>
      <c r="L461" s="124"/>
      <c r="M461" s="51"/>
      <c r="N461" s="51"/>
      <c r="O461" s="122"/>
      <c r="P461" s="120">
        <f>IF(Table5[[#This Row],[FEMA Reimbursable?]]="Yes", Table5[[#This Row],[Total Quarterly Payment Amount]]*0.25, Table5[[#This Row],[Total Quarterly Payment Amount]])</f>
        <v>0</v>
      </c>
      <c r="Q461" s="113" t="str">
        <f>IFERROR(INDEX(Table2[Attachment A Category], MATCH(Table5[[#This Row],[Attachment A Expenditure Subcategory]], Table2[Attachment A Subcategory])),"")</f>
        <v/>
      </c>
      <c r="R461" s="114" t="str">
        <f>IFERROR(INDEX(Table2[Treasury OIG Category], MATCH(Table5[[#This Row],[Attachment A Expenditure Subcategory]], Table2[Attachment A Subcategory])),"")</f>
        <v/>
      </c>
    </row>
    <row r="462" spans="1:18" x14ac:dyDescent="0.25">
      <c r="A462" s="89"/>
      <c r="B462" s="118"/>
      <c r="C462" s="119"/>
      <c r="D462" s="119"/>
      <c r="E462" s="119"/>
      <c r="F462" s="119"/>
      <c r="G462" s="121"/>
      <c r="H462" s="31" t="s">
        <v>511</v>
      </c>
      <c r="I462" s="119"/>
      <c r="J462" s="124"/>
      <c r="K462" s="124"/>
      <c r="L462" s="124"/>
      <c r="M462" s="51"/>
      <c r="N462" s="51"/>
      <c r="O462" s="122"/>
      <c r="P462" s="120">
        <f>IF(Table5[[#This Row],[FEMA Reimbursable?]]="Yes", Table5[[#This Row],[Total Quarterly Payment Amount]]*0.25, Table5[[#This Row],[Total Quarterly Payment Amount]])</f>
        <v>0</v>
      </c>
      <c r="Q462" s="113" t="str">
        <f>IFERROR(INDEX(Table2[Attachment A Category], MATCH(Table5[[#This Row],[Attachment A Expenditure Subcategory]], Table2[Attachment A Subcategory])),"")</f>
        <v/>
      </c>
      <c r="R462" s="114" t="str">
        <f>IFERROR(INDEX(Table2[Treasury OIG Category], MATCH(Table5[[#This Row],[Attachment A Expenditure Subcategory]], Table2[Attachment A Subcategory])),"")</f>
        <v/>
      </c>
    </row>
    <row r="463" spans="1:18" x14ac:dyDescent="0.25">
      <c r="A463" s="89"/>
      <c r="B463" s="118"/>
      <c r="C463" s="119"/>
      <c r="D463" s="119"/>
      <c r="E463" s="119"/>
      <c r="F463" s="119"/>
      <c r="G463" s="121"/>
      <c r="H463" s="31" t="s">
        <v>512</v>
      </c>
      <c r="I463" s="119"/>
      <c r="J463" s="124"/>
      <c r="K463" s="124"/>
      <c r="L463" s="124"/>
      <c r="M463" s="51"/>
      <c r="N463" s="51"/>
      <c r="O463" s="122"/>
      <c r="P463" s="120">
        <f>IF(Table5[[#This Row],[FEMA Reimbursable?]]="Yes", Table5[[#This Row],[Total Quarterly Payment Amount]]*0.25, Table5[[#This Row],[Total Quarterly Payment Amount]])</f>
        <v>0</v>
      </c>
      <c r="Q463" s="113" t="str">
        <f>IFERROR(INDEX(Table2[Attachment A Category], MATCH(Table5[[#This Row],[Attachment A Expenditure Subcategory]], Table2[Attachment A Subcategory])),"")</f>
        <v/>
      </c>
      <c r="R463" s="114" t="str">
        <f>IFERROR(INDEX(Table2[Treasury OIG Category], MATCH(Table5[[#This Row],[Attachment A Expenditure Subcategory]], Table2[Attachment A Subcategory])),"")</f>
        <v/>
      </c>
    </row>
    <row r="464" spans="1:18" x14ac:dyDescent="0.25">
      <c r="A464" s="89"/>
      <c r="B464" s="118"/>
      <c r="C464" s="119"/>
      <c r="D464" s="119"/>
      <c r="E464" s="119"/>
      <c r="F464" s="119"/>
      <c r="G464" s="121"/>
      <c r="H464" s="32" t="s">
        <v>513</v>
      </c>
      <c r="I464" s="119"/>
      <c r="J464" s="124"/>
      <c r="K464" s="124"/>
      <c r="L464" s="124"/>
      <c r="M464" s="51"/>
      <c r="N464" s="51"/>
      <c r="O464" s="122"/>
      <c r="P464" s="120">
        <f>IF(Table5[[#This Row],[FEMA Reimbursable?]]="Yes", Table5[[#This Row],[Total Quarterly Payment Amount]]*0.25, Table5[[#This Row],[Total Quarterly Payment Amount]])</f>
        <v>0</v>
      </c>
      <c r="Q464" s="113" t="str">
        <f>IFERROR(INDEX(Table2[Attachment A Category], MATCH(Table5[[#This Row],[Attachment A Expenditure Subcategory]], Table2[Attachment A Subcategory])),"")</f>
        <v/>
      </c>
      <c r="R464" s="114" t="str">
        <f>IFERROR(INDEX(Table2[Treasury OIG Category], MATCH(Table5[[#This Row],[Attachment A Expenditure Subcategory]], Table2[Attachment A Subcategory])),"")</f>
        <v/>
      </c>
    </row>
    <row r="465" spans="1:18" x14ac:dyDescent="0.25">
      <c r="A465" s="89"/>
      <c r="B465" s="118"/>
      <c r="C465" s="119"/>
      <c r="D465" s="119"/>
      <c r="E465" s="119"/>
      <c r="F465" s="119"/>
      <c r="G465" s="121"/>
      <c r="H465" s="31" t="s">
        <v>514</v>
      </c>
      <c r="I465" s="119"/>
      <c r="J465" s="124"/>
      <c r="K465" s="124"/>
      <c r="L465" s="124"/>
      <c r="M465" s="51"/>
      <c r="N465" s="51"/>
      <c r="O465" s="122"/>
      <c r="P465" s="120">
        <f>IF(Table5[[#This Row],[FEMA Reimbursable?]]="Yes", Table5[[#This Row],[Total Quarterly Payment Amount]]*0.25, Table5[[#This Row],[Total Quarterly Payment Amount]])</f>
        <v>0</v>
      </c>
      <c r="Q465" s="113" t="str">
        <f>IFERROR(INDEX(Table2[Attachment A Category], MATCH(Table5[[#This Row],[Attachment A Expenditure Subcategory]], Table2[Attachment A Subcategory])),"")</f>
        <v/>
      </c>
      <c r="R465" s="114" t="str">
        <f>IFERROR(INDEX(Table2[Treasury OIG Category], MATCH(Table5[[#This Row],[Attachment A Expenditure Subcategory]], Table2[Attachment A Subcategory])),"")</f>
        <v/>
      </c>
    </row>
    <row r="466" spans="1:18" x14ac:dyDescent="0.25">
      <c r="A466" s="89"/>
      <c r="B466" s="118"/>
      <c r="C466" s="119"/>
      <c r="D466" s="119"/>
      <c r="E466" s="119"/>
      <c r="F466" s="119"/>
      <c r="G466" s="121"/>
      <c r="H466" s="31" t="s">
        <v>515</v>
      </c>
      <c r="I466" s="119"/>
      <c r="J466" s="124"/>
      <c r="K466" s="124"/>
      <c r="L466" s="124"/>
      <c r="M466" s="51"/>
      <c r="N466" s="51"/>
      <c r="O466" s="122"/>
      <c r="P466" s="120">
        <f>IF(Table5[[#This Row],[FEMA Reimbursable?]]="Yes", Table5[[#This Row],[Total Quarterly Payment Amount]]*0.25, Table5[[#This Row],[Total Quarterly Payment Amount]])</f>
        <v>0</v>
      </c>
      <c r="Q466" s="113" t="str">
        <f>IFERROR(INDEX(Table2[Attachment A Category], MATCH(Table5[[#This Row],[Attachment A Expenditure Subcategory]], Table2[Attachment A Subcategory])),"")</f>
        <v/>
      </c>
      <c r="R466" s="114" t="str">
        <f>IFERROR(INDEX(Table2[Treasury OIG Category], MATCH(Table5[[#This Row],[Attachment A Expenditure Subcategory]], Table2[Attachment A Subcategory])),"")</f>
        <v/>
      </c>
    </row>
    <row r="467" spans="1:18" x14ac:dyDescent="0.25">
      <c r="A467" s="89"/>
      <c r="B467" s="118"/>
      <c r="C467" s="119"/>
      <c r="D467" s="119"/>
      <c r="E467" s="119"/>
      <c r="F467" s="119"/>
      <c r="G467" s="121"/>
      <c r="H467" s="32" t="s">
        <v>516</v>
      </c>
      <c r="I467" s="119"/>
      <c r="J467" s="124"/>
      <c r="K467" s="124"/>
      <c r="L467" s="124"/>
      <c r="M467" s="51"/>
      <c r="N467" s="51"/>
      <c r="O467" s="122"/>
      <c r="P467" s="120">
        <f>IF(Table5[[#This Row],[FEMA Reimbursable?]]="Yes", Table5[[#This Row],[Total Quarterly Payment Amount]]*0.25, Table5[[#This Row],[Total Quarterly Payment Amount]])</f>
        <v>0</v>
      </c>
      <c r="Q467" s="113" t="str">
        <f>IFERROR(INDEX(Table2[Attachment A Category], MATCH(Table5[[#This Row],[Attachment A Expenditure Subcategory]], Table2[Attachment A Subcategory])),"")</f>
        <v/>
      </c>
      <c r="R467" s="114" t="str">
        <f>IFERROR(INDEX(Table2[Treasury OIG Category], MATCH(Table5[[#This Row],[Attachment A Expenditure Subcategory]], Table2[Attachment A Subcategory])),"")</f>
        <v/>
      </c>
    </row>
    <row r="468" spans="1:18" x14ac:dyDescent="0.25">
      <c r="A468" s="89"/>
      <c r="B468" s="118"/>
      <c r="C468" s="119"/>
      <c r="D468" s="119"/>
      <c r="E468" s="119"/>
      <c r="F468" s="119"/>
      <c r="G468" s="121"/>
      <c r="H468" s="31" t="s">
        <v>517</v>
      </c>
      <c r="I468" s="119"/>
      <c r="J468" s="124"/>
      <c r="K468" s="124"/>
      <c r="L468" s="124"/>
      <c r="M468" s="51"/>
      <c r="N468" s="51"/>
      <c r="O468" s="122"/>
      <c r="P468" s="120">
        <f>IF(Table5[[#This Row],[FEMA Reimbursable?]]="Yes", Table5[[#This Row],[Total Quarterly Payment Amount]]*0.25, Table5[[#This Row],[Total Quarterly Payment Amount]])</f>
        <v>0</v>
      </c>
      <c r="Q468" s="113" t="str">
        <f>IFERROR(INDEX(Table2[Attachment A Category], MATCH(Table5[[#This Row],[Attachment A Expenditure Subcategory]], Table2[Attachment A Subcategory])),"")</f>
        <v/>
      </c>
      <c r="R468" s="114" t="str">
        <f>IFERROR(INDEX(Table2[Treasury OIG Category], MATCH(Table5[[#This Row],[Attachment A Expenditure Subcategory]], Table2[Attachment A Subcategory])),"")</f>
        <v/>
      </c>
    </row>
    <row r="469" spans="1:18" x14ac:dyDescent="0.25">
      <c r="A469" s="89"/>
      <c r="B469" s="118"/>
      <c r="C469" s="119"/>
      <c r="D469" s="119"/>
      <c r="E469" s="119"/>
      <c r="F469" s="119"/>
      <c r="G469" s="121"/>
      <c r="H469" s="31" t="s">
        <v>518</v>
      </c>
      <c r="I469" s="119"/>
      <c r="J469" s="124"/>
      <c r="K469" s="124"/>
      <c r="L469" s="124"/>
      <c r="M469" s="51"/>
      <c r="N469" s="51"/>
      <c r="O469" s="122"/>
      <c r="P469" s="120">
        <f>IF(Table5[[#This Row],[FEMA Reimbursable?]]="Yes", Table5[[#This Row],[Total Quarterly Payment Amount]]*0.25, Table5[[#This Row],[Total Quarterly Payment Amount]])</f>
        <v>0</v>
      </c>
      <c r="Q469" s="113" t="str">
        <f>IFERROR(INDEX(Table2[Attachment A Category], MATCH(Table5[[#This Row],[Attachment A Expenditure Subcategory]], Table2[Attachment A Subcategory])),"")</f>
        <v/>
      </c>
      <c r="R469" s="114" t="str">
        <f>IFERROR(INDEX(Table2[Treasury OIG Category], MATCH(Table5[[#This Row],[Attachment A Expenditure Subcategory]], Table2[Attachment A Subcategory])),"")</f>
        <v/>
      </c>
    </row>
    <row r="470" spans="1:18" x14ac:dyDescent="0.25">
      <c r="A470" s="89"/>
      <c r="B470" s="118"/>
      <c r="C470" s="119"/>
      <c r="D470" s="119"/>
      <c r="E470" s="119"/>
      <c r="F470" s="119"/>
      <c r="G470" s="121"/>
      <c r="H470" s="32" t="s">
        <v>519</v>
      </c>
      <c r="I470" s="119"/>
      <c r="J470" s="124"/>
      <c r="K470" s="124"/>
      <c r="L470" s="124"/>
      <c r="M470" s="51"/>
      <c r="N470" s="51"/>
      <c r="O470" s="122"/>
      <c r="P470" s="120">
        <f>IF(Table5[[#This Row],[FEMA Reimbursable?]]="Yes", Table5[[#This Row],[Total Quarterly Payment Amount]]*0.25, Table5[[#This Row],[Total Quarterly Payment Amount]])</f>
        <v>0</v>
      </c>
      <c r="Q470" s="113" t="str">
        <f>IFERROR(INDEX(Table2[Attachment A Category], MATCH(Table5[[#This Row],[Attachment A Expenditure Subcategory]], Table2[Attachment A Subcategory])),"")</f>
        <v/>
      </c>
      <c r="R470" s="114" t="str">
        <f>IFERROR(INDEX(Table2[Treasury OIG Category], MATCH(Table5[[#This Row],[Attachment A Expenditure Subcategory]], Table2[Attachment A Subcategory])),"")</f>
        <v/>
      </c>
    </row>
    <row r="471" spans="1:18" x14ac:dyDescent="0.25">
      <c r="A471" s="89"/>
      <c r="B471" s="118"/>
      <c r="C471" s="119"/>
      <c r="D471" s="119"/>
      <c r="E471" s="119"/>
      <c r="F471" s="119"/>
      <c r="G471" s="121"/>
      <c r="H471" s="31" t="s">
        <v>520</v>
      </c>
      <c r="I471" s="119"/>
      <c r="J471" s="124"/>
      <c r="K471" s="124"/>
      <c r="L471" s="124"/>
      <c r="M471" s="51"/>
      <c r="N471" s="51"/>
      <c r="O471" s="122"/>
      <c r="P471" s="120">
        <f>IF(Table5[[#This Row],[FEMA Reimbursable?]]="Yes", Table5[[#This Row],[Total Quarterly Payment Amount]]*0.25, Table5[[#This Row],[Total Quarterly Payment Amount]])</f>
        <v>0</v>
      </c>
      <c r="Q471" s="113" t="str">
        <f>IFERROR(INDEX(Table2[Attachment A Category], MATCH(Table5[[#This Row],[Attachment A Expenditure Subcategory]], Table2[Attachment A Subcategory])),"")</f>
        <v/>
      </c>
      <c r="R471" s="114" t="str">
        <f>IFERROR(INDEX(Table2[Treasury OIG Category], MATCH(Table5[[#This Row],[Attachment A Expenditure Subcategory]], Table2[Attachment A Subcategory])),"")</f>
        <v/>
      </c>
    </row>
    <row r="472" spans="1:18" x14ac:dyDescent="0.25">
      <c r="A472" s="89"/>
      <c r="B472" s="118"/>
      <c r="C472" s="119"/>
      <c r="D472" s="119"/>
      <c r="E472" s="119"/>
      <c r="F472" s="119"/>
      <c r="G472" s="121"/>
      <c r="H472" s="31" t="s">
        <v>521</v>
      </c>
      <c r="I472" s="119"/>
      <c r="J472" s="124"/>
      <c r="K472" s="124"/>
      <c r="L472" s="124"/>
      <c r="M472" s="51"/>
      <c r="N472" s="51"/>
      <c r="O472" s="122"/>
      <c r="P472" s="120">
        <f>IF(Table5[[#This Row],[FEMA Reimbursable?]]="Yes", Table5[[#This Row],[Total Quarterly Payment Amount]]*0.25, Table5[[#This Row],[Total Quarterly Payment Amount]])</f>
        <v>0</v>
      </c>
      <c r="Q472" s="113" t="str">
        <f>IFERROR(INDEX(Table2[Attachment A Category], MATCH(Table5[[#This Row],[Attachment A Expenditure Subcategory]], Table2[Attachment A Subcategory])),"")</f>
        <v/>
      </c>
      <c r="R472" s="114" t="str">
        <f>IFERROR(INDEX(Table2[Treasury OIG Category], MATCH(Table5[[#This Row],[Attachment A Expenditure Subcategory]], Table2[Attachment A Subcategory])),"")</f>
        <v/>
      </c>
    </row>
    <row r="473" spans="1:18" x14ac:dyDescent="0.25">
      <c r="A473" s="89"/>
      <c r="B473" s="118"/>
      <c r="C473" s="119"/>
      <c r="D473" s="119"/>
      <c r="E473" s="119"/>
      <c r="F473" s="119"/>
      <c r="G473" s="121"/>
      <c r="H473" s="32" t="s">
        <v>522</v>
      </c>
      <c r="I473" s="119"/>
      <c r="J473" s="124"/>
      <c r="K473" s="124"/>
      <c r="L473" s="124"/>
      <c r="M473" s="51"/>
      <c r="N473" s="51"/>
      <c r="O473" s="122"/>
      <c r="P473" s="120">
        <f>IF(Table5[[#This Row],[FEMA Reimbursable?]]="Yes", Table5[[#This Row],[Total Quarterly Payment Amount]]*0.25, Table5[[#This Row],[Total Quarterly Payment Amount]])</f>
        <v>0</v>
      </c>
      <c r="Q473" s="113" t="str">
        <f>IFERROR(INDEX(Table2[Attachment A Category], MATCH(Table5[[#This Row],[Attachment A Expenditure Subcategory]], Table2[Attachment A Subcategory])),"")</f>
        <v/>
      </c>
      <c r="R473" s="114" t="str">
        <f>IFERROR(INDEX(Table2[Treasury OIG Category], MATCH(Table5[[#This Row],[Attachment A Expenditure Subcategory]], Table2[Attachment A Subcategory])),"")</f>
        <v/>
      </c>
    </row>
    <row r="474" spans="1:18" x14ac:dyDescent="0.25">
      <c r="A474" s="89"/>
      <c r="B474" s="118"/>
      <c r="C474" s="119"/>
      <c r="D474" s="119"/>
      <c r="E474" s="119"/>
      <c r="F474" s="119"/>
      <c r="G474" s="121"/>
      <c r="H474" s="31" t="s">
        <v>523</v>
      </c>
      <c r="I474" s="119"/>
      <c r="J474" s="124"/>
      <c r="K474" s="124"/>
      <c r="L474" s="124"/>
      <c r="M474" s="51"/>
      <c r="N474" s="51"/>
      <c r="O474" s="122"/>
      <c r="P474" s="120">
        <f>IF(Table5[[#This Row],[FEMA Reimbursable?]]="Yes", Table5[[#This Row],[Total Quarterly Payment Amount]]*0.25, Table5[[#This Row],[Total Quarterly Payment Amount]])</f>
        <v>0</v>
      </c>
      <c r="Q474" s="113" t="str">
        <f>IFERROR(INDEX(Table2[Attachment A Category], MATCH(Table5[[#This Row],[Attachment A Expenditure Subcategory]], Table2[Attachment A Subcategory])),"")</f>
        <v/>
      </c>
      <c r="R474" s="114" t="str">
        <f>IFERROR(INDEX(Table2[Treasury OIG Category], MATCH(Table5[[#This Row],[Attachment A Expenditure Subcategory]], Table2[Attachment A Subcategory])),"")</f>
        <v/>
      </c>
    </row>
    <row r="475" spans="1:18" x14ac:dyDescent="0.25">
      <c r="A475" s="89"/>
      <c r="B475" s="118"/>
      <c r="C475" s="119"/>
      <c r="D475" s="119"/>
      <c r="E475" s="119"/>
      <c r="F475" s="119"/>
      <c r="G475" s="121"/>
      <c r="H475" s="31" t="s">
        <v>524</v>
      </c>
      <c r="I475" s="119"/>
      <c r="J475" s="124"/>
      <c r="K475" s="124"/>
      <c r="L475" s="124"/>
      <c r="M475" s="51"/>
      <c r="N475" s="51"/>
      <c r="O475" s="122"/>
      <c r="P475" s="120">
        <f>IF(Table5[[#This Row],[FEMA Reimbursable?]]="Yes", Table5[[#This Row],[Total Quarterly Payment Amount]]*0.25, Table5[[#This Row],[Total Quarterly Payment Amount]])</f>
        <v>0</v>
      </c>
      <c r="Q475" s="113" t="str">
        <f>IFERROR(INDEX(Table2[Attachment A Category], MATCH(Table5[[#This Row],[Attachment A Expenditure Subcategory]], Table2[Attachment A Subcategory])),"")</f>
        <v/>
      </c>
      <c r="R475" s="114" t="str">
        <f>IFERROR(INDEX(Table2[Treasury OIG Category], MATCH(Table5[[#This Row],[Attachment A Expenditure Subcategory]], Table2[Attachment A Subcategory])),"")</f>
        <v/>
      </c>
    </row>
    <row r="476" spans="1:18" x14ac:dyDescent="0.25">
      <c r="A476" s="89"/>
      <c r="B476" s="118"/>
      <c r="C476" s="119"/>
      <c r="D476" s="119"/>
      <c r="E476" s="119"/>
      <c r="F476" s="119"/>
      <c r="G476" s="121"/>
      <c r="H476" s="32" t="s">
        <v>525</v>
      </c>
      <c r="I476" s="119"/>
      <c r="J476" s="124"/>
      <c r="K476" s="124"/>
      <c r="L476" s="124"/>
      <c r="M476" s="51"/>
      <c r="N476" s="51"/>
      <c r="O476" s="122"/>
      <c r="P476" s="120">
        <f>IF(Table5[[#This Row],[FEMA Reimbursable?]]="Yes", Table5[[#This Row],[Total Quarterly Payment Amount]]*0.25, Table5[[#This Row],[Total Quarterly Payment Amount]])</f>
        <v>0</v>
      </c>
      <c r="Q476" s="113" t="str">
        <f>IFERROR(INDEX(Table2[Attachment A Category], MATCH(Table5[[#This Row],[Attachment A Expenditure Subcategory]], Table2[Attachment A Subcategory])),"")</f>
        <v/>
      </c>
      <c r="R476" s="114" t="str">
        <f>IFERROR(INDEX(Table2[Treasury OIG Category], MATCH(Table5[[#This Row],[Attachment A Expenditure Subcategory]], Table2[Attachment A Subcategory])),"")</f>
        <v/>
      </c>
    </row>
    <row r="477" spans="1:18" x14ac:dyDescent="0.25">
      <c r="A477" s="89"/>
      <c r="B477" s="118"/>
      <c r="C477" s="119"/>
      <c r="D477" s="119"/>
      <c r="E477" s="119"/>
      <c r="F477" s="119"/>
      <c r="G477" s="121"/>
      <c r="H477" s="31" t="s">
        <v>526</v>
      </c>
      <c r="I477" s="119"/>
      <c r="J477" s="124"/>
      <c r="K477" s="124"/>
      <c r="L477" s="124"/>
      <c r="M477" s="51"/>
      <c r="N477" s="51"/>
      <c r="O477" s="122"/>
      <c r="P477" s="120">
        <f>IF(Table5[[#This Row],[FEMA Reimbursable?]]="Yes", Table5[[#This Row],[Total Quarterly Payment Amount]]*0.25, Table5[[#This Row],[Total Quarterly Payment Amount]])</f>
        <v>0</v>
      </c>
      <c r="Q477" s="113" t="str">
        <f>IFERROR(INDEX(Table2[Attachment A Category], MATCH(Table5[[#This Row],[Attachment A Expenditure Subcategory]], Table2[Attachment A Subcategory])),"")</f>
        <v/>
      </c>
      <c r="R477" s="114" t="str">
        <f>IFERROR(INDEX(Table2[Treasury OIG Category], MATCH(Table5[[#This Row],[Attachment A Expenditure Subcategory]], Table2[Attachment A Subcategory])),"")</f>
        <v/>
      </c>
    </row>
    <row r="478" spans="1:18" x14ac:dyDescent="0.25">
      <c r="A478" s="89"/>
      <c r="B478" s="118"/>
      <c r="C478" s="119"/>
      <c r="D478" s="119"/>
      <c r="E478" s="119"/>
      <c r="F478" s="119"/>
      <c r="G478" s="121"/>
      <c r="H478" s="31" t="s">
        <v>527</v>
      </c>
      <c r="I478" s="119"/>
      <c r="J478" s="124"/>
      <c r="K478" s="124"/>
      <c r="L478" s="124"/>
      <c r="M478" s="51"/>
      <c r="N478" s="51"/>
      <c r="O478" s="122"/>
      <c r="P478" s="120">
        <f>IF(Table5[[#This Row],[FEMA Reimbursable?]]="Yes", Table5[[#This Row],[Total Quarterly Payment Amount]]*0.25, Table5[[#This Row],[Total Quarterly Payment Amount]])</f>
        <v>0</v>
      </c>
      <c r="Q478" s="113" t="str">
        <f>IFERROR(INDEX(Table2[Attachment A Category], MATCH(Table5[[#This Row],[Attachment A Expenditure Subcategory]], Table2[Attachment A Subcategory])),"")</f>
        <v/>
      </c>
      <c r="R478" s="114" t="str">
        <f>IFERROR(INDEX(Table2[Treasury OIG Category], MATCH(Table5[[#This Row],[Attachment A Expenditure Subcategory]], Table2[Attachment A Subcategory])),"")</f>
        <v/>
      </c>
    </row>
    <row r="479" spans="1:18" x14ac:dyDescent="0.25">
      <c r="A479" s="89"/>
      <c r="B479" s="118"/>
      <c r="C479" s="119"/>
      <c r="D479" s="119"/>
      <c r="E479" s="119"/>
      <c r="F479" s="119"/>
      <c r="G479" s="121"/>
      <c r="H479" s="32" t="s">
        <v>528</v>
      </c>
      <c r="I479" s="119"/>
      <c r="J479" s="124"/>
      <c r="K479" s="124"/>
      <c r="L479" s="124"/>
      <c r="M479" s="51"/>
      <c r="N479" s="51"/>
      <c r="O479" s="122"/>
      <c r="P479" s="120">
        <f>IF(Table5[[#This Row],[FEMA Reimbursable?]]="Yes", Table5[[#This Row],[Total Quarterly Payment Amount]]*0.25, Table5[[#This Row],[Total Quarterly Payment Amount]])</f>
        <v>0</v>
      </c>
      <c r="Q479" s="113" t="str">
        <f>IFERROR(INDEX(Table2[Attachment A Category], MATCH(Table5[[#This Row],[Attachment A Expenditure Subcategory]], Table2[Attachment A Subcategory])),"")</f>
        <v/>
      </c>
      <c r="R479" s="114" t="str">
        <f>IFERROR(INDEX(Table2[Treasury OIG Category], MATCH(Table5[[#This Row],[Attachment A Expenditure Subcategory]], Table2[Attachment A Subcategory])),"")</f>
        <v/>
      </c>
    </row>
    <row r="480" spans="1:18" x14ac:dyDescent="0.25">
      <c r="A480" s="89"/>
      <c r="B480" s="118"/>
      <c r="C480" s="119"/>
      <c r="D480" s="119"/>
      <c r="E480" s="119"/>
      <c r="F480" s="119"/>
      <c r="G480" s="121"/>
      <c r="H480" s="31" t="s">
        <v>529</v>
      </c>
      <c r="I480" s="119"/>
      <c r="J480" s="124"/>
      <c r="K480" s="124"/>
      <c r="L480" s="124"/>
      <c r="M480" s="51"/>
      <c r="N480" s="51"/>
      <c r="O480" s="122"/>
      <c r="P480" s="120">
        <f>IF(Table5[[#This Row],[FEMA Reimbursable?]]="Yes", Table5[[#This Row],[Total Quarterly Payment Amount]]*0.25, Table5[[#This Row],[Total Quarterly Payment Amount]])</f>
        <v>0</v>
      </c>
      <c r="Q480" s="113" t="str">
        <f>IFERROR(INDEX(Table2[Attachment A Category], MATCH(Table5[[#This Row],[Attachment A Expenditure Subcategory]], Table2[Attachment A Subcategory])),"")</f>
        <v/>
      </c>
      <c r="R480" s="114" t="str">
        <f>IFERROR(INDEX(Table2[Treasury OIG Category], MATCH(Table5[[#This Row],[Attachment A Expenditure Subcategory]], Table2[Attachment A Subcategory])),"")</f>
        <v/>
      </c>
    </row>
    <row r="481" spans="1:18" x14ac:dyDescent="0.25">
      <c r="A481" s="89"/>
      <c r="B481" s="118"/>
      <c r="C481" s="119"/>
      <c r="D481" s="119"/>
      <c r="E481" s="119"/>
      <c r="F481" s="119"/>
      <c r="G481" s="121"/>
      <c r="H481" s="31" t="s">
        <v>530</v>
      </c>
      <c r="I481" s="119"/>
      <c r="J481" s="124"/>
      <c r="K481" s="124"/>
      <c r="L481" s="124"/>
      <c r="M481" s="51"/>
      <c r="N481" s="51"/>
      <c r="O481" s="122"/>
      <c r="P481" s="120">
        <f>IF(Table5[[#This Row],[FEMA Reimbursable?]]="Yes", Table5[[#This Row],[Total Quarterly Payment Amount]]*0.25, Table5[[#This Row],[Total Quarterly Payment Amount]])</f>
        <v>0</v>
      </c>
      <c r="Q481" s="113" t="str">
        <f>IFERROR(INDEX(Table2[Attachment A Category], MATCH(Table5[[#This Row],[Attachment A Expenditure Subcategory]], Table2[Attachment A Subcategory])),"")</f>
        <v/>
      </c>
      <c r="R481" s="114" t="str">
        <f>IFERROR(INDEX(Table2[Treasury OIG Category], MATCH(Table5[[#This Row],[Attachment A Expenditure Subcategory]], Table2[Attachment A Subcategory])),"")</f>
        <v/>
      </c>
    </row>
    <row r="482" spans="1:18" x14ac:dyDescent="0.25">
      <c r="A482" s="89"/>
      <c r="B482" s="118"/>
      <c r="C482" s="119"/>
      <c r="D482" s="119"/>
      <c r="E482" s="119"/>
      <c r="F482" s="119"/>
      <c r="G482" s="121"/>
      <c r="H482" s="32" t="s">
        <v>531</v>
      </c>
      <c r="I482" s="119"/>
      <c r="J482" s="124"/>
      <c r="K482" s="124"/>
      <c r="L482" s="124"/>
      <c r="M482" s="51"/>
      <c r="N482" s="51"/>
      <c r="O482" s="122"/>
      <c r="P482" s="120">
        <f>IF(Table5[[#This Row],[FEMA Reimbursable?]]="Yes", Table5[[#This Row],[Total Quarterly Payment Amount]]*0.25, Table5[[#This Row],[Total Quarterly Payment Amount]])</f>
        <v>0</v>
      </c>
      <c r="Q482" s="113" t="str">
        <f>IFERROR(INDEX(Table2[Attachment A Category], MATCH(Table5[[#This Row],[Attachment A Expenditure Subcategory]], Table2[Attachment A Subcategory])),"")</f>
        <v/>
      </c>
      <c r="R482" s="114" t="str">
        <f>IFERROR(INDEX(Table2[Treasury OIG Category], MATCH(Table5[[#This Row],[Attachment A Expenditure Subcategory]], Table2[Attachment A Subcategory])),"")</f>
        <v/>
      </c>
    </row>
    <row r="483" spans="1:18" x14ac:dyDescent="0.25">
      <c r="A483" s="89"/>
      <c r="B483" s="118"/>
      <c r="C483" s="119"/>
      <c r="D483" s="119"/>
      <c r="E483" s="119"/>
      <c r="F483" s="119"/>
      <c r="G483" s="121"/>
      <c r="H483" s="31" t="s">
        <v>532</v>
      </c>
      <c r="I483" s="119"/>
      <c r="J483" s="124"/>
      <c r="K483" s="124"/>
      <c r="L483" s="124"/>
      <c r="M483" s="51"/>
      <c r="N483" s="51"/>
      <c r="O483" s="122"/>
      <c r="P483" s="120">
        <f>IF(Table5[[#This Row],[FEMA Reimbursable?]]="Yes", Table5[[#This Row],[Total Quarterly Payment Amount]]*0.25, Table5[[#This Row],[Total Quarterly Payment Amount]])</f>
        <v>0</v>
      </c>
      <c r="Q483" s="113" t="str">
        <f>IFERROR(INDEX(Table2[Attachment A Category], MATCH(Table5[[#This Row],[Attachment A Expenditure Subcategory]], Table2[Attachment A Subcategory])),"")</f>
        <v/>
      </c>
      <c r="R483" s="114" t="str">
        <f>IFERROR(INDEX(Table2[Treasury OIG Category], MATCH(Table5[[#This Row],[Attachment A Expenditure Subcategory]], Table2[Attachment A Subcategory])),"")</f>
        <v/>
      </c>
    </row>
    <row r="484" spans="1:18" x14ac:dyDescent="0.25">
      <c r="A484" s="89"/>
      <c r="B484" s="118"/>
      <c r="C484" s="119"/>
      <c r="D484" s="119"/>
      <c r="E484" s="119"/>
      <c r="F484" s="119"/>
      <c r="G484" s="121"/>
      <c r="H484" s="31" t="s">
        <v>533</v>
      </c>
      <c r="I484" s="119"/>
      <c r="J484" s="124"/>
      <c r="K484" s="124"/>
      <c r="L484" s="124"/>
      <c r="M484" s="51"/>
      <c r="N484" s="51"/>
      <c r="O484" s="122"/>
      <c r="P484" s="120">
        <f>IF(Table5[[#This Row],[FEMA Reimbursable?]]="Yes", Table5[[#This Row],[Total Quarterly Payment Amount]]*0.25, Table5[[#This Row],[Total Quarterly Payment Amount]])</f>
        <v>0</v>
      </c>
      <c r="Q484" s="113" t="str">
        <f>IFERROR(INDEX(Table2[Attachment A Category], MATCH(Table5[[#This Row],[Attachment A Expenditure Subcategory]], Table2[Attachment A Subcategory])),"")</f>
        <v/>
      </c>
      <c r="R484" s="114" t="str">
        <f>IFERROR(INDEX(Table2[Treasury OIG Category], MATCH(Table5[[#This Row],[Attachment A Expenditure Subcategory]], Table2[Attachment A Subcategory])),"")</f>
        <v/>
      </c>
    </row>
    <row r="485" spans="1:18" x14ac:dyDescent="0.25">
      <c r="A485" s="89"/>
      <c r="B485" s="118"/>
      <c r="C485" s="119"/>
      <c r="D485" s="119"/>
      <c r="E485" s="119"/>
      <c r="F485" s="119"/>
      <c r="G485" s="121"/>
      <c r="H485" s="32" t="s">
        <v>534</v>
      </c>
      <c r="I485" s="119"/>
      <c r="J485" s="124"/>
      <c r="K485" s="124"/>
      <c r="L485" s="124"/>
      <c r="M485" s="51"/>
      <c r="N485" s="51"/>
      <c r="O485" s="122"/>
      <c r="P485" s="120">
        <f>IF(Table5[[#This Row],[FEMA Reimbursable?]]="Yes", Table5[[#This Row],[Total Quarterly Payment Amount]]*0.25, Table5[[#This Row],[Total Quarterly Payment Amount]])</f>
        <v>0</v>
      </c>
      <c r="Q485" s="113" t="str">
        <f>IFERROR(INDEX(Table2[Attachment A Category], MATCH(Table5[[#This Row],[Attachment A Expenditure Subcategory]], Table2[Attachment A Subcategory])),"")</f>
        <v/>
      </c>
      <c r="R485" s="114" t="str">
        <f>IFERROR(INDEX(Table2[Treasury OIG Category], MATCH(Table5[[#This Row],[Attachment A Expenditure Subcategory]], Table2[Attachment A Subcategory])),"")</f>
        <v/>
      </c>
    </row>
    <row r="486" spans="1:18" x14ac:dyDescent="0.25">
      <c r="A486" s="89"/>
      <c r="B486" s="118"/>
      <c r="C486" s="119"/>
      <c r="D486" s="119"/>
      <c r="E486" s="119"/>
      <c r="F486" s="119"/>
      <c r="G486" s="121"/>
      <c r="H486" s="31" t="s">
        <v>535</v>
      </c>
      <c r="I486" s="119"/>
      <c r="J486" s="124"/>
      <c r="K486" s="124"/>
      <c r="L486" s="124"/>
      <c r="M486" s="51"/>
      <c r="N486" s="51"/>
      <c r="O486" s="122"/>
      <c r="P486" s="120">
        <f>IF(Table5[[#This Row],[FEMA Reimbursable?]]="Yes", Table5[[#This Row],[Total Quarterly Payment Amount]]*0.25, Table5[[#This Row],[Total Quarterly Payment Amount]])</f>
        <v>0</v>
      </c>
      <c r="Q486" s="113" t="str">
        <f>IFERROR(INDEX(Table2[Attachment A Category], MATCH(Table5[[#This Row],[Attachment A Expenditure Subcategory]], Table2[Attachment A Subcategory])),"")</f>
        <v/>
      </c>
      <c r="R486" s="114" t="str">
        <f>IFERROR(INDEX(Table2[Treasury OIG Category], MATCH(Table5[[#This Row],[Attachment A Expenditure Subcategory]], Table2[Attachment A Subcategory])),"")</f>
        <v/>
      </c>
    </row>
    <row r="487" spans="1:18" x14ac:dyDescent="0.25">
      <c r="A487" s="89"/>
      <c r="B487" s="118"/>
      <c r="C487" s="119"/>
      <c r="D487" s="119"/>
      <c r="E487" s="119"/>
      <c r="F487" s="119"/>
      <c r="G487" s="121"/>
      <c r="H487" s="31" t="s">
        <v>536</v>
      </c>
      <c r="I487" s="119"/>
      <c r="J487" s="124"/>
      <c r="K487" s="124"/>
      <c r="L487" s="124"/>
      <c r="M487" s="51"/>
      <c r="N487" s="51"/>
      <c r="O487" s="122"/>
      <c r="P487" s="120">
        <f>IF(Table5[[#This Row],[FEMA Reimbursable?]]="Yes", Table5[[#This Row],[Total Quarterly Payment Amount]]*0.25, Table5[[#This Row],[Total Quarterly Payment Amount]])</f>
        <v>0</v>
      </c>
      <c r="Q487" s="113" t="str">
        <f>IFERROR(INDEX(Table2[Attachment A Category], MATCH(Table5[[#This Row],[Attachment A Expenditure Subcategory]], Table2[Attachment A Subcategory])),"")</f>
        <v/>
      </c>
      <c r="R487" s="114" t="str">
        <f>IFERROR(INDEX(Table2[Treasury OIG Category], MATCH(Table5[[#This Row],[Attachment A Expenditure Subcategory]], Table2[Attachment A Subcategory])),"")</f>
        <v/>
      </c>
    </row>
    <row r="488" spans="1:18" x14ac:dyDescent="0.25">
      <c r="A488" s="89"/>
      <c r="B488" s="118"/>
      <c r="C488" s="119"/>
      <c r="D488" s="119"/>
      <c r="E488" s="119"/>
      <c r="F488" s="119"/>
      <c r="G488" s="121"/>
      <c r="H488" s="32" t="s">
        <v>537</v>
      </c>
      <c r="I488" s="119"/>
      <c r="J488" s="124"/>
      <c r="K488" s="124"/>
      <c r="L488" s="124"/>
      <c r="M488" s="51"/>
      <c r="N488" s="51"/>
      <c r="O488" s="122"/>
      <c r="P488" s="120">
        <f>IF(Table5[[#This Row],[FEMA Reimbursable?]]="Yes", Table5[[#This Row],[Total Quarterly Payment Amount]]*0.25, Table5[[#This Row],[Total Quarterly Payment Amount]])</f>
        <v>0</v>
      </c>
      <c r="Q488" s="113" t="str">
        <f>IFERROR(INDEX(Table2[Attachment A Category], MATCH(Table5[[#This Row],[Attachment A Expenditure Subcategory]], Table2[Attachment A Subcategory])),"")</f>
        <v/>
      </c>
      <c r="R488" s="114" t="str">
        <f>IFERROR(INDEX(Table2[Treasury OIG Category], MATCH(Table5[[#This Row],[Attachment A Expenditure Subcategory]], Table2[Attachment A Subcategory])),"")</f>
        <v/>
      </c>
    </row>
    <row r="489" spans="1:18" x14ac:dyDescent="0.25">
      <c r="A489" s="89"/>
      <c r="B489" s="118"/>
      <c r="C489" s="119"/>
      <c r="D489" s="119"/>
      <c r="E489" s="119"/>
      <c r="F489" s="119"/>
      <c r="G489" s="121"/>
      <c r="H489" s="31" t="s">
        <v>538</v>
      </c>
      <c r="I489" s="119"/>
      <c r="J489" s="124"/>
      <c r="K489" s="124"/>
      <c r="L489" s="124"/>
      <c r="M489" s="51"/>
      <c r="N489" s="51"/>
      <c r="O489" s="122"/>
      <c r="P489" s="120">
        <f>IF(Table5[[#This Row],[FEMA Reimbursable?]]="Yes", Table5[[#This Row],[Total Quarterly Payment Amount]]*0.25, Table5[[#This Row],[Total Quarterly Payment Amount]])</f>
        <v>0</v>
      </c>
      <c r="Q489" s="113" t="str">
        <f>IFERROR(INDEX(Table2[Attachment A Category], MATCH(Table5[[#This Row],[Attachment A Expenditure Subcategory]], Table2[Attachment A Subcategory])),"")</f>
        <v/>
      </c>
      <c r="R489" s="114" t="str">
        <f>IFERROR(INDEX(Table2[Treasury OIG Category], MATCH(Table5[[#This Row],[Attachment A Expenditure Subcategory]], Table2[Attachment A Subcategory])),"")</f>
        <v/>
      </c>
    </row>
    <row r="490" spans="1:18" x14ac:dyDescent="0.25">
      <c r="A490" s="89"/>
      <c r="B490" s="118"/>
      <c r="C490" s="119"/>
      <c r="D490" s="119"/>
      <c r="E490" s="119"/>
      <c r="F490" s="119"/>
      <c r="G490" s="121"/>
      <c r="H490" s="31" t="s">
        <v>539</v>
      </c>
      <c r="I490" s="119"/>
      <c r="J490" s="124"/>
      <c r="K490" s="124"/>
      <c r="L490" s="124"/>
      <c r="M490" s="51"/>
      <c r="N490" s="51"/>
      <c r="O490" s="122"/>
      <c r="P490" s="120">
        <f>IF(Table5[[#This Row],[FEMA Reimbursable?]]="Yes", Table5[[#This Row],[Total Quarterly Payment Amount]]*0.25, Table5[[#This Row],[Total Quarterly Payment Amount]])</f>
        <v>0</v>
      </c>
      <c r="Q490" s="113" t="str">
        <f>IFERROR(INDEX(Table2[Attachment A Category], MATCH(Table5[[#This Row],[Attachment A Expenditure Subcategory]], Table2[Attachment A Subcategory])),"")</f>
        <v/>
      </c>
      <c r="R490" s="114" t="str">
        <f>IFERROR(INDEX(Table2[Treasury OIG Category], MATCH(Table5[[#This Row],[Attachment A Expenditure Subcategory]], Table2[Attachment A Subcategory])),"")</f>
        <v/>
      </c>
    </row>
    <row r="491" spans="1:18" x14ac:dyDescent="0.25">
      <c r="A491" s="89"/>
      <c r="B491" s="118"/>
      <c r="C491" s="119"/>
      <c r="D491" s="119"/>
      <c r="E491" s="119"/>
      <c r="F491" s="119"/>
      <c r="G491" s="121"/>
      <c r="H491" s="32" t="s">
        <v>540</v>
      </c>
      <c r="I491" s="119"/>
      <c r="J491" s="124"/>
      <c r="K491" s="124"/>
      <c r="L491" s="124"/>
      <c r="M491" s="51"/>
      <c r="N491" s="51"/>
      <c r="O491" s="122"/>
      <c r="P491" s="120">
        <f>IF(Table5[[#This Row],[FEMA Reimbursable?]]="Yes", Table5[[#This Row],[Total Quarterly Payment Amount]]*0.25, Table5[[#This Row],[Total Quarterly Payment Amount]])</f>
        <v>0</v>
      </c>
      <c r="Q491" s="113" t="str">
        <f>IFERROR(INDEX(Table2[Attachment A Category], MATCH(Table5[[#This Row],[Attachment A Expenditure Subcategory]], Table2[Attachment A Subcategory])),"")</f>
        <v/>
      </c>
      <c r="R491" s="114" t="str">
        <f>IFERROR(INDEX(Table2[Treasury OIG Category], MATCH(Table5[[#This Row],[Attachment A Expenditure Subcategory]], Table2[Attachment A Subcategory])),"")</f>
        <v/>
      </c>
    </row>
    <row r="492" spans="1:18" x14ac:dyDescent="0.25">
      <c r="A492" s="89"/>
      <c r="B492" s="118"/>
      <c r="C492" s="119"/>
      <c r="D492" s="119"/>
      <c r="E492" s="119"/>
      <c r="F492" s="119"/>
      <c r="G492" s="121"/>
      <c r="H492" s="31" t="s">
        <v>541</v>
      </c>
      <c r="I492" s="119"/>
      <c r="J492" s="124"/>
      <c r="K492" s="124"/>
      <c r="L492" s="124"/>
      <c r="M492" s="51"/>
      <c r="N492" s="51"/>
      <c r="O492" s="122"/>
      <c r="P492" s="120">
        <f>IF(Table5[[#This Row],[FEMA Reimbursable?]]="Yes", Table5[[#This Row],[Total Quarterly Payment Amount]]*0.25, Table5[[#This Row],[Total Quarterly Payment Amount]])</f>
        <v>0</v>
      </c>
      <c r="Q492" s="113" t="str">
        <f>IFERROR(INDEX(Table2[Attachment A Category], MATCH(Table5[[#This Row],[Attachment A Expenditure Subcategory]], Table2[Attachment A Subcategory])),"")</f>
        <v/>
      </c>
      <c r="R492" s="114" t="str">
        <f>IFERROR(INDEX(Table2[Treasury OIG Category], MATCH(Table5[[#This Row],[Attachment A Expenditure Subcategory]], Table2[Attachment A Subcategory])),"")</f>
        <v/>
      </c>
    </row>
    <row r="493" spans="1:18" x14ac:dyDescent="0.25">
      <c r="A493" s="89"/>
      <c r="B493" s="118"/>
      <c r="C493" s="119"/>
      <c r="D493" s="119"/>
      <c r="E493" s="119"/>
      <c r="F493" s="119"/>
      <c r="G493" s="121"/>
      <c r="H493" s="32" t="s">
        <v>542</v>
      </c>
      <c r="I493" s="119"/>
      <c r="J493" s="124"/>
      <c r="K493" s="124"/>
      <c r="L493" s="124"/>
      <c r="M493" s="51"/>
      <c r="N493" s="51"/>
      <c r="O493" s="122"/>
      <c r="P493" s="120">
        <f>IF(Table5[[#This Row],[FEMA Reimbursable?]]="Yes", Table5[[#This Row],[Total Quarterly Payment Amount]]*0.25, Table5[[#This Row],[Total Quarterly Payment Amount]])</f>
        <v>0</v>
      </c>
      <c r="Q493" s="113" t="str">
        <f>IFERROR(INDEX(Table2[Attachment A Category], MATCH(Table5[[#This Row],[Attachment A Expenditure Subcategory]], Table2[Attachment A Subcategory])),"")</f>
        <v/>
      </c>
      <c r="R493" s="114" t="str">
        <f>IFERROR(INDEX(Table2[Treasury OIG Category], MATCH(Table5[[#This Row],[Attachment A Expenditure Subcategory]], Table2[Attachment A Subcategory])),"")</f>
        <v/>
      </c>
    </row>
    <row r="494" spans="1:18" x14ac:dyDescent="0.25">
      <c r="A494" s="89"/>
      <c r="B494" s="118"/>
      <c r="C494" s="119"/>
      <c r="D494" s="119"/>
      <c r="E494" s="119"/>
      <c r="F494" s="119"/>
      <c r="G494" s="121"/>
      <c r="H494" s="31" t="s">
        <v>543</v>
      </c>
      <c r="I494" s="119"/>
      <c r="J494" s="124"/>
      <c r="K494" s="124"/>
      <c r="L494" s="124"/>
      <c r="M494" s="51"/>
      <c r="N494" s="51"/>
      <c r="O494" s="122"/>
      <c r="P494" s="120">
        <f>IF(Table5[[#This Row],[FEMA Reimbursable?]]="Yes", Table5[[#This Row],[Total Quarterly Payment Amount]]*0.25, Table5[[#This Row],[Total Quarterly Payment Amount]])</f>
        <v>0</v>
      </c>
      <c r="Q494" s="113" t="str">
        <f>IFERROR(INDEX(Table2[Attachment A Category], MATCH(Table5[[#This Row],[Attachment A Expenditure Subcategory]], Table2[Attachment A Subcategory])),"")</f>
        <v/>
      </c>
      <c r="R494" s="114" t="str">
        <f>IFERROR(INDEX(Table2[Treasury OIG Category], MATCH(Table5[[#This Row],[Attachment A Expenditure Subcategory]], Table2[Attachment A Subcategory])),"")</f>
        <v/>
      </c>
    </row>
    <row r="495" spans="1:18" x14ac:dyDescent="0.25">
      <c r="A495" s="89"/>
      <c r="B495" s="118"/>
      <c r="C495" s="119"/>
      <c r="D495" s="119"/>
      <c r="E495" s="119"/>
      <c r="F495" s="119"/>
      <c r="G495" s="121"/>
      <c r="H495" s="32" t="s">
        <v>544</v>
      </c>
      <c r="I495" s="119"/>
      <c r="J495" s="124"/>
      <c r="K495" s="124"/>
      <c r="L495" s="124"/>
      <c r="M495" s="51"/>
      <c r="N495" s="51"/>
      <c r="O495" s="122"/>
      <c r="P495" s="120">
        <f>IF(Table5[[#This Row],[FEMA Reimbursable?]]="Yes", Table5[[#This Row],[Total Quarterly Payment Amount]]*0.25, Table5[[#This Row],[Total Quarterly Payment Amount]])</f>
        <v>0</v>
      </c>
      <c r="Q495" s="113" t="str">
        <f>IFERROR(INDEX(Table2[Attachment A Category], MATCH(Table5[[#This Row],[Attachment A Expenditure Subcategory]], Table2[Attachment A Subcategory])),"")</f>
        <v/>
      </c>
      <c r="R495" s="114" t="str">
        <f>IFERROR(INDEX(Table2[Treasury OIG Category], MATCH(Table5[[#This Row],[Attachment A Expenditure Subcategory]], Table2[Attachment A Subcategory])),"")</f>
        <v/>
      </c>
    </row>
    <row r="496" spans="1:18" x14ac:dyDescent="0.25">
      <c r="A496" s="89"/>
      <c r="B496" s="118"/>
      <c r="C496" s="119"/>
      <c r="D496" s="119"/>
      <c r="E496" s="119"/>
      <c r="F496" s="119"/>
      <c r="G496" s="121"/>
      <c r="H496" s="31" t="s">
        <v>545</v>
      </c>
      <c r="I496" s="119"/>
      <c r="J496" s="124"/>
      <c r="K496" s="124"/>
      <c r="L496" s="124"/>
      <c r="M496" s="51"/>
      <c r="N496" s="51"/>
      <c r="O496" s="122"/>
      <c r="P496" s="120">
        <f>IF(Table5[[#This Row],[FEMA Reimbursable?]]="Yes", Table5[[#This Row],[Total Quarterly Payment Amount]]*0.25, Table5[[#This Row],[Total Quarterly Payment Amount]])</f>
        <v>0</v>
      </c>
      <c r="Q496" s="113" t="str">
        <f>IFERROR(INDEX(Table2[Attachment A Category], MATCH(Table5[[#This Row],[Attachment A Expenditure Subcategory]], Table2[Attachment A Subcategory])),"")</f>
        <v/>
      </c>
      <c r="R496" s="114" t="str">
        <f>IFERROR(INDEX(Table2[Treasury OIG Category], MATCH(Table5[[#This Row],[Attachment A Expenditure Subcategory]], Table2[Attachment A Subcategory])),"")</f>
        <v/>
      </c>
    </row>
    <row r="497" spans="1:18" x14ac:dyDescent="0.25">
      <c r="A497" s="89"/>
      <c r="B497" s="118"/>
      <c r="C497" s="119"/>
      <c r="D497" s="119"/>
      <c r="E497" s="119"/>
      <c r="F497" s="119"/>
      <c r="G497" s="121"/>
      <c r="H497" s="32" t="s">
        <v>546</v>
      </c>
      <c r="I497" s="119"/>
      <c r="J497" s="124"/>
      <c r="K497" s="124"/>
      <c r="L497" s="124"/>
      <c r="M497" s="51"/>
      <c r="N497" s="51"/>
      <c r="O497" s="122"/>
      <c r="P497" s="120">
        <f>IF(Table5[[#This Row],[FEMA Reimbursable?]]="Yes", Table5[[#This Row],[Total Quarterly Payment Amount]]*0.25, Table5[[#This Row],[Total Quarterly Payment Amount]])</f>
        <v>0</v>
      </c>
      <c r="Q497" s="113" t="str">
        <f>IFERROR(INDEX(Table2[Attachment A Category], MATCH(Table5[[#This Row],[Attachment A Expenditure Subcategory]], Table2[Attachment A Subcategory])),"")</f>
        <v/>
      </c>
      <c r="R497" s="114" t="str">
        <f>IFERROR(INDEX(Table2[Treasury OIG Category], MATCH(Table5[[#This Row],[Attachment A Expenditure Subcategory]], Table2[Attachment A Subcategory])),"")</f>
        <v/>
      </c>
    </row>
    <row r="498" spans="1:18" x14ac:dyDescent="0.25">
      <c r="A498" s="89"/>
      <c r="B498" s="118"/>
      <c r="C498" s="119"/>
      <c r="D498" s="119"/>
      <c r="E498" s="119"/>
      <c r="F498" s="119"/>
      <c r="G498" s="121"/>
      <c r="H498" s="31" t="s">
        <v>547</v>
      </c>
      <c r="I498" s="119"/>
      <c r="J498" s="124"/>
      <c r="K498" s="124"/>
      <c r="L498" s="124"/>
      <c r="M498" s="51"/>
      <c r="N498" s="51"/>
      <c r="O498" s="122"/>
      <c r="P498" s="120">
        <f>IF(Table5[[#This Row],[FEMA Reimbursable?]]="Yes", Table5[[#This Row],[Total Quarterly Payment Amount]]*0.25, Table5[[#This Row],[Total Quarterly Payment Amount]])</f>
        <v>0</v>
      </c>
      <c r="Q498" s="113" t="str">
        <f>IFERROR(INDEX(Table2[Attachment A Category], MATCH(Table5[[#This Row],[Attachment A Expenditure Subcategory]], Table2[Attachment A Subcategory])),"")</f>
        <v/>
      </c>
      <c r="R498" s="114" t="str">
        <f>IFERROR(INDEX(Table2[Treasury OIG Category], MATCH(Table5[[#This Row],[Attachment A Expenditure Subcategory]], Table2[Attachment A Subcategory])),"")</f>
        <v/>
      </c>
    </row>
    <row r="499" spans="1:18" x14ac:dyDescent="0.25">
      <c r="A499" s="89"/>
      <c r="B499" s="118"/>
      <c r="C499" s="119"/>
      <c r="D499" s="119"/>
      <c r="E499" s="119"/>
      <c r="F499" s="119"/>
      <c r="G499" s="121"/>
      <c r="H499" s="32" t="s">
        <v>548</v>
      </c>
      <c r="I499" s="119"/>
      <c r="J499" s="124"/>
      <c r="K499" s="124"/>
      <c r="L499" s="124"/>
      <c r="M499" s="51"/>
      <c r="N499" s="51"/>
      <c r="O499" s="122"/>
      <c r="P499" s="120">
        <f>IF(Table5[[#This Row],[FEMA Reimbursable?]]="Yes", Table5[[#This Row],[Total Quarterly Payment Amount]]*0.25, Table5[[#This Row],[Total Quarterly Payment Amount]])</f>
        <v>0</v>
      </c>
      <c r="Q499" s="113" t="str">
        <f>IFERROR(INDEX(Table2[Attachment A Category], MATCH(Table5[[#This Row],[Attachment A Expenditure Subcategory]], Table2[Attachment A Subcategory])),"")</f>
        <v/>
      </c>
      <c r="R499" s="114" t="str">
        <f>IFERROR(INDEX(Table2[Treasury OIG Category], MATCH(Table5[[#This Row],[Attachment A Expenditure Subcategory]], Table2[Attachment A Subcategory])),"")</f>
        <v/>
      </c>
    </row>
    <row r="500" spans="1:18" x14ac:dyDescent="0.25">
      <c r="A500" s="89"/>
      <c r="B500" s="118"/>
      <c r="C500" s="119"/>
      <c r="D500" s="119"/>
      <c r="E500" s="119"/>
      <c r="F500" s="119"/>
      <c r="G500" s="121"/>
      <c r="H500" s="31" t="s">
        <v>549</v>
      </c>
      <c r="I500" s="119"/>
      <c r="J500" s="124"/>
      <c r="K500" s="124"/>
      <c r="L500" s="124"/>
      <c r="M500" s="51"/>
      <c r="N500" s="51"/>
      <c r="O500" s="122"/>
      <c r="P500" s="120">
        <f>IF(Table5[[#This Row],[FEMA Reimbursable?]]="Yes", Table5[[#This Row],[Total Quarterly Payment Amount]]*0.25, Table5[[#This Row],[Total Quarterly Payment Amount]])</f>
        <v>0</v>
      </c>
      <c r="Q500" s="113" t="str">
        <f>IFERROR(INDEX(Table2[Attachment A Category], MATCH(Table5[[#This Row],[Attachment A Expenditure Subcategory]], Table2[Attachment A Subcategory])),"")</f>
        <v/>
      </c>
      <c r="R500" s="114" t="str">
        <f>IFERROR(INDEX(Table2[Treasury OIG Category], MATCH(Table5[[#This Row],[Attachment A Expenditure Subcategory]], Table2[Attachment A Subcategory])),"")</f>
        <v/>
      </c>
    </row>
    <row r="501" spans="1:18" x14ac:dyDescent="0.25">
      <c r="A501" s="89"/>
      <c r="B501" s="118"/>
      <c r="C501" s="119"/>
      <c r="D501" s="119"/>
      <c r="E501" s="119"/>
      <c r="F501" s="119"/>
      <c r="G501" s="121"/>
      <c r="H501" s="32" t="s">
        <v>550</v>
      </c>
      <c r="I501" s="119"/>
      <c r="J501" s="124"/>
      <c r="K501" s="124"/>
      <c r="L501" s="124"/>
      <c r="M501" s="51"/>
      <c r="N501" s="51"/>
      <c r="O501" s="122"/>
      <c r="P501" s="120">
        <f>IF(Table5[[#This Row],[FEMA Reimbursable?]]="Yes", Table5[[#This Row],[Total Quarterly Payment Amount]]*0.25, Table5[[#This Row],[Total Quarterly Payment Amount]])</f>
        <v>0</v>
      </c>
      <c r="Q501" s="113" t="str">
        <f>IFERROR(INDEX(Table2[Attachment A Category], MATCH(Table5[[#This Row],[Attachment A Expenditure Subcategory]], Table2[Attachment A Subcategory])),"")</f>
        <v/>
      </c>
      <c r="R501" s="114" t="str">
        <f>IFERROR(INDEX(Table2[Treasury OIG Category], MATCH(Table5[[#This Row],[Attachment A Expenditure Subcategory]], Table2[Attachment A Subcategory])),"")</f>
        <v/>
      </c>
    </row>
    <row r="502" spans="1:18" x14ac:dyDescent="0.25">
      <c r="A502" s="89"/>
      <c r="B502" s="118"/>
      <c r="C502" s="119"/>
      <c r="D502" s="119"/>
      <c r="E502" s="119"/>
      <c r="F502" s="119"/>
      <c r="G502" s="121"/>
      <c r="H502" s="31" t="s">
        <v>551</v>
      </c>
      <c r="I502" s="119"/>
      <c r="J502" s="124"/>
      <c r="K502" s="124"/>
      <c r="L502" s="124"/>
      <c r="M502" s="51"/>
      <c r="N502" s="51"/>
      <c r="O502" s="122"/>
      <c r="P502" s="120">
        <f>IF(Table5[[#This Row],[FEMA Reimbursable?]]="Yes", Table5[[#This Row],[Total Quarterly Payment Amount]]*0.25, Table5[[#This Row],[Total Quarterly Payment Amount]])</f>
        <v>0</v>
      </c>
      <c r="Q502" s="113" t="str">
        <f>IFERROR(INDEX(Table2[Attachment A Category], MATCH(Table5[[#This Row],[Attachment A Expenditure Subcategory]], Table2[Attachment A Subcategory])),"")</f>
        <v/>
      </c>
      <c r="R502" s="114" t="str">
        <f>IFERROR(INDEX(Table2[Treasury OIG Category], MATCH(Table5[[#This Row],[Attachment A Expenditure Subcategory]], Table2[Attachment A Subcategory])),"")</f>
        <v/>
      </c>
    </row>
    <row r="503" spans="1:18" x14ac:dyDescent="0.25">
      <c r="A503" s="89"/>
      <c r="B503" s="118"/>
      <c r="C503" s="119"/>
      <c r="D503" s="119"/>
      <c r="E503" s="119"/>
      <c r="F503" s="119"/>
      <c r="G503" s="121"/>
      <c r="H503" s="32" t="s">
        <v>552</v>
      </c>
      <c r="I503" s="119"/>
      <c r="J503" s="124"/>
      <c r="K503" s="124"/>
      <c r="L503" s="124"/>
      <c r="M503" s="51"/>
      <c r="N503" s="51"/>
      <c r="O503" s="122"/>
      <c r="P503" s="120">
        <f>IF(Table5[[#This Row],[FEMA Reimbursable?]]="Yes", Table5[[#This Row],[Total Quarterly Payment Amount]]*0.25, Table5[[#This Row],[Total Quarterly Payment Amount]])</f>
        <v>0</v>
      </c>
      <c r="Q503" s="113" t="str">
        <f>IFERROR(INDEX(Table2[Attachment A Category], MATCH(Table5[[#This Row],[Attachment A Expenditure Subcategory]], Table2[Attachment A Subcategory])),"")</f>
        <v/>
      </c>
      <c r="R503" s="114" t="str">
        <f>IFERROR(INDEX(Table2[Treasury OIG Category], MATCH(Table5[[#This Row],[Attachment A Expenditure Subcategory]], Table2[Attachment A Subcategory])),"")</f>
        <v/>
      </c>
    </row>
    <row r="504" spans="1:18" x14ac:dyDescent="0.25">
      <c r="A504" s="89"/>
      <c r="B504" s="118"/>
      <c r="C504" s="119"/>
      <c r="D504" s="119"/>
      <c r="E504" s="119"/>
      <c r="F504" s="119"/>
      <c r="G504" s="121"/>
      <c r="H504" s="31" t="s">
        <v>553</v>
      </c>
      <c r="I504" s="119"/>
      <c r="J504" s="124"/>
      <c r="K504" s="124"/>
      <c r="L504" s="124"/>
      <c r="M504" s="51"/>
      <c r="N504" s="51"/>
      <c r="O504" s="122"/>
      <c r="P504" s="120">
        <f>IF(Table5[[#This Row],[FEMA Reimbursable?]]="Yes", Table5[[#This Row],[Total Quarterly Payment Amount]]*0.25, Table5[[#This Row],[Total Quarterly Payment Amount]])</f>
        <v>0</v>
      </c>
      <c r="Q504" s="113" t="str">
        <f>IFERROR(INDEX(Table2[Attachment A Category], MATCH(Table5[[#This Row],[Attachment A Expenditure Subcategory]], Table2[Attachment A Subcategory])),"")</f>
        <v/>
      </c>
      <c r="R504" s="114" t="str">
        <f>IFERROR(INDEX(Table2[Treasury OIG Category], MATCH(Table5[[#This Row],[Attachment A Expenditure Subcategory]], Table2[Attachment A Subcategory])),"")</f>
        <v/>
      </c>
    </row>
    <row r="505" spans="1:18" x14ac:dyDescent="0.25">
      <c r="A505" s="89"/>
      <c r="B505" s="118"/>
      <c r="C505" s="119"/>
      <c r="D505" s="119"/>
      <c r="E505" s="119"/>
      <c r="F505" s="119"/>
      <c r="G505" s="121"/>
      <c r="H505" s="32" t="s">
        <v>554</v>
      </c>
      <c r="I505" s="119"/>
      <c r="J505" s="124"/>
      <c r="K505" s="124"/>
      <c r="L505" s="124"/>
      <c r="M505" s="51"/>
      <c r="N505" s="51"/>
      <c r="O505" s="122"/>
      <c r="P505" s="120">
        <f>IF(Table5[[#This Row],[FEMA Reimbursable?]]="Yes", Table5[[#This Row],[Total Quarterly Payment Amount]]*0.25, Table5[[#This Row],[Total Quarterly Payment Amount]])</f>
        <v>0</v>
      </c>
      <c r="Q505" s="113" t="str">
        <f>IFERROR(INDEX(Table2[Attachment A Category], MATCH(Table5[[#This Row],[Attachment A Expenditure Subcategory]], Table2[Attachment A Subcategory])),"")</f>
        <v/>
      </c>
      <c r="R505" s="114" t="str">
        <f>IFERROR(INDEX(Table2[Treasury OIG Category], MATCH(Table5[[#This Row],[Attachment A Expenditure Subcategory]], Table2[Attachment A Subcategory])),"")</f>
        <v/>
      </c>
    </row>
    <row r="506" spans="1:18" x14ac:dyDescent="0.25">
      <c r="A506" s="89"/>
      <c r="B506" s="118"/>
      <c r="C506" s="119"/>
      <c r="D506" s="119"/>
      <c r="E506" s="119"/>
      <c r="F506" s="119"/>
      <c r="G506" s="121"/>
      <c r="H506" s="31" t="s">
        <v>555</v>
      </c>
      <c r="I506" s="119"/>
      <c r="J506" s="124"/>
      <c r="K506" s="124"/>
      <c r="L506" s="124"/>
      <c r="M506" s="51"/>
      <c r="N506" s="51"/>
      <c r="O506" s="122"/>
      <c r="P506" s="120">
        <f>IF(Table5[[#This Row],[FEMA Reimbursable?]]="Yes", Table5[[#This Row],[Total Quarterly Payment Amount]]*0.25, Table5[[#This Row],[Total Quarterly Payment Amount]])</f>
        <v>0</v>
      </c>
      <c r="Q506" s="113" t="str">
        <f>IFERROR(INDEX(Table2[Attachment A Category], MATCH(Table5[[#This Row],[Attachment A Expenditure Subcategory]], Table2[Attachment A Subcategory])),"")</f>
        <v/>
      </c>
      <c r="R506" s="114" t="str">
        <f>IFERROR(INDEX(Table2[Treasury OIG Category], MATCH(Table5[[#This Row],[Attachment A Expenditure Subcategory]], Table2[Attachment A Subcategory])),"")</f>
        <v/>
      </c>
    </row>
    <row r="507" spans="1:18" x14ac:dyDescent="0.25">
      <c r="A507" s="89"/>
      <c r="B507" s="118"/>
      <c r="C507" s="119"/>
      <c r="D507" s="119"/>
      <c r="E507" s="119"/>
      <c r="F507" s="119"/>
      <c r="G507" s="121"/>
      <c r="H507" s="32" t="s">
        <v>556</v>
      </c>
      <c r="I507" s="119"/>
      <c r="J507" s="124"/>
      <c r="K507" s="124"/>
      <c r="L507" s="124"/>
      <c r="M507" s="51"/>
      <c r="N507" s="51"/>
      <c r="O507" s="122"/>
      <c r="P507" s="120">
        <f>IF(Table5[[#This Row],[FEMA Reimbursable?]]="Yes", Table5[[#This Row],[Total Quarterly Payment Amount]]*0.25, Table5[[#This Row],[Total Quarterly Payment Amount]])</f>
        <v>0</v>
      </c>
      <c r="Q507" s="113" t="str">
        <f>IFERROR(INDEX(Table2[Attachment A Category], MATCH(Table5[[#This Row],[Attachment A Expenditure Subcategory]], Table2[Attachment A Subcategory])),"")</f>
        <v/>
      </c>
      <c r="R507" s="114" t="str">
        <f>IFERROR(INDEX(Table2[Treasury OIG Category], MATCH(Table5[[#This Row],[Attachment A Expenditure Subcategory]], Table2[Attachment A Subcategory])),"")</f>
        <v/>
      </c>
    </row>
    <row r="508" spans="1:18" x14ac:dyDescent="0.25">
      <c r="A508" s="89"/>
      <c r="B508" s="118"/>
      <c r="C508" s="119"/>
      <c r="D508" s="119"/>
      <c r="E508" s="119"/>
      <c r="F508" s="119"/>
      <c r="G508" s="121"/>
      <c r="H508" s="31" t="s">
        <v>557</v>
      </c>
      <c r="I508" s="119"/>
      <c r="J508" s="124"/>
      <c r="K508" s="124"/>
      <c r="L508" s="124"/>
      <c r="M508" s="51"/>
      <c r="N508" s="51"/>
      <c r="O508" s="122"/>
      <c r="P508" s="120">
        <f>IF(Table5[[#This Row],[FEMA Reimbursable?]]="Yes", Table5[[#This Row],[Total Quarterly Payment Amount]]*0.25, Table5[[#This Row],[Total Quarterly Payment Amount]])</f>
        <v>0</v>
      </c>
      <c r="Q508" s="113" t="str">
        <f>IFERROR(INDEX(Table2[Attachment A Category], MATCH(Table5[[#This Row],[Attachment A Expenditure Subcategory]], Table2[Attachment A Subcategory])),"")</f>
        <v/>
      </c>
      <c r="R508" s="114" t="str">
        <f>IFERROR(INDEX(Table2[Treasury OIG Category], MATCH(Table5[[#This Row],[Attachment A Expenditure Subcategory]], Table2[Attachment A Subcategory])),"")</f>
        <v/>
      </c>
    </row>
    <row r="509" spans="1:18" x14ac:dyDescent="0.25">
      <c r="A509" s="89"/>
      <c r="B509" s="118"/>
      <c r="C509" s="119"/>
      <c r="D509" s="119"/>
      <c r="E509" s="119"/>
      <c r="F509" s="119"/>
      <c r="G509" s="121"/>
      <c r="H509" s="32" t="s">
        <v>558</v>
      </c>
      <c r="I509" s="119"/>
      <c r="J509" s="124"/>
      <c r="K509" s="124"/>
      <c r="L509" s="124"/>
      <c r="M509" s="51"/>
      <c r="N509" s="51"/>
      <c r="O509" s="122"/>
      <c r="P509" s="120">
        <f>IF(Table5[[#This Row],[FEMA Reimbursable?]]="Yes", Table5[[#This Row],[Total Quarterly Payment Amount]]*0.25, Table5[[#This Row],[Total Quarterly Payment Amount]])</f>
        <v>0</v>
      </c>
      <c r="Q509" s="113" t="str">
        <f>IFERROR(INDEX(Table2[Attachment A Category], MATCH(Table5[[#This Row],[Attachment A Expenditure Subcategory]], Table2[Attachment A Subcategory])),"")</f>
        <v/>
      </c>
      <c r="R509" s="114" t="str">
        <f>IFERROR(INDEX(Table2[Treasury OIG Category], MATCH(Table5[[#This Row],[Attachment A Expenditure Subcategory]], Table2[Attachment A Subcategory])),"")</f>
        <v/>
      </c>
    </row>
    <row r="510" spans="1:18" x14ac:dyDescent="0.25">
      <c r="A510" s="89"/>
      <c r="B510" s="24"/>
      <c r="C510" s="25"/>
      <c r="D510" s="25"/>
      <c r="E510" s="25"/>
      <c r="F510" s="25"/>
      <c r="G510" s="26"/>
      <c r="H510" s="87" t="s">
        <v>559</v>
      </c>
      <c r="I510" s="25"/>
      <c r="J510" s="125"/>
      <c r="K510" s="125"/>
      <c r="L510" s="125"/>
      <c r="M510" s="52"/>
      <c r="N510" s="52"/>
      <c r="O510" s="35"/>
      <c r="P510" s="88">
        <f>IF(Table5[[#This Row],[FEMA Reimbursable?]]="Yes", Table5[[#This Row],[Total Quarterly Payment Amount]]*0.25, Table5[[#This Row],[Total Quarterly Payment Amount]])</f>
        <v>0</v>
      </c>
      <c r="Q510" s="115" t="str">
        <f>IFERROR(INDEX(Table2[Attachment A Category], MATCH(Table5[[#This Row],[Attachment A Expenditure Subcategory]], Table2[Attachment A Subcategory])),"")</f>
        <v/>
      </c>
      <c r="R510" s="116" t="str">
        <f>IFERROR(INDEX(Table2[Treasury OIG Category], MATCH(Table5[[#This Row],[Attachment A Expenditure Subcategory]], Table2[Attachment A Subcategory])),"")</f>
        <v/>
      </c>
    </row>
  </sheetData>
  <sheetProtection algorithmName="SHA-512" hashValue="eByEDkIm2KGyihnLG0vhl/n6JHMuz29+cO1WD3uP6Vjwj0kIC4S4vWjZ9g+8/beEND4Ry15TozQ8f8OMj4Iw7g==" saltValue="K72HFKkTYQl9SegMPFMcQg==" spinCount="100000" sheet="1" objects="1" scenarios="1"/>
  <mergeCells count="3">
    <mergeCell ref="B9:G9"/>
    <mergeCell ref="H9:P9"/>
    <mergeCell ref="B5:G8"/>
  </mergeCells>
  <phoneticPr fontId="3" type="noConversion"/>
  <pageMargins left="0.7" right="0.7" top="0.75" bottom="0.75" header="0.3" footer="0.3"/>
  <pageSetup orientation="portrait" horizontalDpi="300" verticalDpi="300"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DDF5D268-BCC7-4BB8-BC24-8ADB04F0ADDD}">
          <x14:formula1>
            <xm:f>'Muni Data'!$S$2:$S$3</xm:f>
          </x14:formula1>
          <xm:sqref>N11:N510</xm:sqref>
        </x14:dataValidation>
        <x14:dataValidation type="list" allowBlank="1" showInputMessage="1" showErrorMessage="1" xr:uid="{4B765BA6-D0B0-4219-AD06-8F4DCD9A1936}">
          <x14:formula1>
            <xm:f>'Muni Data'!$K$2:$K$38</xm:f>
          </x14:formula1>
          <xm:sqref>M11:M510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990B-6CF6-4DED-8489-E3FA2E0DB182}">
  <sheetPr codeName="Sheet8">
    <tabColor rgb="FF0070C0"/>
  </sheetPr>
  <dimension ref="A1:E21"/>
  <sheetViews>
    <sheetView showGridLines="0" zoomScale="90" zoomScaleNormal="90" workbookViewId="0"/>
  </sheetViews>
  <sheetFormatPr defaultRowHeight="15" x14ac:dyDescent="0.25"/>
  <cols>
    <col min="1" max="1" width="1.7109375" customWidth="1"/>
    <col min="2" max="2" width="18.7109375" style="1" customWidth="1"/>
    <col min="3" max="3" width="25.7109375" style="4" customWidth="1"/>
    <col min="4" max="4" width="31.7109375" customWidth="1"/>
    <col min="5" max="5" width="46.7109375" customWidth="1"/>
  </cols>
  <sheetData>
    <row r="1" spans="1:5" ht="20.100000000000001" customHeight="1" x14ac:dyDescent="0.35">
      <c r="A1" s="151" t="s">
        <v>1041</v>
      </c>
      <c r="B1" s="57"/>
      <c r="C1" s="57"/>
      <c r="D1" s="57"/>
      <c r="E1" s="57"/>
    </row>
    <row r="2" spans="1:5" ht="15.75" x14ac:dyDescent="0.25">
      <c r="A2" s="3"/>
      <c r="B2" s="86" t="str">
        <f>"Municipality: " &amp;'Start Here'!E6</f>
        <v xml:space="preserve">Municipality: </v>
      </c>
      <c r="C2" s="58"/>
      <c r="D2" s="3"/>
      <c r="E2" s="3"/>
    </row>
    <row r="3" spans="1:5" ht="15.75" x14ac:dyDescent="0.25">
      <c r="B3" s="5"/>
      <c r="C3" s="59"/>
      <c r="D3" s="6"/>
      <c r="E3" s="6"/>
    </row>
    <row r="4" spans="1:5" ht="15.75" x14ac:dyDescent="0.25">
      <c r="A4" s="60"/>
      <c r="B4" s="61" t="s">
        <v>581</v>
      </c>
      <c r="C4" s="62"/>
      <c r="D4" s="63"/>
      <c r="E4" s="147" t="str">
        <f>'Start Here'!I6</f>
        <v>N/A</v>
      </c>
    </row>
    <row r="5" spans="1:5" ht="15.75" x14ac:dyDescent="0.25">
      <c r="A5" s="63"/>
      <c r="B5" s="61" t="s">
        <v>1031</v>
      </c>
      <c r="C5" s="63"/>
      <c r="D5" s="63"/>
      <c r="E5" s="147" t="str">
        <f>'Start Here'!I7</f>
        <v>N/A</v>
      </c>
    </row>
    <row r="6" spans="1:5" ht="15.75" x14ac:dyDescent="0.25">
      <c r="A6" s="62"/>
      <c r="B6" s="61" t="s">
        <v>1032</v>
      </c>
      <c r="C6" s="62"/>
      <c r="D6" s="63"/>
      <c r="E6" s="147" t="str">
        <f>'Start Here'!I8</f>
        <v>N/A</v>
      </c>
    </row>
    <row r="7" spans="1:5" ht="15.75" x14ac:dyDescent="0.25">
      <c r="A7" s="62"/>
      <c r="B7" s="61" t="s">
        <v>1033</v>
      </c>
      <c r="C7" s="62"/>
      <c r="D7" s="63"/>
      <c r="E7" s="147">
        <f>'Direct Payments'!C4+Transfers!C4+Grants!C4+Contracts!C4</f>
        <v>0</v>
      </c>
    </row>
    <row r="8" spans="1:5" ht="15.75" x14ac:dyDescent="0.25">
      <c r="B8" s="5"/>
      <c r="C8" s="59"/>
      <c r="D8" s="6"/>
      <c r="E8" s="6"/>
    </row>
    <row r="9" spans="1:5" ht="16.5" thickBot="1" x14ac:dyDescent="0.3">
      <c r="A9" s="64"/>
      <c r="B9" s="65" t="s">
        <v>1034</v>
      </c>
      <c r="C9" s="66"/>
      <c r="D9" s="67"/>
      <c r="E9" s="148" t="str">
        <f>IFERROR(E5-E6-E7, "")</f>
        <v/>
      </c>
    </row>
    <row r="10" spans="1:5" ht="15.75" thickTop="1" x14ac:dyDescent="0.25">
      <c r="B10" s="8" t="str">
        <f>IFERROR(IF((E6+E7)&gt;E4,"Sum of reported costs is greater than Total Eligible Amount. Please review and adjust your submission.",""),"")</f>
        <v/>
      </c>
      <c r="C10"/>
    </row>
    <row r="12" spans="1:5" ht="20.100000000000001" customHeight="1" x14ac:dyDescent="0.35">
      <c r="A12" s="151" t="s">
        <v>1042</v>
      </c>
      <c r="B12" s="57"/>
      <c r="C12" s="57"/>
      <c r="D12" s="57"/>
      <c r="E12" s="57"/>
    </row>
    <row r="13" spans="1:5" ht="15.75" x14ac:dyDescent="0.25">
      <c r="A13" s="3"/>
      <c r="B13" s="7" t="s">
        <v>582</v>
      </c>
      <c r="C13" s="54"/>
      <c r="D13" s="54"/>
      <c r="E13" s="54"/>
    </row>
    <row r="15" spans="1:5" ht="31.5" x14ac:dyDescent="0.25">
      <c r="B15" s="152" t="s">
        <v>583</v>
      </c>
      <c r="C15" s="152" t="s">
        <v>584</v>
      </c>
      <c r="D15" s="181" t="s">
        <v>585</v>
      </c>
      <c r="E15" s="181"/>
    </row>
    <row r="16" spans="1:5" ht="21" customHeight="1" x14ac:dyDescent="0.25">
      <c r="B16" s="149" t="s">
        <v>586</v>
      </c>
      <c r="C16" s="150" t="s">
        <v>587</v>
      </c>
      <c r="D16" s="185" t="s">
        <v>1038</v>
      </c>
      <c r="E16" s="185"/>
    </row>
    <row r="17" spans="2:5" ht="33" customHeight="1" x14ac:dyDescent="0.25">
      <c r="B17" s="149" t="s">
        <v>586</v>
      </c>
      <c r="C17" s="150" t="s">
        <v>1048</v>
      </c>
      <c r="D17" s="185" t="s">
        <v>1037</v>
      </c>
      <c r="E17" s="185"/>
    </row>
    <row r="18" spans="2:5" ht="21" customHeight="1" x14ac:dyDescent="0.25">
      <c r="B18" s="149" t="s">
        <v>586</v>
      </c>
      <c r="C18" s="150" t="s">
        <v>588</v>
      </c>
      <c r="D18" s="185" t="s">
        <v>998</v>
      </c>
      <c r="E18" s="185"/>
    </row>
    <row r="19" spans="2:5" ht="15.75" x14ac:dyDescent="0.25">
      <c r="B19" s="84"/>
      <c r="C19" s="85"/>
      <c r="D19" s="83"/>
      <c r="E19" s="83"/>
    </row>
    <row r="20" spans="2:5" ht="21" customHeight="1" thickBot="1" x14ac:dyDescent="0.3">
      <c r="B20" s="96" t="s">
        <v>589</v>
      </c>
      <c r="C20" s="59"/>
      <c r="D20" s="6"/>
      <c r="E20" s="6"/>
    </row>
    <row r="21" spans="2:5" ht="16.5" thickBot="1" x14ac:dyDescent="0.3">
      <c r="B21" s="182" t="s">
        <v>1005</v>
      </c>
      <c r="C21" s="183"/>
      <c r="D21" s="184"/>
      <c r="E21" s="6"/>
    </row>
  </sheetData>
  <sheetProtection algorithmName="SHA-512" hashValue="Tl7mDlDVIzT0M5gBH4RWlqLqbnpchl5erT6WWhRqFzNDZALj3j4NQGrrdOvQ1As12IkbP94BheIDVLXrRHBgYA==" saltValue="AeN8cvfSn7AxeNhS3fNxnA==" spinCount="100000" sheet="1" objects="1" scenarios="1"/>
  <mergeCells count="5">
    <mergeCell ref="D15:E15"/>
    <mergeCell ref="B21:D21"/>
    <mergeCell ref="D16:E16"/>
    <mergeCell ref="D17:E17"/>
    <mergeCell ref="D18:E18"/>
  </mergeCells>
  <dataValidations disablePrompts="1" count="1">
    <dataValidation type="list" allowBlank="1" showInputMessage="1" showErrorMessage="1" sqref="B16:B18" xr:uid="{16D6A1BC-611A-4AEB-848D-7C48187C0440}">
      <formula1>"Enter Value, Yes, No"</formula1>
    </dataValidation>
  </dataValidations>
  <hyperlinks>
    <hyperlink ref="B21" r:id="rId1" xr:uid="{F03C985F-7482-4CDD-BE32-6188434359C1}"/>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18EC3-E2BC-41AF-81FA-B024A3061BF0}">
  <sheetPr codeName="Sheet2"/>
  <dimension ref="A1:W352"/>
  <sheetViews>
    <sheetView topLeftCell="G1" workbookViewId="0">
      <selection activeCell="P5" sqref="P5"/>
    </sheetView>
  </sheetViews>
  <sheetFormatPr defaultRowHeight="15" x14ac:dyDescent="0.25"/>
  <cols>
    <col min="1" max="1" width="12" customWidth="1"/>
    <col min="2" max="2" width="21.42578125" bestFit="1" customWidth="1"/>
    <col min="3" max="3" width="11.5703125" bestFit="1" customWidth="1"/>
    <col min="4" max="4" width="16" customWidth="1"/>
    <col min="5" max="5" width="19" customWidth="1"/>
    <col min="6" max="6" width="33.85546875" customWidth="1"/>
    <col min="10" max="10" width="23.5703125" customWidth="1"/>
    <col min="11" max="11" width="26.5703125" customWidth="1"/>
    <col min="12" max="12" width="22.85546875" customWidth="1"/>
    <col min="14" max="15" width="9.140625" style="137"/>
    <col min="16" max="16" width="34.28515625" style="137" customWidth="1"/>
  </cols>
  <sheetData>
    <row r="1" spans="1:23" x14ac:dyDescent="0.25">
      <c r="A1" s="140" t="s">
        <v>591</v>
      </c>
      <c r="B1" s="140" t="s">
        <v>590</v>
      </c>
      <c r="C1" s="140" t="s">
        <v>1015</v>
      </c>
      <c r="D1" s="140" t="s">
        <v>1016</v>
      </c>
      <c r="E1" s="140" t="s">
        <v>1017</v>
      </c>
      <c r="F1" s="140" t="s">
        <v>1018</v>
      </c>
      <c r="I1" t="s">
        <v>1049</v>
      </c>
      <c r="J1" s="140" t="s">
        <v>948</v>
      </c>
      <c r="K1" s="140" t="s">
        <v>949</v>
      </c>
      <c r="L1" s="140" t="s">
        <v>950</v>
      </c>
      <c r="N1" s="137" t="s">
        <v>1050</v>
      </c>
      <c r="O1" s="140" t="s">
        <v>948</v>
      </c>
      <c r="P1" s="140" t="s">
        <v>949</v>
      </c>
      <c r="Q1" s="140" t="s">
        <v>950</v>
      </c>
      <c r="S1" t="s">
        <v>1023</v>
      </c>
      <c r="U1" t="s">
        <v>1028</v>
      </c>
      <c r="W1" t="s">
        <v>1026</v>
      </c>
    </row>
    <row r="2" spans="1:23" x14ac:dyDescent="0.25">
      <c r="A2" s="137" t="s">
        <v>59</v>
      </c>
      <c r="B2" s="137" t="s">
        <v>592</v>
      </c>
      <c r="C2" s="138">
        <v>0</v>
      </c>
      <c r="D2" s="138">
        <v>0</v>
      </c>
      <c r="E2" s="138">
        <v>0</v>
      </c>
      <c r="F2" s="139">
        <f>D2-E2</f>
        <v>0</v>
      </c>
      <c r="J2" s="135" t="s">
        <v>951</v>
      </c>
      <c r="K2" s="136" t="s">
        <v>959</v>
      </c>
      <c r="L2" s="135" t="s">
        <v>960</v>
      </c>
      <c r="O2" s="135" t="s">
        <v>975</v>
      </c>
      <c r="P2" s="136" t="s">
        <v>976</v>
      </c>
      <c r="Q2" s="135" t="s">
        <v>971</v>
      </c>
      <c r="S2" t="s">
        <v>596</v>
      </c>
      <c r="U2" t="s">
        <v>1024</v>
      </c>
      <c r="W2" t="s">
        <v>596</v>
      </c>
    </row>
    <row r="3" spans="1:23" x14ac:dyDescent="0.25">
      <c r="A3" s="137" t="s">
        <v>60</v>
      </c>
      <c r="B3" s="137" t="s">
        <v>593</v>
      </c>
      <c r="C3" s="138">
        <v>2092925</v>
      </c>
      <c r="D3" s="138">
        <v>2092925</v>
      </c>
      <c r="E3" s="138">
        <v>285739.16499999998</v>
      </c>
      <c r="F3" s="139">
        <f t="shared" ref="F3:F66" si="0">D3-E3</f>
        <v>1807185.835</v>
      </c>
      <c r="J3" s="135" t="s">
        <v>975</v>
      </c>
      <c r="K3" s="136" t="s">
        <v>976</v>
      </c>
      <c r="L3" s="135" t="s">
        <v>971</v>
      </c>
      <c r="O3" s="135" t="s">
        <v>951</v>
      </c>
      <c r="P3" s="136" t="s">
        <v>947</v>
      </c>
      <c r="Q3" s="135" t="s">
        <v>952</v>
      </c>
      <c r="S3" t="s">
        <v>837</v>
      </c>
      <c r="U3" t="s">
        <v>1025</v>
      </c>
      <c r="W3" t="s">
        <v>1027</v>
      </c>
    </row>
    <row r="4" spans="1:23" x14ac:dyDescent="0.25">
      <c r="A4" s="137" t="s">
        <v>61</v>
      </c>
      <c r="B4" s="137" t="s">
        <v>598</v>
      </c>
      <c r="C4" s="138">
        <v>932814</v>
      </c>
      <c r="D4" s="138">
        <v>486720</v>
      </c>
      <c r="E4" s="138">
        <v>197334.16000000003</v>
      </c>
      <c r="F4" s="139">
        <f t="shared" si="0"/>
        <v>289385.83999999997</v>
      </c>
      <c r="J4" s="135" t="s">
        <v>991</v>
      </c>
      <c r="K4" s="136" t="s">
        <v>954</v>
      </c>
      <c r="L4" s="135" t="s">
        <v>954</v>
      </c>
      <c r="O4" s="135" t="s">
        <v>951</v>
      </c>
      <c r="P4" s="136" t="s">
        <v>969</v>
      </c>
      <c r="Q4" s="135" t="s">
        <v>966</v>
      </c>
    </row>
    <row r="5" spans="1:23" x14ac:dyDescent="0.25">
      <c r="A5" s="137" t="s">
        <v>62</v>
      </c>
      <c r="B5" s="137" t="s">
        <v>599</v>
      </c>
      <c r="C5" s="138">
        <v>712131</v>
      </c>
      <c r="D5" s="138">
        <v>179886</v>
      </c>
      <c r="E5" s="138">
        <v>31456.229999999996</v>
      </c>
      <c r="F5" s="139">
        <f t="shared" si="0"/>
        <v>148429.77000000002</v>
      </c>
      <c r="J5" s="135" t="s">
        <v>951</v>
      </c>
      <c r="K5" s="136" t="s">
        <v>969</v>
      </c>
      <c r="L5" s="135" t="s">
        <v>966</v>
      </c>
      <c r="O5" s="135" t="s">
        <v>951</v>
      </c>
      <c r="P5" s="136" t="s">
        <v>961</v>
      </c>
      <c r="Q5" s="135" t="s">
        <v>952</v>
      </c>
    </row>
    <row r="6" spans="1:23" x14ac:dyDescent="0.25">
      <c r="A6" s="137" t="s">
        <v>63</v>
      </c>
      <c r="B6" s="137" t="s">
        <v>600</v>
      </c>
      <c r="C6" s="138">
        <v>2543991</v>
      </c>
      <c r="D6" s="138">
        <v>1873358</v>
      </c>
      <c r="E6" s="138">
        <v>268771.85792499996</v>
      </c>
      <c r="F6" s="139">
        <f t="shared" si="0"/>
        <v>1604586.1420750001</v>
      </c>
      <c r="J6" s="135" t="s">
        <v>951</v>
      </c>
      <c r="K6" s="136" t="s">
        <v>972</v>
      </c>
      <c r="L6" s="135" t="s">
        <v>973</v>
      </c>
      <c r="O6" s="135" t="s">
        <v>951</v>
      </c>
      <c r="P6" s="136" t="s">
        <v>836</v>
      </c>
      <c r="Q6" s="135" t="s">
        <v>963</v>
      </c>
    </row>
    <row r="7" spans="1:23" x14ac:dyDescent="0.25">
      <c r="A7" s="137" t="s">
        <v>64</v>
      </c>
      <c r="B7" s="137" t="s">
        <v>601</v>
      </c>
      <c r="C7" s="138">
        <v>43290</v>
      </c>
      <c r="D7" s="138">
        <v>20958</v>
      </c>
      <c r="E7" s="138">
        <v>9745.0299999999988</v>
      </c>
      <c r="F7" s="139">
        <f t="shared" si="0"/>
        <v>11212.970000000001</v>
      </c>
      <c r="J7" s="135" t="s">
        <v>951</v>
      </c>
      <c r="K7" s="136" t="s">
        <v>947</v>
      </c>
      <c r="L7" s="135" t="s">
        <v>952</v>
      </c>
      <c r="O7" s="135" t="s">
        <v>975</v>
      </c>
      <c r="P7" s="136" t="s">
        <v>980</v>
      </c>
      <c r="Q7" s="135" t="s">
        <v>966</v>
      </c>
    </row>
    <row r="8" spans="1:23" x14ac:dyDescent="0.25">
      <c r="A8" s="137" t="s">
        <v>65</v>
      </c>
      <c r="B8" s="137" t="s">
        <v>602</v>
      </c>
      <c r="C8" s="138">
        <v>1549019</v>
      </c>
      <c r="D8" s="138">
        <v>1549019</v>
      </c>
      <c r="E8" s="138">
        <v>135246.64750000002</v>
      </c>
      <c r="F8" s="139">
        <f t="shared" si="0"/>
        <v>1413772.3525</v>
      </c>
      <c r="J8" s="135" t="s">
        <v>991</v>
      </c>
      <c r="K8" s="136" t="s">
        <v>958</v>
      </c>
      <c r="L8" s="135" t="s">
        <v>958</v>
      </c>
      <c r="O8" s="135" t="s">
        <v>951</v>
      </c>
      <c r="P8" s="136" t="s">
        <v>992</v>
      </c>
      <c r="Q8" s="135" t="s">
        <v>966</v>
      </c>
    </row>
    <row r="9" spans="1:23" x14ac:dyDescent="0.25">
      <c r="A9" s="137" t="s">
        <v>66</v>
      </c>
      <c r="B9" s="137" t="s">
        <v>603</v>
      </c>
      <c r="C9" s="138">
        <v>3482889</v>
      </c>
      <c r="D9" s="138">
        <v>3063914</v>
      </c>
      <c r="E9" s="138">
        <v>685811.42000000016</v>
      </c>
      <c r="F9" s="139">
        <f t="shared" si="0"/>
        <v>2378102.58</v>
      </c>
      <c r="J9" s="135" t="s">
        <v>975</v>
      </c>
      <c r="K9" s="136" t="s">
        <v>985</v>
      </c>
      <c r="L9" s="135" t="s">
        <v>966</v>
      </c>
      <c r="O9" s="135" t="s">
        <v>951</v>
      </c>
      <c r="P9" s="136" t="s">
        <v>595</v>
      </c>
      <c r="Q9" s="135" t="s">
        <v>952</v>
      </c>
    </row>
    <row r="10" spans="1:23" x14ac:dyDescent="0.25">
      <c r="A10" s="137" t="s">
        <v>67</v>
      </c>
      <c r="B10" s="137" t="s">
        <v>604</v>
      </c>
      <c r="C10" s="138">
        <v>3209569</v>
      </c>
      <c r="D10" s="138">
        <v>2848990</v>
      </c>
      <c r="E10" s="138">
        <v>311783.40500000003</v>
      </c>
      <c r="F10" s="139">
        <f t="shared" si="0"/>
        <v>2537206.5949999997</v>
      </c>
      <c r="J10" s="135" t="s">
        <v>951</v>
      </c>
      <c r="K10" s="136" t="s">
        <v>997</v>
      </c>
      <c r="L10" s="135" t="s">
        <v>966</v>
      </c>
      <c r="O10" s="135" t="s">
        <v>951</v>
      </c>
      <c r="P10" s="136" t="s">
        <v>955</v>
      </c>
      <c r="Q10" s="135" t="s">
        <v>952</v>
      </c>
    </row>
    <row r="11" spans="1:23" x14ac:dyDescent="0.25">
      <c r="A11" s="137" t="s">
        <v>163</v>
      </c>
      <c r="B11" s="137" t="s">
        <v>605</v>
      </c>
      <c r="C11" s="138">
        <v>29000</v>
      </c>
      <c r="D11" s="138">
        <v>28831</v>
      </c>
      <c r="E11" s="138">
        <v>28830.142</v>
      </c>
      <c r="F11" s="139">
        <f t="shared" si="0"/>
        <v>0.85800000000017462</v>
      </c>
      <c r="J11" s="135" t="s">
        <v>975</v>
      </c>
      <c r="K11" s="136" t="s">
        <v>981</v>
      </c>
      <c r="L11" s="135" t="s">
        <v>964</v>
      </c>
      <c r="O11" s="135" t="s">
        <v>975</v>
      </c>
      <c r="P11" s="136" t="s">
        <v>986</v>
      </c>
      <c r="Q11" s="135" t="s">
        <v>957</v>
      </c>
    </row>
    <row r="12" spans="1:23" x14ac:dyDescent="0.25">
      <c r="A12" s="137" t="s">
        <v>68</v>
      </c>
      <c r="B12" s="137" t="s">
        <v>606</v>
      </c>
      <c r="C12" s="138">
        <v>4022564</v>
      </c>
      <c r="D12" s="138">
        <v>2991397.15</v>
      </c>
      <c r="E12" s="138">
        <v>2035276.9550000015</v>
      </c>
      <c r="F12" s="139">
        <f t="shared" si="0"/>
        <v>956120.19499999844</v>
      </c>
      <c r="J12" s="135" t="s">
        <v>951</v>
      </c>
      <c r="K12" s="136" t="s">
        <v>968</v>
      </c>
      <c r="L12" s="135" t="s">
        <v>966</v>
      </c>
      <c r="O12" s="135" t="s">
        <v>975</v>
      </c>
      <c r="P12" s="136" t="s">
        <v>983</v>
      </c>
      <c r="Q12" s="135" t="s">
        <v>970</v>
      </c>
    </row>
    <row r="13" spans="1:23" x14ac:dyDescent="0.25">
      <c r="A13" s="137" t="s">
        <v>69</v>
      </c>
      <c r="B13" s="137" t="s">
        <v>607</v>
      </c>
      <c r="C13" s="138">
        <v>559512</v>
      </c>
      <c r="D13" s="138">
        <v>123987</v>
      </c>
      <c r="E13" s="138">
        <v>35886.93</v>
      </c>
      <c r="F13" s="139">
        <f t="shared" si="0"/>
        <v>88100.07</v>
      </c>
      <c r="J13" s="135" t="s">
        <v>987</v>
      </c>
      <c r="K13" s="136" t="s">
        <v>988</v>
      </c>
      <c r="L13" s="135" t="s">
        <v>964</v>
      </c>
      <c r="O13" s="135" t="s">
        <v>975</v>
      </c>
      <c r="P13" s="136" t="s">
        <v>982</v>
      </c>
      <c r="Q13" s="135" t="s">
        <v>966</v>
      </c>
    </row>
    <row r="14" spans="1:23" x14ac:dyDescent="0.25">
      <c r="A14" s="137" t="s">
        <v>70</v>
      </c>
      <c r="B14" s="137" t="s">
        <v>608</v>
      </c>
      <c r="C14" s="138">
        <v>285134</v>
      </c>
      <c r="D14" s="138">
        <v>285134</v>
      </c>
      <c r="E14" s="138">
        <v>0</v>
      </c>
      <c r="F14" s="139">
        <f t="shared" si="0"/>
        <v>285134</v>
      </c>
      <c r="J14" s="135" t="s">
        <v>951</v>
      </c>
      <c r="K14" s="136" t="s">
        <v>974</v>
      </c>
      <c r="L14" s="135" t="s">
        <v>970</v>
      </c>
      <c r="O14" s="135"/>
      <c r="P14" s="154"/>
      <c r="Q14" s="135"/>
    </row>
    <row r="15" spans="1:23" x14ac:dyDescent="0.25">
      <c r="A15" s="137" t="s">
        <v>71</v>
      </c>
      <c r="B15" s="137" t="s">
        <v>609</v>
      </c>
      <c r="C15" s="138">
        <v>152883</v>
      </c>
      <c r="D15" s="138">
        <v>134988</v>
      </c>
      <c r="E15" s="138">
        <v>16658.75</v>
      </c>
      <c r="F15" s="139">
        <f t="shared" si="0"/>
        <v>118329.25</v>
      </c>
      <c r="J15" s="135" t="s">
        <v>951</v>
      </c>
      <c r="K15" s="136" t="s">
        <v>961</v>
      </c>
      <c r="L15" s="135" t="s">
        <v>952</v>
      </c>
      <c r="O15" s="135"/>
      <c r="P15" s="154"/>
      <c r="Q15" s="135"/>
    </row>
    <row r="16" spans="1:23" x14ac:dyDescent="0.25">
      <c r="A16" s="137" t="s">
        <v>72</v>
      </c>
      <c r="B16" s="137" t="s">
        <v>610</v>
      </c>
      <c r="C16" s="138">
        <v>1564007</v>
      </c>
      <c r="D16" s="138">
        <v>1564007</v>
      </c>
      <c r="E16" s="138">
        <v>127646.51499999998</v>
      </c>
      <c r="F16" s="139">
        <f t="shared" si="0"/>
        <v>1436360.4850000001</v>
      </c>
      <c r="J16" s="135" t="s">
        <v>951</v>
      </c>
      <c r="K16" s="136" t="s">
        <v>996</v>
      </c>
      <c r="L16" s="135" t="s">
        <v>952</v>
      </c>
      <c r="N16" s="153"/>
      <c r="O16" s="154"/>
      <c r="P16" s="154"/>
      <c r="Q16" s="135"/>
    </row>
    <row r="17" spans="1:17" x14ac:dyDescent="0.25">
      <c r="A17" s="137" t="s">
        <v>73</v>
      </c>
      <c r="B17" s="137" t="s">
        <v>611</v>
      </c>
      <c r="C17" s="138">
        <v>1036235</v>
      </c>
      <c r="D17" s="138">
        <v>379623</v>
      </c>
      <c r="E17" s="138">
        <v>45015.202499999992</v>
      </c>
      <c r="F17" s="139">
        <f t="shared" si="0"/>
        <v>334607.79749999999</v>
      </c>
      <c r="J17" s="135" t="s">
        <v>991</v>
      </c>
      <c r="K17" s="136" t="s">
        <v>597</v>
      </c>
      <c r="L17" s="135" t="s">
        <v>973</v>
      </c>
      <c r="N17" s="153"/>
      <c r="O17" s="154"/>
      <c r="P17" s="154"/>
      <c r="Q17" s="135"/>
    </row>
    <row r="18" spans="1:17" x14ac:dyDescent="0.25">
      <c r="A18" s="137" t="s">
        <v>74</v>
      </c>
      <c r="B18" s="137" t="s">
        <v>612</v>
      </c>
      <c r="C18" s="138">
        <v>3977863</v>
      </c>
      <c r="D18" s="138">
        <v>2680498</v>
      </c>
      <c r="E18" s="138">
        <v>328336.83250000002</v>
      </c>
      <c r="F18" s="139">
        <f t="shared" si="0"/>
        <v>2352161.1675</v>
      </c>
      <c r="J18" s="135" t="s">
        <v>991</v>
      </c>
      <c r="K18" s="136" t="s">
        <v>971</v>
      </c>
      <c r="L18" s="135" t="s">
        <v>971</v>
      </c>
      <c r="N18" s="153"/>
      <c r="O18" s="154"/>
      <c r="P18" s="154"/>
      <c r="Q18" s="135"/>
    </row>
    <row r="19" spans="1:17" x14ac:dyDescent="0.25">
      <c r="A19" s="137" t="s">
        <v>75</v>
      </c>
      <c r="B19" s="137" t="s">
        <v>613</v>
      </c>
      <c r="C19" s="138">
        <v>1479631</v>
      </c>
      <c r="D19" s="138">
        <v>761179</v>
      </c>
      <c r="E19" s="138">
        <v>295039.65749999997</v>
      </c>
      <c r="F19" s="139">
        <f t="shared" si="0"/>
        <v>466139.34250000003</v>
      </c>
      <c r="J19" s="135" t="s">
        <v>951</v>
      </c>
      <c r="K19" s="136" t="s">
        <v>836</v>
      </c>
      <c r="L19" s="135" t="s">
        <v>963</v>
      </c>
      <c r="N19" s="153"/>
      <c r="O19" s="154"/>
      <c r="P19" s="154"/>
      <c r="Q19" s="135"/>
    </row>
    <row r="20" spans="1:17" x14ac:dyDescent="0.25">
      <c r="A20" s="137" t="s">
        <v>76</v>
      </c>
      <c r="B20" s="137" t="s">
        <v>614</v>
      </c>
      <c r="C20" s="138">
        <v>398430</v>
      </c>
      <c r="D20" s="138">
        <v>398430</v>
      </c>
      <c r="E20" s="138">
        <v>108025.25000000003</v>
      </c>
      <c r="F20" s="139">
        <f t="shared" si="0"/>
        <v>290404.75</v>
      </c>
      <c r="J20" s="135" t="s">
        <v>987</v>
      </c>
      <c r="K20" s="136" t="s">
        <v>990</v>
      </c>
      <c r="L20" s="135" t="s">
        <v>970</v>
      </c>
      <c r="N20" s="153"/>
      <c r="O20" s="154"/>
      <c r="P20" s="154"/>
      <c r="Q20" s="135"/>
    </row>
    <row r="21" spans="1:17" x14ac:dyDescent="0.25">
      <c r="A21" s="137" t="s">
        <v>77</v>
      </c>
      <c r="B21" s="137" t="s">
        <v>615</v>
      </c>
      <c r="C21" s="138">
        <v>719801</v>
      </c>
      <c r="D21" s="138">
        <v>159429</v>
      </c>
      <c r="E21" s="138">
        <v>85101.680000000008</v>
      </c>
      <c r="F21" s="139">
        <f t="shared" si="0"/>
        <v>74327.319999999992</v>
      </c>
      <c r="J21" s="135" t="s">
        <v>951</v>
      </c>
      <c r="K21" s="136" t="s">
        <v>953</v>
      </c>
      <c r="L21" s="135" t="s">
        <v>966</v>
      </c>
      <c r="N21" s="153"/>
      <c r="O21" s="154"/>
      <c r="P21" s="154"/>
      <c r="Q21" s="135"/>
    </row>
    <row r="22" spans="1:17" x14ac:dyDescent="0.25">
      <c r="A22" s="137" t="s">
        <v>78</v>
      </c>
      <c r="B22" s="137" t="s">
        <v>616</v>
      </c>
      <c r="C22" s="138">
        <v>3919936</v>
      </c>
      <c r="D22" s="138">
        <v>3919936</v>
      </c>
      <c r="E22" s="138">
        <v>278099.54249999998</v>
      </c>
      <c r="F22" s="139">
        <f t="shared" si="0"/>
        <v>3641836.4575</v>
      </c>
      <c r="J22" s="135" t="s">
        <v>951</v>
      </c>
      <c r="K22" s="136" t="s">
        <v>965</v>
      </c>
      <c r="L22" s="135" t="s">
        <v>966</v>
      </c>
      <c r="N22" s="153"/>
      <c r="O22" s="154"/>
      <c r="P22" s="154"/>
      <c r="Q22" s="135"/>
    </row>
    <row r="23" spans="1:17" x14ac:dyDescent="0.25">
      <c r="A23" s="137" t="s">
        <v>79</v>
      </c>
      <c r="B23" s="137" t="s">
        <v>617</v>
      </c>
      <c r="C23" s="138">
        <v>493034</v>
      </c>
      <c r="D23" s="138">
        <v>452932</v>
      </c>
      <c r="E23" s="138">
        <v>65881.914999999994</v>
      </c>
      <c r="F23" s="139">
        <f t="shared" si="0"/>
        <v>387050.08500000002</v>
      </c>
      <c r="J23" s="135" t="s">
        <v>951</v>
      </c>
      <c r="K23" s="136" t="s">
        <v>995</v>
      </c>
      <c r="L23" s="135" t="s">
        <v>964</v>
      </c>
      <c r="N23" s="153"/>
      <c r="O23" s="154"/>
      <c r="P23" s="154"/>
      <c r="Q23" s="135"/>
    </row>
    <row r="24" spans="1:17" x14ac:dyDescent="0.25">
      <c r="A24" s="137" t="s">
        <v>80</v>
      </c>
      <c r="B24" s="137" t="s">
        <v>618</v>
      </c>
      <c r="C24" s="138">
        <v>152530</v>
      </c>
      <c r="D24" s="138">
        <v>13323</v>
      </c>
      <c r="E24" s="138">
        <v>2754.27</v>
      </c>
      <c r="F24" s="139">
        <f t="shared" si="0"/>
        <v>10568.73</v>
      </c>
      <c r="J24" s="135" t="s">
        <v>951</v>
      </c>
      <c r="K24" s="136" t="s">
        <v>994</v>
      </c>
      <c r="L24" s="135" t="s">
        <v>962</v>
      </c>
      <c r="N24" s="153"/>
      <c r="O24" s="154"/>
      <c r="P24" s="154"/>
      <c r="Q24" s="135"/>
    </row>
    <row r="25" spans="1:17" x14ac:dyDescent="0.25">
      <c r="A25" s="137" t="s">
        <v>81</v>
      </c>
      <c r="B25" s="137" t="s">
        <v>619</v>
      </c>
      <c r="C25" s="138">
        <v>1251541</v>
      </c>
      <c r="D25" s="138">
        <v>1251541</v>
      </c>
      <c r="E25" s="138">
        <v>558261.42397499958</v>
      </c>
      <c r="F25" s="139">
        <f t="shared" si="0"/>
        <v>693279.57602500042</v>
      </c>
      <c r="J25" s="135" t="s">
        <v>951</v>
      </c>
      <c r="K25" s="136" t="s">
        <v>993</v>
      </c>
      <c r="L25" s="135" t="s">
        <v>962</v>
      </c>
      <c r="N25" s="153"/>
      <c r="O25" s="154"/>
      <c r="P25" s="154"/>
      <c r="Q25" s="135"/>
    </row>
    <row r="26" spans="1:17" x14ac:dyDescent="0.25">
      <c r="A26" s="137" t="s">
        <v>82</v>
      </c>
      <c r="B26" s="137" t="s">
        <v>620</v>
      </c>
      <c r="C26" s="138">
        <v>1334330</v>
      </c>
      <c r="D26" s="138">
        <v>554937</v>
      </c>
      <c r="E26" s="138">
        <v>211587.71500000003</v>
      </c>
      <c r="F26" s="139">
        <f t="shared" si="0"/>
        <v>343349.28499999997</v>
      </c>
      <c r="J26" s="135" t="s">
        <v>975</v>
      </c>
      <c r="K26" s="136" t="s">
        <v>980</v>
      </c>
      <c r="L26" s="135" t="s">
        <v>966</v>
      </c>
      <c r="N26" s="153"/>
      <c r="O26" s="154"/>
      <c r="P26" s="154"/>
      <c r="Q26" s="135"/>
    </row>
    <row r="27" spans="1:17" x14ac:dyDescent="0.25">
      <c r="A27" s="137" t="s">
        <v>83</v>
      </c>
      <c r="B27" s="137" t="s">
        <v>621</v>
      </c>
      <c r="C27" s="138">
        <v>1514898</v>
      </c>
      <c r="D27" s="138">
        <v>597642</v>
      </c>
      <c r="E27" s="138">
        <v>557428.82499999995</v>
      </c>
      <c r="F27" s="139">
        <f t="shared" si="0"/>
        <v>40213.175000000047</v>
      </c>
      <c r="J27" s="135" t="s">
        <v>987</v>
      </c>
      <c r="K27" s="136" t="s">
        <v>946</v>
      </c>
      <c r="L27" s="135" t="s">
        <v>967</v>
      </c>
      <c r="N27" s="153"/>
      <c r="O27" s="154"/>
      <c r="P27" s="154"/>
      <c r="Q27" s="135"/>
    </row>
    <row r="28" spans="1:17" x14ac:dyDescent="0.25">
      <c r="A28" s="137" t="s">
        <v>84</v>
      </c>
      <c r="B28" s="137" t="s">
        <v>622</v>
      </c>
      <c r="C28" s="138">
        <v>2321456</v>
      </c>
      <c r="D28" s="138">
        <v>2006469</v>
      </c>
      <c r="E28" s="138">
        <v>260994.07562500006</v>
      </c>
      <c r="F28" s="139">
        <f t="shared" si="0"/>
        <v>1745474.9243749999</v>
      </c>
      <c r="J28" s="135" t="s">
        <v>975</v>
      </c>
      <c r="K28" s="136" t="s">
        <v>984</v>
      </c>
      <c r="L28" s="135" t="s">
        <v>966</v>
      </c>
      <c r="N28" s="153"/>
      <c r="O28" s="154"/>
      <c r="P28" s="154"/>
      <c r="Q28" s="135"/>
    </row>
    <row r="29" spans="1:17" x14ac:dyDescent="0.25">
      <c r="A29" s="137" t="s">
        <v>85</v>
      </c>
      <c r="B29" s="137" t="s">
        <v>623</v>
      </c>
      <c r="C29" s="138">
        <v>599717</v>
      </c>
      <c r="D29" s="138">
        <v>387223.60499999998</v>
      </c>
      <c r="E29" s="138">
        <v>83914.6</v>
      </c>
      <c r="F29" s="139">
        <f t="shared" si="0"/>
        <v>303309.005</v>
      </c>
      <c r="J29" s="135" t="s">
        <v>951</v>
      </c>
      <c r="K29" s="136" t="s">
        <v>992</v>
      </c>
      <c r="L29" s="135" t="s">
        <v>966</v>
      </c>
      <c r="N29" s="153"/>
      <c r="O29" s="154"/>
      <c r="P29" s="154"/>
      <c r="Q29" s="135"/>
    </row>
    <row r="30" spans="1:17" x14ac:dyDescent="0.25">
      <c r="A30" s="137" t="s">
        <v>86</v>
      </c>
      <c r="B30" s="137" t="s">
        <v>624</v>
      </c>
      <c r="C30" s="138">
        <v>283900</v>
      </c>
      <c r="D30" s="138">
        <v>127375</v>
      </c>
      <c r="E30" s="138">
        <v>21273.044999999998</v>
      </c>
      <c r="F30" s="139">
        <f t="shared" si="0"/>
        <v>106101.955</v>
      </c>
      <c r="J30" s="135" t="s">
        <v>951</v>
      </c>
      <c r="K30" s="136" t="s">
        <v>595</v>
      </c>
      <c r="L30" s="135" t="s">
        <v>952</v>
      </c>
      <c r="N30" s="153"/>
      <c r="O30" s="154"/>
      <c r="P30" s="154"/>
      <c r="Q30" s="135"/>
    </row>
    <row r="31" spans="1:17" x14ac:dyDescent="0.25">
      <c r="A31" s="137" t="s">
        <v>87</v>
      </c>
      <c r="B31" s="137" t="s">
        <v>625</v>
      </c>
      <c r="C31" s="138">
        <v>186387</v>
      </c>
      <c r="D31" s="138">
        <v>126470</v>
      </c>
      <c r="E31" s="138">
        <v>10411.720000000001</v>
      </c>
      <c r="F31" s="139">
        <f t="shared" si="0"/>
        <v>116058.28</v>
      </c>
      <c r="J31" s="135" t="s">
        <v>951</v>
      </c>
      <c r="K31" s="136" t="s">
        <v>955</v>
      </c>
      <c r="L31" s="135" t="s">
        <v>952</v>
      </c>
      <c r="N31" s="153"/>
      <c r="O31" s="154"/>
      <c r="P31" s="154"/>
      <c r="Q31" s="135"/>
    </row>
    <row r="32" spans="1:17" x14ac:dyDescent="0.25">
      <c r="A32" s="137" t="s">
        <v>88</v>
      </c>
      <c r="B32" s="137" t="s">
        <v>626</v>
      </c>
      <c r="C32" s="138">
        <v>3730552</v>
      </c>
      <c r="D32" s="138">
        <v>3730552</v>
      </c>
      <c r="E32" s="138">
        <v>2149326.4925000002</v>
      </c>
      <c r="F32" s="139">
        <f t="shared" si="0"/>
        <v>1581225.5074999998</v>
      </c>
      <c r="J32" s="135" t="s">
        <v>975</v>
      </c>
      <c r="K32" s="136" t="s">
        <v>986</v>
      </c>
      <c r="L32" s="135" t="s">
        <v>957</v>
      </c>
      <c r="N32" s="153"/>
      <c r="O32" s="154"/>
      <c r="P32" s="154"/>
      <c r="Q32" s="135"/>
    </row>
    <row r="33" spans="1:17" x14ac:dyDescent="0.25">
      <c r="A33" s="137" t="s">
        <v>89</v>
      </c>
      <c r="B33" s="137" t="s">
        <v>627</v>
      </c>
      <c r="C33" s="138">
        <v>3860335</v>
      </c>
      <c r="D33" s="138">
        <v>1120000</v>
      </c>
      <c r="E33" s="138">
        <v>138451.49749999997</v>
      </c>
      <c r="F33" s="139">
        <f t="shared" si="0"/>
        <v>981548.50250000006</v>
      </c>
      <c r="J33" s="135" t="s">
        <v>975</v>
      </c>
      <c r="K33" s="136" t="s">
        <v>983</v>
      </c>
      <c r="L33" s="135" t="s">
        <v>970</v>
      </c>
      <c r="N33" s="153"/>
      <c r="O33" s="154"/>
      <c r="P33" s="154"/>
      <c r="Q33" s="135"/>
    </row>
    <row r="34" spans="1:17" x14ac:dyDescent="0.25">
      <c r="A34" s="137" t="s">
        <v>90</v>
      </c>
      <c r="B34" s="137" t="s">
        <v>628</v>
      </c>
      <c r="C34" s="138">
        <v>822252</v>
      </c>
      <c r="D34" s="138">
        <v>169562</v>
      </c>
      <c r="E34" s="138">
        <v>0</v>
      </c>
      <c r="F34" s="139">
        <f t="shared" si="0"/>
        <v>169562</v>
      </c>
      <c r="J34" s="135" t="s">
        <v>975</v>
      </c>
      <c r="K34" s="136" t="s">
        <v>982</v>
      </c>
      <c r="L34" s="135" t="s">
        <v>966</v>
      </c>
      <c r="N34" s="153"/>
      <c r="O34" s="153"/>
      <c r="P34" s="153"/>
    </row>
    <row r="35" spans="1:17" x14ac:dyDescent="0.25">
      <c r="A35" s="137" t="s">
        <v>91</v>
      </c>
      <c r="B35" s="137" t="s">
        <v>629</v>
      </c>
      <c r="C35" s="138">
        <v>111091</v>
      </c>
      <c r="D35" s="138">
        <v>17194</v>
      </c>
      <c r="E35" s="138">
        <v>4670.8025000000007</v>
      </c>
      <c r="F35" s="139">
        <f t="shared" si="0"/>
        <v>12523.197499999998</v>
      </c>
      <c r="J35" s="135" t="s">
        <v>991</v>
      </c>
      <c r="K35" s="136" t="s">
        <v>977</v>
      </c>
      <c r="L35" s="135" t="s">
        <v>977</v>
      </c>
      <c r="N35" s="153"/>
      <c r="O35" s="153"/>
      <c r="P35" s="153"/>
    </row>
    <row r="36" spans="1:17" x14ac:dyDescent="0.25">
      <c r="A36" s="137" t="s">
        <v>92</v>
      </c>
      <c r="B36" s="137" t="s">
        <v>630</v>
      </c>
      <c r="C36" s="138">
        <v>473990</v>
      </c>
      <c r="D36" s="138">
        <v>146408</v>
      </c>
      <c r="E36" s="138">
        <v>36661.787500000006</v>
      </c>
      <c r="F36" s="139">
        <f t="shared" si="0"/>
        <v>109746.21249999999</v>
      </c>
      <c r="J36" s="135" t="s">
        <v>975</v>
      </c>
      <c r="K36" s="136" t="s">
        <v>978</v>
      </c>
      <c r="L36" s="135" t="s">
        <v>970</v>
      </c>
      <c r="N36" s="153"/>
      <c r="O36" s="153"/>
      <c r="P36" s="153"/>
    </row>
    <row r="37" spans="1:17" x14ac:dyDescent="0.25">
      <c r="A37" s="137" t="s">
        <v>93</v>
      </c>
      <c r="B37" s="137" t="s">
        <v>631</v>
      </c>
      <c r="C37" s="138">
        <v>0</v>
      </c>
      <c r="D37" s="138">
        <v>0</v>
      </c>
      <c r="E37" s="138">
        <v>0</v>
      </c>
      <c r="F37" s="139">
        <f t="shared" si="0"/>
        <v>0</v>
      </c>
      <c r="J37" s="135" t="s">
        <v>987</v>
      </c>
      <c r="K37" s="136" t="s">
        <v>989</v>
      </c>
      <c r="L37" s="135" t="s">
        <v>966</v>
      </c>
      <c r="N37" s="153"/>
      <c r="O37" s="153"/>
      <c r="P37" s="153"/>
    </row>
    <row r="38" spans="1:17" x14ac:dyDescent="0.25">
      <c r="A38" s="137" t="s">
        <v>94</v>
      </c>
      <c r="B38" s="137" t="s">
        <v>632</v>
      </c>
      <c r="C38" s="138">
        <v>1752069</v>
      </c>
      <c r="D38" s="138">
        <v>839426</v>
      </c>
      <c r="E38" s="138">
        <v>414051.75749999983</v>
      </c>
      <c r="F38" s="139">
        <f t="shared" si="0"/>
        <v>425374.24250000017</v>
      </c>
      <c r="J38" s="135" t="s">
        <v>991</v>
      </c>
      <c r="K38" s="136" t="s">
        <v>979</v>
      </c>
      <c r="L38" s="135" t="s">
        <v>979</v>
      </c>
      <c r="N38" s="153"/>
      <c r="O38" s="154"/>
      <c r="P38" s="154"/>
      <c r="Q38" s="135"/>
    </row>
    <row r="39" spans="1:17" x14ac:dyDescent="0.25">
      <c r="A39" s="137" t="s">
        <v>95</v>
      </c>
      <c r="B39" s="137" t="s">
        <v>633</v>
      </c>
      <c r="C39" s="138">
        <v>563215</v>
      </c>
      <c r="D39" s="138">
        <v>336125</v>
      </c>
      <c r="E39" s="138">
        <v>101017.82499999998</v>
      </c>
      <c r="F39" s="139">
        <f t="shared" si="0"/>
        <v>235107.17500000002</v>
      </c>
      <c r="N39" s="153"/>
      <c r="O39" s="154"/>
      <c r="P39" s="154"/>
      <c r="Q39" s="135"/>
    </row>
    <row r="40" spans="1:17" x14ac:dyDescent="0.25">
      <c r="A40" s="137" t="s">
        <v>96</v>
      </c>
      <c r="B40" s="137" t="s">
        <v>634</v>
      </c>
      <c r="C40" s="138">
        <v>737699</v>
      </c>
      <c r="D40" s="138">
        <v>316903</v>
      </c>
      <c r="E40" s="138">
        <v>74768.290000000008</v>
      </c>
      <c r="F40" s="139">
        <f t="shared" si="0"/>
        <v>242134.71</v>
      </c>
      <c r="N40" s="153"/>
      <c r="O40" s="154"/>
      <c r="P40" s="154"/>
      <c r="Q40" s="135"/>
    </row>
    <row r="41" spans="1:17" x14ac:dyDescent="0.25">
      <c r="A41" s="137" t="s">
        <v>97</v>
      </c>
      <c r="B41" s="137" t="s">
        <v>635</v>
      </c>
      <c r="C41" s="138">
        <v>413330</v>
      </c>
      <c r="D41" s="138">
        <v>171000</v>
      </c>
      <c r="E41" s="138">
        <v>39589.159999999996</v>
      </c>
      <c r="F41" s="139">
        <f t="shared" si="0"/>
        <v>131410.84</v>
      </c>
      <c r="N41" s="153"/>
      <c r="O41" s="154"/>
      <c r="P41" s="154"/>
      <c r="Q41" s="135"/>
    </row>
    <row r="42" spans="1:17" x14ac:dyDescent="0.25">
      <c r="A42" s="137" t="s">
        <v>98</v>
      </c>
      <c r="B42" s="137" t="s">
        <v>636</v>
      </c>
      <c r="C42" s="138">
        <v>3284247</v>
      </c>
      <c r="D42" s="138">
        <v>3284246.5</v>
      </c>
      <c r="E42" s="138">
        <v>1281320.0007499999</v>
      </c>
      <c r="F42" s="139">
        <f t="shared" si="0"/>
        <v>2002926.4992500001</v>
      </c>
      <c r="N42" s="153"/>
      <c r="O42" s="153"/>
      <c r="P42" s="153"/>
    </row>
    <row r="43" spans="1:17" x14ac:dyDescent="0.25">
      <c r="A43" s="137" t="s">
        <v>99</v>
      </c>
      <c r="B43" s="137" t="s">
        <v>637</v>
      </c>
      <c r="C43" s="138">
        <v>864573</v>
      </c>
      <c r="D43" s="138">
        <v>251008</v>
      </c>
      <c r="E43" s="138">
        <v>214861.8591</v>
      </c>
      <c r="F43" s="139">
        <f t="shared" si="0"/>
        <v>36146.140899999999</v>
      </c>
      <c r="N43" s="153"/>
      <c r="O43" s="153"/>
      <c r="P43" s="153"/>
    </row>
    <row r="44" spans="1:17" x14ac:dyDescent="0.25">
      <c r="A44" s="137" t="s">
        <v>100</v>
      </c>
      <c r="B44" s="137" t="s">
        <v>638</v>
      </c>
      <c r="C44" s="138">
        <v>0</v>
      </c>
      <c r="D44" s="138">
        <v>0</v>
      </c>
      <c r="E44" s="138">
        <v>0</v>
      </c>
      <c r="F44" s="139">
        <f t="shared" si="0"/>
        <v>0</v>
      </c>
      <c r="N44" s="153"/>
      <c r="O44" s="153"/>
      <c r="P44" s="153"/>
    </row>
    <row r="45" spans="1:17" x14ac:dyDescent="0.25">
      <c r="A45" s="137" t="s">
        <v>101</v>
      </c>
      <c r="B45" s="137" t="s">
        <v>639</v>
      </c>
      <c r="C45" s="138">
        <v>332569</v>
      </c>
      <c r="D45" s="138">
        <v>51746</v>
      </c>
      <c r="E45" s="138">
        <v>12580</v>
      </c>
      <c r="F45" s="139">
        <f t="shared" si="0"/>
        <v>39166</v>
      </c>
      <c r="N45" s="153"/>
      <c r="O45" s="153"/>
      <c r="P45" s="153"/>
    </row>
    <row r="46" spans="1:17" x14ac:dyDescent="0.25">
      <c r="A46" s="137" t="s">
        <v>102</v>
      </c>
      <c r="B46" s="137" t="s">
        <v>640</v>
      </c>
      <c r="C46" s="138">
        <v>0</v>
      </c>
      <c r="D46" s="138">
        <v>0</v>
      </c>
      <c r="E46" s="138">
        <v>0</v>
      </c>
      <c r="F46" s="139">
        <f t="shared" si="0"/>
        <v>0</v>
      </c>
      <c r="N46" s="153"/>
      <c r="O46" s="153"/>
      <c r="P46" s="153"/>
    </row>
    <row r="47" spans="1:17" x14ac:dyDescent="0.25">
      <c r="A47" s="137" t="s">
        <v>103</v>
      </c>
      <c r="B47" s="137" t="s">
        <v>641</v>
      </c>
      <c r="C47" s="138">
        <v>304884</v>
      </c>
      <c r="D47" s="138">
        <v>18728.9175</v>
      </c>
      <c r="E47" s="138">
        <v>7615.8525</v>
      </c>
      <c r="F47" s="139">
        <f t="shared" si="0"/>
        <v>11113.064999999999</v>
      </c>
      <c r="N47" s="153"/>
      <c r="O47" s="153"/>
      <c r="P47" s="153"/>
    </row>
    <row r="48" spans="1:17" x14ac:dyDescent="0.25">
      <c r="A48" s="137" t="s">
        <v>104</v>
      </c>
      <c r="B48" s="137" t="s">
        <v>642</v>
      </c>
      <c r="C48" s="138">
        <v>5229227</v>
      </c>
      <c r="D48" s="138">
        <v>2322514</v>
      </c>
      <c r="E48" s="138">
        <v>944961.98749999981</v>
      </c>
      <c r="F48" s="139">
        <f t="shared" si="0"/>
        <v>1377552.0125000002</v>
      </c>
      <c r="N48" s="153"/>
      <c r="O48" s="153"/>
      <c r="P48" s="153"/>
    </row>
    <row r="49" spans="1:16" x14ac:dyDescent="0.25">
      <c r="A49" s="137" t="s">
        <v>105</v>
      </c>
      <c r="B49" s="137" t="s">
        <v>643</v>
      </c>
      <c r="C49" s="138">
        <v>165314</v>
      </c>
      <c r="D49" s="138">
        <v>127648</v>
      </c>
      <c r="E49" s="138">
        <v>31800.612499999996</v>
      </c>
      <c r="F49" s="139">
        <f t="shared" si="0"/>
        <v>95847.387500000012</v>
      </c>
      <c r="N49" s="153"/>
      <c r="O49" s="153"/>
      <c r="P49" s="153"/>
    </row>
    <row r="50" spans="1:16" x14ac:dyDescent="0.25">
      <c r="A50" s="137" t="s">
        <v>106</v>
      </c>
      <c r="B50" s="137" t="s">
        <v>644</v>
      </c>
      <c r="C50" s="138">
        <v>2534116</v>
      </c>
      <c r="D50" s="138">
        <v>1273190</v>
      </c>
      <c r="E50" s="138">
        <v>266667.26</v>
      </c>
      <c r="F50" s="139">
        <f t="shared" si="0"/>
        <v>1006522.74</v>
      </c>
      <c r="N50" s="153"/>
      <c r="O50" s="153"/>
      <c r="P50" s="153"/>
    </row>
    <row r="51" spans="1:16" x14ac:dyDescent="0.25">
      <c r="A51" s="137" t="s">
        <v>107</v>
      </c>
      <c r="B51" s="137" t="s">
        <v>645</v>
      </c>
      <c r="C51" s="138">
        <v>10489930</v>
      </c>
      <c r="D51" s="138">
        <v>7364005</v>
      </c>
      <c r="E51" s="138">
        <v>4441868.8375000022</v>
      </c>
      <c r="F51" s="139">
        <f t="shared" si="0"/>
        <v>2922136.1624999978</v>
      </c>
      <c r="N51" s="153"/>
      <c r="O51" s="153"/>
      <c r="P51" s="153"/>
    </row>
    <row r="52" spans="1:16" x14ac:dyDescent="0.25">
      <c r="A52" s="137" t="s">
        <v>108</v>
      </c>
      <c r="B52" s="137" t="s">
        <v>646</v>
      </c>
      <c r="C52" s="138">
        <v>2083315</v>
      </c>
      <c r="D52" s="138">
        <v>2083315</v>
      </c>
      <c r="E52" s="138">
        <v>841014.2224999991</v>
      </c>
      <c r="F52" s="139">
        <f t="shared" si="0"/>
        <v>1242300.7775000008</v>
      </c>
      <c r="N52" s="153"/>
      <c r="O52" s="153"/>
      <c r="P52" s="153"/>
    </row>
    <row r="53" spans="1:16" x14ac:dyDescent="0.25">
      <c r="A53" s="137" t="s">
        <v>109</v>
      </c>
      <c r="B53" s="137" t="s">
        <v>647</v>
      </c>
      <c r="C53" s="138">
        <v>462616</v>
      </c>
      <c r="D53" s="138">
        <v>34500</v>
      </c>
      <c r="E53" s="138">
        <v>183324.80499999999</v>
      </c>
      <c r="F53" s="139">
        <f t="shared" si="0"/>
        <v>-148824.80499999999</v>
      </c>
      <c r="N53" s="153"/>
      <c r="O53" s="153"/>
      <c r="P53" s="153"/>
    </row>
    <row r="54" spans="1:16" x14ac:dyDescent="0.25">
      <c r="A54" s="137" t="s">
        <v>111</v>
      </c>
      <c r="B54" s="137" t="s">
        <v>648</v>
      </c>
      <c r="C54" s="138">
        <v>0</v>
      </c>
      <c r="D54" s="138">
        <v>0</v>
      </c>
      <c r="E54" s="138">
        <v>0</v>
      </c>
      <c r="F54" s="139">
        <f t="shared" si="0"/>
        <v>0</v>
      </c>
      <c r="N54" s="153"/>
      <c r="O54" s="153"/>
      <c r="P54" s="153"/>
    </row>
    <row r="55" spans="1:16" x14ac:dyDescent="0.25">
      <c r="A55" s="137" t="s">
        <v>112</v>
      </c>
      <c r="B55" s="137" t="s">
        <v>649</v>
      </c>
      <c r="C55" s="138">
        <v>109769</v>
      </c>
      <c r="D55" s="138">
        <v>5268</v>
      </c>
      <c r="E55" s="138">
        <v>88793.210000000021</v>
      </c>
      <c r="F55" s="139">
        <f t="shared" si="0"/>
        <v>-83525.210000000021</v>
      </c>
      <c r="N55" s="153"/>
      <c r="O55" s="153"/>
      <c r="P55" s="153"/>
    </row>
    <row r="56" spans="1:16" x14ac:dyDescent="0.25">
      <c r="A56" s="137" t="s">
        <v>113</v>
      </c>
      <c r="B56" s="137" t="s">
        <v>650</v>
      </c>
      <c r="C56" s="138">
        <v>1207633</v>
      </c>
      <c r="D56" s="138">
        <v>808423</v>
      </c>
      <c r="E56" s="138">
        <v>114725.09</v>
      </c>
      <c r="F56" s="139">
        <f t="shared" si="0"/>
        <v>693697.91</v>
      </c>
      <c r="N56" s="153"/>
      <c r="O56" s="153"/>
      <c r="P56" s="153"/>
    </row>
    <row r="57" spans="1:16" x14ac:dyDescent="0.25">
      <c r="A57" s="137" t="s">
        <v>114</v>
      </c>
      <c r="B57" s="137" t="s">
        <v>651</v>
      </c>
      <c r="C57" s="138">
        <v>543113</v>
      </c>
      <c r="D57" s="138">
        <v>297488</v>
      </c>
      <c r="E57" s="138">
        <v>252234.77250000002</v>
      </c>
      <c r="F57" s="139">
        <f t="shared" si="0"/>
        <v>45253.227499999979</v>
      </c>
      <c r="N57" s="153"/>
      <c r="O57" s="153"/>
      <c r="P57" s="153"/>
    </row>
    <row r="58" spans="1:16" x14ac:dyDescent="0.25">
      <c r="A58" s="137" t="s">
        <v>115</v>
      </c>
      <c r="B58" s="137" t="s">
        <v>652</v>
      </c>
      <c r="C58" s="138">
        <v>3113466</v>
      </c>
      <c r="D58" s="138">
        <v>1267000</v>
      </c>
      <c r="E58" s="138">
        <v>298289.95</v>
      </c>
      <c r="F58" s="139">
        <f t="shared" si="0"/>
        <v>968710.05</v>
      </c>
      <c r="N58" s="153"/>
      <c r="O58" s="153"/>
      <c r="P58" s="153"/>
    </row>
    <row r="59" spans="1:16" x14ac:dyDescent="0.25">
      <c r="A59" s="137" t="s">
        <v>116</v>
      </c>
      <c r="B59" s="137" t="s">
        <v>653</v>
      </c>
      <c r="C59" s="138">
        <v>6540815</v>
      </c>
      <c r="D59" s="138">
        <v>3540815</v>
      </c>
      <c r="E59" s="138">
        <v>2408045.48</v>
      </c>
      <c r="F59" s="139">
        <f t="shared" si="0"/>
        <v>1132769.52</v>
      </c>
      <c r="N59" s="153"/>
      <c r="O59" s="153"/>
      <c r="P59" s="153"/>
    </row>
    <row r="60" spans="1:16" x14ac:dyDescent="0.25">
      <c r="A60" s="137" t="s">
        <v>117</v>
      </c>
      <c r="B60" s="137" t="s">
        <v>654</v>
      </c>
      <c r="C60" s="138">
        <v>277199</v>
      </c>
      <c r="D60" s="138">
        <v>276828</v>
      </c>
      <c r="E60" s="138">
        <v>11806.27</v>
      </c>
      <c r="F60" s="139">
        <f t="shared" si="0"/>
        <v>265021.73</v>
      </c>
      <c r="N60" s="153"/>
      <c r="O60" s="153"/>
      <c r="P60" s="153"/>
    </row>
    <row r="61" spans="1:16" x14ac:dyDescent="0.25">
      <c r="A61" s="137" t="s">
        <v>118</v>
      </c>
      <c r="B61" s="137" t="s">
        <v>655</v>
      </c>
      <c r="C61" s="138">
        <v>122024</v>
      </c>
      <c r="D61" s="138">
        <v>39200</v>
      </c>
      <c r="E61" s="138">
        <v>2090</v>
      </c>
      <c r="F61" s="139">
        <f t="shared" si="0"/>
        <v>37110</v>
      </c>
      <c r="N61" s="153"/>
      <c r="O61" s="153"/>
      <c r="P61" s="153"/>
    </row>
    <row r="62" spans="1:16" x14ac:dyDescent="0.25">
      <c r="A62" s="137" t="s">
        <v>119</v>
      </c>
      <c r="B62" s="137" t="s">
        <v>656</v>
      </c>
      <c r="C62" s="138">
        <v>110915</v>
      </c>
      <c r="D62" s="138">
        <v>48735</v>
      </c>
      <c r="E62" s="138">
        <v>1412.1124999999997</v>
      </c>
      <c r="F62" s="139">
        <f t="shared" si="0"/>
        <v>47322.887499999997</v>
      </c>
      <c r="N62" s="153"/>
      <c r="O62" s="153"/>
      <c r="P62" s="153"/>
    </row>
    <row r="63" spans="1:16" x14ac:dyDescent="0.25">
      <c r="A63" s="137" t="s">
        <v>120</v>
      </c>
      <c r="B63" s="137" t="s">
        <v>657</v>
      </c>
      <c r="C63" s="138">
        <v>4900538</v>
      </c>
      <c r="D63" s="138">
        <v>1576604</v>
      </c>
      <c r="E63" s="138">
        <v>824018.72750000015</v>
      </c>
      <c r="F63" s="139">
        <f t="shared" si="0"/>
        <v>752585.27249999985</v>
      </c>
      <c r="N63" s="153"/>
      <c r="O63" s="153"/>
      <c r="P63" s="153"/>
    </row>
    <row r="64" spans="1:16" x14ac:dyDescent="0.25">
      <c r="A64" s="137" t="s">
        <v>121</v>
      </c>
      <c r="B64" s="137" t="s">
        <v>658</v>
      </c>
      <c r="C64" s="138">
        <v>80850</v>
      </c>
      <c r="D64" s="138">
        <v>35100</v>
      </c>
      <c r="E64" s="138">
        <v>58770.740000000005</v>
      </c>
      <c r="F64" s="139">
        <f t="shared" si="0"/>
        <v>-23670.740000000005</v>
      </c>
      <c r="N64" s="153"/>
      <c r="O64" s="153"/>
      <c r="P64" s="153"/>
    </row>
    <row r="65" spans="1:16" x14ac:dyDescent="0.25">
      <c r="A65" s="137" t="s">
        <v>122</v>
      </c>
      <c r="B65" s="137" t="s">
        <v>659</v>
      </c>
      <c r="C65" s="138">
        <v>145477</v>
      </c>
      <c r="D65" s="138">
        <v>32861</v>
      </c>
      <c r="E65" s="138">
        <v>32951</v>
      </c>
      <c r="F65" s="139">
        <f t="shared" si="0"/>
        <v>-90</v>
      </c>
      <c r="N65" s="153"/>
      <c r="O65" s="153"/>
      <c r="P65" s="153"/>
    </row>
    <row r="66" spans="1:16" x14ac:dyDescent="0.25">
      <c r="A66" s="137" t="s">
        <v>123</v>
      </c>
      <c r="B66" s="137" t="s">
        <v>660</v>
      </c>
      <c r="C66" s="138">
        <v>1236288</v>
      </c>
      <c r="D66" s="138">
        <v>560000</v>
      </c>
      <c r="E66" s="138">
        <v>0</v>
      </c>
      <c r="F66" s="139">
        <f t="shared" si="0"/>
        <v>560000</v>
      </c>
      <c r="N66" s="153"/>
      <c r="O66" s="153"/>
      <c r="P66" s="153"/>
    </row>
    <row r="67" spans="1:16" x14ac:dyDescent="0.25">
      <c r="A67" s="137" t="s">
        <v>124</v>
      </c>
      <c r="B67" s="137" t="s">
        <v>661</v>
      </c>
      <c r="C67" s="138">
        <v>753040</v>
      </c>
      <c r="D67" s="138">
        <v>753040</v>
      </c>
      <c r="E67" s="138">
        <v>439010.53999999992</v>
      </c>
      <c r="F67" s="139">
        <f t="shared" ref="F67:F130" si="1">D67-E67</f>
        <v>314029.46000000008</v>
      </c>
      <c r="N67" s="153"/>
      <c r="O67" s="153"/>
      <c r="P67" s="153"/>
    </row>
    <row r="68" spans="1:16" x14ac:dyDescent="0.25">
      <c r="A68" s="137" t="s">
        <v>125</v>
      </c>
      <c r="B68" s="137" t="s">
        <v>662</v>
      </c>
      <c r="C68" s="138">
        <v>147857</v>
      </c>
      <c r="D68" s="138">
        <v>81084</v>
      </c>
      <c r="E68" s="138">
        <v>7029</v>
      </c>
      <c r="F68" s="139">
        <f t="shared" si="1"/>
        <v>74055</v>
      </c>
      <c r="N68" s="153"/>
      <c r="O68" s="153"/>
      <c r="P68" s="153"/>
    </row>
    <row r="69" spans="1:16" x14ac:dyDescent="0.25">
      <c r="A69" s="137" t="s">
        <v>126</v>
      </c>
      <c r="B69" s="137" t="s">
        <v>663</v>
      </c>
      <c r="C69" s="138">
        <v>1693790</v>
      </c>
      <c r="D69" s="138">
        <v>1016629</v>
      </c>
      <c r="E69" s="138">
        <v>364274.25500000006</v>
      </c>
      <c r="F69" s="139">
        <f t="shared" si="1"/>
        <v>652354.74499999988</v>
      </c>
      <c r="N69" s="153"/>
      <c r="O69" s="153"/>
      <c r="P69" s="153"/>
    </row>
    <row r="70" spans="1:16" x14ac:dyDescent="0.25">
      <c r="A70" s="137" t="s">
        <v>127</v>
      </c>
      <c r="B70" s="137" t="s">
        <v>664</v>
      </c>
      <c r="C70" s="138">
        <v>166813</v>
      </c>
      <c r="D70" s="138">
        <v>107255</v>
      </c>
      <c r="E70" s="138">
        <v>19345.859999999997</v>
      </c>
      <c r="F70" s="139">
        <f t="shared" si="1"/>
        <v>87909.14</v>
      </c>
      <c r="N70" s="153"/>
      <c r="O70" s="153"/>
      <c r="P70" s="153"/>
    </row>
    <row r="71" spans="1:16" x14ac:dyDescent="0.25">
      <c r="A71" s="137" t="s">
        <v>128</v>
      </c>
      <c r="B71" s="137" t="s">
        <v>665</v>
      </c>
      <c r="C71" s="138">
        <v>77411</v>
      </c>
      <c r="D71" s="138">
        <v>19700</v>
      </c>
      <c r="E71" s="138">
        <v>0</v>
      </c>
      <c r="F71" s="139">
        <f t="shared" si="1"/>
        <v>19700</v>
      </c>
      <c r="N71" s="153"/>
      <c r="O71" s="153"/>
      <c r="P71" s="153"/>
    </row>
    <row r="72" spans="1:16" x14ac:dyDescent="0.25">
      <c r="A72" s="137" t="s">
        <v>129</v>
      </c>
      <c r="B72" s="137" t="s">
        <v>666</v>
      </c>
      <c r="C72" s="138">
        <v>579174</v>
      </c>
      <c r="D72" s="138">
        <v>76568</v>
      </c>
      <c r="E72" s="138">
        <v>0</v>
      </c>
      <c r="F72" s="139">
        <f t="shared" si="1"/>
        <v>76568</v>
      </c>
      <c r="N72" s="153"/>
      <c r="O72" s="153"/>
      <c r="P72" s="153"/>
    </row>
    <row r="73" spans="1:16" x14ac:dyDescent="0.25">
      <c r="A73" s="137" t="s">
        <v>130</v>
      </c>
      <c r="B73" s="137" t="s">
        <v>667</v>
      </c>
      <c r="C73" s="138">
        <v>2444626</v>
      </c>
      <c r="D73" s="138">
        <v>522570</v>
      </c>
      <c r="E73" s="138">
        <v>222458.22071396289</v>
      </c>
      <c r="F73" s="139">
        <f t="shared" si="1"/>
        <v>300111.77928603708</v>
      </c>
      <c r="N73" s="153"/>
      <c r="O73" s="153"/>
      <c r="P73" s="153"/>
    </row>
    <row r="74" spans="1:16" x14ac:dyDescent="0.25">
      <c r="A74" s="137" t="s">
        <v>131</v>
      </c>
      <c r="B74" s="137" t="s">
        <v>668</v>
      </c>
      <c r="C74" s="138">
        <v>3024770</v>
      </c>
      <c r="D74" s="138">
        <v>185621</v>
      </c>
      <c r="E74" s="138">
        <v>179113.69499999998</v>
      </c>
      <c r="F74" s="139">
        <f t="shared" si="1"/>
        <v>6507.3050000000221</v>
      </c>
      <c r="N74" s="153"/>
      <c r="O74" s="153"/>
      <c r="P74" s="153"/>
    </row>
    <row r="75" spans="1:16" x14ac:dyDescent="0.25">
      <c r="A75" s="137" t="s">
        <v>132</v>
      </c>
      <c r="B75" s="137" t="s">
        <v>669</v>
      </c>
      <c r="C75" s="138">
        <v>2233641</v>
      </c>
      <c r="D75" s="138">
        <v>1970000</v>
      </c>
      <c r="E75" s="138">
        <v>671885.90749999997</v>
      </c>
      <c r="F75" s="139">
        <f t="shared" si="1"/>
        <v>1298114.0925</v>
      </c>
      <c r="N75" s="153"/>
      <c r="O75" s="153"/>
      <c r="P75" s="153"/>
    </row>
    <row r="76" spans="1:16" x14ac:dyDescent="0.25">
      <c r="A76" s="137" t="s">
        <v>133</v>
      </c>
      <c r="B76" s="137" t="s">
        <v>670</v>
      </c>
      <c r="C76" s="138">
        <v>444542</v>
      </c>
      <c r="D76" s="138">
        <v>444542</v>
      </c>
      <c r="E76" s="138">
        <v>95090.755749999982</v>
      </c>
      <c r="F76" s="139">
        <f t="shared" si="1"/>
        <v>349451.24424999999</v>
      </c>
      <c r="N76" s="153"/>
      <c r="O76" s="153"/>
      <c r="P76" s="153"/>
    </row>
    <row r="77" spans="1:16" x14ac:dyDescent="0.25">
      <c r="A77" s="137" t="s">
        <v>134</v>
      </c>
      <c r="B77" s="137" t="s">
        <v>671</v>
      </c>
      <c r="C77" s="138">
        <v>1224209</v>
      </c>
      <c r="D77" s="138">
        <v>233993</v>
      </c>
      <c r="E77" s="138">
        <v>195645.86749999999</v>
      </c>
      <c r="F77" s="139">
        <f t="shared" si="1"/>
        <v>38347.132500000007</v>
      </c>
      <c r="N77" s="153"/>
      <c r="O77" s="153"/>
      <c r="P77" s="153"/>
    </row>
    <row r="78" spans="1:16" x14ac:dyDescent="0.25">
      <c r="A78" s="137" t="s">
        <v>135</v>
      </c>
      <c r="B78" s="137" t="s">
        <v>672</v>
      </c>
      <c r="C78" s="138">
        <v>695731</v>
      </c>
      <c r="D78" s="138">
        <v>121104</v>
      </c>
      <c r="E78" s="138">
        <v>40238.807499999995</v>
      </c>
      <c r="F78" s="139">
        <f t="shared" si="1"/>
        <v>80865.192500000005</v>
      </c>
      <c r="N78" s="153"/>
      <c r="O78" s="153"/>
      <c r="P78" s="153"/>
    </row>
    <row r="79" spans="1:16" x14ac:dyDescent="0.25">
      <c r="A79" s="137" t="s">
        <v>136</v>
      </c>
      <c r="B79" s="137" t="s">
        <v>673</v>
      </c>
      <c r="C79" s="138">
        <v>789454</v>
      </c>
      <c r="D79" s="138">
        <v>139219</v>
      </c>
      <c r="E79" s="138">
        <v>78330.802500000005</v>
      </c>
      <c r="F79" s="139">
        <f t="shared" si="1"/>
        <v>60888.197499999995</v>
      </c>
      <c r="N79" s="153"/>
      <c r="O79" s="153"/>
      <c r="P79" s="153"/>
    </row>
    <row r="80" spans="1:16" x14ac:dyDescent="0.25">
      <c r="A80" s="137" t="s">
        <v>137</v>
      </c>
      <c r="B80" s="137" t="s">
        <v>674</v>
      </c>
      <c r="C80" s="138">
        <v>537911</v>
      </c>
      <c r="D80" s="138">
        <v>286805</v>
      </c>
      <c r="E80" s="138">
        <v>90994.319999999978</v>
      </c>
      <c r="F80" s="139">
        <f t="shared" si="1"/>
        <v>195810.68000000002</v>
      </c>
      <c r="N80" s="153"/>
      <c r="O80" s="153"/>
      <c r="P80" s="153"/>
    </row>
    <row r="81" spans="1:16" x14ac:dyDescent="0.25">
      <c r="A81" s="137" t="s">
        <v>138</v>
      </c>
      <c r="B81" s="137" t="s">
        <v>675</v>
      </c>
      <c r="C81" s="138">
        <v>2799060</v>
      </c>
      <c r="D81" s="138">
        <v>1301128</v>
      </c>
      <c r="E81" s="138">
        <v>1373810.7999999993</v>
      </c>
      <c r="F81" s="139">
        <f t="shared" si="1"/>
        <v>-72682.799999999348</v>
      </c>
      <c r="N81" s="153"/>
      <c r="O81" s="153"/>
      <c r="P81" s="153"/>
    </row>
    <row r="82" spans="1:16" x14ac:dyDescent="0.25">
      <c r="A82" s="137" t="s">
        <v>139</v>
      </c>
      <c r="B82" s="137" t="s">
        <v>676</v>
      </c>
      <c r="C82" s="138">
        <v>1040555</v>
      </c>
      <c r="D82" s="138">
        <v>934042</v>
      </c>
      <c r="E82" s="138">
        <v>249257.0500000001</v>
      </c>
      <c r="F82" s="139">
        <f t="shared" si="1"/>
        <v>684784.95</v>
      </c>
      <c r="N82" s="153"/>
      <c r="O82" s="153"/>
      <c r="P82" s="153"/>
    </row>
    <row r="83" spans="1:16" x14ac:dyDescent="0.25">
      <c r="A83" s="137" t="s">
        <v>140</v>
      </c>
      <c r="B83" s="137" t="s">
        <v>677</v>
      </c>
      <c r="C83" s="138">
        <v>300123</v>
      </c>
      <c r="D83" s="138">
        <v>229133</v>
      </c>
      <c r="E83" s="138">
        <v>63410.940000000017</v>
      </c>
      <c r="F83" s="139">
        <f t="shared" si="1"/>
        <v>165722.06</v>
      </c>
      <c r="N83" s="153"/>
      <c r="O83" s="153"/>
      <c r="P83" s="153"/>
    </row>
    <row r="84" spans="1:16" x14ac:dyDescent="0.25">
      <c r="A84" s="137" t="s">
        <v>141</v>
      </c>
      <c r="B84" s="137" t="s">
        <v>678</v>
      </c>
      <c r="C84" s="138">
        <v>0</v>
      </c>
      <c r="D84" s="138">
        <v>0</v>
      </c>
      <c r="E84" s="138">
        <v>0</v>
      </c>
      <c r="F84" s="139">
        <f t="shared" si="1"/>
        <v>0</v>
      </c>
      <c r="N84" s="153"/>
      <c r="O84" s="153"/>
      <c r="P84" s="153"/>
    </row>
    <row r="85" spans="1:16" x14ac:dyDescent="0.25">
      <c r="A85" s="137" t="s">
        <v>142</v>
      </c>
      <c r="B85" s="137" t="s">
        <v>679</v>
      </c>
      <c r="C85" s="138">
        <v>0</v>
      </c>
      <c r="D85" s="138">
        <v>0</v>
      </c>
      <c r="E85" s="138">
        <v>0</v>
      </c>
      <c r="F85" s="139">
        <f t="shared" si="1"/>
        <v>0</v>
      </c>
      <c r="N85" s="153"/>
      <c r="O85" s="153"/>
      <c r="P85" s="153"/>
    </row>
    <row r="86" spans="1:16" x14ac:dyDescent="0.25">
      <c r="A86" s="137" t="s">
        <v>143</v>
      </c>
      <c r="B86" s="137" t="s">
        <v>680</v>
      </c>
      <c r="C86" s="138">
        <v>195291</v>
      </c>
      <c r="D86" s="138">
        <v>100000</v>
      </c>
      <c r="E86" s="138">
        <v>1650.03</v>
      </c>
      <c r="F86" s="139">
        <f t="shared" si="1"/>
        <v>98349.97</v>
      </c>
      <c r="N86" s="153"/>
      <c r="O86" s="153"/>
      <c r="P86" s="153"/>
    </row>
    <row r="87" spans="1:16" x14ac:dyDescent="0.25">
      <c r="A87" s="137" t="s">
        <v>144</v>
      </c>
      <c r="B87" s="137" t="s">
        <v>681</v>
      </c>
      <c r="C87" s="138">
        <v>1436781</v>
      </c>
      <c r="D87" s="138">
        <v>200351</v>
      </c>
      <c r="E87" s="138">
        <v>167934.64999999997</v>
      </c>
      <c r="F87" s="139">
        <f t="shared" si="1"/>
        <v>32416.350000000035</v>
      </c>
      <c r="N87" s="153"/>
      <c r="O87" s="153"/>
      <c r="P87" s="153"/>
    </row>
    <row r="88" spans="1:16" x14ac:dyDescent="0.25">
      <c r="A88" s="137" t="s">
        <v>145</v>
      </c>
      <c r="B88" s="137" t="s">
        <v>682</v>
      </c>
      <c r="C88" s="138">
        <v>429465</v>
      </c>
      <c r="D88" s="138">
        <v>429465</v>
      </c>
      <c r="E88" s="138">
        <v>183101.86</v>
      </c>
      <c r="F88" s="139">
        <f t="shared" si="1"/>
        <v>246363.14</v>
      </c>
      <c r="N88" s="153"/>
      <c r="O88" s="153"/>
      <c r="P88" s="153"/>
    </row>
    <row r="89" spans="1:16" x14ac:dyDescent="0.25">
      <c r="A89" s="137" t="s">
        <v>146</v>
      </c>
      <c r="B89" s="137" t="s">
        <v>683</v>
      </c>
      <c r="C89" s="138">
        <v>1409537</v>
      </c>
      <c r="D89" s="138">
        <v>1409537</v>
      </c>
      <c r="E89" s="138">
        <v>385814.71000000014</v>
      </c>
      <c r="F89" s="139">
        <f t="shared" si="1"/>
        <v>1023722.2899999998</v>
      </c>
      <c r="N89" s="153"/>
      <c r="O89" s="153"/>
      <c r="P89" s="153"/>
    </row>
    <row r="90" spans="1:16" x14ac:dyDescent="0.25">
      <c r="A90" s="137" t="s">
        <v>147</v>
      </c>
      <c r="B90" s="137" t="s">
        <v>684</v>
      </c>
      <c r="C90" s="138">
        <v>2208601</v>
      </c>
      <c r="D90" s="138">
        <v>1875000</v>
      </c>
      <c r="E90" s="138">
        <v>424443.40999999986</v>
      </c>
      <c r="F90" s="139">
        <f t="shared" si="1"/>
        <v>1450556.59</v>
      </c>
      <c r="N90" s="153"/>
      <c r="O90" s="153"/>
      <c r="P90" s="153"/>
    </row>
    <row r="91" spans="1:16" x14ac:dyDescent="0.25">
      <c r="A91" s="137" t="s">
        <v>148</v>
      </c>
      <c r="B91" s="137" t="s">
        <v>685</v>
      </c>
      <c r="C91" s="138">
        <v>382912</v>
      </c>
      <c r="D91" s="138">
        <v>67048</v>
      </c>
      <c r="E91" s="138">
        <v>170330.64750000008</v>
      </c>
      <c r="F91" s="139">
        <f t="shared" si="1"/>
        <v>-103282.64750000008</v>
      </c>
      <c r="N91" s="153"/>
      <c r="O91" s="153"/>
      <c r="P91" s="153"/>
    </row>
    <row r="92" spans="1:16" x14ac:dyDescent="0.25">
      <c r="A92" s="137" t="s">
        <v>149</v>
      </c>
      <c r="B92" s="137" t="s">
        <v>686</v>
      </c>
      <c r="C92" s="138">
        <v>106507</v>
      </c>
      <c r="D92" s="138">
        <v>13238</v>
      </c>
      <c r="E92" s="138">
        <v>18316.489999999998</v>
      </c>
      <c r="F92" s="139">
        <f t="shared" si="1"/>
        <v>-5078.489999999998</v>
      </c>
      <c r="N92" s="153"/>
      <c r="O92" s="153"/>
      <c r="P92" s="153"/>
    </row>
    <row r="93" spans="1:16" x14ac:dyDescent="0.25">
      <c r="A93" s="137" t="s">
        <v>150</v>
      </c>
      <c r="B93" s="137" t="s">
        <v>687</v>
      </c>
      <c r="C93" s="138">
        <v>156410</v>
      </c>
      <c r="D93" s="138">
        <v>81563</v>
      </c>
      <c r="E93" s="138">
        <v>31759.185000000001</v>
      </c>
      <c r="F93" s="139">
        <f t="shared" si="1"/>
        <v>49803.815000000002</v>
      </c>
      <c r="N93" s="153"/>
      <c r="O93" s="153"/>
      <c r="P93" s="153"/>
    </row>
    <row r="94" spans="1:16" x14ac:dyDescent="0.25">
      <c r="A94" s="137" t="s">
        <v>151</v>
      </c>
      <c r="B94" s="137" t="s">
        <v>688</v>
      </c>
      <c r="C94" s="138">
        <v>334067</v>
      </c>
      <c r="D94" s="138">
        <v>334067</v>
      </c>
      <c r="E94" s="138">
        <v>34407.94000000001</v>
      </c>
      <c r="F94" s="139">
        <f t="shared" si="1"/>
        <v>299659.06</v>
      </c>
      <c r="N94" s="153"/>
      <c r="O94" s="153"/>
      <c r="P94" s="153"/>
    </row>
    <row r="95" spans="1:16" x14ac:dyDescent="0.25">
      <c r="A95" s="137" t="s">
        <v>152</v>
      </c>
      <c r="B95" s="137" t="s">
        <v>689</v>
      </c>
      <c r="C95" s="138">
        <v>7321492</v>
      </c>
      <c r="D95" s="138">
        <v>4133302</v>
      </c>
      <c r="E95" s="138">
        <v>1581106.7524999999</v>
      </c>
      <c r="F95" s="139">
        <f t="shared" si="1"/>
        <v>2552195.2475000001</v>
      </c>
      <c r="N95" s="153"/>
      <c r="O95" s="153"/>
      <c r="P95" s="153"/>
    </row>
    <row r="96" spans="1:16" x14ac:dyDescent="0.25">
      <c r="A96" s="137" t="s">
        <v>153</v>
      </c>
      <c r="B96" s="137" t="s">
        <v>690</v>
      </c>
      <c r="C96" s="138">
        <v>1418971</v>
      </c>
      <c r="D96" s="138">
        <v>547684</v>
      </c>
      <c r="E96" s="138">
        <v>509655.54499999998</v>
      </c>
      <c r="F96" s="139">
        <f t="shared" si="1"/>
        <v>38028.455000000016</v>
      </c>
    </row>
    <row r="97" spans="1:6" x14ac:dyDescent="0.25">
      <c r="A97" s="137" t="s">
        <v>154</v>
      </c>
      <c r="B97" s="137" t="s">
        <v>691</v>
      </c>
      <c r="C97" s="138">
        <v>7905205</v>
      </c>
      <c r="D97" s="138">
        <v>3239929</v>
      </c>
      <c r="E97" s="138">
        <v>1511932.5599999994</v>
      </c>
      <c r="F97" s="139">
        <f t="shared" si="1"/>
        <v>1727996.4400000006</v>
      </c>
    </row>
    <row r="98" spans="1:6" x14ac:dyDescent="0.25">
      <c r="A98" s="137" t="s">
        <v>155</v>
      </c>
      <c r="B98" s="137" t="s">
        <v>692</v>
      </c>
      <c r="C98" s="138">
        <v>2734874</v>
      </c>
      <c r="D98" s="138">
        <v>1448380</v>
      </c>
      <c r="E98" s="138">
        <v>677906.91952500003</v>
      </c>
      <c r="F98" s="139">
        <f t="shared" si="1"/>
        <v>770473.08047499997</v>
      </c>
    </row>
    <row r="99" spans="1:6" x14ac:dyDescent="0.25">
      <c r="A99" s="137" t="s">
        <v>156</v>
      </c>
      <c r="B99" s="137" t="s">
        <v>693</v>
      </c>
      <c r="C99" s="138">
        <v>3604472</v>
      </c>
      <c r="D99" s="138">
        <v>404817</v>
      </c>
      <c r="E99" s="138">
        <v>158619.16999999998</v>
      </c>
      <c r="F99" s="139">
        <f t="shared" si="1"/>
        <v>246197.83000000002</v>
      </c>
    </row>
    <row r="100" spans="1:6" x14ac:dyDescent="0.25">
      <c r="A100" s="137" t="s">
        <v>157</v>
      </c>
      <c r="B100" s="137" t="s">
        <v>694</v>
      </c>
      <c r="C100" s="138">
        <v>63833</v>
      </c>
      <c r="D100" s="138">
        <v>0</v>
      </c>
      <c r="E100" s="138">
        <v>122000</v>
      </c>
      <c r="F100" s="139">
        <f t="shared" si="1"/>
        <v>-122000</v>
      </c>
    </row>
    <row r="101" spans="1:6" x14ac:dyDescent="0.25">
      <c r="A101" s="137" t="s">
        <v>158</v>
      </c>
      <c r="B101" s="137" t="s">
        <v>695</v>
      </c>
      <c r="C101" s="138">
        <v>1558012</v>
      </c>
      <c r="D101" s="138">
        <v>1558012</v>
      </c>
      <c r="E101" s="138">
        <v>1010480.7625000002</v>
      </c>
      <c r="F101" s="139">
        <f t="shared" si="1"/>
        <v>547531.23749999981</v>
      </c>
    </row>
    <row r="102" spans="1:6" x14ac:dyDescent="0.25">
      <c r="A102" s="137" t="s">
        <v>159</v>
      </c>
      <c r="B102" s="137" t="s">
        <v>696</v>
      </c>
      <c r="C102" s="138">
        <v>6447088</v>
      </c>
      <c r="D102" s="138">
        <v>6447214</v>
      </c>
      <c r="E102" s="138">
        <v>2353150.7999999998</v>
      </c>
      <c r="F102" s="139">
        <f t="shared" si="1"/>
        <v>4094063.2</v>
      </c>
    </row>
    <row r="103" spans="1:6" x14ac:dyDescent="0.25">
      <c r="A103" s="137" t="s">
        <v>160</v>
      </c>
      <c r="B103" s="137" t="s">
        <v>697</v>
      </c>
      <c r="C103" s="138">
        <v>2929813</v>
      </c>
      <c r="D103" s="138">
        <v>2929813</v>
      </c>
      <c r="E103" s="138">
        <v>1509919.6863749996</v>
      </c>
      <c r="F103" s="139">
        <f t="shared" si="1"/>
        <v>1419893.3136250004</v>
      </c>
    </row>
    <row r="104" spans="1:6" x14ac:dyDescent="0.25">
      <c r="A104" s="137" t="s">
        <v>161</v>
      </c>
      <c r="B104" s="137" t="s">
        <v>698</v>
      </c>
      <c r="C104" s="138">
        <v>828336</v>
      </c>
      <c r="D104" s="138">
        <v>828336</v>
      </c>
      <c r="E104" s="138">
        <v>46346.692500000012</v>
      </c>
      <c r="F104" s="139">
        <f t="shared" si="1"/>
        <v>781989.3075</v>
      </c>
    </row>
    <row r="105" spans="1:6" x14ac:dyDescent="0.25">
      <c r="A105" s="137" t="s">
        <v>162</v>
      </c>
      <c r="B105" s="137" t="s">
        <v>699</v>
      </c>
      <c r="C105" s="138">
        <v>1826747</v>
      </c>
      <c r="D105" s="138">
        <v>477894</v>
      </c>
      <c r="E105" s="138">
        <v>477895.66499999975</v>
      </c>
      <c r="F105" s="139">
        <f t="shared" si="1"/>
        <v>-1.6649999997462146</v>
      </c>
    </row>
    <row r="106" spans="1:6" x14ac:dyDescent="0.25">
      <c r="A106" s="137" t="s">
        <v>164</v>
      </c>
      <c r="B106" s="137" t="s">
        <v>700</v>
      </c>
      <c r="C106" s="138">
        <v>773495</v>
      </c>
      <c r="D106" s="138">
        <v>706656</v>
      </c>
      <c r="E106" s="138">
        <v>190462.11049999995</v>
      </c>
      <c r="F106" s="139">
        <f t="shared" si="1"/>
        <v>516193.88950000005</v>
      </c>
    </row>
    <row r="107" spans="1:6" x14ac:dyDescent="0.25">
      <c r="A107" s="137" t="s">
        <v>165</v>
      </c>
      <c r="B107" s="137" t="s">
        <v>701</v>
      </c>
      <c r="C107" s="138">
        <v>131282</v>
      </c>
      <c r="D107" s="138">
        <v>73234</v>
      </c>
      <c r="E107" s="138">
        <v>13870.192500000001</v>
      </c>
      <c r="F107" s="139">
        <f t="shared" si="1"/>
        <v>59363.807499999995</v>
      </c>
    </row>
    <row r="108" spans="1:6" x14ac:dyDescent="0.25">
      <c r="A108" s="137" t="s">
        <v>166</v>
      </c>
      <c r="B108" s="137" t="s">
        <v>702</v>
      </c>
      <c r="C108" s="138">
        <v>2680387</v>
      </c>
      <c r="D108" s="138">
        <v>2680387</v>
      </c>
      <c r="E108" s="138">
        <v>499272.08000000019</v>
      </c>
      <c r="F108" s="139">
        <f t="shared" si="1"/>
        <v>2181114.92</v>
      </c>
    </row>
    <row r="109" spans="1:6" x14ac:dyDescent="0.25">
      <c r="A109" s="137" t="s">
        <v>167</v>
      </c>
      <c r="B109" s="137" t="s">
        <v>703</v>
      </c>
      <c r="C109" s="138">
        <v>93810</v>
      </c>
      <c r="D109" s="138">
        <v>83625</v>
      </c>
      <c r="E109" s="138">
        <v>21513.147500000006</v>
      </c>
      <c r="F109" s="139">
        <f t="shared" si="1"/>
        <v>62111.852499999994</v>
      </c>
    </row>
    <row r="110" spans="1:6" x14ac:dyDescent="0.25">
      <c r="A110" s="137" t="s">
        <v>168</v>
      </c>
      <c r="B110" s="137" t="s">
        <v>704</v>
      </c>
      <c r="C110" s="138">
        <v>6613</v>
      </c>
      <c r="D110" s="138">
        <v>567</v>
      </c>
      <c r="E110" s="138">
        <v>3497.91</v>
      </c>
      <c r="F110" s="139">
        <f t="shared" si="1"/>
        <v>-2930.91</v>
      </c>
    </row>
    <row r="111" spans="1:6" x14ac:dyDescent="0.25">
      <c r="A111" s="137" t="s">
        <v>169</v>
      </c>
      <c r="B111" s="137" t="s">
        <v>705</v>
      </c>
      <c r="C111" s="138">
        <v>1665047</v>
      </c>
      <c r="D111" s="138">
        <v>1471676</v>
      </c>
      <c r="E111" s="138">
        <v>388197.17000000004</v>
      </c>
      <c r="F111" s="139">
        <f t="shared" si="1"/>
        <v>1083478.83</v>
      </c>
    </row>
    <row r="112" spans="1:6" x14ac:dyDescent="0.25">
      <c r="A112" s="137" t="s">
        <v>170</v>
      </c>
      <c r="B112" s="137" t="s">
        <v>706</v>
      </c>
      <c r="C112" s="138">
        <v>559600</v>
      </c>
      <c r="D112" s="138">
        <v>54634</v>
      </c>
      <c r="E112" s="138">
        <v>95531.755000000005</v>
      </c>
      <c r="F112" s="139">
        <f t="shared" si="1"/>
        <v>-40897.755000000005</v>
      </c>
    </row>
    <row r="113" spans="1:6" x14ac:dyDescent="0.25">
      <c r="A113" s="137" t="s">
        <v>171</v>
      </c>
      <c r="B113" s="137" t="s">
        <v>707</v>
      </c>
      <c r="C113" s="138">
        <v>143184</v>
      </c>
      <c r="D113" s="138">
        <v>57125</v>
      </c>
      <c r="E113" s="138">
        <v>26000</v>
      </c>
      <c r="F113" s="139">
        <f t="shared" si="1"/>
        <v>31125</v>
      </c>
    </row>
    <row r="114" spans="1:6" x14ac:dyDescent="0.25">
      <c r="A114" s="137" t="s">
        <v>172</v>
      </c>
      <c r="B114" s="137" t="s">
        <v>708</v>
      </c>
      <c r="C114" s="138">
        <v>604125</v>
      </c>
      <c r="D114" s="138">
        <v>55176</v>
      </c>
      <c r="E114" s="138">
        <v>31130.85</v>
      </c>
      <c r="F114" s="139">
        <f t="shared" si="1"/>
        <v>24045.15</v>
      </c>
    </row>
    <row r="115" spans="1:6" x14ac:dyDescent="0.25">
      <c r="A115" s="137" t="s">
        <v>173</v>
      </c>
      <c r="B115" s="137" t="s">
        <v>709</v>
      </c>
      <c r="C115" s="138">
        <v>1539408</v>
      </c>
      <c r="D115" s="138">
        <v>1336277</v>
      </c>
      <c r="E115" s="138">
        <v>412056.96000000008</v>
      </c>
      <c r="F115" s="139">
        <f t="shared" si="1"/>
        <v>924220.03999999992</v>
      </c>
    </row>
    <row r="116" spans="1:6" x14ac:dyDescent="0.25">
      <c r="A116" s="137" t="s">
        <v>174</v>
      </c>
      <c r="B116" s="137" t="s">
        <v>710</v>
      </c>
      <c r="C116" s="138">
        <v>1003878</v>
      </c>
      <c r="D116" s="138">
        <v>1003877.72</v>
      </c>
      <c r="E116" s="138">
        <v>362062.6675000001</v>
      </c>
      <c r="F116" s="139">
        <f t="shared" si="1"/>
        <v>641815.05249999987</v>
      </c>
    </row>
    <row r="117" spans="1:6" x14ac:dyDescent="0.25">
      <c r="A117" s="137" t="s">
        <v>175</v>
      </c>
      <c r="B117" s="137" t="s">
        <v>711</v>
      </c>
      <c r="C117" s="138">
        <v>603949</v>
      </c>
      <c r="D117" s="138">
        <v>502967</v>
      </c>
      <c r="E117" s="138">
        <v>60668.999999999993</v>
      </c>
      <c r="F117" s="139">
        <f t="shared" si="1"/>
        <v>442298</v>
      </c>
    </row>
    <row r="118" spans="1:6" x14ac:dyDescent="0.25">
      <c r="A118" s="137" t="s">
        <v>176</v>
      </c>
      <c r="B118" s="137" t="s">
        <v>712</v>
      </c>
      <c r="C118" s="138">
        <v>471345</v>
      </c>
      <c r="D118" s="138">
        <v>174348</v>
      </c>
      <c r="E118" s="138">
        <v>51646.357499999984</v>
      </c>
      <c r="F118" s="139">
        <f t="shared" si="1"/>
        <v>122701.64250000002</v>
      </c>
    </row>
    <row r="119" spans="1:6" x14ac:dyDescent="0.25">
      <c r="A119" s="137" t="s">
        <v>177</v>
      </c>
      <c r="B119" s="137" t="s">
        <v>713</v>
      </c>
      <c r="C119" s="138">
        <v>0</v>
      </c>
      <c r="D119" s="138">
        <v>0</v>
      </c>
      <c r="E119" s="138">
        <v>0</v>
      </c>
      <c r="F119" s="139">
        <f t="shared" si="1"/>
        <v>0</v>
      </c>
    </row>
    <row r="120" spans="1:6" x14ac:dyDescent="0.25">
      <c r="A120" s="137" t="s">
        <v>178</v>
      </c>
      <c r="B120" s="137" t="s">
        <v>714</v>
      </c>
      <c r="C120" s="138">
        <v>713982</v>
      </c>
      <c r="D120" s="138">
        <v>193465</v>
      </c>
      <c r="E120" s="138">
        <v>57708.837500000038</v>
      </c>
      <c r="F120" s="139">
        <f t="shared" si="1"/>
        <v>135756.16249999998</v>
      </c>
    </row>
    <row r="121" spans="1:6" x14ac:dyDescent="0.25">
      <c r="A121" s="137" t="s">
        <v>179</v>
      </c>
      <c r="B121" s="137" t="s">
        <v>715</v>
      </c>
      <c r="C121" s="138">
        <v>460235</v>
      </c>
      <c r="D121" s="138">
        <v>215590</v>
      </c>
      <c r="E121" s="138">
        <v>50710.565000000002</v>
      </c>
      <c r="F121" s="139">
        <f t="shared" si="1"/>
        <v>164879.435</v>
      </c>
    </row>
    <row r="122" spans="1:6" x14ac:dyDescent="0.25">
      <c r="A122" s="137" t="s">
        <v>180</v>
      </c>
      <c r="B122" s="137" t="s">
        <v>716</v>
      </c>
      <c r="C122" s="138">
        <v>61806</v>
      </c>
      <c r="D122" s="138">
        <v>61806</v>
      </c>
      <c r="E122" s="138">
        <v>0</v>
      </c>
      <c r="F122" s="139">
        <f t="shared" si="1"/>
        <v>61806</v>
      </c>
    </row>
    <row r="123" spans="1:6" x14ac:dyDescent="0.25">
      <c r="A123" s="137" t="s">
        <v>181</v>
      </c>
      <c r="B123" s="137" t="s">
        <v>717</v>
      </c>
      <c r="C123" s="138">
        <v>0</v>
      </c>
      <c r="D123" s="138">
        <v>0</v>
      </c>
      <c r="E123" s="138">
        <v>0</v>
      </c>
      <c r="F123" s="139">
        <f t="shared" si="1"/>
        <v>0</v>
      </c>
    </row>
    <row r="124" spans="1:6" x14ac:dyDescent="0.25">
      <c r="A124" s="137" t="s">
        <v>182</v>
      </c>
      <c r="B124" s="137" t="s">
        <v>718</v>
      </c>
      <c r="C124" s="138">
        <v>0</v>
      </c>
      <c r="D124" s="138">
        <v>0</v>
      </c>
      <c r="E124" s="138">
        <v>0</v>
      </c>
      <c r="F124" s="139">
        <f t="shared" si="1"/>
        <v>0</v>
      </c>
    </row>
    <row r="125" spans="1:6" x14ac:dyDescent="0.25">
      <c r="A125" s="137" t="s">
        <v>183</v>
      </c>
      <c r="B125" s="137" t="s">
        <v>719</v>
      </c>
      <c r="C125" s="138">
        <v>269441</v>
      </c>
      <c r="D125" s="138">
        <v>182949</v>
      </c>
      <c r="E125" s="138">
        <v>9194.59</v>
      </c>
      <c r="F125" s="139">
        <f t="shared" si="1"/>
        <v>173754.41</v>
      </c>
    </row>
    <row r="126" spans="1:6" x14ac:dyDescent="0.25">
      <c r="A126" s="137" t="s">
        <v>184</v>
      </c>
      <c r="B126" s="137" t="s">
        <v>720</v>
      </c>
      <c r="C126" s="138">
        <v>582789</v>
      </c>
      <c r="D126" s="138">
        <v>17737</v>
      </c>
      <c r="E126" s="138">
        <v>109251.9375</v>
      </c>
      <c r="F126" s="139">
        <f t="shared" si="1"/>
        <v>-91514.9375</v>
      </c>
    </row>
    <row r="127" spans="1:6" x14ac:dyDescent="0.25">
      <c r="A127" s="137" t="s">
        <v>185</v>
      </c>
      <c r="B127" s="137" t="s">
        <v>721</v>
      </c>
      <c r="C127" s="138">
        <v>1069739</v>
      </c>
      <c r="D127" s="138">
        <v>294420</v>
      </c>
      <c r="E127" s="138">
        <v>300435.495</v>
      </c>
      <c r="F127" s="139">
        <f t="shared" si="1"/>
        <v>-6015.4949999999953</v>
      </c>
    </row>
    <row r="128" spans="1:6" x14ac:dyDescent="0.25">
      <c r="A128" s="137" t="s">
        <v>186</v>
      </c>
      <c r="B128" s="137" t="s">
        <v>722</v>
      </c>
      <c r="C128" s="138">
        <v>289543</v>
      </c>
      <c r="D128" s="138">
        <v>184794</v>
      </c>
      <c r="E128" s="138">
        <v>151874.21</v>
      </c>
      <c r="F128" s="139">
        <f t="shared" si="1"/>
        <v>32919.790000000008</v>
      </c>
    </row>
    <row r="129" spans="1:6" x14ac:dyDescent="0.25">
      <c r="A129" s="137" t="s">
        <v>187</v>
      </c>
      <c r="B129" s="137" t="s">
        <v>723</v>
      </c>
      <c r="C129" s="138">
        <v>5646348</v>
      </c>
      <c r="D129" s="138">
        <v>4185547</v>
      </c>
      <c r="E129" s="138">
        <v>4281594.0124999993</v>
      </c>
      <c r="F129" s="139">
        <f t="shared" si="1"/>
        <v>-96047.012499999255</v>
      </c>
    </row>
    <row r="130" spans="1:6" x14ac:dyDescent="0.25">
      <c r="A130" s="137" t="s">
        <v>188</v>
      </c>
      <c r="B130" s="137" t="s">
        <v>724</v>
      </c>
      <c r="C130" s="138">
        <v>29624</v>
      </c>
      <c r="D130" s="138">
        <v>29624</v>
      </c>
      <c r="E130" s="138">
        <v>0</v>
      </c>
      <c r="F130" s="139">
        <f t="shared" si="1"/>
        <v>29624</v>
      </c>
    </row>
    <row r="131" spans="1:6" x14ac:dyDescent="0.25">
      <c r="A131" s="137" t="s">
        <v>189</v>
      </c>
      <c r="B131" s="137" t="s">
        <v>725</v>
      </c>
      <c r="C131" s="138">
        <v>61894</v>
      </c>
      <c r="D131" s="138">
        <v>61892</v>
      </c>
      <c r="E131" s="138">
        <v>8806.119999999999</v>
      </c>
      <c r="F131" s="139">
        <f t="shared" ref="F131:F194" si="2">D131-E131</f>
        <v>53085.880000000005</v>
      </c>
    </row>
    <row r="132" spans="1:6" x14ac:dyDescent="0.25">
      <c r="A132" s="137" t="s">
        <v>190</v>
      </c>
      <c r="B132" s="137" t="s">
        <v>726</v>
      </c>
      <c r="C132" s="138">
        <v>0</v>
      </c>
      <c r="D132" s="138">
        <v>0</v>
      </c>
      <c r="E132" s="138">
        <v>0</v>
      </c>
      <c r="F132" s="139">
        <f t="shared" si="2"/>
        <v>0</v>
      </c>
    </row>
    <row r="133" spans="1:6" x14ac:dyDescent="0.25">
      <c r="A133" s="137" t="s">
        <v>191</v>
      </c>
      <c r="B133" s="137" t="s">
        <v>727</v>
      </c>
      <c r="C133" s="138">
        <v>169458</v>
      </c>
      <c r="D133" s="138">
        <v>28766</v>
      </c>
      <c r="E133" s="138">
        <v>3635.6375000000007</v>
      </c>
      <c r="F133" s="139">
        <f t="shared" si="2"/>
        <v>25130.362499999999</v>
      </c>
    </row>
    <row r="134" spans="1:6" x14ac:dyDescent="0.25">
      <c r="A134" s="137" t="s">
        <v>192</v>
      </c>
      <c r="B134" s="137" t="s">
        <v>728</v>
      </c>
      <c r="C134" s="138">
        <v>974077</v>
      </c>
      <c r="D134" s="138">
        <v>974077</v>
      </c>
      <c r="E134" s="138">
        <v>172280.83444999999</v>
      </c>
      <c r="F134" s="139">
        <f t="shared" si="2"/>
        <v>801796.16555000003</v>
      </c>
    </row>
    <row r="135" spans="1:6" x14ac:dyDescent="0.25">
      <c r="A135" s="137" t="s">
        <v>193</v>
      </c>
      <c r="B135" s="137" t="s">
        <v>729</v>
      </c>
      <c r="C135" s="138">
        <v>1689558</v>
      </c>
      <c r="D135" s="138">
        <v>300609</v>
      </c>
      <c r="E135" s="138">
        <v>42217.03</v>
      </c>
      <c r="F135" s="139">
        <f t="shared" si="2"/>
        <v>258391.97</v>
      </c>
    </row>
    <row r="136" spans="1:6" x14ac:dyDescent="0.25">
      <c r="A136" s="137" t="s">
        <v>194</v>
      </c>
      <c r="B136" s="137" t="s">
        <v>730</v>
      </c>
      <c r="C136" s="138">
        <v>220155</v>
      </c>
      <c r="D136" s="138">
        <v>4014</v>
      </c>
      <c r="E136" s="138">
        <v>3779.5</v>
      </c>
      <c r="F136" s="139">
        <f t="shared" si="2"/>
        <v>234.5</v>
      </c>
    </row>
    <row r="137" spans="1:6" x14ac:dyDescent="0.25">
      <c r="A137" s="137" t="s">
        <v>195</v>
      </c>
      <c r="B137" s="137" t="s">
        <v>731</v>
      </c>
      <c r="C137" s="138">
        <v>1317137</v>
      </c>
      <c r="D137" s="138">
        <v>1317137</v>
      </c>
      <c r="E137" s="138">
        <v>601982.0575</v>
      </c>
      <c r="F137" s="139">
        <f t="shared" si="2"/>
        <v>715154.9425</v>
      </c>
    </row>
    <row r="138" spans="1:6" x14ac:dyDescent="0.25">
      <c r="A138" s="137" t="s">
        <v>196</v>
      </c>
      <c r="B138" s="137" t="s">
        <v>732</v>
      </c>
      <c r="C138" s="138">
        <v>3558273</v>
      </c>
      <c r="D138" s="138">
        <v>2403953</v>
      </c>
      <c r="E138" s="138">
        <v>158598.57750000001</v>
      </c>
      <c r="F138" s="139">
        <f t="shared" si="2"/>
        <v>2245354.4224999999</v>
      </c>
    </row>
    <row r="139" spans="1:6" x14ac:dyDescent="0.25">
      <c r="A139" s="137" t="s">
        <v>197</v>
      </c>
      <c r="B139" s="137" t="s">
        <v>733</v>
      </c>
      <c r="C139" s="138">
        <v>526009</v>
      </c>
      <c r="D139" s="138">
        <v>200831</v>
      </c>
      <c r="E139" s="138">
        <v>215780.84</v>
      </c>
      <c r="F139" s="139">
        <f t="shared" si="2"/>
        <v>-14949.839999999997</v>
      </c>
    </row>
    <row r="140" spans="1:6" x14ac:dyDescent="0.25">
      <c r="A140" s="137" t="s">
        <v>198</v>
      </c>
      <c r="B140" s="137" t="s">
        <v>734</v>
      </c>
      <c r="C140" s="138">
        <v>1610736</v>
      </c>
      <c r="D140" s="138">
        <v>1610735</v>
      </c>
      <c r="E140" s="138">
        <v>315795.57750000001</v>
      </c>
      <c r="F140" s="139">
        <f t="shared" si="2"/>
        <v>1294939.4224999999</v>
      </c>
    </row>
    <row r="141" spans="1:6" x14ac:dyDescent="0.25">
      <c r="A141" s="137" t="s">
        <v>199</v>
      </c>
      <c r="B141" s="137" t="s">
        <v>735</v>
      </c>
      <c r="C141" s="138">
        <v>422059</v>
      </c>
      <c r="D141" s="138">
        <v>334788</v>
      </c>
      <c r="E141" s="138">
        <v>149129.59000000003</v>
      </c>
      <c r="F141" s="139">
        <f t="shared" si="2"/>
        <v>185658.40999999997</v>
      </c>
    </row>
    <row r="142" spans="1:6" x14ac:dyDescent="0.25">
      <c r="A142" s="137" t="s">
        <v>200</v>
      </c>
      <c r="B142" s="137" t="s">
        <v>736</v>
      </c>
      <c r="C142" s="138">
        <v>1759828</v>
      </c>
      <c r="D142" s="138">
        <v>439339</v>
      </c>
      <c r="E142" s="138">
        <v>0</v>
      </c>
      <c r="F142" s="139">
        <f t="shared" si="2"/>
        <v>439339</v>
      </c>
    </row>
    <row r="143" spans="1:6" x14ac:dyDescent="0.25">
      <c r="A143" s="137" t="s">
        <v>201</v>
      </c>
      <c r="B143" s="137" t="s">
        <v>737</v>
      </c>
      <c r="C143" s="138">
        <v>0</v>
      </c>
      <c r="D143" s="138">
        <v>0</v>
      </c>
      <c r="E143" s="138">
        <v>0</v>
      </c>
      <c r="F143" s="139">
        <f t="shared" si="2"/>
        <v>0</v>
      </c>
    </row>
    <row r="144" spans="1:6" x14ac:dyDescent="0.25">
      <c r="A144" s="137" t="s">
        <v>202</v>
      </c>
      <c r="B144" s="137" t="s">
        <v>738</v>
      </c>
      <c r="C144" s="138">
        <v>192382</v>
      </c>
      <c r="D144" s="138">
        <v>122000</v>
      </c>
      <c r="E144" s="138">
        <v>12361.4375</v>
      </c>
      <c r="F144" s="139">
        <f t="shared" si="2"/>
        <v>109638.5625</v>
      </c>
    </row>
    <row r="145" spans="1:6" x14ac:dyDescent="0.25">
      <c r="A145" s="137" t="s">
        <v>203</v>
      </c>
      <c r="B145" s="137" t="s">
        <v>739</v>
      </c>
      <c r="C145" s="138">
        <v>1242459</v>
      </c>
      <c r="D145" s="138">
        <v>1242459</v>
      </c>
      <c r="E145" s="138">
        <v>604899.98000000021</v>
      </c>
      <c r="F145" s="139">
        <f t="shared" si="2"/>
        <v>637559.01999999979</v>
      </c>
    </row>
    <row r="146" spans="1:6" x14ac:dyDescent="0.25">
      <c r="A146" s="137" t="s">
        <v>204</v>
      </c>
      <c r="B146" s="137" t="s">
        <v>740</v>
      </c>
      <c r="C146" s="138">
        <v>0</v>
      </c>
      <c r="D146" s="138">
        <v>0</v>
      </c>
      <c r="E146" s="138">
        <v>0</v>
      </c>
      <c r="F146" s="139">
        <f t="shared" si="2"/>
        <v>0</v>
      </c>
    </row>
    <row r="147" spans="1:6" x14ac:dyDescent="0.25">
      <c r="A147" s="137" t="s">
        <v>205</v>
      </c>
      <c r="B147" s="137" t="s">
        <v>741</v>
      </c>
      <c r="C147" s="138">
        <v>0</v>
      </c>
      <c r="D147" s="138">
        <v>0</v>
      </c>
      <c r="E147" s="138">
        <v>0</v>
      </c>
      <c r="F147" s="139">
        <f t="shared" si="2"/>
        <v>0</v>
      </c>
    </row>
    <row r="148" spans="1:6" x14ac:dyDescent="0.25">
      <c r="A148" s="137" t="s">
        <v>206</v>
      </c>
      <c r="B148" s="137" t="s">
        <v>742</v>
      </c>
      <c r="C148" s="138">
        <v>721653</v>
      </c>
      <c r="D148" s="138">
        <v>273422</v>
      </c>
      <c r="E148" s="138">
        <v>16046.327499999996</v>
      </c>
      <c r="F148" s="139">
        <f t="shared" si="2"/>
        <v>257375.67250000002</v>
      </c>
    </row>
    <row r="149" spans="1:6" x14ac:dyDescent="0.25">
      <c r="A149" s="137" t="s">
        <v>207</v>
      </c>
      <c r="B149" s="137" t="s">
        <v>743</v>
      </c>
      <c r="C149" s="138">
        <v>261417</v>
      </c>
      <c r="D149" s="138">
        <v>11021</v>
      </c>
      <c r="E149" s="138">
        <v>24481.769999999997</v>
      </c>
      <c r="F149" s="139">
        <f t="shared" si="2"/>
        <v>-13460.769999999997</v>
      </c>
    </row>
    <row r="150" spans="1:6" x14ac:dyDescent="0.25">
      <c r="A150" s="137" t="s">
        <v>208</v>
      </c>
      <c r="B150" s="137" t="s">
        <v>744</v>
      </c>
      <c r="C150" s="138">
        <v>7086568</v>
      </c>
      <c r="D150" s="138">
        <v>5091373</v>
      </c>
      <c r="E150" s="138">
        <v>4143746.9925000002</v>
      </c>
      <c r="F150" s="139">
        <f t="shared" si="2"/>
        <v>947626.00749999983</v>
      </c>
    </row>
    <row r="151" spans="1:6" x14ac:dyDescent="0.25">
      <c r="A151" s="137" t="s">
        <v>209</v>
      </c>
      <c r="B151" s="137" t="s">
        <v>745</v>
      </c>
      <c r="C151" s="138">
        <v>503878</v>
      </c>
      <c r="D151" s="138">
        <v>503878</v>
      </c>
      <c r="E151" s="138">
        <v>54052.837500000001</v>
      </c>
      <c r="F151" s="139">
        <f t="shared" si="2"/>
        <v>449825.16249999998</v>
      </c>
    </row>
    <row r="152" spans="1:6" x14ac:dyDescent="0.25">
      <c r="A152" s="137" t="s">
        <v>210</v>
      </c>
      <c r="B152" s="137" t="s">
        <v>746</v>
      </c>
      <c r="C152" s="138">
        <v>1004583</v>
      </c>
      <c r="D152" s="138">
        <v>913867</v>
      </c>
      <c r="E152" s="138">
        <v>509711.75749999989</v>
      </c>
      <c r="F152" s="139">
        <f t="shared" si="2"/>
        <v>404155.24250000011</v>
      </c>
    </row>
    <row r="153" spans="1:6" x14ac:dyDescent="0.25">
      <c r="A153" s="137" t="s">
        <v>211</v>
      </c>
      <c r="B153" s="137" t="s">
        <v>747</v>
      </c>
      <c r="C153" s="138">
        <v>437665</v>
      </c>
      <c r="D153" s="138">
        <v>437665</v>
      </c>
      <c r="E153" s="138">
        <v>66994.39499999999</v>
      </c>
      <c r="F153" s="139">
        <f t="shared" si="2"/>
        <v>370670.60499999998</v>
      </c>
    </row>
    <row r="154" spans="1:6" x14ac:dyDescent="0.25">
      <c r="A154" s="137" t="s">
        <v>212</v>
      </c>
      <c r="B154" s="137" t="s">
        <v>748</v>
      </c>
      <c r="C154" s="138">
        <v>3687438</v>
      </c>
      <c r="D154" s="138">
        <v>3055672</v>
      </c>
      <c r="E154" s="138">
        <v>701422.83750000002</v>
      </c>
      <c r="F154" s="139">
        <f t="shared" si="2"/>
        <v>2354249.1625000001</v>
      </c>
    </row>
    <row r="155" spans="1:6" x14ac:dyDescent="0.25">
      <c r="A155" s="137" t="s">
        <v>213</v>
      </c>
      <c r="B155" s="137" t="s">
        <v>749</v>
      </c>
      <c r="C155" s="138">
        <v>164080</v>
      </c>
      <c r="D155" s="138">
        <v>109724</v>
      </c>
      <c r="E155" s="138">
        <v>61683.707500000004</v>
      </c>
      <c r="F155" s="139">
        <f t="shared" si="2"/>
        <v>48040.292499999996</v>
      </c>
    </row>
    <row r="156" spans="1:6" x14ac:dyDescent="0.25">
      <c r="A156" s="137" t="s">
        <v>214</v>
      </c>
      <c r="B156" s="137" t="s">
        <v>594</v>
      </c>
      <c r="C156" s="138">
        <v>2979363</v>
      </c>
      <c r="D156" s="138">
        <v>1578256</v>
      </c>
      <c r="E156" s="138">
        <v>1421970.875899998</v>
      </c>
      <c r="F156" s="139">
        <f t="shared" si="2"/>
        <v>156285.12410000199</v>
      </c>
    </row>
    <row r="157" spans="1:6" x14ac:dyDescent="0.25">
      <c r="A157" s="137" t="s">
        <v>215</v>
      </c>
      <c r="B157" s="137" t="s">
        <v>750</v>
      </c>
      <c r="C157" s="138">
        <v>63833</v>
      </c>
      <c r="D157" s="138">
        <v>10813</v>
      </c>
      <c r="E157" s="138">
        <v>5697.32</v>
      </c>
      <c r="F157" s="139">
        <f t="shared" si="2"/>
        <v>5115.68</v>
      </c>
    </row>
    <row r="158" spans="1:6" x14ac:dyDescent="0.25">
      <c r="A158" s="137" t="s">
        <v>216</v>
      </c>
      <c r="B158" s="137" t="s">
        <v>751</v>
      </c>
      <c r="C158" s="138">
        <v>599276</v>
      </c>
      <c r="D158" s="138">
        <v>475425</v>
      </c>
      <c r="E158" s="138">
        <v>324861.47499999998</v>
      </c>
      <c r="F158" s="139">
        <f t="shared" si="2"/>
        <v>150563.52500000002</v>
      </c>
    </row>
    <row r="159" spans="1:6" x14ac:dyDescent="0.25">
      <c r="A159" s="137" t="s">
        <v>217</v>
      </c>
      <c r="B159" s="137" t="s">
        <v>752</v>
      </c>
      <c r="C159" s="138">
        <v>902926</v>
      </c>
      <c r="D159" s="138">
        <v>516005</v>
      </c>
      <c r="E159" s="138">
        <v>210185.94250000003</v>
      </c>
      <c r="F159" s="139">
        <f t="shared" si="2"/>
        <v>305819.0575</v>
      </c>
    </row>
    <row r="160" spans="1:6" x14ac:dyDescent="0.25">
      <c r="A160" s="137" t="s">
        <v>218</v>
      </c>
      <c r="B160" s="137" t="s">
        <v>753</v>
      </c>
      <c r="C160" s="138">
        <v>1395430</v>
      </c>
      <c r="D160" s="138">
        <v>590823</v>
      </c>
      <c r="E160" s="138">
        <v>612482.1825</v>
      </c>
      <c r="F160" s="139">
        <f t="shared" si="2"/>
        <v>-21659.182499999995</v>
      </c>
    </row>
    <row r="161" spans="1:6" x14ac:dyDescent="0.25">
      <c r="A161" s="137" t="s">
        <v>219</v>
      </c>
      <c r="B161" s="137" t="s">
        <v>754</v>
      </c>
      <c r="C161" s="138">
        <v>9845688</v>
      </c>
      <c r="D161" s="138">
        <v>9845688</v>
      </c>
      <c r="E161" s="138">
        <v>947596.67500000016</v>
      </c>
      <c r="F161" s="139">
        <f t="shared" si="2"/>
        <v>8898091.3249999993</v>
      </c>
    </row>
    <row r="162" spans="1:6" x14ac:dyDescent="0.25">
      <c r="A162" s="137" t="s">
        <v>220</v>
      </c>
      <c r="B162" s="137" t="s">
        <v>755</v>
      </c>
      <c r="C162" s="138">
        <v>1893666</v>
      </c>
      <c r="D162" s="138">
        <v>971782</v>
      </c>
      <c r="E162" s="138">
        <v>411461.93999999994</v>
      </c>
      <c r="F162" s="139">
        <f t="shared" si="2"/>
        <v>560320.06000000006</v>
      </c>
    </row>
    <row r="163" spans="1:6" x14ac:dyDescent="0.25">
      <c r="A163" s="137" t="s">
        <v>221</v>
      </c>
      <c r="B163" s="137" t="s">
        <v>756</v>
      </c>
      <c r="C163" s="138">
        <v>1027771</v>
      </c>
      <c r="D163" s="138">
        <v>429533</v>
      </c>
      <c r="E163" s="138">
        <v>37140.055</v>
      </c>
      <c r="F163" s="139">
        <f t="shared" si="2"/>
        <v>392392.94500000001</v>
      </c>
    </row>
    <row r="164" spans="1:6" x14ac:dyDescent="0.25">
      <c r="A164" s="137" t="s">
        <v>222</v>
      </c>
      <c r="B164" s="137" t="s">
        <v>757</v>
      </c>
      <c r="C164" s="138">
        <v>8345427</v>
      </c>
      <c r="D164" s="138">
        <v>4484925</v>
      </c>
      <c r="E164" s="138">
        <v>677681.57000000007</v>
      </c>
      <c r="F164" s="139">
        <f t="shared" si="2"/>
        <v>3807243.4299999997</v>
      </c>
    </row>
    <row r="165" spans="1:6" x14ac:dyDescent="0.25">
      <c r="A165" s="137" t="s">
        <v>223</v>
      </c>
      <c r="B165" s="137" t="s">
        <v>758</v>
      </c>
      <c r="C165" s="138">
        <v>1149795</v>
      </c>
      <c r="D165" s="138">
        <v>1149795</v>
      </c>
      <c r="E165" s="138">
        <v>893478.1725000001</v>
      </c>
      <c r="F165" s="139">
        <f t="shared" si="2"/>
        <v>256316.8274999999</v>
      </c>
    </row>
    <row r="166" spans="1:6" x14ac:dyDescent="0.25">
      <c r="A166" s="137" t="s">
        <v>224</v>
      </c>
      <c r="B166" s="137" t="s">
        <v>759</v>
      </c>
      <c r="C166" s="138">
        <v>5381404</v>
      </c>
      <c r="D166" s="138">
        <v>1097964</v>
      </c>
      <c r="E166" s="138">
        <v>591816.53749999998</v>
      </c>
      <c r="F166" s="139">
        <f t="shared" si="2"/>
        <v>506147.46250000002</v>
      </c>
    </row>
    <row r="167" spans="1:6" x14ac:dyDescent="0.25">
      <c r="A167" s="137" t="s">
        <v>225</v>
      </c>
      <c r="B167" s="137" t="s">
        <v>1019</v>
      </c>
      <c r="C167" s="138">
        <v>478663</v>
      </c>
      <c r="D167" s="138">
        <v>153640</v>
      </c>
      <c r="E167" s="138">
        <v>71953.569999999992</v>
      </c>
      <c r="F167" s="139">
        <f t="shared" si="2"/>
        <v>81686.430000000008</v>
      </c>
    </row>
    <row r="168" spans="1:6" x14ac:dyDescent="0.25">
      <c r="A168" s="137" t="s">
        <v>226</v>
      </c>
      <c r="B168" s="137" t="s">
        <v>760</v>
      </c>
      <c r="C168" s="138">
        <v>2121580</v>
      </c>
      <c r="D168" s="138">
        <v>2121580</v>
      </c>
      <c r="E168" s="138">
        <v>559193.90890000015</v>
      </c>
      <c r="F168" s="139">
        <f t="shared" si="2"/>
        <v>1562386.0910999998</v>
      </c>
    </row>
    <row r="169" spans="1:6" x14ac:dyDescent="0.25">
      <c r="A169" s="137" t="s">
        <v>227</v>
      </c>
      <c r="B169" s="137" t="s">
        <v>761</v>
      </c>
      <c r="C169" s="138">
        <v>1819253</v>
      </c>
      <c r="D169" s="138">
        <v>1819253</v>
      </c>
      <c r="E169" s="138">
        <v>587363.12600000005</v>
      </c>
      <c r="F169" s="139">
        <f t="shared" si="2"/>
        <v>1231889.8739999998</v>
      </c>
    </row>
    <row r="170" spans="1:6" x14ac:dyDescent="0.25">
      <c r="A170" s="137" t="s">
        <v>228</v>
      </c>
      <c r="B170" s="137" t="s">
        <v>762</v>
      </c>
      <c r="C170" s="138">
        <v>0</v>
      </c>
      <c r="D170" s="138">
        <v>0</v>
      </c>
      <c r="E170" s="138">
        <v>0</v>
      </c>
      <c r="F170" s="139">
        <f t="shared" si="2"/>
        <v>0</v>
      </c>
    </row>
    <row r="171" spans="1:6" x14ac:dyDescent="0.25">
      <c r="A171" s="137" t="s">
        <v>229</v>
      </c>
      <c r="B171" s="137" t="s">
        <v>763</v>
      </c>
      <c r="C171" s="138">
        <v>3511279</v>
      </c>
      <c r="D171" s="138">
        <v>1821190</v>
      </c>
      <c r="E171" s="138">
        <v>572133.20499999996</v>
      </c>
      <c r="F171" s="139">
        <f t="shared" si="2"/>
        <v>1249056.7949999999</v>
      </c>
    </row>
    <row r="172" spans="1:6" x14ac:dyDescent="0.25">
      <c r="A172" s="137" t="s">
        <v>230</v>
      </c>
      <c r="B172" s="137" t="s">
        <v>764</v>
      </c>
      <c r="C172" s="138">
        <v>0</v>
      </c>
      <c r="D172" s="138">
        <v>0</v>
      </c>
      <c r="E172" s="138">
        <v>0</v>
      </c>
      <c r="F172" s="139">
        <f t="shared" si="2"/>
        <v>0</v>
      </c>
    </row>
    <row r="173" spans="1:6" x14ac:dyDescent="0.25">
      <c r="A173" s="137" t="s">
        <v>231</v>
      </c>
      <c r="B173" s="137" t="s">
        <v>765</v>
      </c>
      <c r="C173" s="138">
        <v>1250218</v>
      </c>
      <c r="D173" s="138">
        <v>924634</v>
      </c>
      <c r="E173" s="138">
        <v>426088.43249999994</v>
      </c>
      <c r="F173" s="139">
        <f t="shared" si="2"/>
        <v>498545.56750000006</v>
      </c>
    </row>
    <row r="174" spans="1:6" x14ac:dyDescent="0.25">
      <c r="A174" s="137" t="s">
        <v>232</v>
      </c>
      <c r="B174" s="137" t="s">
        <v>766</v>
      </c>
      <c r="C174" s="138">
        <v>0</v>
      </c>
      <c r="D174" s="138">
        <v>0</v>
      </c>
      <c r="E174" s="138">
        <v>0</v>
      </c>
      <c r="F174" s="139">
        <f t="shared" si="2"/>
        <v>0</v>
      </c>
    </row>
    <row r="175" spans="1:6" x14ac:dyDescent="0.25">
      <c r="A175" s="137" t="s">
        <v>233</v>
      </c>
      <c r="B175" s="137" t="s">
        <v>767</v>
      </c>
      <c r="C175" s="138">
        <v>940485</v>
      </c>
      <c r="D175" s="138">
        <v>686000</v>
      </c>
      <c r="E175" s="138">
        <v>188225.16</v>
      </c>
      <c r="F175" s="139">
        <f t="shared" si="2"/>
        <v>497774.83999999997</v>
      </c>
    </row>
    <row r="176" spans="1:6" x14ac:dyDescent="0.25">
      <c r="A176" s="137" t="s">
        <v>234</v>
      </c>
      <c r="B176" s="137" t="s">
        <v>768</v>
      </c>
      <c r="C176" s="138">
        <v>1137716</v>
      </c>
      <c r="D176" s="138">
        <v>476691</v>
      </c>
      <c r="E176" s="138">
        <v>422688.96499999979</v>
      </c>
      <c r="F176" s="139">
        <f t="shared" si="2"/>
        <v>54002.035000000207</v>
      </c>
    </row>
    <row r="177" spans="1:6" x14ac:dyDescent="0.25">
      <c r="A177" s="137" t="s">
        <v>235</v>
      </c>
      <c r="B177" s="137" t="s">
        <v>769</v>
      </c>
      <c r="C177" s="138">
        <v>5093008</v>
      </c>
      <c r="D177" s="138">
        <v>5093008</v>
      </c>
      <c r="E177" s="138">
        <v>197519.75</v>
      </c>
      <c r="F177" s="139">
        <f t="shared" si="2"/>
        <v>4895488.25</v>
      </c>
    </row>
    <row r="178" spans="1:6" x14ac:dyDescent="0.25">
      <c r="A178" s="137" t="s">
        <v>236</v>
      </c>
      <c r="B178" s="137" t="s">
        <v>770</v>
      </c>
      <c r="C178" s="138">
        <v>1183828</v>
      </c>
      <c r="D178" s="138">
        <v>669621</v>
      </c>
      <c r="E178" s="138">
        <v>302726.53249999997</v>
      </c>
      <c r="F178" s="139">
        <f t="shared" si="2"/>
        <v>366894.46750000003</v>
      </c>
    </row>
    <row r="179" spans="1:6" x14ac:dyDescent="0.25">
      <c r="A179" s="137" t="s">
        <v>237</v>
      </c>
      <c r="B179" s="137" t="s">
        <v>771</v>
      </c>
      <c r="C179" s="138">
        <v>2485712</v>
      </c>
      <c r="D179" s="138">
        <v>2485712</v>
      </c>
      <c r="E179" s="138">
        <v>386018.87999999989</v>
      </c>
      <c r="F179" s="139">
        <f t="shared" si="2"/>
        <v>2099693.12</v>
      </c>
    </row>
    <row r="180" spans="1:6" x14ac:dyDescent="0.25">
      <c r="A180" s="137" t="s">
        <v>238</v>
      </c>
      <c r="B180" s="137" t="s">
        <v>772</v>
      </c>
      <c r="C180" s="138">
        <v>545141</v>
      </c>
      <c r="D180" s="138">
        <v>397709</v>
      </c>
      <c r="E180" s="138">
        <v>327257.89</v>
      </c>
      <c r="F180" s="139">
        <f t="shared" si="2"/>
        <v>70451.109999999986</v>
      </c>
    </row>
    <row r="181" spans="1:6" x14ac:dyDescent="0.25">
      <c r="A181" s="137" t="s">
        <v>239</v>
      </c>
      <c r="B181" s="137" t="s">
        <v>773</v>
      </c>
      <c r="C181" s="138">
        <v>614970</v>
      </c>
      <c r="D181" s="138">
        <v>336467</v>
      </c>
      <c r="E181" s="138">
        <v>185854.92749999996</v>
      </c>
      <c r="F181" s="139">
        <f t="shared" si="2"/>
        <v>150612.07250000004</v>
      </c>
    </row>
    <row r="182" spans="1:6" x14ac:dyDescent="0.25">
      <c r="A182" s="137" t="s">
        <v>240</v>
      </c>
      <c r="B182" s="137" t="s">
        <v>774</v>
      </c>
      <c r="C182" s="138">
        <v>4469927</v>
      </c>
      <c r="D182" s="138">
        <v>4468927</v>
      </c>
      <c r="E182" s="138">
        <v>771858.33000000031</v>
      </c>
      <c r="F182" s="139">
        <f t="shared" si="2"/>
        <v>3697068.67</v>
      </c>
    </row>
    <row r="183" spans="1:6" x14ac:dyDescent="0.25">
      <c r="A183" s="137" t="s">
        <v>241</v>
      </c>
      <c r="B183" s="137" t="s">
        <v>775</v>
      </c>
      <c r="C183" s="138">
        <v>0</v>
      </c>
      <c r="D183" s="138">
        <v>0</v>
      </c>
      <c r="E183" s="138">
        <v>0</v>
      </c>
      <c r="F183" s="139">
        <f t="shared" si="2"/>
        <v>0</v>
      </c>
    </row>
    <row r="184" spans="1:6" x14ac:dyDescent="0.25">
      <c r="A184" s="137" t="s">
        <v>242</v>
      </c>
      <c r="B184" s="137" t="s">
        <v>776</v>
      </c>
      <c r="C184" s="138">
        <v>46729</v>
      </c>
      <c r="D184" s="138">
        <v>0</v>
      </c>
      <c r="E184" s="138">
        <v>776.42000000000007</v>
      </c>
      <c r="F184" s="139">
        <f t="shared" si="2"/>
        <v>-776.42000000000007</v>
      </c>
    </row>
    <row r="185" spans="1:6" x14ac:dyDescent="0.25">
      <c r="A185" s="137" t="s">
        <v>243</v>
      </c>
      <c r="B185" s="137" t="s">
        <v>777</v>
      </c>
      <c r="C185" s="138">
        <v>886086</v>
      </c>
      <c r="D185" s="138">
        <v>369616</v>
      </c>
      <c r="E185" s="138">
        <v>53854.527500000011</v>
      </c>
      <c r="F185" s="139">
        <f t="shared" si="2"/>
        <v>315761.47249999997</v>
      </c>
    </row>
    <row r="186" spans="1:6" x14ac:dyDescent="0.25">
      <c r="A186" s="137" t="s">
        <v>244</v>
      </c>
      <c r="B186" s="137" t="s">
        <v>778</v>
      </c>
      <c r="C186" s="138">
        <v>2566121</v>
      </c>
      <c r="D186" s="138">
        <v>1966250</v>
      </c>
      <c r="E186" s="138">
        <v>895860.18999999901</v>
      </c>
      <c r="F186" s="139">
        <f t="shared" si="2"/>
        <v>1070389.810000001</v>
      </c>
    </row>
    <row r="187" spans="1:6" x14ac:dyDescent="0.25">
      <c r="A187" s="137" t="s">
        <v>245</v>
      </c>
      <c r="B187" s="137" t="s">
        <v>779</v>
      </c>
      <c r="C187" s="138">
        <v>1222533</v>
      </c>
      <c r="D187" s="138">
        <v>105043</v>
      </c>
      <c r="E187" s="138">
        <v>145140.05999999997</v>
      </c>
      <c r="F187" s="139">
        <f t="shared" si="2"/>
        <v>-40097.059999999969</v>
      </c>
    </row>
    <row r="188" spans="1:6" x14ac:dyDescent="0.25">
      <c r="A188" s="137" t="s">
        <v>246</v>
      </c>
      <c r="B188" s="137" t="s">
        <v>780</v>
      </c>
      <c r="C188" s="138">
        <v>729147</v>
      </c>
      <c r="D188" s="138">
        <v>729127</v>
      </c>
      <c r="E188" s="138">
        <v>95940.847499999945</v>
      </c>
      <c r="F188" s="139">
        <f t="shared" si="2"/>
        <v>633186.15250000008</v>
      </c>
    </row>
    <row r="189" spans="1:6" x14ac:dyDescent="0.25">
      <c r="A189" s="137" t="s">
        <v>247</v>
      </c>
      <c r="B189" s="137" t="s">
        <v>781</v>
      </c>
      <c r="C189" s="138">
        <v>287868</v>
      </c>
      <c r="D189" s="138">
        <v>170625</v>
      </c>
      <c r="E189" s="138">
        <v>29016.069999999996</v>
      </c>
      <c r="F189" s="139">
        <f t="shared" si="2"/>
        <v>141608.93</v>
      </c>
    </row>
    <row r="190" spans="1:6" x14ac:dyDescent="0.25">
      <c r="A190" s="137" t="s">
        <v>248</v>
      </c>
      <c r="B190" s="137" t="s">
        <v>782</v>
      </c>
      <c r="C190" s="138">
        <v>2434840</v>
      </c>
      <c r="D190" s="138">
        <v>1148100</v>
      </c>
      <c r="E190" s="138">
        <v>344048.21249999991</v>
      </c>
      <c r="F190" s="139">
        <f t="shared" si="2"/>
        <v>804051.78750000009</v>
      </c>
    </row>
    <row r="191" spans="1:6" x14ac:dyDescent="0.25">
      <c r="A191" s="137" t="s">
        <v>249</v>
      </c>
      <c r="B191" s="137" t="s">
        <v>783</v>
      </c>
      <c r="C191" s="138">
        <v>9875</v>
      </c>
      <c r="D191" s="138">
        <v>0</v>
      </c>
      <c r="E191" s="138">
        <v>0</v>
      </c>
      <c r="F191" s="139">
        <f t="shared" si="2"/>
        <v>0</v>
      </c>
    </row>
    <row r="192" spans="1:6" x14ac:dyDescent="0.25">
      <c r="A192" s="137" t="s">
        <v>250</v>
      </c>
      <c r="B192" s="137" t="s">
        <v>784</v>
      </c>
      <c r="C192" s="138">
        <v>781607</v>
      </c>
      <c r="D192" s="138">
        <v>43529</v>
      </c>
      <c r="E192" s="138">
        <v>33158.07</v>
      </c>
      <c r="F192" s="139">
        <f t="shared" si="2"/>
        <v>10370.93</v>
      </c>
    </row>
    <row r="193" spans="1:6" x14ac:dyDescent="0.25">
      <c r="A193" s="137" t="s">
        <v>251</v>
      </c>
      <c r="B193" s="137" t="s">
        <v>785</v>
      </c>
      <c r="C193" s="138">
        <v>733203</v>
      </c>
      <c r="D193" s="138">
        <v>548462</v>
      </c>
      <c r="E193" s="138">
        <v>41886.465000000004</v>
      </c>
      <c r="F193" s="139">
        <f t="shared" si="2"/>
        <v>506575.53499999997</v>
      </c>
    </row>
    <row r="194" spans="1:6" x14ac:dyDescent="0.25">
      <c r="A194" s="137" t="s">
        <v>252</v>
      </c>
      <c r="B194" s="137" t="s">
        <v>786</v>
      </c>
      <c r="C194" s="138">
        <v>81908</v>
      </c>
      <c r="D194" s="138">
        <v>35851</v>
      </c>
      <c r="E194" s="138">
        <v>20002.327499999999</v>
      </c>
      <c r="F194" s="139">
        <f t="shared" si="2"/>
        <v>15848.672500000001</v>
      </c>
    </row>
    <row r="195" spans="1:6" x14ac:dyDescent="0.25">
      <c r="A195" s="137" t="s">
        <v>253</v>
      </c>
      <c r="B195" s="137" t="s">
        <v>787</v>
      </c>
      <c r="C195" s="138">
        <v>76706</v>
      </c>
      <c r="D195" s="138">
        <v>0</v>
      </c>
      <c r="E195" s="138">
        <v>0</v>
      </c>
      <c r="F195" s="139">
        <f t="shared" ref="F195:F258" si="3">D195-E195</f>
        <v>0</v>
      </c>
    </row>
    <row r="196" spans="1:6" x14ac:dyDescent="0.25">
      <c r="A196" s="137" t="s">
        <v>254</v>
      </c>
      <c r="B196" s="137" t="s">
        <v>788</v>
      </c>
      <c r="C196" s="138">
        <v>13930</v>
      </c>
      <c r="D196" s="138">
        <v>0</v>
      </c>
      <c r="E196" s="138">
        <v>0</v>
      </c>
      <c r="F196" s="139">
        <f t="shared" si="3"/>
        <v>0</v>
      </c>
    </row>
    <row r="197" spans="1:6" x14ac:dyDescent="0.25">
      <c r="A197" s="137" t="s">
        <v>255</v>
      </c>
      <c r="B197" s="137" t="s">
        <v>789</v>
      </c>
      <c r="C197" s="138">
        <v>310703</v>
      </c>
      <c r="D197" s="138">
        <v>310703</v>
      </c>
      <c r="E197" s="138">
        <v>173180.69499999998</v>
      </c>
      <c r="F197" s="139">
        <f t="shared" si="3"/>
        <v>137522.30500000002</v>
      </c>
    </row>
    <row r="198" spans="1:6" x14ac:dyDescent="0.25">
      <c r="A198" s="137" t="s">
        <v>256</v>
      </c>
      <c r="B198" s="137" t="s">
        <v>790</v>
      </c>
      <c r="C198" s="138">
        <v>998676</v>
      </c>
      <c r="D198" s="138">
        <v>748750</v>
      </c>
      <c r="E198" s="138">
        <v>347081.83749999985</v>
      </c>
      <c r="F198" s="139">
        <f t="shared" si="3"/>
        <v>401668.16250000015</v>
      </c>
    </row>
    <row r="199" spans="1:6" x14ac:dyDescent="0.25">
      <c r="A199" s="137" t="s">
        <v>257</v>
      </c>
      <c r="B199" s="137" t="s">
        <v>791</v>
      </c>
      <c r="C199" s="138">
        <v>3194228</v>
      </c>
      <c r="D199" s="138">
        <v>3194135</v>
      </c>
      <c r="E199" s="138">
        <v>430583.30499999999</v>
      </c>
      <c r="F199" s="139">
        <f t="shared" si="3"/>
        <v>2763551.6949999998</v>
      </c>
    </row>
    <row r="200" spans="1:6" x14ac:dyDescent="0.25">
      <c r="A200" s="137" t="s">
        <v>258</v>
      </c>
      <c r="B200" s="137" t="s">
        <v>792</v>
      </c>
      <c r="C200" s="138">
        <v>2755065</v>
      </c>
      <c r="D200" s="138">
        <v>1103036</v>
      </c>
      <c r="E200" s="138">
        <v>425360.74047499982</v>
      </c>
      <c r="F200" s="139">
        <f t="shared" si="3"/>
        <v>677675.25952500012</v>
      </c>
    </row>
    <row r="201" spans="1:6" x14ac:dyDescent="0.25">
      <c r="A201" s="137" t="s">
        <v>259</v>
      </c>
      <c r="B201" s="137" t="s">
        <v>793</v>
      </c>
      <c r="C201" s="138">
        <v>19838</v>
      </c>
      <c r="D201" s="138">
        <v>4615</v>
      </c>
      <c r="E201" s="138">
        <v>0</v>
      </c>
      <c r="F201" s="139">
        <f t="shared" si="3"/>
        <v>4615</v>
      </c>
    </row>
    <row r="202" spans="1:6" x14ac:dyDescent="0.25">
      <c r="A202" s="137" t="s">
        <v>260</v>
      </c>
      <c r="B202" s="137" t="s">
        <v>794</v>
      </c>
      <c r="C202" s="138">
        <v>8403705</v>
      </c>
      <c r="D202" s="138">
        <v>2325776</v>
      </c>
      <c r="E202" s="138">
        <v>1057068.2502499998</v>
      </c>
      <c r="F202" s="139">
        <f t="shared" si="3"/>
        <v>1268707.7497500002</v>
      </c>
    </row>
    <row r="203" spans="1:6" x14ac:dyDescent="0.25">
      <c r="A203" s="137" t="s">
        <v>261</v>
      </c>
      <c r="B203" s="137" t="s">
        <v>795</v>
      </c>
      <c r="C203" s="138">
        <v>90725</v>
      </c>
      <c r="D203" s="138">
        <v>20750</v>
      </c>
      <c r="E203" s="138">
        <v>5029.0925000000007</v>
      </c>
      <c r="F203" s="139">
        <f t="shared" si="3"/>
        <v>15720.907499999999</v>
      </c>
    </row>
    <row r="204" spans="1:6" x14ac:dyDescent="0.25">
      <c r="A204" s="137" t="s">
        <v>262</v>
      </c>
      <c r="B204" s="137" t="s">
        <v>796</v>
      </c>
      <c r="C204" s="138">
        <v>128549</v>
      </c>
      <c r="D204" s="138">
        <v>51430</v>
      </c>
      <c r="E204" s="138">
        <v>36737.25</v>
      </c>
      <c r="F204" s="139">
        <f t="shared" si="3"/>
        <v>14692.75</v>
      </c>
    </row>
    <row r="205" spans="1:6" x14ac:dyDescent="0.25">
      <c r="A205" s="137" t="s">
        <v>263</v>
      </c>
      <c r="B205" s="137" t="s">
        <v>797</v>
      </c>
      <c r="C205" s="138">
        <v>89931</v>
      </c>
      <c r="D205" s="138">
        <v>27848</v>
      </c>
      <c r="E205" s="138">
        <v>14293.25</v>
      </c>
      <c r="F205" s="139">
        <f t="shared" si="3"/>
        <v>13554.75</v>
      </c>
    </row>
    <row r="206" spans="1:6" x14ac:dyDescent="0.25">
      <c r="A206" s="137" t="s">
        <v>264</v>
      </c>
      <c r="B206" s="137" t="s">
        <v>798</v>
      </c>
      <c r="C206" s="138">
        <v>629870</v>
      </c>
      <c r="D206" s="138">
        <v>206250</v>
      </c>
      <c r="E206" s="138">
        <v>29845.569999999996</v>
      </c>
      <c r="F206" s="139">
        <f t="shared" si="3"/>
        <v>176404.43</v>
      </c>
    </row>
    <row r="207" spans="1:6" x14ac:dyDescent="0.25">
      <c r="A207" s="137" t="s">
        <v>265</v>
      </c>
      <c r="B207" s="137" t="s">
        <v>799</v>
      </c>
      <c r="C207" s="138">
        <v>1604829</v>
      </c>
      <c r="D207" s="138">
        <v>1604829</v>
      </c>
      <c r="E207" s="138">
        <v>444397.26679999969</v>
      </c>
      <c r="F207" s="139">
        <f t="shared" si="3"/>
        <v>1160431.7332000004</v>
      </c>
    </row>
    <row r="208" spans="1:6" x14ac:dyDescent="0.25">
      <c r="A208" s="137" t="s">
        <v>266</v>
      </c>
      <c r="B208" s="137" t="s">
        <v>800</v>
      </c>
      <c r="C208" s="138">
        <v>7838462</v>
      </c>
      <c r="D208" s="138">
        <v>3256363</v>
      </c>
      <c r="E208" s="138">
        <v>795627.125</v>
      </c>
      <c r="F208" s="139">
        <f t="shared" si="3"/>
        <v>2460735.875</v>
      </c>
    </row>
    <row r="209" spans="1:6" x14ac:dyDescent="0.25">
      <c r="A209" s="137" t="s">
        <v>267</v>
      </c>
      <c r="B209" s="137" t="s">
        <v>801</v>
      </c>
      <c r="C209" s="138">
        <v>1056955</v>
      </c>
      <c r="D209" s="138">
        <v>1056955</v>
      </c>
      <c r="E209" s="138">
        <v>304753.01250000001</v>
      </c>
      <c r="F209" s="139">
        <f t="shared" si="3"/>
        <v>752201.98750000005</v>
      </c>
    </row>
    <row r="210" spans="1:6" x14ac:dyDescent="0.25">
      <c r="A210" s="137" t="s">
        <v>268</v>
      </c>
      <c r="B210" s="137" t="s">
        <v>802</v>
      </c>
      <c r="C210" s="138">
        <v>1137716</v>
      </c>
      <c r="D210" s="138">
        <v>284356</v>
      </c>
      <c r="E210" s="138">
        <v>181796</v>
      </c>
      <c r="F210" s="139">
        <f t="shared" si="3"/>
        <v>102560</v>
      </c>
    </row>
    <row r="211" spans="1:6" x14ac:dyDescent="0.25">
      <c r="A211" s="137" t="s">
        <v>269</v>
      </c>
      <c r="B211" s="137" t="s">
        <v>803</v>
      </c>
      <c r="C211" s="138">
        <v>2759297</v>
      </c>
      <c r="D211" s="138">
        <v>1740498</v>
      </c>
      <c r="E211" s="138">
        <v>1338811.7549999999</v>
      </c>
      <c r="F211" s="139">
        <f t="shared" si="3"/>
        <v>401686.24500000011</v>
      </c>
    </row>
    <row r="212" spans="1:6" x14ac:dyDescent="0.25">
      <c r="A212" s="137" t="s">
        <v>270</v>
      </c>
      <c r="B212" s="137" t="s">
        <v>804</v>
      </c>
      <c r="C212" s="138">
        <v>2587634</v>
      </c>
      <c r="D212" s="138">
        <v>1142476</v>
      </c>
      <c r="E212" s="138">
        <v>301514.57249999995</v>
      </c>
      <c r="F212" s="139">
        <f t="shared" si="3"/>
        <v>840961.42749999999</v>
      </c>
    </row>
    <row r="213" spans="1:6" x14ac:dyDescent="0.25">
      <c r="A213" s="137" t="s">
        <v>271</v>
      </c>
      <c r="B213" s="137" t="s">
        <v>805</v>
      </c>
      <c r="C213" s="138">
        <v>423910</v>
      </c>
      <c r="D213" s="138">
        <v>325975</v>
      </c>
      <c r="E213" s="138">
        <v>28321.729999999996</v>
      </c>
      <c r="F213" s="139">
        <f t="shared" si="3"/>
        <v>297653.27</v>
      </c>
    </row>
    <row r="214" spans="1:6" x14ac:dyDescent="0.25">
      <c r="A214" s="137" t="s">
        <v>272</v>
      </c>
      <c r="B214" s="137" t="s">
        <v>806</v>
      </c>
      <c r="C214" s="138">
        <v>1385115</v>
      </c>
      <c r="D214" s="138">
        <v>457147</v>
      </c>
      <c r="E214" s="138">
        <v>0</v>
      </c>
      <c r="F214" s="139">
        <f t="shared" si="3"/>
        <v>457147</v>
      </c>
    </row>
    <row r="215" spans="1:6" x14ac:dyDescent="0.25">
      <c r="A215" s="137" t="s">
        <v>273</v>
      </c>
      <c r="B215" s="137" t="s">
        <v>807</v>
      </c>
      <c r="C215" s="138">
        <v>2532706</v>
      </c>
      <c r="D215" s="138">
        <v>1781408</v>
      </c>
      <c r="E215" s="138">
        <v>763534.75249999959</v>
      </c>
      <c r="F215" s="139">
        <f t="shared" si="3"/>
        <v>1017873.2475000004</v>
      </c>
    </row>
    <row r="216" spans="1:6" x14ac:dyDescent="0.25">
      <c r="A216" s="137" t="s">
        <v>274</v>
      </c>
      <c r="B216" s="137" t="s">
        <v>808</v>
      </c>
      <c r="C216" s="138">
        <v>1331421</v>
      </c>
      <c r="D216" s="138">
        <v>700790</v>
      </c>
      <c r="E216" s="138">
        <v>59304.292501250013</v>
      </c>
      <c r="F216" s="139">
        <f t="shared" si="3"/>
        <v>641485.70749874995</v>
      </c>
    </row>
    <row r="217" spans="1:6" x14ac:dyDescent="0.25">
      <c r="A217" s="137" t="s">
        <v>275</v>
      </c>
      <c r="B217" s="137" t="s">
        <v>809</v>
      </c>
      <c r="C217" s="138">
        <v>1475222</v>
      </c>
      <c r="D217" s="138">
        <v>506812</v>
      </c>
      <c r="E217" s="138">
        <v>510500.73499999999</v>
      </c>
      <c r="F217" s="139">
        <f t="shared" si="3"/>
        <v>-3688.734999999986</v>
      </c>
    </row>
    <row r="218" spans="1:6" x14ac:dyDescent="0.25">
      <c r="A218" s="137" t="s">
        <v>276</v>
      </c>
      <c r="B218" s="137" t="s">
        <v>810</v>
      </c>
      <c r="C218" s="138">
        <v>263798</v>
      </c>
      <c r="D218" s="138">
        <v>0</v>
      </c>
      <c r="E218" s="138">
        <v>36754.94999999999</v>
      </c>
      <c r="F218" s="139">
        <f t="shared" si="3"/>
        <v>-36754.94999999999</v>
      </c>
    </row>
    <row r="219" spans="1:6" x14ac:dyDescent="0.25">
      <c r="A219" s="137" t="s">
        <v>277</v>
      </c>
      <c r="B219" s="137" t="s">
        <v>811</v>
      </c>
      <c r="C219" s="138">
        <v>1758770</v>
      </c>
      <c r="D219" s="138">
        <v>1093277</v>
      </c>
      <c r="E219" s="138">
        <v>810636.58500000008</v>
      </c>
      <c r="F219" s="139">
        <f t="shared" si="3"/>
        <v>282640.41499999992</v>
      </c>
    </row>
    <row r="220" spans="1:6" x14ac:dyDescent="0.25">
      <c r="A220" s="137" t="s">
        <v>278</v>
      </c>
      <c r="B220" s="137" t="s">
        <v>812</v>
      </c>
      <c r="C220" s="138">
        <v>0</v>
      </c>
      <c r="D220" s="138">
        <v>0</v>
      </c>
      <c r="E220" s="138">
        <v>0</v>
      </c>
      <c r="F220" s="139">
        <f t="shared" si="3"/>
        <v>0</v>
      </c>
    </row>
    <row r="221" spans="1:6" x14ac:dyDescent="0.25">
      <c r="A221" s="137" t="s">
        <v>279</v>
      </c>
      <c r="B221" s="137" t="s">
        <v>813</v>
      </c>
      <c r="C221" s="138">
        <v>2585694</v>
      </c>
      <c r="D221" s="138">
        <v>2569993</v>
      </c>
      <c r="E221" s="138">
        <v>1284394.7699999998</v>
      </c>
      <c r="F221" s="139">
        <f t="shared" si="3"/>
        <v>1285598.2300000002</v>
      </c>
    </row>
    <row r="222" spans="1:6" x14ac:dyDescent="0.25">
      <c r="A222" s="137" t="s">
        <v>280</v>
      </c>
      <c r="B222" s="137" t="s">
        <v>814</v>
      </c>
      <c r="C222" s="138">
        <v>412449</v>
      </c>
      <c r="D222" s="138">
        <v>279964.22499999998</v>
      </c>
      <c r="E222" s="138">
        <v>168949.74000000005</v>
      </c>
      <c r="F222" s="139">
        <f t="shared" si="3"/>
        <v>111014.48499999993</v>
      </c>
    </row>
    <row r="223" spans="1:6" x14ac:dyDescent="0.25">
      <c r="A223" s="137" t="s">
        <v>281</v>
      </c>
      <c r="B223" s="137" t="s">
        <v>815</v>
      </c>
      <c r="C223" s="138">
        <v>173073</v>
      </c>
      <c r="D223" s="138">
        <v>135450</v>
      </c>
      <c r="E223" s="138">
        <v>6230.8475000000008</v>
      </c>
      <c r="F223" s="139">
        <f t="shared" si="3"/>
        <v>129219.1525</v>
      </c>
    </row>
    <row r="224" spans="1:6" x14ac:dyDescent="0.25">
      <c r="A224" s="137" t="s">
        <v>282</v>
      </c>
      <c r="B224" s="137" t="s">
        <v>816</v>
      </c>
      <c r="C224" s="138">
        <v>675717</v>
      </c>
      <c r="D224" s="138">
        <v>484688</v>
      </c>
      <c r="E224" s="138">
        <v>53125.86</v>
      </c>
      <c r="F224" s="139">
        <f t="shared" si="3"/>
        <v>431562.14</v>
      </c>
    </row>
    <row r="225" spans="1:6" x14ac:dyDescent="0.25">
      <c r="A225" s="137" t="s">
        <v>283</v>
      </c>
      <c r="B225" s="137" t="s">
        <v>817</v>
      </c>
      <c r="C225" s="138">
        <v>511196</v>
      </c>
      <c r="D225" s="138">
        <v>143777</v>
      </c>
      <c r="E225" s="138">
        <v>88752.095000000074</v>
      </c>
      <c r="F225" s="139">
        <f t="shared" si="3"/>
        <v>55024.904999999926</v>
      </c>
    </row>
    <row r="226" spans="1:6" x14ac:dyDescent="0.25">
      <c r="A226" s="137" t="s">
        <v>284</v>
      </c>
      <c r="B226" s="137" t="s">
        <v>818</v>
      </c>
      <c r="C226" s="138">
        <v>136484</v>
      </c>
      <c r="D226" s="138">
        <v>34602.837500000001</v>
      </c>
      <c r="E226" s="138">
        <v>1526.1475</v>
      </c>
      <c r="F226" s="139">
        <f t="shared" si="3"/>
        <v>33076.69</v>
      </c>
    </row>
    <row r="227" spans="1:6" x14ac:dyDescent="0.25">
      <c r="A227" s="137" t="s">
        <v>285</v>
      </c>
      <c r="B227" s="137" t="s">
        <v>819</v>
      </c>
      <c r="C227" s="138">
        <v>1237963</v>
      </c>
      <c r="D227" s="138">
        <v>169492</v>
      </c>
      <c r="E227" s="138">
        <v>106281.63750000001</v>
      </c>
      <c r="F227" s="139">
        <f t="shared" si="3"/>
        <v>63210.362499999988</v>
      </c>
    </row>
    <row r="228" spans="1:6" x14ac:dyDescent="0.25">
      <c r="A228" s="137" t="s">
        <v>286</v>
      </c>
      <c r="B228" s="137" t="s">
        <v>820</v>
      </c>
      <c r="C228" s="138">
        <v>1085256</v>
      </c>
      <c r="D228" s="138">
        <v>306295</v>
      </c>
      <c r="E228" s="138">
        <v>140390.40750000003</v>
      </c>
      <c r="F228" s="139">
        <f t="shared" si="3"/>
        <v>165904.59249999997</v>
      </c>
    </row>
    <row r="229" spans="1:6" x14ac:dyDescent="0.25">
      <c r="A229" s="137" t="s">
        <v>287</v>
      </c>
      <c r="B229" s="137" t="s">
        <v>821</v>
      </c>
      <c r="C229" s="138">
        <v>437576</v>
      </c>
      <c r="D229" s="138">
        <v>143539</v>
      </c>
      <c r="E229" s="138">
        <v>85847.937499999985</v>
      </c>
      <c r="F229" s="139">
        <f t="shared" si="3"/>
        <v>57691.062500000015</v>
      </c>
    </row>
    <row r="230" spans="1:6" x14ac:dyDescent="0.25">
      <c r="A230" s="137" t="s">
        <v>288</v>
      </c>
      <c r="B230" s="137" t="s">
        <v>822</v>
      </c>
      <c r="C230" s="138">
        <v>4697399</v>
      </c>
      <c r="D230" s="138">
        <v>2455413</v>
      </c>
      <c r="E230" s="138">
        <v>1242952.0625</v>
      </c>
      <c r="F230" s="139">
        <f t="shared" si="3"/>
        <v>1212460.9375</v>
      </c>
    </row>
    <row r="231" spans="1:6" x14ac:dyDescent="0.25">
      <c r="A231" s="137" t="s">
        <v>289</v>
      </c>
      <c r="B231" s="137" t="s">
        <v>823</v>
      </c>
      <c r="C231" s="138">
        <v>116558</v>
      </c>
      <c r="D231" s="138">
        <v>12507</v>
      </c>
      <c r="E231" s="138">
        <v>22485.0625</v>
      </c>
      <c r="F231" s="139">
        <f t="shared" si="3"/>
        <v>-9978.0625</v>
      </c>
    </row>
    <row r="232" spans="1:6" x14ac:dyDescent="0.25">
      <c r="A232" s="137" t="s">
        <v>290</v>
      </c>
      <c r="B232" s="137" t="s">
        <v>824</v>
      </c>
      <c r="C232" s="138">
        <v>0</v>
      </c>
      <c r="D232" s="138">
        <v>0</v>
      </c>
      <c r="E232" s="138">
        <v>0</v>
      </c>
      <c r="F232" s="139">
        <f t="shared" si="3"/>
        <v>0</v>
      </c>
    </row>
    <row r="233" spans="1:6" x14ac:dyDescent="0.25">
      <c r="A233" s="137" t="s">
        <v>291</v>
      </c>
      <c r="B233" s="137" t="s">
        <v>825</v>
      </c>
      <c r="C233" s="138">
        <v>1072208</v>
      </c>
      <c r="D233" s="138">
        <v>233566</v>
      </c>
      <c r="E233" s="138">
        <v>58696.459999999992</v>
      </c>
      <c r="F233" s="139">
        <f t="shared" si="3"/>
        <v>174869.54</v>
      </c>
    </row>
    <row r="234" spans="1:6" x14ac:dyDescent="0.25">
      <c r="A234" s="137" t="s">
        <v>292</v>
      </c>
      <c r="B234" s="137" t="s">
        <v>826</v>
      </c>
      <c r="C234" s="138">
        <v>73796</v>
      </c>
      <c r="D234" s="138">
        <v>37775</v>
      </c>
      <c r="E234" s="138">
        <v>2827</v>
      </c>
      <c r="F234" s="139">
        <f t="shared" si="3"/>
        <v>34948</v>
      </c>
    </row>
    <row r="235" spans="1:6" x14ac:dyDescent="0.25">
      <c r="A235" s="137" t="s">
        <v>293</v>
      </c>
      <c r="B235" s="137" t="s">
        <v>827</v>
      </c>
      <c r="C235" s="138">
        <v>110474</v>
      </c>
      <c r="D235" s="138">
        <v>35772</v>
      </c>
      <c r="E235" s="138">
        <v>17094.53</v>
      </c>
      <c r="F235" s="139">
        <f t="shared" si="3"/>
        <v>18677.47</v>
      </c>
    </row>
    <row r="236" spans="1:6" x14ac:dyDescent="0.25">
      <c r="A236" s="137" t="s">
        <v>294</v>
      </c>
      <c r="B236" s="137" t="s">
        <v>828</v>
      </c>
      <c r="C236" s="138">
        <v>154382</v>
      </c>
      <c r="D236" s="138">
        <v>24545</v>
      </c>
      <c r="E236" s="138">
        <v>2323.2024999999999</v>
      </c>
      <c r="F236" s="139">
        <f t="shared" si="3"/>
        <v>22221.797500000001</v>
      </c>
    </row>
    <row r="237" spans="1:6" x14ac:dyDescent="0.25">
      <c r="A237" s="137" t="s">
        <v>295</v>
      </c>
      <c r="B237" s="137" t="s">
        <v>829</v>
      </c>
      <c r="C237" s="138">
        <v>3750037</v>
      </c>
      <c r="D237" s="138">
        <v>900000</v>
      </c>
      <c r="E237" s="138">
        <v>415101.46</v>
      </c>
      <c r="F237" s="139">
        <f t="shared" si="3"/>
        <v>484898.54</v>
      </c>
    </row>
    <row r="238" spans="1:6" x14ac:dyDescent="0.25">
      <c r="A238" s="137" t="s">
        <v>296</v>
      </c>
      <c r="B238" s="137" t="s">
        <v>830</v>
      </c>
      <c r="C238" s="138">
        <v>58543</v>
      </c>
      <c r="D238" s="138">
        <v>31848</v>
      </c>
      <c r="E238" s="138">
        <v>6540.5050000000001</v>
      </c>
      <c r="F238" s="139">
        <f t="shared" si="3"/>
        <v>25307.494999999999</v>
      </c>
    </row>
    <row r="239" spans="1:6" x14ac:dyDescent="0.25">
      <c r="A239" s="137" t="s">
        <v>297</v>
      </c>
      <c r="B239" s="137" t="s">
        <v>831</v>
      </c>
      <c r="C239" s="138">
        <v>813788</v>
      </c>
      <c r="D239" s="138">
        <v>676535</v>
      </c>
      <c r="E239" s="138">
        <v>283387.46125000005</v>
      </c>
      <c r="F239" s="139">
        <f t="shared" si="3"/>
        <v>393147.53874999995</v>
      </c>
    </row>
    <row r="240" spans="1:6" x14ac:dyDescent="0.25">
      <c r="A240" s="137" t="s">
        <v>298</v>
      </c>
      <c r="B240" s="137" t="s">
        <v>832</v>
      </c>
      <c r="C240" s="138">
        <v>0</v>
      </c>
      <c r="D240" s="138">
        <v>0</v>
      </c>
      <c r="E240" s="138">
        <v>0</v>
      </c>
      <c r="F240" s="139">
        <f t="shared" si="3"/>
        <v>0</v>
      </c>
    </row>
    <row r="241" spans="1:6" x14ac:dyDescent="0.25">
      <c r="A241" s="137" t="s">
        <v>299</v>
      </c>
      <c r="B241" s="137" t="s">
        <v>833</v>
      </c>
      <c r="C241" s="138">
        <v>0</v>
      </c>
      <c r="D241" s="138">
        <v>0</v>
      </c>
      <c r="E241" s="138">
        <v>0</v>
      </c>
      <c r="F241" s="139">
        <f t="shared" si="3"/>
        <v>0</v>
      </c>
    </row>
    <row r="242" spans="1:6" x14ac:dyDescent="0.25">
      <c r="A242" s="137" t="s">
        <v>300</v>
      </c>
      <c r="B242" s="137" t="s">
        <v>834</v>
      </c>
      <c r="C242" s="138">
        <v>306647</v>
      </c>
      <c r="D242" s="138">
        <v>111307</v>
      </c>
      <c r="E242" s="138">
        <v>43325.739999999991</v>
      </c>
      <c r="F242" s="139">
        <f t="shared" si="3"/>
        <v>67981.260000000009</v>
      </c>
    </row>
    <row r="243" spans="1:6" x14ac:dyDescent="0.25">
      <c r="A243" s="137" t="s">
        <v>301</v>
      </c>
      <c r="B243" s="137" t="s">
        <v>835</v>
      </c>
      <c r="C243" s="138">
        <v>260976</v>
      </c>
      <c r="D243" s="138">
        <v>157173</v>
      </c>
      <c r="E243" s="138">
        <v>157172.57500000007</v>
      </c>
      <c r="F243" s="139">
        <f t="shared" si="3"/>
        <v>0.42499999993015081</v>
      </c>
    </row>
    <row r="244" spans="1:6" x14ac:dyDescent="0.25">
      <c r="A244" s="137" t="s">
        <v>302</v>
      </c>
      <c r="B244" s="137" t="s">
        <v>2</v>
      </c>
      <c r="C244" s="138">
        <v>8338902</v>
      </c>
      <c r="D244" s="138">
        <v>8338903</v>
      </c>
      <c r="E244" s="138">
        <v>7255386.9500000002</v>
      </c>
      <c r="F244" s="139">
        <f t="shared" si="3"/>
        <v>1083516.0499999998</v>
      </c>
    </row>
    <row r="245" spans="1:6" x14ac:dyDescent="0.25">
      <c r="A245" s="137" t="s">
        <v>303</v>
      </c>
      <c r="B245" s="137" t="s">
        <v>838</v>
      </c>
      <c r="C245" s="138">
        <v>3032793</v>
      </c>
      <c r="D245" s="138">
        <v>2693809.6150000002</v>
      </c>
      <c r="E245" s="138">
        <v>790247.62750000006</v>
      </c>
      <c r="F245" s="139">
        <f t="shared" si="3"/>
        <v>1903561.9875000003</v>
      </c>
    </row>
    <row r="246" spans="1:6" x14ac:dyDescent="0.25">
      <c r="A246" s="137" t="s">
        <v>304</v>
      </c>
      <c r="B246" s="137" t="s">
        <v>839</v>
      </c>
      <c r="C246" s="138">
        <v>1261944</v>
      </c>
      <c r="D246" s="138">
        <v>59000</v>
      </c>
      <c r="E246" s="138">
        <v>44603.57</v>
      </c>
      <c r="F246" s="139">
        <f t="shared" si="3"/>
        <v>14396.43</v>
      </c>
    </row>
    <row r="247" spans="1:6" x14ac:dyDescent="0.25">
      <c r="A247" s="137" t="s">
        <v>305</v>
      </c>
      <c r="B247" s="137" t="s">
        <v>840</v>
      </c>
      <c r="C247" s="138">
        <v>2233905</v>
      </c>
      <c r="D247" s="138">
        <v>910672</v>
      </c>
      <c r="E247" s="138">
        <v>895207.39500000002</v>
      </c>
      <c r="F247" s="139">
        <f t="shared" si="3"/>
        <v>15464.604999999981</v>
      </c>
    </row>
    <row r="248" spans="1:6" x14ac:dyDescent="0.25">
      <c r="A248" s="137" t="s">
        <v>306</v>
      </c>
      <c r="B248" s="137" t="s">
        <v>841</v>
      </c>
      <c r="C248" s="138">
        <v>1081377</v>
      </c>
      <c r="D248" s="138">
        <v>988094</v>
      </c>
      <c r="E248" s="138">
        <v>63484.340749999988</v>
      </c>
      <c r="F248" s="139">
        <f t="shared" si="3"/>
        <v>924609.65925000003</v>
      </c>
    </row>
    <row r="249" spans="1:6" x14ac:dyDescent="0.25">
      <c r="A249" s="137" t="s">
        <v>307</v>
      </c>
      <c r="B249" s="137" t="s">
        <v>842</v>
      </c>
      <c r="C249" s="138">
        <v>4745274</v>
      </c>
      <c r="D249" s="138">
        <v>2166944</v>
      </c>
      <c r="E249" s="138">
        <v>546003.12</v>
      </c>
      <c r="F249" s="139">
        <f t="shared" si="3"/>
        <v>1620940.88</v>
      </c>
    </row>
    <row r="250" spans="1:6" x14ac:dyDescent="0.25">
      <c r="A250" s="137" t="s">
        <v>308</v>
      </c>
      <c r="B250" s="137" t="s">
        <v>843</v>
      </c>
      <c r="C250" s="138">
        <v>125374</v>
      </c>
      <c r="D250" s="138">
        <v>47425</v>
      </c>
      <c r="E250" s="138">
        <v>18229.900000000001</v>
      </c>
      <c r="F250" s="139">
        <f t="shared" si="3"/>
        <v>29195.1</v>
      </c>
    </row>
    <row r="251" spans="1:6" x14ac:dyDescent="0.25">
      <c r="A251" s="137" t="s">
        <v>309</v>
      </c>
      <c r="B251" s="137" t="s">
        <v>844</v>
      </c>
      <c r="C251" s="138">
        <v>0</v>
      </c>
      <c r="D251" s="138">
        <v>0</v>
      </c>
      <c r="E251" s="138">
        <v>0</v>
      </c>
      <c r="F251" s="139">
        <f t="shared" si="3"/>
        <v>0</v>
      </c>
    </row>
    <row r="252" spans="1:6" x14ac:dyDescent="0.25">
      <c r="A252" s="137" t="s">
        <v>310</v>
      </c>
      <c r="B252" s="137" t="s">
        <v>845</v>
      </c>
      <c r="C252" s="138">
        <v>0</v>
      </c>
      <c r="D252" s="138">
        <v>0</v>
      </c>
      <c r="E252" s="138">
        <v>0</v>
      </c>
      <c r="F252" s="139">
        <f t="shared" si="3"/>
        <v>0</v>
      </c>
    </row>
    <row r="253" spans="1:6" x14ac:dyDescent="0.25">
      <c r="A253" s="137" t="s">
        <v>311</v>
      </c>
      <c r="B253" s="137" t="s">
        <v>846</v>
      </c>
      <c r="C253" s="138">
        <v>643183</v>
      </c>
      <c r="D253" s="138">
        <v>139261</v>
      </c>
      <c r="E253" s="138">
        <v>98995.447500000068</v>
      </c>
      <c r="F253" s="139">
        <f t="shared" si="3"/>
        <v>40265.552499999932</v>
      </c>
    </row>
    <row r="254" spans="1:6" x14ac:dyDescent="0.25">
      <c r="A254" s="137" t="s">
        <v>312</v>
      </c>
      <c r="B254" s="137" t="s">
        <v>847</v>
      </c>
      <c r="C254" s="138">
        <v>34738</v>
      </c>
      <c r="D254" s="138">
        <v>10075</v>
      </c>
      <c r="E254" s="138">
        <v>3325.7999999999988</v>
      </c>
      <c r="F254" s="139">
        <f t="shared" si="3"/>
        <v>6749.2000000000007</v>
      </c>
    </row>
    <row r="255" spans="1:6" x14ac:dyDescent="0.25">
      <c r="A255" s="137" t="s">
        <v>313</v>
      </c>
      <c r="B255" s="137" t="s">
        <v>848</v>
      </c>
      <c r="C255" s="138">
        <v>560570</v>
      </c>
      <c r="D255" s="138">
        <v>145360</v>
      </c>
      <c r="E255" s="138">
        <v>47932.627500000002</v>
      </c>
      <c r="F255" s="139">
        <f t="shared" si="3"/>
        <v>97427.372499999998</v>
      </c>
    </row>
    <row r="256" spans="1:6" x14ac:dyDescent="0.25">
      <c r="A256" s="137" t="s">
        <v>314</v>
      </c>
      <c r="B256" s="137" t="s">
        <v>849</v>
      </c>
      <c r="C256" s="138">
        <v>112502</v>
      </c>
      <c r="D256" s="138">
        <v>106738</v>
      </c>
      <c r="E256" s="138">
        <v>14281.274999999998</v>
      </c>
      <c r="F256" s="139">
        <f t="shared" si="3"/>
        <v>92456.725000000006</v>
      </c>
    </row>
    <row r="257" spans="1:6" x14ac:dyDescent="0.25">
      <c r="A257" s="137" t="s">
        <v>315</v>
      </c>
      <c r="B257" s="137" t="s">
        <v>850</v>
      </c>
      <c r="C257" s="138">
        <v>158878</v>
      </c>
      <c r="D257" s="138">
        <v>56250</v>
      </c>
      <c r="E257" s="138">
        <v>0</v>
      </c>
      <c r="F257" s="139">
        <f t="shared" si="3"/>
        <v>56250</v>
      </c>
    </row>
    <row r="258" spans="1:6" x14ac:dyDescent="0.25">
      <c r="A258" s="137" t="s">
        <v>316</v>
      </c>
      <c r="B258" s="137" t="s">
        <v>851</v>
      </c>
      <c r="C258" s="138">
        <v>779932</v>
      </c>
      <c r="D258" s="138">
        <v>425262</v>
      </c>
      <c r="E258" s="138">
        <v>142966.96000000002</v>
      </c>
      <c r="F258" s="139">
        <f t="shared" si="3"/>
        <v>282295.03999999998</v>
      </c>
    </row>
    <row r="259" spans="1:6" x14ac:dyDescent="0.25">
      <c r="A259" s="137" t="s">
        <v>317</v>
      </c>
      <c r="B259" s="137" t="s">
        <v>852</v>
      </c>
      <c r="C259" s="138">
        <v>3840497</v>
      </c>
      <c r="D259" s="138">
        <v>500000</v>
      </c>
      <c r="E259" s="138">
        <v>1134734.0925</v>
      </c>
      <c r="F259" s="139">
        <f t="shared" ref="F259:F322" si="4">D259-E259</f>
        <v>-634734.09250000003</v>
      </c>
    </row>
    <row r="260" spans="1:6" x14ac:dyDescent="0.25">
      <c r="A260" s="137" t="s">
        <v>318</v>
      </c>
      <c r="B260" s="137" t="s">
        <v>853</v>
      </c>
      <c r="C260" s="138">
        <v>836623</v>
      </c>
      <c r="D260" s="138">
        <v>200000</v>
      </c>
      <c r="E260" s="138">
        <v>87360.197500000009</v>
      </c>
      <c r="F260" s="139">
        <f t="shared" si="4"/>
        <v>112639.80249999999</v>
      </c>
    </row>
    <row r="261" spans="1:6" x14ac:dyDescent="0.25">
      <c r="A261" s="137" t="s">
        <v>319</v>
      </c>
      <c r="B261" s="137" t="s">
        <v>854</v>
      </c>
      <c r="C261" s="138">
        <v>78910</v>
      </c>
      <c r="D261" s="138">
        <v>14000</v>
      </c>
      <c r="E261" s="138">
        <v>8170.48</v>
      </c>
      <c r="F261" s="139">
        <f t="shared" si="4"/>
        <v>5829.52</v>
      </c>
    </row>
    <row r="262" spans="1:6" x14ac:dyDescent="0.25">
      <c r="A262" s="137" t="s">
        <v>320</v>
      </c>
      <c r="B262" s="137" t="s">
        <v>855</v>
      </c>
      <c r="C262" s="138">
        <v>1783280</v>
      </c>
      <c r="D262" s="138">
        <v>1783280</v>
      </c>
      <c r="E262" s="138">
        <v>754208.28050000023</v>
      </c>
      <c r="F262" s="139">
        <f t="shared" si="4"/>
        <v>1029071.7194999998</v>
      </c>
    </row>
    <row r="263" spans="1:6" x14ac:dyDescent="0.25">
      <c r="A263" s="137" t="s">
        <v>321</v>
      </c>
      <c r="B263" s="137" t="s">
        <v>856</v>
      </c>
      <c r="C263" s="138">
        <v>2502641</v>
      </c>
      <c r="D263" s="138">
        <v>2472534</v>
      </c>
      <c r="E263" s="138">
        <v>234045.07000000007</v>
      </c>
      <c r="F263" s="139">
        <f t="shared" si="4"/>
        <v>2238488.9299999997</v>
      </c>
    </row>
    <row r="264" spans="1:6" x14ac:dyDescent="0.25">
      <c r="A264" s="137" t="s">
        <v>322</v>
      </c>
      <c r="B264" s="137" t="s">
        <v>857</v>
      </c>
      <c r="C264" s="138">
        <v>60219</v>
      </c>
      <c r="D264" s="138">
        <v>5684</v>
      </c>
      <c r="E264" s="138">
        <v>5983.5</v>
      </c>
      <c r="F264" s="139">
        <f t="shared" si="4"/>
        <v>-299.5</v>
      </c>
    </row>
    <row r="265" spans="1:6" x14ac:dyDescent="0.25">
      <c r="A265" s="137" t="s">
        <v>323</v>
      </c>
      <c r="B265" s="137" t="s">
        <v>858</v>
      </c>
      <c r="C265" s="138">
        <v>0</v>
      </c>
      <c r="D265" s="138">
        <v>0</v>
      </c>
      <c r="E265" s="138">
        <v>0</v>
      </c>
      <c r="F265" s="139">
        <f t="shared" si="4"/>
        <v>0</v>
      </c>
    </row>
    <row r="266" spans="1:6" x14ac:dyDescent="0.25">
      <c r="A266" s="137" t="s">
        <v>324</v>
      </c>
      <c r="B266" s="137" t="s">
        <v>859</v>
      </c>
      <c r="C266" s="138">
        <v>1384409</v>
      </c>
      <c r="D266" s="138">
        <v>1384408.675</v>
      </c>
      <c r="E266" s="138">
        <v>155787.56999999998</v>
      </c>
      <c r="F266" s="139">
        <f t="shared" si="4"/>
        <v>1228621.105</v>
      </c>
    </row>
    <row r="267" spans="1:6" x14ac:dyDescent="0.25">
      <c r="A267" s="137" t="s">
        <v>325</v>
      </c>
      <c r="B267" s="137" t="s">
        <v>860</v>
      </c>
      <c r="C267" s="138">
        <v>1670161</v>
      </c>
      <c r="D267" s="138">
        <v>1095571</v>
      </c>
      <c r="E267" s="138">
        <v>317142.53749999998</v>
      </c>
      <c r="F267" s="139">
        <f t="shared" si="4"/>
        <v>778428.46250000002</v>
      </c>
    </row>
    <row r="268" spans="1:6" x14ac:dyDescent="0.25">
      <c r="A268" s="137" t="s">
        <v>326</v>
      </c>
      <c r="B268" s="137" t="s">
        <v>861</v>
      </c>
      <c r="C268" s="138">
        <v>277905</v>
      </c>
      <c r="D268" s="138">
        <v>43526</v>
      </c>
      <c r="E268" s="138">
        <v>43522.930000000008</v>
      </c>
      <c r="F268" s="139">
        <f t="shared" si="4"/>
        <v>3.069999999992433</v>
      </c>
    </row>
    <row r="269" spans="1:6" x14ac:dyDescent="0.25">
      <c r="A269" s="137" t="s">
        <v>327</v>
      </c>
      <c r="B269" s="137" t="s">
        <v>862</v>
      </c>
      <c r="C269" s="138">
        <v>164080</v>
      </c>
      <c r="D269" s="138">
        <v>75528.727499999994</v>
      </c>
      <c r="E269" s="138">
        <v>9996.8274999999994</v>
      </c>
      <c r="F269" s="139">
        <f t="shared" si="4"/>
        <v>65531.899999999994</v>
      </c>
    </row>
    <row r="270" spans="1:6" x14ac:dyDescent="0.25">
      <c r="A270" s="137" t="s">
        <v>328</v>
      </c>
      <c r="B270" s="137" t="s">
        <v>863</v>
      </c>
      <c r="C270" s="138">
        <v>382736</v>
      </c>
      <c r="D270" s="138">
        <v>345847</v>
      </c>
      <c r="E270" s="138">
        <v>214946.29999999993</v>
      </c>
      <c r="F270" s="139">
        <f t="shared" si="4"/>
        <v>130900.70000000007</v>
      </c>
    </row>
    <row r="271" spans="1:6" x14ac:dyDescent="0.25">
      <c r="A271" s="137" t="s">
        <v>329</v>
      </c>
      <c r="B271" s="137" t="s">
        <v>864</v>
      </c>
      <c r="C271" s="138">
        <v>674395</v>
      </c>
      <c r="D271" s="138">
        <v>567185</v>
      </c>
      <c r="E271" s="138">
        <v>28538.061250000002</v>
      </c>
      <c r="F271" s="139">
        <f t="shared" si="4"/>
        <v>538646.93874999997</v>
      </c>
    </row>
    <row r="272" spans="1:6" x14ac:dyDescent="0.25">
      <c r="A272" s="137" t="s">
        <v>330</v>
      </c>
      <c r="B272" s="137" t="s">
        <v>865</v>
      </c>
      <c r="C272" s="138">
        <v>3347993</v>
      </c>
      <c r="D272" s="138">
        <v>2004594</v>
      </c>
      <c r="E272" s="138">
        <v>845760.92249999975</v>
      </c>
      <c r="F272" s="139">
        <f t="shared" si="4"/>
        <v>1158833.0775000001</v>
      </c>
    </row>
    <row r="273" spans="1:6" x14ac:dyDescent="0.25">
      <c r="A273" s="137" t="s">
        <v>331</v>
      </c>
      <c r="B273" s="137" t="s">
        <v>866</v>
      </c>
      <c r="C273" s="138">
        <v>156410</v>
      </c>
      <c r="D273" s="138">
        <v>131473</v>
      </c>
      <c r="E273" s="138">
        <v>46368.67</v>
      </c>
      <c r="F273" s="139">
        <f t="shared" si="4"/>
        <v>85104.33</v>
      </c>
    </row>
    <row r="274" spans="1:6" x14ac:dyDescent="0.25">
      <c r="A274" s="137" t="s">
        <v>332</v>
      </c>
      <c r="B274" s="137" t="s">
        <v>867</v>
      </c>
      <c r="C274" s="138">
        <v>1602977</v>
      </c>
      <c r="D274" s="138">
        <v>443000</v>
      </c>
      <c r="E274" s="138">
        <v>22485.569999999996</v>
      </c>
      <c r="F274" s="139">
        <f t="shared" si="4"/>
        <v>420514.43</v>
      </c>
    </row>
    <row r="275" spans="1:6" x14ac:dyDescent="0.25">
      <c r="A275" s="137" t="s">
        <v>333</v>
      </c>
      <c r="B275" s="137" t="s">
        <v>868</v>
      </c>
      <c r="C275" s="138">
        <v>7191135</v>
      </c>
      <c r="D275" s="138">
        <v>7191135</v>
      </c>
      <c r="E275" s="138">
        <v>124155.48</v>
      </c>
      <c r="F275" s="139">
        <f t="shared" si="4"/>
        <v>7066979.5199999996</v>
      </c>
    </row>
    <row r="276" spans="1:6" x14ac:dyDescent="0.25">
      <c r="A276" s="137" t="s">
        <v>334</v>
      </c>
      <c r="B276" s="137" t="s">
        <v>869</v>
      </c>
      <c r="C276" s="138">
        <v>1569914</v>
      </c>
      <c r="D276" s="138">
        <v>681413</v>
      </c>
      <c r="E276" s="138">
        <v>385029.5679999998</v>
      </c>
      <c r="F276" s="139">
        <f t="shared" si="4"/>
        <v>296383.4320000002</v>
      </c>
    </row>
    <row r="277" spans="1:6" x14ac:dyDescent="0.25">
      <c r="A277" s="137" t="s">
        <v>335</v>
      </c>
      <c r="B277" s="137" t="s">
        <v>870</v>
      </c>
      <c r="C277" s="138">
        <v>546287</v>
      </c>
      <c r="D277" s="138">
        <v>533304</v>
      </c>
      <c r="E277" s="138">
        <v>27001.519999999997</v>
      </c>
      <c r="F277" s="139">
        <f t="shared" si="4"/>
        <v>506302.48</v>
      </c>
    </row>
    <row r="278" spans="1:6" x14ac:dyDescent="0.25">
      <c r="A278" s="137" t="s">
        <v>336</v>
      </c>
      <c r="B278" s="137" t="s">
        <v>871</v>
      </c>
      <c r="C278" s="138">
        <v>896577</v>
      </c>
      <c r="D278" s="138">
        <v>55487</v>
      </c>
      <c r="E278" s="138">
        <v>52699.634999999987</v>
      </c>
      <c r="F278" s="139">
        <f t="shared" si="4"/>
        <v>2787.3650000000125</v>
      </c>
    </row>
    <row r="279" spans="1:6" x14ac:dyDescent="0.25">
      <c r="A279" s="137" t="s">
        <v>337</v>
      </c>
      <c r="B279" s="137" t="s">
        <v>872</v>
      </c>
      <c r="C279" s="138">
        <v>1492768</v>
      </c>
      <c r="D279" s="138">
        <v>1034201</v>
      </c>
      <c r="E279" s="138">
        <v>534429.11249999993</v>
      </c>
      <c r="F279" s="139">
        <f t="shared" si="4"/>
        <v>499771.88750000007</v>
      </c>
    </row>
    <row r="280" spans="1:6" x14ac:dyDescent="0.25">
      <c r="A280" s="137" t="s">
        <v>338</v>
      </c>
      <c r="B280" s="137" t="s">
        <v>873</v>
      </c>
      <c r="C280" s="138">
        <v>863426</v>
      </c>
      <c r="D280" s="138">
        <v>69154</v>
      </c>
      <c r="E280" s="138">
        <v>28562.02</v>
      </c>
      <c r="F280" s="139">
        <f t="shared" si="4"/>
        <v>40591.979999999996</v>
      </c>
    </row>
    <row r="281" spans="1:6" x14ac:dyDescent="0.25">
      <c r="A281" s="137" t="s">
        <v>339</v>
      </c>
      <c r="B281" s="137" t="s">
        <v>874</v>
      </c>
      <c r="C281" s="138">
        <v>1055456</v>
      </c>
      <c r="D281" s="138">
        <v>95444</v>
      </c>
      <c r="E281" s="138">
        <v>22224.452499999999</v>
      </c>
      <c r="F281" s="139">
        <f t="shared" si="4"/>
        <v>73219.547500000001</v>
      </c>
    </row>
    <row r="282" spans="1:6" x14ac:dyDescent="0.25">
      <c r="A282" s="137" t="s">
        <v>340</v>
      </c>
      <c r="B282" s="137" t="s">
        <v>875</v>
      </c>
      <c r="C282" s="138">
        <v>13668817</v>
      </c>
      <c r="D282" s="138">
        <v>13668817</v>
      </c>
      <c r="E282" s="138">
        <v>3770019.0425000014</v>
      </c>
      <c r="F282" s="139">
        <f t="shared" si="4"/>
        <v>9898797.9574999996</v>
      </c>
    </row>
    <row r="283" spans="1:6" x14ac:dyDescent="0.25">
      <c r="A283" s="137" t="s">
        <v>341</v>
      </c>
      <c r="B283" s="137" t="s">
        <v>876</v>
      </c>
      <c r="C283" s="138">
        <v>722094</v>
      </c>
      <c r="D283" s="138">
        <v>104013</v>
      </c>
      <c r="E283" s="138">
        <v>53312.51</v>
      </c>
      <c r="F283" s="139">
        <f t="shared" si="4"/>
        <v>50700.49</v>
      </c>
    </row>
    <row r="284" spans="1:6" x14ac:dyDescent="0.25">
      <c r="A284" s="137" t="s">
        <v>342</v>
      </c>
      <c r="B284" s="137" t="s">
        <v>877</v>
      </c>
      <c r="C284" s="138">
        <v>167783</v>
      </c>
      <c r="D284" s="138">
        <v>44692</v>
      </c>
      <c r="E284" s="138">
        <v>44692.275000000001</v>
      </c>
      <c r="F284" s="139">
        <f t="shared" si="4"/>
        <v>-0.27500000000145519</v>
      </c>
    </row>
    <row r="285" spans="1:6" x14ac:dyDescent="0.25">
      <c r="A285" s="137" t="s">
        <v>343</v>
      </c>
      <c r="B285" s="137" t="s">
        <v>878</v>
      </c>
      <c r="C285" s="138">
        <v>2003964</v>
      </c>
      <c r="D285" s="138">
        <v>2003964</v>
      </c>
      <c r="E285" s="138">
        <v>299487.26129499986</v>
      </c>
      <c r="F285" s="139">
        <f t="shared" si="4"/>
        <v>1704476.7387050001</v>
      </c>
    </row>
    <row r="286" spans="1:6" x14ac:dyDescent="0.25">
      <c r="A286" s="137" t="s">
        <v>344</v>
      </c>
      <c r="B286" s="137" t="s">
        <v>879</v>
      </c>
      <c r="C286" s="138">
        <v>2552455</v>
      </c>
      <c r="D286" s="138">
        <v>2552455</v>
      </c>
      <c r="E286" s="138">
        <v>1098895</v>
      </c>
      <c r="F286" s="139">
        <f t="shared" si="4"/>
        <v>1453560</v>
      </c>
    </row>
    <row r="287" spans="1:6" x14ac:dyDescent="0.25">
      <c r="A287" s="137" t="s">
        <v>345</v>
      </c>
      <c r="B287" s="137" t="s">
        <v>880</v>
      </c>
      <c r="C287" s="138">
        <v>636042</v>
      </c>
      <c r="D287" s="138">
        <v>427761</v>
      </c>
      <c r="E287" s="138">
        <v>41739.4</v>
      </c>
      <c r="F287" s="139">
        <f t="shared" si="4"/>
        <v>386021.6</v>
      </c>
    </row>
    <row r="288" spans="1:6" x14ac:dyDescent="0.25">
      <c r="A288" s="137" t="s">
        <v>346</v>
      </c>
      <c r="B288" s="137" t="s">
        <v>881</v>
      </c>
      <c r="C288" s="138">
        <v>849937</v>
      </c>
      <c r="D288" s="138">
        <v>227222</v>
      </c>
      <c r="E288" s="138">
        <v>151263.75999999995</v>
      </c>
      <c r="F288" s="139">
        <f t="shared" si="4"/>
        <v>75958.240000000049</v>
      </c>
    </row>
    <row r="289" spans="1:6" x14ac:dyDescent="0.25">
      <c r="A289" s="137" t="s">
        <v>347</v>
      </c>
      <c r="B289" s="137" t="s">
        <v>882</v>
      </c>
      <c r="C289" s="138">
        <v>1730468</v>
      </c>
      <c r="D289" s="138">
        <v>988684</v>
      </c>
      <c r="E289" s="138">
        <v>728250.3000000004</v>
      </c>
      <c r="F289" s="139">
        <f t="shared" si="4"/>
        <v>260433.6999999996</v>
      </c>
    </row>
    <row r="290" spans="1:6" x14ac:dyDescent="0.25">
      <c r="A290" s="137" t="s">
        <v>348</v>
      </c>
      <c r="B290" s="137" t="s">
        <v>883</v>
      </c>
      <c r="C290" s="138">
        <v>322606</v>
      </c>
      <c r="D290" s="138">
        <v>175798</v>
      </c>
      <c r="E290" s="138">
        <v>30848.674999999999</v>
      </c>
      <c r="F290" s="139">
        <f t="shared" si="4"/>
        <v>144949.32500000001</v>
      </c>
    </row>
    <row r="291" spans="1:6" x14ac:dyDescent="0.25">
      <c r="A291" s="137" t="s">
        <v>349</v>
      </c>
      <c r="B291" s="137" t="s">
        <v>884</v>
      </c>
      <c r="C291" s="138">
        <v>842090</v>
      </c>
      <c r="D291" s="138">
        <v>841800.19</v>
      </c>
      <c r="E291" s="138">
        <v>45724</v>
      </c>
      <c r="F291" s="139">
        <f t="shared" si="4"/>
        <v>796076.19</v>
      </c>
    </row>
    <row r="292" spans="1:6" x14ac:dyDescent="0.25">
      <c r="A292" s="137" t="s">
        <v>350</v>
      </c>
      <c r="B292" s="137" t="s">
        <v>885</v>
      </c>
      <c r="C292" s="138">
        <v>1342530</v>
      </c>
      <c r="D292" s="138">
        <v>1046498</v>
      </c>
      <c r="E292" s="138">
        <v>462116.82499999995</v>
      </c>
      <c r="F292" s="139">
        <f t="shared" si="4"/>
        <v>584381.17500000005</v>
      </c>
    </row>
    <row r="293" spans="1:6" x14ac:dyDescent="0.25">
      <c r="A293" s="137" t="s">
        <v>351</v>
      </c>
      <c r="B293" s="137" t="s">
        <v>886</v>
      </c>
      <c r="C293" s="138">
        <v>1472842</v>
      </c>
      <c r="D293" s="138">
        <v>1472842</v>
      </c>
      <c r="E293" s="138">
        <v>171887.15999999997</v>
      </c>
      <c r="F293" s="139">
        <f t="shared" si="4"/>
        <v>1300954.8400000001</v>
      </c>
    </row>
    <row r="294" spans="1:6" x14ac:dyDescent="0.25">
      <c r="A294" s="137" t="s">
        <v>352</v>
      </c>
      <c r="B294" s="137" t="s">
        <v>887</v>
      </c>
      <c r="C294" s="138">
        <v>5051657</v>
      </c>
      <c r="D294" s="138">
        <v>3939394</v>
      </c>
      <c r="E294" s="138">
        <v>918361.67499999981</v>
      </c>
      <c r="F294" s="139">
        <f t="shared" si="4"/>
        <v>3021032.3250000002</v>
      </c>
    </row>
    <row r="295" spans="1:6" x14ac:dyDescent="0.25">
      <c r="A295" s="137" t="s">
        <v>353</v>
      </c>
      <c r="B295" s="137" t="s">
        <v>888</v>
      </c>
      <c r="C295" s="138">
        <v>718831</v>
      </c>
      <c r="D295" s="138">
        <v>229481</v>
      </c>
      <c r="E295" s="138">
        <v>48981.154999999992</v>
      </c>
      <c r="F295" s="139">
        <f t="shared" si="4"/>
        <v>180499.845</v>
      </c>
    </row>
    <row r="296" spans="1:6" x14ac:dyDescent="0.25">
      <c r="A296" s="137" t="s">
        <v>354</v>
      </c>
      <c r="B296" s="137" t="s">
        <v>889</v>
      </c>
      <c r="C296" s="138">
        <v>2767408</v>
      </c>
      <c r="D296" s="138">
        <v>203356</v>
      </c>
      <c r="E296" s="138">
        <v>207368.31499999997</v>
      </c>
      <c r="F296" s="139">
        <f t="shared" si="4"/>
        <v>-4012.3149999999732</v>
      </c>
    </row>
    <row r="297" spans="1:6" x14ac:dyDescent="0.25">
      <c r="A297" s="137" t="s">
        <v>355</v>
      </c>
      <c r="B297" s="137" t="s">
        <v>890</v>
      </c>
      <c r="C297" s="138">
        <v>362457</v>
      </c>
      <c r="D297" s="138">
        <v>107080</v>
      </c>
      <c r="E297" s="138">
        <v>56868.640000000014</v>
      </c>
      <c r="F297" s="139">
        <f t="shared" si="4"/>
        <v>50211.359999999986</v>
      </c>
    </row>
    <row r="298" spans="1:6" x14ac:dyDescent="0.25">
      <c r="A298" s="137" t="s">
        <v>356</v>
      </c>
      <c r="B298" s="137" t="s">
        <v>891</v>
      </c>
      <c r="C298" s="138">
        <v>44877</v>
      </c>
      <c r="D298" s="138">
        <v>12673</v>
      </c>
      <c r="E298" s="138">
        <v>3055.5099999999989</v>
      </c>
      <c r="F298" s="139">
        <f t="shared" si="4"/>
        <v>9617.4900000000016</v>
      </c>
    </row>
    <row r="299" spans="1:6" x14ac:dyDescent="0.25">
      <c r="A299" s="137" t="s">
        <v>357</v>
      </c>
      <c r="B299" s="137" t="s">
        <v>892</v>
      </c>
      <c r="C299" s="138">
        <v>584287</v>
      </c>
      <c r="D299" s="138">
        <v>584287</v>
      </c>
      <c r="E299" s="138">
        <v>64909.340000000004</v>
      </c>
      <c r="F299" s="139">
        <f t="shared" si="4"/>
        <v>519377.66</v>
      </c>
    </row>
    <row r="300" spans="1:6" x14ac:dyDescent="0.25">
      <c r="A300" s="137" t="s">
        <v>358</v>
      </c>
      <c r="B300" s="137" t="s">
        <v>893</v>
      </c>
      <c r="C300" s="138">
        <v>841737</v>
      </c>
      <c r="D300" s="138">
        <v>260474</v>
      </c>
      <c r="E300" s="138">
        <v>95381.117500000022</v>
      </c>
      <c r="F300" s="139">
        <f t="shared" si="4"/>
        <v>165092.88249999998</v>
      </c>
    </row>
    <row r="301" spans="1:6" x14ac:dyDescent="0.25">
      <c r="A301" s="137" t="s">
        <v>359</v>
      </c>
      <c r="B301" s="137" t="s">
        <v>894</v>
      </c>
      <c r="C301" s="138">
        <v>176247</v>
      </c>
      <c r="D301" s="138">
        <v>78411</v>
      </c>
      <c r="E301" s="138">
        <v>36637.089999999989</v>
      </c>
      <c r="F301" s="139">
        <f t="shared" si="4"/>
        <v>41773.910000000011</v>
      </c>
    </row>
    <row r="302" spans="1:6" x14ac:dyDescent="0.25">
      <c r="A302" s="137" t="s">
        <v>360</v>
      </c>
      <c r="B302" s="137" t="s">
        <v>895</v>
      </c>
      <c r="C302" s="138">
        <v>1094867</v>
      </c>
      <c r="D302" s="138">
        <v>513605</v>
      </c>
      <c r="E302" s="138">
        <v>0</v>
      </c>
      <c r="F302" s="139">
        <f t="shared" si="4"/>
        <v>513605</v>
      </c>
    </row>
    <row r="303" spans="1:6" x14ac:dyDescent="0.25">
      <c r="A303" s="137" t="s">
        <v>361</v>
      </c>
      <c r="B303" s="137" t="s">
        <v>896</v>
      </c>
      <c r="C303" s="138">
        <v>27861</v>
      </c>
      <c r="D303" s="138">
        <v>0</v>
      </c>
      <c r="E303" s="138">
        <v>0</v>
      </c>
      <c r="F303" s="139">
        <f t="shared" si="4"/>
        <v>0</v>
      </c>
    </row>
    <row r="304" spans="1:6" x14ac:dyDescent="0.25">
      <c r="A304" s="137" t="s">
        <v>362</v>
      </c>
      <c r="B304" s="137" t="s">
        <v>897</v>
      </c>
      <c r="C304" s="138">
        <v>706400</v>
      </c>
      <c r="D304" s="138">
        <v>459444</v>
      </c>
      <c r="E304" s="138">
        <v>263602.55000000005</v>
      </c>
      <c r="F304" s="139">
        <f t="shared" si="4"/>
        <v>195841.44999999995</v>
      </c>
    </row>
    <row r="305" spans="1:6" x14ac:dyDescent="0.25">
      <c r="A305" s="137" t="s">
        <v>363</v>
      </c>
      <c r="B305" s="137" t="s">
        <v>898</v>
      </c>
      <c r="C305" s="138">
        <v>1242724</v>
      </c>
      <c r="D305" s="138">
        <v>476600</v>
      </c>
      <c r="E305" s="138">
        <v>448512.7316</v>
      </c>
      <c r="F305" s="139">
        <f t="shared" si="4"/>
        <v>28087.268400000001</v>
      </c>
    </row>
    <row r="306" spans="1:6" x14ac:dyDescent="0.25">
      <c r="A306" s="137" t="s">
        <v>364</v>
      </c>
      <c r="B306" s="137" t="s">
        <v>899</v>
      </c>
      <c r="C306" s="138">
        <v>2392431</v>
      </c>
      <c r="D306" s="138">
        <v>1412089</v>
      </c>
      <c r="E306" s="138">
        <v>940706.02</v>
      </c>
      <c r="F306" s="139">
        <f t="shared" si="4"/>
        <v>471382.98</v>
      </c>
    </row>
    <row r="307" spans="1:6" x14ac:dyDescent="0.25">
      <c r="A307" s="137" t="s">
        <v>365</v>
      </c>
      <c r="B307" s="137" t="s">
        <v>900</v>
      </c>
      <c r="C307" s="138">
        <v>167342</v>
      </c>
      <c r="D307" s="138">
        <v>93750</v>
      </c>
      <c r="E307" s="138">
        <v>1531.7725</v>
      </c>
      <c r="F307" s="139">
        <f t="shared" si="4"/>
        <v>92218.227499999994</v>
      </c>
    </row>
    <row r="308" spans="1:6" x14ac:dyDescent="0.25">
      <c r="A308" s="137" t="s">
        <v>366</v>
      </c>
      <c r="B308" s="137" t="s">
        <v>901</v>
      </c>
      <c r="C308" s="138">
        <v>2222620</v>
      </c>
      <c r="D308" s="138">
        <v>2222619</v>
      </c>
      <c r="E308" s="138">
        <v>816322.0149999999</v>
      </c>
      <c r="F308" s="139">
        <f t="shared" si="4"/>
        <v>1406296.9850000001</v>
      </c>
    </row>
    <row r="309" spans="1:6" x14ac:dyDescent="0.25">
      <c r="A309" s="137" t="s">
        <v>367</v>
      </c>
      <c r="B309" s="137" t="s">
        <v>902</v>
      </c>
      <c r="C309" s="138">
        <v>5551215</v>
      </c>
      <c r="D309" s="138">
        <v>2500000</v>
      </c>
      <c r="E309" s="138">
        <v>1261344.1250000026</v>
      </c>
      <c r="F309" s="139">
        <f t="shared" si="4"/>
        <v>1238655.8749999974</v>
      </c>
    </row>
    <row r="310" spans="1:6" x14ac:dyDescent="0.25">
      <c r="A310" s="137" t="s">
        <v>368</v>
      </c>
      <c r="B310" s="137" t="s">
        <v>903</v>
      </c>
      <c r="C310" s="138">
        <v>865013</v>
      </c>
      <c r="D310" s="138">
        <v>262599</v>
      </c>
      <c r="E310" s="138">
        <v>70138.340000000011</v>
      </c>
      <c r="F310" s="139">
        <f t="shared" si="4"/>
        <v>192460.65999999997</v>
      </c>
    </row>
    <row r="311" spans="1:6" x14ac:dyDescent="0.25">
      <c r="A311" s="137" t="s">
        <v>369</v>
      </c>
      <c r="B311" s="137" t="s">
        <v>904</v>
      </c>
      <c r="C311" s="138">
        <v>0</v>
      </c>
      <c r="D311" s="138">
        <v>0</v>
      </c>
      <c r="E311" s="138">
        <v>0</v>
      </c>
      <c r="F311" s="139">
        <f t="shared" si="4"/>
        <v>0</v>
      </c>
    </row>
    <row r="312" spans="1:6" x14ac:dyDescent="0.25">
      <c r="A312" s="137" t="s">
        <v>370</v>
      </c>
      <c r="B312" s="137" t="s">
        <v>905</v>
      </c>
      <c r="C312" s="138">
        <v>462704</v>
      </c>
      <c r="D312" s="138">
        <v>0</v>
      </c>
      <c r="E312" s="138">
        <v>0</v>
      </c>
      <c r="F312" s="139">
        <f t="shared" si="4"/>
        <v>0</v>
      </c>
    </row>
    <row r="313" spans="1:6" x14ac:dyDescent="0.25">
      <c r="A313" s="137" t="s">
        <v>371</v>
      </c>
      <c r="B313" s="137" t="s">
        <v>906</v>
      </c>
      <c r="C313" s="138">
        <v>68771</v>
      </c>
      <c r="D313" s="138">
        <v>23325</v>
      </c>
      <c r="E313" s="138">
        <v>0</v>
      </c>
      <c r="F313" s="139">
        <f t="shared" si="4"/>
        <v>23325</v>
      </c>
    </row>
    <row r="314" spans="1:6" x14ac:dyDescent="0.25">
      <c r="A314" s="137" t="s">
        <v>372</v>
      </c>
      <c r="B314" s="137" t="s">
        <v>907</v>
      </c>
      <c r="C314" s="138">
        <v>47699</v>
      </c>
      <c r="D314" s="138">
        <v>8694</v>
      </c>
      <c r="E314" s="138">
        <v>2292.9724999999999</v>
      </c>
      <c r="F314" s="139">
        <f t="shared" si="4"/>
        <v>6401.0275000000001</v>
      </c>
    </row>
    <row r="315" spans="1:6" x14ac:dyDescent="0.25">
      <c r="A315" s="137" t="s">
        <v>373</v>
      </c>
      <c r="B315" s="137" t="s">
        <v>908</v>
      </c>
      <c r="C315" s="138">
        <v>3169982</v>
      </c>
      <c r="D315" s="138">
        <v>3169982</v>
      </c>
      <c r="E315" s="138">
        <v>60221.174999999945</v>
      </c>
      <c r="F315" s="139">
        <f t="shared" si="4"/>
        <v>3109760.8250000002</v>
      </c>
    </row>
    <row r="316" spans="1:6" x14ac:dyDescent="0.25">
      <c r="A316" s="137" t="s">
        <v>374</v>
      </c>
      <c r="B316" s="137" t="s">
        <v>909</v>
      </c>
      <c r="C316" s="138">
        <v>1223944</v>
      </c>
      <c r="D316" s="138">
        <v>312750</v>
      </c>
      <c r="E316" s="138">
        <v>467225.16249999998</v>
      </c>
      <c r="F316" s="139">
        <f t="shared" si="4"/>
        <v>-154475.16249999998</v>
      </c>
    </row>
    <row r="317" spans="1:6" x14ac:dyDescent="0.25">
      <c r="A317" s="137" t="s">
        <v>375</v>
      </c>
      <c r="B317" s="137" t="s">
        <v>910</v>
      </c>
      <c r="C317" s="138">
        <v>1501232</v>
      </c>
      <c r="D317" s="138">
        <v>1248000</v>
      </c>
      <c r="E317" s="138">
        <v>82507.727500000008</v>
      </c>
      <c r="F317" s="139">
        <f t="shared" si="4"/>
        <v>1165492.2725</v>
      </c>
    </row>
    <row r="318" spans="1:6" x14ac:dyDescent="0.25">
      <c r="A318" s="137" t="s">
        <v>376</v>
      </c>
      <c r="B318" s="137" t="s">
        <v>911</v>
      </c>
      <c r="C318" s="138">
        <v>2616201</v>
      </c>
      <c r="D318" s="138">
        <v>2616201</v>
      </c>
      <c r="E318" s="138">
        <v>457097.23</v>
      </c>
      <c r="F318" s="139">
        <f t="shared" si="4"/>
        <v>2159103.77</v>
      </c>
    </row>
    <row r="319" spans="1:6" x14ac:dyDescent="0.25">
      <c r="A319" s="137" t="s">
        <v>377</v>
      </c>
      <c r="B319" s="137" t="s">
        <v>912</v>
      </c>
      <c r="C319" s="138">
        <v>240610</v>
      </c>
      <c r="D319" s="138">
        <v>228959.61</v>
      </c>
      <c r="E319" s="138">
        <v>240178.97999999992</v>
      </c>
      <c r="F319" s="139">
        <f t="shared" si="4"/>
        <v>-11219.369999999937</v>
      </c>
    </row>
    <row r="320" spans="1:6" x14ac:dyDescent="0.25">
      <c r="A320" s="137" t="s">
        <v>378</v>
      </c>
      <c r="B320" s="137" t="s">
        <v>913</v>
      </c>
      <c r="C320" s="138">
        <v>78117</v>
      </c>
      <c r="D320" s="138">
        <v>35311</v>
      </c>
      <c r="E320" s="138">
        <v>17100.559999999998</v>
      </c>
      <c r="F320" s="139">
        <f t="shared" si="4"/>
        <v>18210.440000000002</v>
      </c>
    </row>
    <row r="321" spans="1:6" x14ac:dyDescent="0.25">
      <c r="A321" s="137" t="s">
        <v>379</v>
      </c>
      <c r="B321" s="137" t="s">
        <v>914</v>
      </c>
      <c r="C321" s="138">
        <v>465878</v>
      </c>
      <c r="D321" s="138">
        <v>465878</v>
      </c>
      <c r="E321" s="138">
        <v>133160.98749999999</v>
      </c>
      <c r="F321" s="139">
        <f t="shared" si="4"/>
        <v>332717.01250000001</v>
      </c>
    </row>
    <row r="322" spans="1:6" x14ac:dyDescent="0.25">
      <c r="A322" s="137" t="s">
        <v>380</v>
      </c>
      <c r="B322" s="137" t="s">
        <v>915</v>
      </c>
      <c r="C322" s="138">
        <v>724298</v>
      </c>
      <c r="D322" s="138">
        <v>118309</v>
      </c>
      <c r="E322" s="138">
        <v>46438.682499999995</v>
      </c>
      <c r="F322" s="139">
        <f t="shared" si="4"/>
        <v>71870.317500000005</v>
      </c>
    </row>
    <row r="323" spans="1:6" x14ac:dyDescent="0.25">
      <c r="A323" s="137" t="s">
        <v>381</v>
      </c>
      <c r="B323" s="137" t="s">
        <v>916</v>
      </c>
      <c r="C323" s="138">
        <v>0</v>
      </c>
      <c r="D323" s="138">
        <v>0</v>
      </c>
      <c r="E323" s="138">
        <v>0</v>
      </c>
      <c r="F323" s="139">
        <f t="shared" ref="F323:F352" si="5">D323-E323</f>
        <v>0</v>
      </c>
    </row>
    <row r="324" spans="1:6" x14ac:dyDescent="0.25">
      <c r="A324" s="137" t="s">
        <v>382</v>
      </c>
      <c r="B324" s="137" t="s">
        <v>917</v>
      </c>
      <c r="C324" s="138">
        <v>333715</v>
      </c>
      <c r="D324" s="138">
        <v>0</v>
      </c>
      <c r="E324" s="138">
        <v>0</v>
      </c>
      <c r="F324" s="139">
        <f t="shared" si="5"/>
        <v>0</v>
      </c>
    </row>
    <row r="325" spans="1:6" x14ac:dyDescent="0.25">
      <c r="A325" s="137" t="s">
        <v>383</v>
      </c>
      <c r="B325" s="137" t="s">
        <v>918</v>
      </c>
      <c r="C325" s="138">
        <v>413595</v>
      </c>
      <c r="D325" s="138">
        <v>121792</v>
      </c>
      <c r="E325" s="138">
        <v>14070.072500000002</v>
      </c>
      <c r="F325" s="139">
        <f t="shared" si="5"/>
        <v>107721.92749999999</v>
      </c>
    </row>
    <row r="326" spans="1:6" x14ac:dyDescent="0.25">
      <c r="A326" s="137" t="s">
        <v>384</v>
      </c>
      <c r="B326" s="137" t="s">
        <v>919</v>
      </c>
      <c r="C326" s="138">
        <v>2534557</v>
      </c>
      <c r="D326" s="138">
        <v>1228845</v>
      </c>
      <c r="E326" s="138">
        <v>104242.95249999998</v>
      </c>
      <c r="F326" s="139">
        <f t="shared" si="5"/>
        <v>1124602.0475000001</v>
      </c>
    </row>
    <row r="327" spans="1:6" x14ac:dyDescent="0.25">
      <c r="A327" s="137" t="s">
        <v>385</v>
      </c>
      <c r="B327" s="137" t="s">
        <v>920</v>
      </c>
      <c r="C327" s="138">
        <v>111444</v>
      </c>
      <c r="D327" s="138">
        <v>36228</v>
      </c>
      <c r="E327" s="138">
        <v>39457</v>
      </c>
      <c r="F327" s="139">
        <f t="shared" si="5"/>
        <v>-3229</v>
      </c>
    </row>
    <row r="328" spans="1:6" x14ac:dyDescent="0.25">
      <c r="A328" s="137" t="s">
        <v>386</v>
      </c>
      <c r="B328" s="137" t="s">
        <v>921</v>
      </c>
      <c r="C328" s="138">
        <v>255775</v>
      </c>
      <c r="D328" s="138">
        <v>187712</v>
      </c>
      <c r="E328" s="138">
        <v>78247.947500000009</v>
      </c>
      <c r="F328" s="139">
        <f t="shared" si="5"/>
        <v>109464.05249999999</v>
      </c>
    </row>
    <row r="329" spans="1:6" x14ac:dyDescent="0.25">
      <c r="A329" s="137" t="s">
        <v>387</v>
      </c>
      <c r="B329" s="137" t="s">
        <v>922</v>
      </c>
      <c r="C329" s="138">
        <v>1691850</v>
      </c>
      <c r="D329" s="138">
        <v>103701</v>
      </c>
      <c r="E329" s="138">
        <v>107398.94499999993</v>
      </c>
      <c r="F329" s="139">
        <f t="shared" si="5"/>
        <v>-3697.9449999999342</v>
      </c>
    </row>
    <row r="330" spans="1:6" x14ac:dyDescent="0.25">
      <c r="A330" s="137" t="s">
        <v>388</v>
      </c>
      <c r="B330" s="137" t="s">
        <v>923</v>
      </c>
      <c r="C330" s="138">
        <v>3674830</v>
      </c>
      <c r="D330" s="138">
        <v>1365970</v>
      </c>
      <c r="E330" s="138">
        <v>159726.46</v>
      </c>
      <c r="F330" s="139">
        <f t="shared" si="5"/>
        <v>1206243.54</v>
      </c>
    </row>
    <row r="331" spans="1:6" x14ac:dyDescent="0.25">
      <c r="A331" s="137" t="s">
        <v>389</v>
      </c>
      <c r="B331" s="137" t="s">
        <v>924</v>
      </c>
      <c r="C331" s="138">
        <v>2142123</v>
      </c>
      <c r="D331" s="138">
        <v>744450</v>
      </c>
      <c r="E331" s="138">
        <v>236462.37539874995</v>
      </c>
      <c r="F331" s="139">
        <f t="shared" si="5"/>
        <v>507987.62460125005</v>
      </c>
    </row>
    <row r="332" spans="1:6" x14ac:dyDescent="0.25">
      <c r="A332" s="137" t="s">
        <v>390</v>
      </c>
      <c r="B332" s="137" t="s">
        <v>925</v>
      </c>
      <c r="C332" s="138">
        <v>144683</v>
      </c>
      <c r="D332" s="138">
        <v>144675</v>
      </c>
      <c r="E332" s="138">
        <v>52792.639999999999</v>
      </c>
      <c r="F332" s="139">
        <f t="shared" si="5"/>
        <v>91882.36</v>
      </c>
    </row>
    <row r="333" spans="1:6" x14ac:dyDescent="0.25">
      <c r="A333" s="137" t="s">
        <v>391</v>
      </c>
      <c r="B333" s="137" t="s">
        <v>926</v>
      </c>
      <c r="C333" s="138">
        <v>695114</v>
      </c>
      <c r="D333" s="138">
        <v>18966</v>
      </c>
      <c r="E333" s="138">
        <v>16376.567500000003</v>
      </c>
      <c r="F333" s="139">
        <f t="shared" si="5"/>
        <v>2589.4324999999972</v>
      </c>
    </row>
    <row r="334" spans="1:6" x14ac:dyDescent="0.25">
      <c r="A334" s="137" t="s">
        <v>392</v>
      </c>
      <c r="B334" s="137" t="s">
        <v>927</v>
      </c>
      <c r="C334" s="138">
        <v>1069827</v>
      </c>
      <c r="D334" s="138">
        <v>442899</v>
      </c>
      <c r="E334" s="138">
        <v>533647.11932499963</v>
      </c>
      <c r="F334" s="139">
        <f t="shared" si="5"/>
        <v>-90748.119324999629</v>
      </c>
    </row>
    <row r="335" spans="1:6" x14ac:dyDescent="0.25">
      <c r="A335" s="137" t="s">
        <v>393</v>
      </c>
      <c r="B335" s="137" t="s">
        <v>928</v>
      </c>
      <c r="C335" s="138">
        <v>1485398</v>
      </c>
      <c r="D335" s="138">
        <v>1409625</v>
      </c>
      <c r="E335" s="138">
        <v>227001.21750000009</v>
      </c>
      <c r="F335" s="139">
        <f t="shared" si="5"/>
        <v>1182623.7825</v>
      </c>
    </row>
    <row r="336" spans="1:6" x14ac:dyDescent="0.25">
      <c r="A336" s="137" t="s">
        <v>394</v>
      </c>
      <c r="B336" s="137" t="s">
        <v>929</v>
      </c>
      <c r="C336" s="138">
        <v>1421881</v>
      </c>
      <c r="D336" s="138">
        <v>1225836</v>
      </c>
      <c r="E336" s="138">
        <v>1181562.2349999999</v>
      </c>
      <c r="F336" s="139">
        <f t="shared" si="5"/>
        <v>44273.76500000013</v>
      </c>
    </row>
    <row r="337" spans="1:6" x14ac:dyDescent="0.25">
      <c r="A337" s="137" t="s">
        <v>395</v>
      </c>
      <c r="B337" s="137" t="s">
        <v>930</v>
      </c>
      <c r="C337" s="138">
        <v>5088952</v>
      </c>
      <c r="D337" s="138">
        <v>1106712</v>
      </c>
      <c r="E337" s="138">
        <v>1107624.51</v>
      </c>
      <c r="F337" s="139">
        <f t="shared" si="5"/>
        <v>-912.51000000000931</v>
      </c>
    </row>
    <row r="338" spans="1:6" x14ac:dyDescent="0.25">
      <c r="A338" s="137" t="s">
        <v>396</v>
      </c>
      <c r="B338" s="137" t="s">
        <v>931</v>
      </c>
      <c r="C338" s="138">
        <v>139305</v>
      </c>
      <c r="D338" s="138">
        <v>139305</v>
      </c>
      <c r="E338" s="138">
        <v>4382.24</v>
      </c>
      <c r="F338" s="139">
        <f t="shared" si="5"/>
        <v>134922.76</v>
      </c>
    </row>
    <row r="339" spans="1:6" x14ac:dyDescent="0.25">
      <c r="A339" s="137" t="s">
        <v>397</v>
      </c>
      <c r="B339" s="137" t="s">
        <v>932</v>
      </c>
      <c r="C339" s="138">
        <v>0</v>
      </c>
      <c r="D339" s="138">
        <v>0</v>
      </c>
      <c r="E339" s="138">
        <v>0</v>
      </c>
      <c r="F339" s="139">
        <f t="shared" si="5"/>
        <v>0</v>
      </c>
    </row>
    <row r="340" spans="1:6" x14ac:dyDescent="0.25">
      <c r="A340" s="137" t="s">
        <v>398</v>
      </c>
      <c r="B340" s="137" t="s">
        <v>933</v>
      </c>
      <c r="C340" s="138">
        <v>1300386</v>
      </c>
      <c r="D340" s="138">
        <v>34476</v>
      </c>
      <c r="E340" s="138">
        <v>115316.27000000002</v>
      </c>
      <c r="F340" s="139">
        <f t="shared" si="5"/>
        <v>-80840.270000000019</v>
      </c>
    </row>
    <row r="341" spans="1:6" x14ac:dyDescent="0.25">
      <c r="A341" s="137" t="s">
        <v>399</v>
      </c>
      <c r="B341" s="137" t="s">
        <v>934</v>
      </c>
      <c r="C341" s="138">
        <v>219449</v>
      </c>
      <c r="D341" s="138">
        <v>132355</v>
      </c>
      <c r="E341" s="138">
        <v>32754.82</v>
      </c>
      <c r="F341" s="139">
        <f t="shared" si="5"/>
        <v>99600.18</v>
      </c>
    </row>
    <row r="342" spans="1:6" x14ac:dyDescent="0.25">
      <c r="A342" s="137" t="s">
        <v>400</v>
      </c>
      <c r="B342" s="137" t="s">
        <v>935</v>
      </c>
      <c r="C342" s="138">
        <v>704725</v>
      </c>
      <c r="D342" s="138">
        <v>233913</v>
      </c>
      <c r="E342" s="138">
        <v>64287.959999999992</v>
      </c>
      <c r="F342" s="139">
        <f t="shared" si="5"/>
        <v>169625.04</v>
      </c>
    </row>
    <row r="343" spans="1:6" x14ac:dyDescent="0.25">
      <c r="A343" s="137" t="s">
        <v>401</v>
      </c>
      <c r="B343" s="137" t="s">
        <v>936</v>
      </c>
      <c r="C343" s="138">
        <v>2107825</v>
      </c>
      <c r="D343" s="138">
        <v>673071</v>
      </c>
      <c r="E343" s="138">
        <v>845196.34</v>
      </c>
      <c r="F343" s="139">
        <f t="shared" si="5"/>
        <v>-172125.33999999997</v>
      </c>
    </row>
    <row r="344" spans="1:6" x14ac:dyDescent="0.25">
      <c r="A344" s="137" t="s">
        <v>402</v>
      </c>
      <c r="B344" s="137" t="s">
        <v>937</v>
      </c>
      <c r="C344" s="138">
        <v>961998</v>
      </c>
      <c r="D344" s="138">
        <v>961998</v>
      </c>
      <c r="E344" s="138">
        <v>287500.77</v>
      </c>
      <c r="F344" s="139">
        <f t="shared" si="5"/>
        <v>674497.23</v>
      </c>
    </row>
    <row r="345" spans="1:6" x14ac:dyDescent="0.25">
      <c r="A345" s="137" t="s">
        <v>403</v>
      </c>
      <c r="B345" s="137" t="s">
        <v>938</v>
      </c>
      <c r="C345" s="138">
        <v>2014720</v>
      </c>
      <c r="D345" s="138">
        <v>823845</v>
      </c>
      <c r="E345" s="138">
        <v>251457.21749999997</v>
      </c>
      <c r="F345" s="139">
        <f t="shared" si="5"/>
        <v>572387.78249999997</v>
      </c>
    </row>
    <row r="346" spans="1:6" x14ac:dyDescent="0.25">
      <c r="A346" s="137" t="s">
        <v>404</v>
      </c>
      <c r="B346" s="137" t="s">
        <v>939</v>
      </c>
      <c r="C346" s="138">
        <v>77147</v>
      </c>
      <c r="D346" s="138">
        <v>22445</v>
      </c>
      <c r="E346" s="138">
        <v>1136.8</v>
      </c>
      <c r="F346" s="139">
        <f t="shared" si="5"/>
        <v>21308.2</v>
      </c>
    </row>
    <row r="347" spans="1:6" x14ac:dyDescent="0.25">
      <c r="A347" s="137" t="s">
        <v>405</v>
      </c>
      <c r="B347" s="137" t="s">
        <v>940</v>
      </c>
      <c r="C347" s="138">
        <v>1647678</v>
      </c>
      <c r="D347" s="138">
        <v>1445575</v>
      </c>
      <c r="E347" s="138">
        <v>276787.68499999994</v>
      </c>
      <c r="F347" s="139">
        <f t="shared" si="5"/>
        <v>1168787.3149999999</v>
      </c>
    </row>
    <row r="348" spans="1:6" x14ac:dyDescent="0.25">
      <c r="A348" s="137" t="s">
        <v>406</v>
      </c>
      <c r="B348" s="137" t="s">
        <v>941</v>
      </c>
      <c r="C348" s="138">
        <v>3561711</v>
      </c>
      <c r="D348" s="138">
        <v>3561625</v>
      </c>
      <c r="E348" s="138">
        <v>400401.90000000014</v>
      </c>
      <c r="F348" s="139">
        <f t="shared" si="5"/>
        <v>3161223.0999999996</v>
      </c>
    </row>
    <row r="349" spans="1:6" x14ac:dyDescent="0.25">
      <c r="A349" s="137" t="s">
        <v>407</v>
      </c>
      <c r="B349" s="137" t="s">
        <v>942</v>
      </c>
      <c r="C349" s="138">
        <v>16388350</v>
      </c>
      <c r="D349" s="138">
        <v>16388349</v>
      </c>
      <c r="E349" s="138">
        <v>3280226.2925000018</v>
      </c>
      <c r="F349" s="139">
        <f t="shared" si="5"/>
        <v>13108122.707499998</v>
      </c>
    </row>
    <row r="350" spans="1:6" x14ac:dyDescent="0.25">
      <c r="A350" s="137" t="s">
        <v>408</v>
      </c>
      <c r="B350" s="137" t="s">
        <v>943</v>
      </c>
      <c r="C350" s="138">
        <v>104655</v>
      </c>
      <c r="D350" s="138">
        <v>57716.035000000003</v>
      </c>
      <c r="E350" s="138">
        <v>58196.459999999992</v>
      </c>
      <c r="F350" s="139">
        <f t="shared" si="5"/>
        <v>-480.42499999998836</v>
      </c>
    </row>
    <row r="351" spans="1:6" x14ac:dyDescent="0.25">
      <c r="A351" s="137" t="s">
        <v>409</v>
      </c>
      <c r="B351" s="137" t="s">
        <v>944</v>
      </c>
      <c r="C351" s="138">
        <v>1054839</v>
      </c>
      <c r="D351" s="138">
        <v>1030200</v>
      </c>
      <c r="E351" s="138">
        <v>209802.3425</v>
      </c>
      <c r="F351" s="139">
        <f t="shared" si="5"/>
        <v>820397.65749999997</v>
      </c>
    </row>
    <row r="352" spans="1:6" x14ac:dyDescent="0.25">
      <c r="A352" s="137" t="s">
        <v>410</v>
      </c>
      <c r="B352" s="137" t="s">
        <v>945</v>
      </c>
      <c r="C352" s="138">
        <v>2055630</v>
      </c>
      <c r="D352" s="138">
        <v>623712</v>
      </c>
      <c r="E352" s="138">
        <v>232647.80750000005</v>
      </c>
      <c r="F352" s="139">
        <f t="shared" si="5"/>
        <v>391064.19249999995</v>
      </c>
    </row>
  </sheetData>
  <phoneticPr fontId="3" type="noConversion"/>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1edd43e-718e-4f82-9145-3875adf2a1d5">
      <UserInfo>
        <DisplayName>Fahle, Heath (A&amp;F)</DisplayName>
        <AccountId>13</AccountId>
        <AccountType/>
      </UserInfo>
      <UserInfo>
        <DisplayName>Tisinger, Katherine M.</DisplayName>
        <AccountId>18</AccountId>
        <AccountType/>
      </UserInfo>
      <UserInfo>
        <DisplayName>Dutch, Brendan S. (A&amp;F)</DisplayName>
        <AccountId>27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E95B6BB7C9A442BF76651FCC540C11" ma:contentTypeVersion="8" ma:contentTypeDescription="Create a new document." ma:contentTypeScope="" ma:versionID="7768900ace300eac1b1e2c2dd7cdd492">
  <xsd:schema xmlns:xsd="http://www.w3.org/2001/XMLSchema" xmlns:xs="http://www.w3.org/2001/XMLSchema" xmlns:p="http://schemas.microsoft.com/office/2006/metadata/properties" xmlns:ns2="6dd3fc6d-0329-44eb-acde-fee98b7e96fa" xmlns:ns3="71edd43e-718e-4f82-9145-3875adf2a1d5" targetNamespace="http://schemas.microsoft.com/office/2006/metadata/properties" ma:root="true" ma:fieldsID="496a8b9926353e56c33de5feca7d7ed0" ns2:_="" ns3:_="">
    <xsd:import namespace="6dd3fc6d-0329-44eb-acde-fee98b7e96fa"/>
    <xsd:import namespace="71edd43e-718e-4f82-9145-3875adf2a1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3fc6d-0329-44eb-acde-fee98b7e96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edd43e-718e-4f82-9145-3875adf2a1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7BC6BF-7FD0-4998-BCA6-3FF73F116269}">
  <ds:schemaRefs>
    <ds:schemaRef ds:uri="http://schemas.microsoft.com/sharepoint/v3/contenttype/forms"/>
  </ds:schemaRefs>
</ds:datastoreItem>
</file>

<file path=customXml/itemProps2.xml><?xml version="1.0" encoding="utf-8"?>
<ds:datastoreItem xmlns:ds="http://schemas.openxmlformats.org/officeDocument/2006/customXml" ds:itemID="{AB6DDA61-2D95-45AB-ABB6-21E5EA5A20B7}">
  <ds:schemaRefs>
    <ds:schemaRef ds:uri="http://www.w3.org/XML/1998/namespace"/>
    <ds:schemaRef ds:uri="http://schemas.openxmlformats.org/package/2006/metadata/core-properties"/>
    <ds:schemaRef ds:uri="http://purl.org/dc/terms/"/>
    <ds:schemaRef ds:uri="http://schemas.microsoft.com/office/2006/metadata/properties"/>
    <ds:schemaRef ds:uri="http://schemas.microsoft.com/office/2006/documentManagement/types"/>
    <ds:schemaRef ds:uri="71edd43e-718e-4f82-9145-3875adf2a1d5"/>
    <ds:schemaRef ds:uri="6dd3fc6d-0329-44eb-acde-fee98b7e96fa"/>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A0C6FF31-2247-476B-92FA-F597C1B14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3fc6d-0329-44eb-acde-fee98b7e96fa"/>
    <ds:schemaRef ds:uri="71edd43e-718e-4f82-9145-3875adf2a1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 Here</vt:lpstr>
      <vt:lpstr>Contracts</vt:lpstr>
      <vt:lpstr>Grants</vt:lpstr>
      <vt:lpstr>Transfers</vt:lpstr>
      <vt:lpstr>Direct Payments</vt:lpstr>
      <vt:lpstr>End Here</vt:lpstr>
      <vt:lpstr>DORCODE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Fahle, Heath (A&amp;F)</dc:creator>
  <cp:keywords/>
  <dc:description/>
  <cp:lastModifiedBy>Krzywicki, Lisa J. (DOR)</cp:lastModifiedBy>
  <cp:revision/>
  <dcterms:created xsi:type="dcterms:W3CDTF">2020-08-04T20:33:08Z</dcterms:created>
  <dcterms:modified xsi:type="dcterms:W3CDTF">2021-02-03T12:06:10Z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0x01010030E95B6BB7C9A442BF76651FCC540C11</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